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Google Drive\Teaching\Book\MLIAM2\"/>
    </mc:Choice>
  </mc:AlternateContent>
  <xr:revisionPtr revIDLastSave="0" documentId="13_ncr:1_{3B0BB725-8903-484B-9CE6-1C896E5A6401}" xr6:coauthVersionLast="45" xr6:coauthVersionMax="45" xr10:uidLastSave="{00000000-0000-0000-0000-000000000000}"/>
  <bookViews>
    <workbookView xWindow="384" yWindow="192" windowWidth="20280" windowHeight="11952" activeTab="2" xr2:uid="{00000000-000D-0000-FFFF-FFFF00000000}"/>
  </bookViews>
  <sheets>
    <sheet name="carbondioxide" sheetId="7" r:id="rId1"/>
    <sheet name="temperature" sheetId="12" r:id="rId2"/>
    <sheet name="economy" sheetId="13" r:id="rId3"/>
  </sheets>
  <definedNames>
    <definedName name="solver_adj" localSheetId="2" hidden="1">economy!$BF$1:$BH$3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2" hidden="1">economy!$BF$1:$BH$3</definedName>
    <definedName name="solver_lhs2" localSheetId="2" hidden="1">economy!$BF$1:$BH$3</definedName>
    <definedName name="solver_lhs3" localSheetId="2" hidden="1">economy!$BF$1:$BH$3</definedName>
    <definedName name="solver_lin" localSheetId="2" hidden="1">2</definedName>
    <definedName name="solver_lin" localSheetId="1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eg" localSheetId="1" hidden="1">2</definedName>
    <definedName name="solver_nod" localSheetId="2" hidden="1">2147483647</definedName>
    <definedName name="solver_num" localSheetId="2" hidden="1">2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economy!$BD$3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el3" localSheetId="2" hidden="1">3</definedName>
    <definedName name="solver_rhs1" localSheetId="2" hidden="1">0.99</definedName>
    <definedName name="solver_rhs2" localSheetId="2" hidden="1">0</definedName>
    <definedName name="solver_rhs3" localSheetId="2" hidden="1">0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1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Z5" i="13" l="1"/>
  <c r="BY5" i="13"/>
  <c r="BX5" i="13"/>
  <c r="C4" i="12"/>
  <c r="BG71" i="13"/>
  <c r="BG72" i="13" s="1"/>
  <c r="BG73" i="13" s="1"/>
  <c r="BG74" i="13" s="1"/>
  <c r="BG75" i="13" s="1"/>
  <c r="BG76" i="13" s="1"/>
  <c r="BG77" i="13" s="1"/>
  <c r="BG78" i="13" s="1"/>
  <c r="BG79" i="13" s="1"/>
  <c r="BG80" i="13" s="1"/>
  <c r="BG81" i="13" s="1"/>
  <c r="BG82" i="13" s="1"/>
  <c r="BG83" i="13" s="1"/>
  <c r="BG84" i="13" s="1"/>
  <c r="BG85" i="13" s="1"/>
  <c r="BG86" i="13" s="1"/>
  <c r="BG87" i="13" s="1"/>
  <c r="BG88" i="13" s="1"/>
  <c r="BG89" i="13" s="1"/>
  <c r="BG90" i="13" s="1"/>
  <c r="BG91" i="13" s="1"/>
  <c r="BG92" i="13" s="1"/>
  <c r="BG93" i="13" s="1"/>
  <c r="BG94" i="13" s="1"/>
  <c r="BG95" i="13" s="1"/>
  <c r="BG96" i="13" s="1"/>
  <c r="BG97" i="13" s="1"/>
  <c r="BG98" i="13" s="1"/>
  <c r="BG99" i="13" s="1"/>
  <c r="BG100" i="13" s="1"/>
  <c r="BG101" i="13" s="1"/>
  <c r="BG102" i="13" s="1"/>
  <c r="BG103" i="13" s="1"/>
  <c r="BG104" i="13" s="1"/>
  <c r="BG105" i="13" s="1"/>
  <c r="BG106" i="13" s="1"/>
  <c r="BG107" i="13" s="1"/>
  <c r="BG108" i="13" s="1"/>
  <c r="BG109" i="13" s="1"/>
  <c r="BG110" i="13" s="1"/>
  <c r="BG111" i="13" s="1"/>
  <c r="BG112" i="13" s="1"/>
  <c r="BG113" i="13" s="1"/>
  <c r="BG114" i="13" s="1"/>
  <c r="BG115" i="13" s="1"/>
  <c r="BG116" i="13" s="1"/>
  <c r="BG117" i="13" s="1"/>
  <c r="BG118" i="13" s="1"/>
  <c r="BG119" i="13" s="1"/>
  <c r="BG120" i="13" s="1"/>
  <c r="BG121" i="13" s="1"/>
  <c r="BG122" i="13" s="1"/>
  <c r="BG123" i="13" s="1"/>
  <c r="BG124" i="13" s="1"/>
  <c r="BG125" i="13" s="1"/>
  <c r="BG126" i="13" s="1"/>
  <c r="BG127" i="13" s="1"/>
  <c r="BG128" i="13" s="1"/>
  <c r="BG129" i="13" s="1"/>
  <c r="BG130" i="13" s="1"/>
  <c r="BG131" i="13" s="1"/>
  <c r="BG132" i="13" s="1"/>
  <c r="BG133" i="13" s="1"/>
  <c r="BG134" i="13" s="1"/>
  <c r="BG135" i="13" s="1"/>
  <c r="BG136" i="13" s="1"/>
  <c r="BG137" i="13" s="1"/>
  <c r="BG138" i="13" s="1"/>
  <c r="BG139" i="13" s="1"/>
  <c r="BG140" i="13" s="1"/>
  <c r="BG141" i="13" s="1"/>
  <c r="BG142" i="13" s="1"/>
  <c r="BG143" i="13" s="1"/>
  <c r="BG144" i="13" s="1"/>
  <c r="BG145" i="13" s="1"/>
  <c r="BG146" i="13" s="1"/>
  <c r="BG147" i="13" s="1"/>
  <c r="BG148" i="13" s="1"/>
  <c r="BG149" i="13" s="1"/>
  <c r="BG150" i="13" s="1"/>
  <c r="BG151" i="13" s="1"/>
  <c r="BG152" i="13" s="1"/>
  <c r="BG153" i="13" s="1"/>
  <c r="BG154" i="13" s="1"/>
  <c r="BG155" i="13" s="1"/>
  <c r="BG156" i="13" s="1"/>
  <c r="BG157" i="13" s="1"/>
  <c r="BG158" i="13" s="1"/>
  <c r="BG159" i="13" s="1"/>
  <c r="BG160" i="13" s="1"/>
  <c r="BG161" i="13" s="1"/>
  <c r="BG162" i="13" s="1"/>
  <c r="BG163" i="13" s="1"/>
  <c r="BG164" i="13" s="1"/>
  <c r="BG165" i="13" s="1"/>
  <c r="BG166" i="13" s="1"/>
  <c r="BG167" i="13" s="1"/>
  <c r="BG168" i="13" s="1"/>
  <c r="BG169" i="13" s="1"/>
  <c r="BG170" i="13" s="1"/>
  <c r="BG171" i="13" s="1"/>
  <c r="BG172" i="13" s="1"/>
  <c r="BG173" i="13" s="1"/>
  <c r="BG174" i="13" s="1"/>
  <c r="BG175" i="13" s="1"/>
  <c r="BG176" i="13" s="1"/>
  <c r="BG177" i="13" s="1"/>
  <c r="BG178" i="13" s="1"/>
  <c r="BG179" i="13" s="1"/>
  <c r="BG180" i="13" s="1"/>
  <c r="BG181" i="13" s="1"/>
  <c r="BG182" i="13" s="1"/>
  <c r="BG183" i="13" s="1"/>
  <c r="BG184" i="13" s="1"/>
  <c r="BG185" i="13" s="1"/>
  <c r="BG186" i="13" s="1"/>
  <c r="BG187" i="13" s="1"/>
  <c r="BG188" i="13" s="1"/>
  <c r="BG189" i="13" s="1"/>
  <c r="BG190" i="13" s="1"/>
  <c r="BG191" i="13" s="1"/>
  <c r="BG192" i="13" s="1"/>
  <c r="BG193" i="13" s="1"/>
  <c r="BG194" i="13" s="1"/>
  <c r="BG195" i="13" s="1"/>
  <c r="BG196" i="13" s="1"/>
  <c r="BG197" i="13" s="1"/>
  <c r="BG198" i="13" s="1"/>
  <c r="BG199" i="13" s="1"/>
  <c r="BG200" i="13" s="1"/>
  <c r="BG201" i="13" s="1"/>
  <c r="BG202" i="13" s="1"/>
  <c r="BG203" i="13" s="1"/>
  <c r="BG204" i="13" s="1"/>
  <c r="BG205" i="13" s="1"/>
  <c r="BG206" i="13" s="1"/>
  <c r="BG207" i="13" s="1"/>
  <c r="BG208" i="13" s="1"/>
  <c r="BG209" i="13" s="1"/>
  <c r="BG210" i="13" s="1"/>
  <c r="BG211" i="13" s="1"/>
  <c r="BG212" i="13" s="1"/>
  <c r="BG213" i="13" s="1"/>
  <c r="BG214" i="13" s="1"/>
  <c r="BG215" i="13" s="1"/>
  <c r="BG216" i="13" s="1"/>
  <c r="BG217" i="13" s="1"/>
  <c r="BG218" i="13" s="1"/>
  <c r="BG219" i="13" s="1"/>
  <c r="BG220" i="13" s="1"/>
  <c r="BG221" i="13" s="1"/>
  <c r="BG222" i="13" s="1"/>
  <c r="BG223" i="13" s="1"/>
  <c r="BG224" i="13" s="1"/>
  <c r="BG225" i="13" s="1"/>
  <c r="BG226" i="13" s="1"/>
  <c r="BG227" i="13" s="1"/>
  <c r="BG228" i="13" s="1"/>
  <c r="BG229" i="13" s="1"/>
  <c r="BG230" i="13" s="1"/>
  <c r="BG231" i="13" s="1"/>
  <c r="BG232" i="13" s="1"/>
  <c r="BG233" i="13" s="1"/>
  <c r="BG234" i="13" s="1"/>
  <c r="BG235" i="13" s="1"/>
  <c r="BG236" i="13" s="1"/>
  <c r="BG237" i="13" s="1"/>
  <c r="BG238" i="13" s="1"/>
  <c r="BG239" i="13" s="1"/>
  <c r="BG240" i="13" s="1"/>
  <c r="BG241" i="13" s="1"/>
  <c r="BG242" i="13" s="1"/>
  <c r="BG243" i="13" s="1"/>
  <c r="BG244" i="13" s="1"/>
  <c r="BG245" i="13" s="1"/>
  <c r="BG246" i="13" s="1"/>
  <c r="BG247" i="13" s="1"/>
  <c r="BG248" i="13" s="1"/>
  <c r="BG249" i="13" s="1"/>
  <c r="BG250" i="13" s="1"/>
  <c r="BG251" i="13" s="1"/>
  <c r="BG252" i="13" s="1"/>
  <c r="BG253" i="13" s="1"/>
  <c r="BG254" i="13" s="1"/>
  <c r="BG255" i="13" s="1"/>
  <c r="BG256" i="13" s="1"/>
  <c r="BG257" i="13" s="1"/>
  <c r="BG258" i="13" s="1"/>
  <c r="BG259" i="13" s="1"/>
  <c r="BG260" i="13" s="1"/>
  <c r="BG261" i="13" s="1"/>
  <c r="BG262" i="13" s="1"/>
  <c r="BG263" i="13" s="1"/>
  <c r="BG264" i="13" s="1"/>
  <c r="BG265" i="13" s="1"/>
  <c r="BG266" i="13" s="1"/>
  <c r="BG267" i="13" s="1"/>
  <c r="BG268" i="13" s="1"/>
  <c r="BG269" i="13" s="1"/>
  <c r="BG270" i="13" s="1"/>
  <c r="BG271" i="13" s="1"/>
  <c r="BG272" i="13" s="1"/>
  <c r="BG273" i="13" s="1"/>
  <c r="BG274" i="13" s="1"/>
  <c r="BG275" i="13" s="1"/>
  <c r="BG276" i="13" s="1"/>
  <c r="BG277" i="13" s="1"/>
  <c r="BG278" i="13" s="1"/>
  <c r="BG279" i="13" s="1"/>
  <c r="BG280" i="13" s="1"/>
  <c r="BG281" i="13" s="1"/>
  <c r="BG282" i="13" s="1"/>
  <c r="BG283" i="13" s="1"/>
  <c r="BG284" i="13" s="1"/>
  <c r="BG285" i="13" s="1"/>
  <c r="BG286" i="13" s="1"/>
  <c r="BG287" i="13" s="1"/>
  <c r="BG288" i="13" s="1"/>
  <c r="BG289" i="13" s="1"/>
  <c r="BG290" i="13" s="1"/>
  <c r="BG291" i="13" s="1"/>
  <c r="BG292" i="13" s="1"/>
  <c r="BG293" i="13" s="1"/>
  <c r="BG294" i="13" s="1"/>
  <c r="BG295" i="13" s="1"/>
  <c r="BG296" i="13" s="1"/>
  <c r="BG297" i="13" s="1"/>
  <c r="BG298" i="13" s="1"/>
  <c r="BG299" i="13" s="1"/>
  <c r="BG300" i="13" s="1"/>
  <c r="BG301" i="13" s="1"/>
  <c r="BG302" i="13" s="1"/>
  <c r="BG303" i="13" s="1"/>
  <c r="BG304" i="13" s="1"/>
  <c r="BG305" i="13" s="1"/>
  <c r="BG306" i="13" s="1"/>
  <c r="BG307" i="13" s="1"/>
  <c r="BG308" i="13" s="1"/>
  <c r="BG309" i="13" s="1"/>
  <c r="BG310" i="13" s="1"/>
  <c r="BG311" i="13" s="1"/>
  <c r="BG312" i="13" s="1"/>
  <c r="BG313" i="13" s="1"/>
  <c r="BG314" i="13" s="1"/>
  <c r="BG315" i="13" s="1"/>
  <c r="BG316" i="13" s="1"/>
  <c r="BG317" i="13" s="1"/>
  <c r="BG318" i="13" s="1"/>
  <c r="BG319" i="13" s="1"/>
  <c r="BG320" i="13" s="1"/>
  <c r="BG321" i="13" s="1"/>
  <c r="BG322" i="13" s="1"/>
  <c r="BG323" i="13" s="1"/>
  <c r="BG324" i="13" s="1"/>
  <c r="BG325" i="13" s="1"/>
  <c r="BG326" i="13" s="1"/>
  <c r="BG327" i="13" s="1"/>
  <c r="BG328" i="13" s="1"/>
  <c r="BG329" i="13" s="1"/>
  <c r="BG330" i="13" s="1"/>
  <c r="BG331" i="13" s="1"/>
  <c r="BG332" i="13" s="1"/>
  <c r="BG333" i="13" s="1"/>
  <c r="BG334" i="13" s="1"/>
  <c r="BG335" i="13" s="1"/>
  <c r="BG336" i="13" s="1"/>
  <c r="BG337" i="13" s="1"/>
  <c r="BG338" i="13" s="1"/>
  <c r="BG339" i="13" s="1"/>
  <c r="BG340" i="13" s="1"/>
  <c r="BG341" i="13" s="1"/>
  <c r="BG342" i="13" s="1"/>
  <c r="BG343" i="13" s="1"/>
  <c r="BG344" i="13" s="1"/>
  <c r="BG345" i="13" s="1"/>
  <c r="BG346" i="13" s="1"/>
  <c r="BF71" i="13"/>
  <c r="BF72" i="13" s="1"/>
  <c r="BF73" i="13" s="1"/>
  <c r="BF74" i="13" s="1"/>
  <c r="BF75" i="13" s="1"/>
  <c r="BF76" i="13" s="1"/>
  <c r="BF77" i="13" s="1"/>
  <c r="BF78" i="13" s="1"/>
  <c r="BF79" i="13" s="1"/>
  <c r="BF80" i="13" s="1"/>
  <c r="BF81" i="13" s="1"/>
  <c r="BF82" i="13" s="1"/>
  <c r="BF83" i="13" s="1"/>
  <c r="BF84" i="13" s="1"/>
  <c r="BF85" i="13" s="1"/>
  <c r="BF86" i="13" s="1"/>
  <c r="BF87" i="13" s="1"/>
  <c r="BF88" i="13" s="1"/>
  <c r="BF89" i="13" s="1"/>
  <c r="BF90" i="13" s="1"/>
  <c r="BF91" i="13" s="1"/>
  <c r="BF92" i="13" s="1"/>
  <c r="BF93" i="13" s="1"/>
  <c r="BF94" i="13" s="1"/>
  <c r="BF95" i="13" s="1"/>
  <c r="BF96" i="13" s="1"/>
  <c r="BF97" i="13" s="1"/>
  <c r="BF98" i="13" s="1"/>
  <c r="BF99" i="13" s="1"/>
  <c r="BF100" i="13" s="1"/>
  <c r="BF101" i="13" s="1"/>
  <c r="BF102" i="13" s="1"/>
  <c r="BF103" i="13" s="1"/>
  <c r="BF104" i="13" s="1"/>
  <c r="BF105" i="13" s="1"/>
  <c r="BF106" i="13" s="1"/>
  <c r="BF107" i="13" s="1"/>
  <c r="BF108" i="13" s="1"/>
  <c r="BF109" i="13" s="1"/>
  <c r="BF110" i="13" s="1"/>
  <c r="BF111" i="13" s="1"/>
  <c r="BF112" i="13" s="1"/>
  <c r="BF113" i="13" s="1"/>
  <c r="BF114" i="13" s="1"/>
  <c r="BF115" i="13" s="1"/>
  <c r="BF116" i="13" s="1"/>
  <c r="BF117" i="13" s="1"/>
  <c r="BF118" i="13" s="1"/>
  <c r="BF119" i="13" s="1"/>
  <c r="BF120" i="13" s="1"/>
  <c r="BF121" i="13" s="1"/>
  <c r="BF122" i="13" s="1"/>
  <c r="BF123" i="13" s="1"/>
  <c r="BF124" i="13" s="1"/>
  <c r="BF125" i="13" s="1"/>
  <c r="BF126" i="13" s="1"/>
  <c r="BF127" i="13" s="1"/>
  <c r="BF128" i="13" s="1"/>
  <c r="BF129" i="13" s="1"/>
  <c r="BF130" i="13" s="1"/>
  <c r="BF131" i="13" s="1"/>
  <c r="BF132" i="13" s="1"/>
  <c r="BF133" i="13" s="1"/>
  <c r="BF134" i="13" s="1"/>
  <c r="BF135" i="13" s="1"/>
  <c r="BF136" i="13" s="1"/>
  <c r="BF137" i="13" s="1"/>
  <c r="BF138" i="13" s="1"/>
  <c r="BF139" i="13" s="1"/>
  <c r="BF140" i="13" s="1"/>
  <c r="BF141" i="13" s="1"/>
  <c r="BF142" i="13" s="1"/>
  <c r="BF143" i="13" s="1"/>
  <c r="BF144" i="13" s="1"/>
  <c r="BF145" i="13" s="1"/>
  <c r="BF146" i="13" s="1"/>
  <c r="BF147" i="13" s="1"/>
  <c r="BF148" i="13" s="1"/>
  <c r="BF149" i="13" s="1"/>
  <c r="BF150" i="13" s="1"/>
  <c r="BF151" i="13" s="1"/>
  <c r="BF152" i="13" s="1"/>
  <c r="BF153" i="13" s="1"/>
  <c r="BF154" i="13" s="1"/>
  <c r="BF155" i="13" s="1"/>
  <c r="BF156" i="13" s="1"/>
  <c r="BF157" i="13" s="1"/>
  <c r="BF158" i="13" s="1"/>
  <c r="BF159" i="13" s="1"/>
  <c r="BF160" i="13" s="1"/>
  <c r="BF161" i="13" s="1"/>
  <c r="BF162" i="13" s="1"/>
  <c r="BF163" i="13" s="1"/>
  <c r="BF164" i="13" s="1"/>
  <c r="BF165" i="13" s="1"/>
  <c r="BF166" i="13" s="1"/>
  <c r="BF167" i="13" s="1"/>
  <c r="BF168" i="13" s="1"/>
  <c r="BF169" i="13" s="1"/>
  <c r="BF170" i="13" s="1"/>
  <c r="BF171" i="13" s="1"/>
  <c r="BF172" i="13" s="1"/>
  <c r="BF173" i="13" s="1"/>
  <c r="BF174" i="13" s="1"/>
  <c r="BF175" i="13" s="1"/>
  <c r="BF176" i="13" s="1"/>
  <c r="BF177" i="13" s="1"/>
  <c r="BF178" i="13" s="1"/>
  <c r="BF179" i="13" s="1"/>
  <c r="BF180" i="13" s="1"/>
  <c r="BF181" i="13" s="1"/>
  <c r="BF182" i="13" s="1"/>
  <c r="BF183" i="13" s="1"/>
  <c r="BF184" i="13" s="1"/>
  <c r="BF185" i="13" s="1"/>
  <c r="BF186" i="13" s="1"/>
  <c r="BF187" i="13" s="1"/>
  <c r="BF188" i="13" s="1"/>
  <c r="BF189" i="13" s="1"/>
  <c r="BF190" i="13" s="1"/>
  <c r="BF191" i="13" s="1"/>
  <c r="BF192" i="13" s="1"/>
  <c r="BF193" i="13" s="1"/>
  <c r="BF194" i="13" s="1"/>
  <c r="BF195" i="13" s="1"/>
  <c r="BF196" i="13" s="1"/>
  <c r="BF197" i="13" s="1"/>
  <c r="BF198" i="13" s="1"/>
  <c r="BF199" i="13" s="1"/>
  <c r="BF200" i="13" s="1"/>
  <c r="BF201" i="13" s="1"/>
  <c r="BF202" i="13" s="1"/>
  <c r="BF203" i="13" s="1"/>
  <c r="BF204" i="13" s="1"/>
  <c r="BF205" i="13" s="1"/>
  <c r="BF206" i="13" s="1"/>
  <c r="BF207" i="13" s="1"/>
  <c r="BF208" i="13" s="1"/>
  <c r="BF209" i="13" s="1"/>
  <c r="BF210" i="13" s="1"/>
  <c r="BF211" i="13" s="1"/>
  <c r="BF212" i="13" s="1"/>
  <c r="BF213" i="13" s="1"/>
  <c r="BF214" i="13" s="1"/>
  <c r="BF215" i="13" s="1"/>
  <c r="BF216" i="13" s="1"/>
  <c r="BF217" i="13" s="1"/>
  <c r="BF218" i="13" s="1"/>
  <c r="BF219" i="13" s="1"/>
  <c r="BF220" i="13" s="1"/>
  <c r="BF221" i="13" s="1"/>
  <c r="BF222" i="13" s="1"/>
  <c r="BF223" i="13" s="1"/>
  <c r="BF224" i="13" s="1"/>
  <c r="BF225" i="13" s="1"/>
  <c r="BF226" i="13" s="1"/>
  <c r="BF227" i="13" s="1"/>
  <c r="BF228" i="13" s="1"/>
  <c r="BF229" i="13" s="1"/>
  <c r="BF230" i="13" s="1"/>
  <c r="BF231" i="13" s="1"/>
  <c r="BF232" i="13" s="1"/>
  <c r="BF233" i="13" s="1"/>
  <c r="BF234" i="13" s="1"/>
  <c r="BF235" i="13" s="1"/>
  <c r="BF236" i="13" s="1"/>
  <c r="BF237" i="13" s="1"/>
  <c r="BF238" i="13" s="1"/>
  <c r="BF239" i="13" s="1"/>
  <c r="BF240" i="13" s="1"/>
  <c r="BF241" i="13" s="1"/>
  <c r="BF242" i="13" s="1"/>
  <c r="BF243" i="13" s="1"/>
  <c r="BF244" i="13" s="1"/>
  <c r="BF245" i="13" s="1"/>
  <c r="BF246" i="13" s="1"/>
  <c r="BF247" i="13" s="1"/>
  <c r="BF248" i="13" s="1"/>
  <c r="BF249" i="13" s="1"/>
  <c r="BF250" i="13" s="1"/>
  <c r="BF251" i="13" s="1"/>
  <c r="BF252" i="13" s="1"/>
  <c r="BF253" i="13" s="1"/>
  <c r="BF254" i="13" s="1"/>
  <c r="BF255" i="13" s="1"/>
  <c r="BF256" i="13" s="1"/>
  <c r="BF257" i="13" s="1"/>
  <c r="BF258" i="13" s="1"/>
  <c r="BF259" i="13" s="1"/>
  <c r="BF260" i="13" s="1"/>
  <c r="BF261" i="13" s="1"/>
  <c r="BF262" i="13" s="1"/>
  <c r="BF263" i="13" s="1"/>
  <c r="BF264" i="13" s="1"/>
  <c r="BF265" i="13" s="1"/>
  <c r="BF266" i="13" s="1"/>
  <c r="BF267" i="13" s="1"/>
  <c r="BF268" i="13" s="1"/>
  <c r="BF269" i="13" s="1"/>
  <c r="BF270" i="13" s="1"/>
  <c r="BF271" i="13" s="1"/>
  <c r="BF272" i="13" s="1"/>
  <c r="BF273" i="13" s="1"/>
  <c r="BF274" i="13" s="1"/>
  <c r="BF275" i="13" s="1"/>
  <c r="BF276" i="13" s="1"/>
  <c r="BF277" i="13" s="1"/>
  <c r="BF278" i="13" s="1"/>
  <c r="BF279" i="13" s="1"/>
  <c r="BF280" i="13" s="1"/>
  <c r="BF281" i="13" s="1"/>
  <c r="BF282" i="13" s="1"/>
  <c r="BF283" i="13" s="1"/>
  <c r="BF284" i="13" s="1"/>
  <c r="BF285" i="13" s="1"/>
  <c r="BF286" i="13" s="1"/>
  <c r="BF287" i="13" s="1"/>
  <c r="BF288" i="13" s="1"/>
  <c r="BF289" i="13" s="1"/>
  <c r="BF290" i="13" s="1"/>
  <c r="BF291" i="13" s="1"/>
  <c r="BF292" i="13" s="1"/>
  <c r="BF293" i="13" s="1"/>
  <c r="BF294" i="13" s="1"/>
  <c r="BF295" i="13" s="1"/>
  <c r="BF296" i="13" s="1"/>
  <c r="BF297" i="13" s="1"/>
  <c r="BF298" i="13" s="1"/>
  <c r="BF299" i="13" s="1"/>
  <c r="BF300" i="13" s="1"/>
  <c r="BF301" i="13" s="1"/>
  <c r="BF302" i="13" s="1"/>
  <c r="BF303" i="13" s="1"/>
  <c r="BF304" i="13" s="1"/>
  <c r="BF305" i="13" s="1"/>
  <c r="BF306" i="13" s="1"/>
  <c r="BF307" i="13" s="1"/>
  <c r="BF308" i="13" s="1"/>
  <c r="BF309" i="13" s="1"/>
  <c r="BF310" i="13" s="1"/>
  <c r="BF311" i="13" s="1"/>
  <c r="BF312" i="13" s="1"/>
  <c r="BF313" i="13" s="1"/>
  <c r="BF314" i="13" s="1"/>
  <c r="BF315" i="13" s="1"/>
  <c r="BF316" i="13" s="1"/>
  <c r="BF317" i="13" s="1"/>
  <c r="BF318" i="13" s="1"/>
  <c r="BF319" i="13" s="1"/>
  <c r="BF320" i="13" s="1"/>
  <c r="BF321" i="13" s="1"/>
  <c r="BF322" i="13" s="1"/>
  <c r="BF323" i="13" s="1"/>
  <c r="BF324" i="13" s="1"/>
  <c r="BF325" i="13" s="1"/>
  <c r="BF326" i="13" s="1"/>
  <c r="BF327" i="13" s="1"/>
  <c r="BF328" i="13" s="1"/>
  <c r="BF329" i="13" s="1"/>
  <c r="BF330" i="13" s="1"/>
  <c r="BF331" i="13" s="1"/>
  <c r="BF332" i="13" s="1"/>
  <c r="BF333" i="13" s="1"/>
  <c r="BF334" i="13" s="1"/>
  <c r="BF335" i="13" s="1"/>
  <c r="BF336" i="13" s="1"/>
  <c r="BF337" i="13" s="1"/>
  <c r="BF338" i="13" s="1"/>
  <c r="BF339" i="13" s="1"/>
  <c r="BF340" i="13" s="1"/>
  <c r="BF341" i="13" s="1"/>
  <c r="BF342" i="13" s="1"/>
  <c r="BF343" i="13" s="1"/>
  <c r="BF344" i="13" s="1"/>
  <c r="BF345" i="13" s="1"/>
  <c r="BF346" i="13" s="1"/>
  <c r="BE71" i="13"/>
  <c r="BE72" i="13" s="1"/>
  <c r="BE73" i="13" s="1"/>
  <c r="BE74" i="13" s="1"/>
  <c r="BE75" i="13" s="1"/>
  <c r="BE76" i="13" s="1"/>
  <c r="BE77" i="13" s="1"/>
  <c r="BE78" i="13" s="1"/>
  <c r="BE79" i="13" s="1"/>
  <c r="BE80" i="13" s="1"/>
  <c r="BE81" i="13" s="1"/>
  <c r="BE82" i="13" s="1"/>
  <c r="BE83" i="13" s="1"/>
  <c r="BE84" i="13" s="1"/>
  <c r="BE85" i="13" s="1"/>
  <c r="BE86" i="13" s="1"/>
  <c r="BE87" i="13" s="1"/>
  <c r="BE88" i="13" s="1"/>
  <c r="BE89" i="13" s="1"/>
  <c r="BE90" i="13" s="1"/>
  <c r="BE91" i="13" s="1"/>
  <c r="BE92" i="13" s="1"/>
  <c r="BE93" i="13" s="1"/>
  <c r="BE94" i="13" s="1"/>
  <c r="BE95" i="13" s="1"/>
  <c r="BE96" i="13" s="1"/>
  <c r="BE97" i="13" s="1"/>
  <c r="BE98" i="13" s="1"/>
  <c r="BE99" i="13" s="1"/>
  <c r="BE100" i="13" s="1"/>
  <c r="BE101" i="13" s="1"/>
  <c r="BE102" i="13" s="1"/>
  <c r="BE103" i="13" s="1"/>
  <c r="BE104" i="13" s="1"/>
  <c r="BE105" i="13" s="1"/>
  <c r="BE106" i="13" s="1"/>
  <c r="BE107" i="13" s="1"/>
  <c r="BE108" i="13" s="1"/>
  <c r="BE109" i="13" s="1"/>
  <c r="BE110" i="13" s="1"/>
  <c r="BE111" i="13" s="1"/>
  <c r="BE112" i="13" s="1"/>
  <c r="BE113" i="13" s="1"/>
  <c r="BE114" i="13" s="1"/>
  <c r="BE115" i="13" s="1"/>
  <c r="BE116" i="13" s="1"/>
  <c r="BE117" i="13" s="1"/>
  <c r="BE118" i="13" s="1"/>
  <c r="BE119" i="13" s="1"/>
  <c r="BE120" i="13" s="1"/>
  <c r="BE121" i="13" s="1"/>
  <c r="BE122" i="13" s="1"/>
  <c r="BE123" i="13" s="1"/>
  <c r="BE124" i="13" s="1"/>
  <c r="BE125" i="13" s="1"/>
  <c r="BE126" i="13" s="1"/>
  <c r="BE127" i="13" s="1"/>
  <c r="BE128" i="13" s="1"/>
  <c r="BE129" i="13" s="1"/>
  <c r="BE130" i="13" s="1"/>
  <c r="BE131" i="13" s="1"/>
  <c r="BE132" i="13" s="1"/>
  <c r="BE133" i="13" s="1"/>
  <c r="BE134" i="13" s="1"/>
  <c r="BE135" i="13" s="1"/>
  <c r="BE136" i="13" s="1"/>
  <c r="BE137" i="13" s="1"/>
  <c r="BE138" i="13" s="1"/>
  <c r="BE139" i="13" s="1"/>
  <c r="BE140" i="13" s="1"/>
  <c r="BE141" i="13" s="1"/>
  <c r="BE142" i="13" s="1"/>
  <c r="BE143" i="13" s="1"/>
  <c r="BE144" i="13" s="1"/>
  <c r="BE145" i="13" s="1"/>
  <c r="BE146" i="13" s="1"/>
  <c r="BE147" i="13" s="1"/>
  <c r="BE148" i="13" s="1"/>
  <c r="BE149" i="13" s="1"/>
  <c r="BE150" i="13" s="1"/>
  <c r="BE151" i="13" s="1"/>
  <c r="BE152" i="13" s="1"/>
  <c r="BE153" i="13" s="1"/>
  <c r="BE154" i="13" s="1"/>
  <c r="BE155" i="13" s="1"/>
  <c r="BE156" i="13" s="1"/>
  <c r="BE157" i="13" s="1"/>
  <c r="BE158" i="13" s="1"/>
  <c r="BE159" i="13" s="1"/>
  <c r="BE160" i="13" s="1"/>
  <c r="BE161" i="13" s="1"/>
  <c r="BE162" i="13" s="1"/>
  <c r="BE163" i="13" s="1"/>
  <c r="BE164" i="13" s="1"/>
  <c r="BE165" i="13" s="1"/>
  <c r="BE166" i="13" s="1"/>
  <c r="BE167" i="13" s="1"/>
  <c r="BE168" i="13" s="1"/>
  <c r="BE169" i="13" s="1"/>
  <c r="BE170" i="13" s="1"/>
  <c r="BE171" i="13" s="1"/>
  <c r="BE172" i="13" s="1"/>
  <c r="BE173" i="13" s="1"/>
  <c r="BE174" i="13" s="1"/>
  <c r="BE175" i="13" s="1"/>
  <c r="BE176" i="13" s="1"/>
  <c r="BE177" i="13" s="1"/>
  <c r="BE178" i="13" s="1"/>
  <c r="BE179" i="13" s="1"/>
  <c r="BE180" i="13" s="1"/>
  <c r="BE181" i="13" s="1"/>
  <c r="BE182" i="13" s="1"/>
  <c r="BE183" i="13" s="1"/>
  <c r="BE184" i="13" s="1"/>
  <c r="BE185" i="13" s="1"/>
  <c r="BE186" i="13" s="1"/>
  <c r="BE187" i="13" s="1"/>
  <c r="BE188" i="13" s="1"/>
  <c r="BE189" i="13" s="1"/>
  <c r="BE190" i="13" s="1"/>
  <c r="BE191" i="13" s="1"/>
  <c r="BE192" i="13" s="1"/>
  <c r="BE193" i="13" s="1"/>
  <c r="BE194" i="13" s="1"/>
  <c r="BE195" i="13" s="1"/>
  <c r="BE196" i="13" s="1"/>
  <c r="BE197" i="13" s="1"/>
  <c r="BE198" i="13" s="1"/>
  <c r="BE199" i="13" s="1"/>
  <c r="BE200" i="13" s="1"/>
  <c r="BE201" i="13" s="1"/>
  <c r="BE202" i="13" s="1"/>
  <c r="BE203" i="13" s="1"/>
  <c r="BE204" i="13" s="1"/>
  <c r="BE205" i="13" s="1"/>
  <c r="BE206" i="13" s="1"/>
  <c r="BE207" i="13" s="1"/>
  <c r="BE208" i="13" s="1"/>
  <c r="BE209" i="13" s="1"/>
  <c r="BE210" i="13" s="1"/>
  <c r="BE211" i="13" s="1"/>
  <c r="BE212" i="13" s="1"/>
  <c r="BE213" i="13" s="1"/>
  <c r="BE214" i="13" s="1"/>
  <c r="BE215" i="13" s="1"/>
  <c r="BE216" i="13" s="1"/>
  <c r="BE217" i="13" s="1"/>
  <c r="BE218" i="13" s="1"/>
  <c r="BE219" i="13" s="1"/>
  <c r="BE220" i="13" s="1"/>
  <c r="BE221" i="13" s="1"/>
  <c r="BE222" i="13" s="1"/>
  <c r="BE223" i="13" s="1"/>
  <c r="BE224" i="13" s="1"/>
  <c r="BE225" i="13" s="1"/>
  <c r="BE226" i="13" s="1"/>
  <c r="BE227" i="13" s="1"/>
  <c r="BE228" i="13" s="1"/>
  <c r="BE229" i="13" s="1"/>
  <c r="BE230" i="13" s="1"/>
  <c r="BE231" i="13" s="1"/>
  <c r="BE232" i="13" s="1"/>
  <c r="BE233" i="13" s="1"/>
  <c r="BE234" i="13" s="1"/>
  <c r="BE235" i="13" s="1"/>
  <c r="BE236" i="13" s="1"/>
  <c r="BE237" i="13" s="1"/>
  <c r="BE238" i="13" s="1"/>
  <c r="BE239" i="13" s="1"/>
  <c r="BE240" i="13" s="1"/>
  <c r="BE241" i="13" s="1"/>
  <c r="BE242" i="13" s="1"/>
  <c r="BE243" i="13" s="1"/>
  <c r="BE244" i="13" s="1"/>
  <c r="BE245" i="13" s="1"/>
  <c r="BE246" i="13" s="1"/>
  <c r="BE247" i="13" s="1"/>
  <c r="BE248" i="13" s="1"/>
  <c r="BE249" i="13" s="1"/>
  <c r="BE250" i="13" s="1"/>
  <c r="BE251" i="13" s="1"/>
  <c r="BE252" i="13" s="1"/>
  <c r="BE253" i="13" s="1"/>
  <c r="BE254" i="13" s="1"/>
  <c r="BE255" i="13" s="1"/>
  <c r="BE256" i="13" s="1"/>
  <c r="BE257" i="13" s="1"/>
  <c r="BE258" i="13" s="1"/>
  <c r="BE259" i="13" s="1"/>
  <c r="BE260" i="13" s="1"/>
  <c r="BE261" i="13" s="1"/>
  <c r="BE262" i="13" s="1"/>
  <c r="BE263" i="13" s="1"/>
  <c r="BE264" i="13" s="1"/>
  <c r="BE265" i="13" s="1"/>
  <c r="BE266" i="13" s="1"/>
  <c r="BE267" i="13" s="1"/>
  <c r="BE268" i="13" s="1"/>
  <c r="BE269" i="13" s="1"/>
  <c r="BE270" i="13" s="1"/>
  <c r="BE271" i="13" s="1"/>
  <c r="BE272" i="13" s="1"/>
  <c r="BE273" i="13" s="1"/>
  <c r="BE274" i="13" s="1"/>
  <c r="BE275" i="13" s="1"/>
  <c r="BE276" i="13" s="1"/>
  <c r="BE277" i="13" s="1"/>
  <c r="BE278" i="13" s="1"/>
  <c r="BE279" i="13" s="1"/>
  <c r="BE280" i="13" s="1"/>
  <c r="BE281" i="13" s="1"/>
  <c r="BE282" i="13" s="1"/>
  <c r="BE283" i="13" s="1"/>
  <c r="BE284" i="13" s="1"/>
  <c r="BE285" i="13" s="1"/>
  <c r="BE286" i="13" s="1"/>
  <c r="BE287" i="13" s="1"/>
  <c r="BE288" i="13" s="1"/>
  <c r="BE289" i="13" s="1"/>
  <c r="BE290" i="13" s="1"/>
  <c r="BE291" i="13" s="1"/>
  <c r="BE292" i="13" s="1"/>
  <c r="BE293" i="13" s="1"/>
  <c r="BE294" i="13" s="1"/>
  <c r="BE295" i="13" s="1"/>
  <c r="BE296" i="13" s="1"/>
  <c r="BE297" i="13" s="1"/>
  <c r="BE298" i="13" s="1"/>
  <c r="BE299" i="13" s="1"/>
  <c r="BE300" i="13" s="1"/>
  <c r="BE301" i="13" s="1"/>
  <c r="BE302" i="13" s="1"/>
  <c r="BE303" i="13" s="1"/>
  <c r="BE304" i="13" s="1"/>
  <c r="BE305" i="13" s="1"/>
  <c r="BE306" i="13" s="1"/>
  <c r="BE307" i="13" s="1"/>
  <c r="BE308" i="13" s="1"/>
  <c r="BE309" i="13" s="1"/>
  <c r="BE310" i="13" s="1"/>
  <c r="BE311" i="13" s="1"/>
  <c r="BE312" i="13" s="1"/>
  <c r="BE313" i="13" s="1"/>
  <c r="BE314" i="13" s="1"/>
  <c r="BE315" i="13" s="1"/>
  <c r="BE316" i="13" s="1"/>
  <c r="BE317" i="13" s="1"/>
  <c r="BE318" i="13" s="1"/>
  <c r="BE319" i="13" s="1"/>
  <c r="BE320" i="13" s="1"/>
  <c r="BE321" i="13" s="1"/>
  <c r="BE322" i="13" s="1"/>
  <c r="BE323" i="13" s="1"/>
  <c r="BE324" i="13" s="1"/>
  <c r="BE325" i="13" s="1"/>
  <c r="BE326" i="13" s="1"/>
  <c r="BE327" i="13" s="1"/>
  <c r="BE328" i="13" s="1"/>
  <c r="BE329" i="13" s="1"/>
  <c r="BE330" i="13" s="1"/>
  <c r="BE331" i="13" s="1"/>
  <c r="BE332" i="13" s="1"/>
  <c r="BE333" i="13" s="1"/>
  <c r="BE334" i="13" s="1"/>
  <c r="BE335" i="13" s="1"/>
  <c r="BE336" i="13" s="1"/>
  <c r="BE337" i="13" s="1"/>
  <c r="BE338" i="13" s="1"/>
  <c r="BE339" i="13" s="1"/>
  <c r="BE340" i="13" s="1"/>
  <c r="BE341" i="13" s="1"/>
  <c r="BE342" i="13" s="1"/>
  <c r="BE343" i="13" s="1"/>
  <c r="BE344" i="13" s="1"/>
  <c r="BE345" i="13" s="1"/>
  <c r="BE346" i="13" s="1"/>
  <c r="BG66" i="13"/>
  <c r="BG67" i="13" s="1"/>
  <c r="BG68" i="13" s="1"/>
  <c r="BG69" i="13" s="1"/>
  <c r="BG70" i="13" s="1"/>
  <c r="BF66" i="13"/>
  <c r="BF67" i="13" s="1"/>
  <c r="BF68" i="13" s="1"/>
  <c r="BF69" i="13" s="1"/>
  <c r="BF70" i="13" s="1"/>
  <c r="BE66" i="13"/>
  <c r="BE67" i="13" s="1"/>
  <c r="BE68" i="13" s="1"/>
  <c r="BE69" i="13" s="1"/>
  <c r="BE70" i="13" s="1"/>
  <c r="BG61" i="13"/>
  <c r="BG62" i="13" s="1"/>
  <c r="BG63" i="13" s="1"/>
  <c r="BG64" i="13" s="1"/>
  <c r="BG65" i="13" s="1"/>
  <c r="BF61" i="13"/>
  <c r="BF62" i="13" s="1"/>
  <c r="BF63" i="13" s="1"/>
  <c r="BF64" i="13" s="1"/>
  <c r="BF65" i="13" s="1"/>
  <c r="BE61" i="13"/>
  <c r="BE62" i="13" s="1"/>
  <c r="BE63" i="13" s="1"/>
  <c r="BE64" i="13" s="1"/>
  <c r="BE65" i="13" s="1"/>
  <c r="M4" i="12"/>
  <c r="BT62" i="13"/>
  <c r="BT63" i="13" s="1"/>
  <c r="BT64" i="13" s="1"/>
  <c r="BT65" i="13" s="1"/>
  <c r="BT66" i="13" s="1"/>
  <c r="BT67" i="13" s="1"/>
  <c r="BT68" i="13" s="1"/>
  <c r="BT69" i="13" s="1"/>
  <c r="BT70" i="13" s="1"/>
  <c r="BT71" i="13" s="1"/>
  <c r="BT72" i="13" s="1"/>
  <c r="BT73" i="13" s="1"/>
  <c r="BT74" i="13" s="1"/>
  <c r="BT75" i="13" s="1"/>
  <c r="BT76" i="13" s="1"/>
  <c r="BT77" i="13" s="1"/>
  <c r="BT78" i="13" s="1"/>
  <c r="BT79" i="13" s="1"/>
  <c r="BT80" i="13" s="1"/>
  <c r="BT81" i="13" s="1"/>
  <c r="BT82" i="13" s="1"/>
  <c r="BT83" i="13" s="1"/>
  <c r="BT84" i="13" s="1"/>
  <c r="BT85" i="13" s="1"/>
  <c r="BT86" i="13" s="1"/>
  <c r="BT87" i="13" s="1"/>
  <c r="BT88" i="13" s="1"/>
  <c r="BT89" i="13" s="1"/>
  <c r="BT90" i="13" s="1"/>
  <c r="BT91" i="13" s="1"/>
  <c r="BT92" i="13" s="1"/>
  <c r="BT93" i="13" s="1"/>
  <c r="BT94" i="13" s="1"/>
  <c r="BT95" i="13" s="1"/>
  <c r="BT96" i="13" s="1"/>
  <c r="BT97" i="13" s="1"/>
  <c r="BT98" i="13" s="1"/>
  <c r="BT99" i="13" s="1"/>
  <c r="BT100" i="13" s="1"/>
  <c r="BT101" i="13" s="1"/>
  <c r="BT102" i="13" s="1"/>
  <c r="BT103" i="13" s="1"/>
  <c r="BT104" i="13" s="1"/>
  <c r="BT105" i="13" s="1"/>
  <c r="BT106" i="13" s="1"/>
  <c r="BT107" i="13" s="1"/>
  <c r="BT108" i="13" s="1"/>
  <c r="BT109" i="13" s="1"/>
  <c r="BT110" i="13" s="1"/>
  <c r="BT111" i="13" s="1"/>
  <c r="BT112" i="13" s="1"/>
  <c r="BT113" i="13" s="1"/>
  <c r="BT114" i="13" s="1"/>
  <c r="BT115" i="13" s="1"/>
  <c r="BT116" i="13" s="1"/>
  <c r="BT117" i="13" s="1"/>
  <c r="BT118" i="13" s="1"/>
  <c r="BT119" i="13" s="1"/>
  <c r="BT120" i="13" s="1"/>
  <c r="BT121" i="13" s="1"/>
  <c r="BT122" i="13" s="1"/>
  <c r="BT123" i="13" s="1"/>
  <c r="BT124" i="13" s="1"/>
  <c r="BT125" i="13" s="1"/>
  <c r="BT126" i="13" s="1"/>
  <c r="BT127" i="13" s="1"/>
  <c r="BT128" i="13" s="1"/>
  <c r="BT129" i="13" s="1"/>
  <c r="BT130" i="13" s="1"/>
  <c r="BT131" i="13" s="1"/>
  <c r="BT132" i="13" s="1"/>
  <c r="BT133" i="13" s="1"/>
  <c r="BT134" i="13" s="1"/>
  <c r="BT135" i="13" s="1"/>
  <c r="BT136" i="13" s="1"/>
  <c r="BT137" i="13" s="1"/>
  <c r="BT138" i="13" s="1"/>
  <c r="BT139" i="13" s="1"/>
  <c r="BT140" i="13" s="1"/>
  <c r="BT141" i="13" s="1"/>
  <c r="BT142" i="13" s="1"/>
  <c r="BT143" i="13" s="1"/>
  <c r="BT144" i="13" s="1"/>
  <c r="BT145" i="13" s="1"/>
  <c r="BT146" i="13" s="1"/>
  <c r="BT147" i="13" s="1"/>
  <c r="BT148" i="13" s="1"/>
  <c r="BT149" i="13" s="1"/>
  <c r="BT150" i="13" s="1"/>
  <c r="BT151" i="13" s="1"/>
  <c r="BT152" i="13" s="1"/>
  <c r="BT153" i="13" s="1"/>
  <c r="BT154" i="13" s="1"/>
  <c r="BT155" i="13" s="1"/>
  <c r="BT156" i="13" s="1"/>
  <c r="BT157" i="13" s="1"/>
  <c r="BT158" i="13" s="1"/>
  <c r="BT159" i="13" s="1"/>
  <c r="BT160" i="13" s="1"/>
  <c r="BT161" i="13" s="1"/>
  <c r="BT162" i="13" s="1"/>
  <c r="BT163" i="13" s="1"/>
  <c r="BT164" i="13" s="1"/>
  <c r="BT165" i="13" s="1"/>
  <c r="BT166" i="13" s="1"/>
  <c r="BT167" i="13" s="1"/>
  <c r="BT168" i="13" s="1"/>
  <c r="BT169" i="13" s="1"/>
  <c r="BT170" i="13" s="1"/>
  <c r="BT171" i="13" s="1"/>
  <c r="BT172" i="13" s="1"/>
  <c r="BT173" i="13" s="1"/>
  <c r="BT174" i="13" s="1"/>
  <c r="BT175" i="13" s="1"/>
  <c r="BT176" i="13" s="1"/>
  <c r="BT177" i="13" s="1"/>
  <c r="BT178" i="13" s="1"/>
  <c r="BT179" i="13" s="1"/>
  <c r="BT180" i="13" s="1"/>
  <c r="BT181" i="13" s="1"/>
  <c r="BT182" i="13" s="1"/>
  <c r="BT183" i="13" s="1"/>
  <c r="BT184" i="13" s="1"/>
  <c r="BT185" i="13" s="1"/>
  <c r="BT186" i="13" s="1"/>
  <c r="BT187" i="13" s="1"/>
  <c r="BT188" i="13" s="1"/>
  <c r="BT189" i="13" s="1"/>
  <c r="BT190" i="13" s="1"/>
  <c r="BT191" i="13" s="1"/>
  <c r="BT192" i="13" s="1"/>
  <c r="BT193" i="13" s="1"/>
  <c r="BT194" i="13" s="1"/>
  <c r="BT195" i="13" s="1"/>
  <c r="BT196" i="13" s="1"/>
  <c r="BT197" i="13" s="1"/>
  <c r="BT198" i="13" s="1"/>
  <c r="BT199" i="13" s="1"/>
  <c r="BT200" i="13" s="1"/>
  <c r="BT201" i="13" s="1"/>
  <c r="BT202" i="13" s="1"/>
  <c r="BT203" i="13" s="1"/>
  <c r="BT204" i="13" s="1"/>
  <c r="BT205" i="13" s="1"/>
  <c r="BT206" i="13" s="1"/>
  <c r="BT207" i="13" s="1"/>
  <c r="BT208" i="13" s="1"/>
  <c r="BT209" i="13" s="1"/>
  <c r="BT210" i="13" s="1"/>
  <c r="BT211" i="13" s="1"/>
  <c r="BT212" i="13" s="1"/>
  <c r="BT213" i="13" s="1"/>
  <c r="BT214" i="13" s="1"/>
  <c r="BT215" i="13" s="1"/>
  <c r="BT216" i="13" s="1"/>
  <c r="BT217" i="13" s="1"/>
  <c r="BT218" i="13" s="1"/>
  <c r="BT219" i="13" s="1"/>
  <c r="BT220" i="13" s="1"/>
  <c r="BT221" i="13" s="1"/>
  <c r="BT222" i="13" s="1"/>
  <c r="BT223" i="13" s="1"/>
  <c r="BT224" i="13" s="1"/>
  <c r="BT225" i="13" s="1"/>
  <c r="BT226" i="13" s="1"/>
  <c r="BT227" i="13" s="1"/>
  <c r="BT228" i="13" s="1"/>
  <c r="BT229" i="13" s="1"/>
  <c r="BT230" i="13" s="1"/>
  <c r="BT231" i="13" s="1"/>
  <c r="BT232" i="13" s="1"/>
  <c r="BT233" i="13" s="1"/>
  <c r="BT234" i="13" s="1"/>
  <c r="BT235" i="13" s="1"/>
  <c r="BT236" i="13" s="1"/>
  <c r="BT237" i="13" s="1"/>
  <c r="BT238" i="13" s="1"/>
  <c r="BT239" i="13" s="1"/>
  <c r="BT240" i="13" s="1"/>
  <c r="BT241" i="13" s="1"/>
  <c r="BT242" i="13" s="1"/>
  <c r="BT243" i="13" s="1"/>
  <c r="BT244" i="13" s="1"/>
  <c r="BT245" i="13" s="1"/>
  <c r="BT246" i="13" s="1"/>
  <c r="BT247" i="13" s="1"/>
  <c r="BT248" i="13" s="1"/>
  <c r="BT249" i="13" s="1"/>
  <c r="BT250" i="13" s="1"/>
  <c r="BT251" i="13" s="1"/>
  <c r="BT252" i="13" s="1"/>
  <c r="BT253" i="13" s="1"/>
  <c r="BT254" i="13" s="1"/>
  <c r="BT255" i="13" s="1"/>
  <c r="BT256" i="13" s="1"/>
  <c r="BT257" i="13" s="1"/>
  <c r="BT258" i="13" s="1"/>
  <c r="BT259" i="13" s="1"/>
  <c r="BT260" i="13" s="1"/>
  <c r="BT261" i="13" s="1"/>
  <c r="BT262" i="13" s="1"/>
  <c r="BT263" i="13" s="1"/>
  <c r="BT264" i="13" s="1"/>
  <c r="BT265" i="13" s="1"/>
  <c r="BT266" i="13" s="1"/>
  <c r="BT267" i="13" s="1"/>
  <c r="BT268" i="13" s="1"/>
  <c r="BT269" i="13" s="1"/>
  <c r="BT270" i="13" s="1"/>
  <c r="BT271" i="13" s="1"/>
  <c r="BT272" i="13" s="1"/>
  <c r="BT273" i="13" s="1"/>
  <c r="BT274" i="13" s="1"/>
  <c r="BT275" i="13" s="1"/>
  <c r="BT276" i="13" s="1"/>
  <c r="BT277" i="13" s="1"/>
  <c r="BT278" i="13" s="1"/>
  <c r="BT279" i="13" s="1"/>
  <c r="BT280" i="13" s="1"/>
  <c r="BT281" i="13" s="1"/>
  <c r="BT282" i="13" s="1"/>
  <c r="BT283" i="13" s="1"/>
  <c r="BT284" i="13" s="1"/>
  <c r="BT285" i="13" s="1"/>
  <c r="BT286" i="13" s="1"/>
  <c r="BT287" i="13" s="1"/>
  <c r="BT288" i="13" s="1"/>
  <c r="BT289" i="13" s="1"/>
  <c r="BT290" i="13" s="1"/>
  <c r="BT291" i="13" s="1"/>
  <c r="BT292" i="13" s="1"/>
  <c r="BT293" i="13" s="1"/>
  <c r="BT294" i="13" s="1"/>
  <c r="BT295" i="13" s="1"/>
  <c r="BT296" i="13" s="1"/>
  <c r="BT297" i="13" s="1"/>
  <c r="BT298" i="13" s="1"/>
  <c r="BT299" i="13" s="1"/>
  <c r="BT300" i="13" s="1"/>
  <c r="BT301" i="13" s="1"/>
  <c r="BT302" i="13" s="1"/>
  <c r="BT303" i="13" s="1"/>
  <c r="BT304" i="13" s="1"/>
  <c r="BT305" i="13" s="1"/>
  <c r="BT306" i="13" s="1"/>
  <c r="BT307" i="13" s="1"/>
  <c r="BT308" i="13" s="1"/>
  <c r="BT309" i="13" s="1"/>
  <c r="BT310" i="13" s="1"/>
  <c r="BT311" i="13" s="1"/>
  <c r="BT312" i="13" s="1"/>
  <c r="BT313" i="13" s="1"/>
  <c r="BT314" i="13" s="1"/>
  <c r="BT315" i="13" s="1"/>
  <c r="BT316" i="13" s="1"/>
  <c r="BT317" i="13" s="1"/>
  <c r="BT318" i="13" s="1"/>
  <c r="BT319" i="13" s="1"/>
  <c r="BT320" i="13" s="1"/>
  <c r="BT321" i="13" s="1"/>
  <c r="BT322" i="13" s="1"/>
  <c r="BT323" i="13" s="1"/>
  <c r="BT324" i="13" s="1"/>
  <c r="BT325" i="13" s="1"/>
  <c r="BT326" i="13" s="1"/>
  <c r="BT327" i="13" s="1"/>
  <c r="BT328" i="13" s="1"/>
  <c r="BT329" i="13" s="1"/>
  <c r="BT330" i="13" s="1"/>
  <c r="BT331" i="13" s="1"/>
  <c r="BT332" i="13" s="1"/>
  <c r="BT333" i="13" s="1"/>
  <c r="BT334" i="13" s="1"/>
  <c r="BT335" i="13" s="1"/>
  <c r="BT336" i="13" s="1"/>
  <c r="BT337" i="13" s="1"/>
  <c r="BT338" i="13" s="1"/>
  <c r="BT339" i="13" s="1"/>
  <c r="BT340" i="13" s="1"/>
  <c r="BT341" i="13" s="1"/>
  <c r="BT342" i="13" s="1"/>
  <c r="BT343" i="13" s="1"/>
  <c r="BT344" i="13" s="1"/>
  <c r="BT345" i="13" s="1"/>
  <c r="BT346" i="13" s="1"/>
  <c r="BZ4" i="13"/>
  <c r="BY4" i="13"/>
  <c r="BX4" i="13"/>
  <c r="BZ3" i="13"/>
  <c r="BY3" i="13"/>
  <c r="BX3" i="13"/>
  <c r="M5" i="12"/>
  <c r="N3" i="12"/>
  <c r="N7" i="12" s="1"/>
  <c r="M3" i="12"/>
  <c r="L3" i="12"/>
  <c r="G3" i="12"/>
  <c r="K3" i="12" s="1"/>
  <c r="S5" i="7"/>
  <c r="S6" i="7" s="1"/>
  <c r="R4" i="7"/>
  <c r="Q4" i="7"/>
  <c r="P4" i="7"/>
  <c r="O4" i="7"/>
  <c r="N4" i="7"/>
  <c r="BH54" i="13"/>
  <c r="BH53" i="13"/>
  <c r="BH52" i="13"/>
  <c r="BH51" i="13"/>
  <c r="BH50" i="13"/>
  <c r="BH49" i="13"/>
  <c r="BH48" i="13"/>
  <c r="BH47" i="13"/>
  <c r="BH46" i="13"/>
  <c r="BH45" i="13"/>
  <c r="BH44" i="13"/>
  <c r="BH43" i="13"/>
  <c r="BH42" i="13"/>
  <c r="BH41" i="13"/>
  <c r="BH40" i="13"/>
  <c r="BH39" i="13"/>
  <c r="BH38" i="13"/>
  <c r="BH37" i="13"/>
  <c r="BH36" i="13"/>
  <c r="BH35" i="13"/>
  <c r="BH34" i="13"/>
  <c r="BH33" i="13"/>
  <c r="BH32" i="13"/>
  <c r="BH31" i="13"/>
  <c r="BH30" i="13"/>
  <c r="BH29" i="13"/>
  <c r="BH28" i="13"/>
  <c r="BH27" i="13"/>
  <c r="BH26" i="13"/>
  <c r="BH25" i="13"/>
  <c r="BH24" i="13"/>
  <c r="BH23" i="13"/>
  <c r="BH22" i="13"/>
  <c r="BH21" i="13"/>
  <c r="BH20" i="13"/>
  <c r="BH19" i="13"/>
  <c r="BH18" i="13"/>
  <c r="BH17" i="13"/>
  <c r="BH16" i="13"/>
  <c r="BH15" i="13"/>
  <c r="BH14" i="13"/>
  <c r="BH13" i="13"/>
  <c r="BH12" i="13"/>
  <c r="BH11" i="13"/>
  <c r="BH10" i="13"/>
  <c r="BH9" i="13"/>
  <c r="BH8" i="13"/>
  <c r="BH7" i="13"/>
  <c r="BH6" i="13"/>
  <c r="BR56" i="13" l="1"/>
  <c r="BR55" i="13"/>
  <c r="BR54" i="13"/>
  <c r="BR53" i="13"/>
  <c r="BR52" i="13"/>
  <c r="BR51" i="13"/>
  <c r="BR50" i="13"/>
  <c r="BR49" i="13"/>
  <c r="BR48" i="13"/>
  <c r="BR47" i="13"/>
  <c r="BR46" i="13"/>
  <c r="BR45" i="13"/>
  <c r="BR44" i="13"/>
  <c r="BR43" i="13"/>
  <c r="BR42" i="13"/>
  <c r="BR41" i="13"/>
  <c r="BR40" i="13"/>
  <c r="BR39" i="13"/>
  <c r="BR38" i="13"/>
  <c r="BR37" i="13"/>
  <c r="BR36" i="13"/>
  <c r="BR35" i="13"/>
  <c r="BR34" i="13"/>
  <c r="BR33" i="13"/>
  <c r="BR32" i="13"/>
  <c r="BR31" i="13"/>
  <c r="BR30" i="13"/>
  <c r="BR29" i="13"/>
  <c r="BR28" i="13"/>
  <c r="BR27" i="13"/>
  <c r="BR26" i="13"/>
  <c r="BR25" i="13"/>
  <c r="BR24" i="13"/>
  <c r="BR23" i="13"/>
  <c r="BR22" i="13"/>
  <c r="BR21" i="13"/>
  <c r="BR20" i="13"/>
  <c r="BR19" i="13"/>
  <c r="BR18" i="13"/>
  <c r="BR17" i="13"/>
  <c r="BR16" i="13"/>
  <c r="BR15" i="13"/>
  <c r="BR14" i="13"/>
  <c r="BR13" i="13"/>
  <c r="BR12" i="13"/>
  <c r="BR11" i="13"/>
  <c r="BR10" i="13"/>
  <c r="BR9" i="13"/>
  <c r="BR8" i="13"/>
  <c r="BR7" i="13"/>
  <c r="BI61" i="13"/>
  <c r="BK60" i="13"/>
  <c r="BJ60" i="13"/>
  <c r="BI60" i="13"/>
  <c r="BK59" i="13"/>
  <c r="BJ59" i="13"/>
  <c r="BI59" i="13"/>
  <c r="BK58" i="13"/>
  <c r="BJ58" i="13"/>
  <c r="BI58" i="13"/>
  <c r="BK57" i="13"/>
  <c r="BJ57" i="13"/>
  <c r="BI57" i="13"/>
  <c r="BK56" i="13"/>
  <c r="BJ56" i="13"/>
  <c r="BI56" i="13"/>
  <c r="BK55" i="13"/>
  <c r="BJ55" i="13"/>
  <c r="BI55" i="13"/>
  <c r="BK54" i="13"/>
  <c r="BJ54" i="13"/>
  <c r="BI54" i="13"/>
  <c r="BK53" i="13"/>
  <c r="BJ53" i="13"/>
  <c r="BI53" i="13"/>
  <c r="BK52" i="13"/>
  <c r="BJ52" i="13"/>
  <c r="BI52" i="13"/>
  <c r="BK51" i="13"/>
  <c r="BJ51" i="13"/>
  <c r="BI51" i="13"/>
  <c r="BK50" i="13"/>
  <c r="BJ50" i="13"/>
  <c r="BI50" i="13"/>
  <c r="BK49" i="13"/>
  <c r="BJ49" i="13"/>
  <c r="BI49" i="13"/>
  <c r="BK48" i="13"/>
  <c r="BJ48" i="13"/>
  <c r="BI48" i="13"/>
  <c r="BK47" i="13"/>
  <c r="BJ47" i="13"/>
  <c r="BI47" i="13"/>
  <c r="BK46" i="13"/>
  <c r="BJ46" i="13"/>
  <c r="BI46" i="13"/>
  <c r="BK45" i="13"/>
  <c r="BJ45" i="13"/>
  <c r="BI45" i="13"/>
  <c r="BK44" i="13"/>
  <c r="BJ44" i="13"/>
  <c r="BI44" i="13"/>
  <c r="BK43" i="13"/>
  <c r="BJ43" i="13"/>
  <c r="BI43" i="13"/>
  <c r="BK42" i="13"/>
  <c r="BJ42" i="13"/>
  <c r="BI42" i="13"/>
  <c r="BK41" i="13"/>
  <c r="BJ41" i="13"/>
  <c r="BI41" i="13"/>
  <c r="BK40" i="13"/>
  <c r="BJ40" i="13"/>
  <c r="BI40" i="13"/>
  <c r="BK39" i="13"/>
  <c r="BJ39" i="13"/>
  <c r="BI39" i="13"/>
  <c r="BK38" i="13"/>
  <c r="BJ38" i="13"/>
  <c r="BI38" i="13"/>
  <c r="BK37" i="13"/>
  <c r="BJ37" i="13"/>
  <c r="BI37" i="13"/>
  <c r="BK36" i="13"/>
  <c r="BJ36" i="13"/>
  <c r="BI36" i="13"/>
  <c r="BK35" i="13"/>
  <c r="BJ35" i="13"/>
  <c r="BI35" i="13"/>
  <c r="BK34" i="13"/>
  <c r="BJ34" i="13"/>
  <c r="BI34" i="13"/>
  <c r="BK33" i="13"/>
  <c r="BJ33" i="13"/>
  <c r="BI33" i="13"/>
  <c r="BK32" i="13"/>
  <c r="BJ32" i="13"/>
  <c r="BI32" i="13"/>
  <c r="BK31" i="13"/>
  <c r="BJ31" i="13"/>
  <c r="BI31" i="13"/>
  <c r="BK30" i="13"/>
  <c r="BJ30" i="13"/>
  <c r="BI30" i="13"/>
  <c r="BK29" i="13"/>
  <c r="BJ29" i="13"/>
  <c r="BI29" i="13"/>
  <c r="BK28" i="13"/>
  <c r="BJ28" i="13"/>
  <c r="BI28" i="13"/>
  <c r="BK27" i="13"/>
  <c r="BJ27" i="13"/>
  <c r="BI27" i="13"/>
  <c r="BK26" i="13"/>
  <c r="BJ26" i="13"/>
  <c r="BI26" i="13"/>
  <c r="BK25" i="13"/>
  <c r="BJ25" i="13"/>
  <c r="BI25" i="13"/>
  <c r="BK24" i="13"/>
  <c r="BJ24" i="13"/>
  <c r="BI24" i="13"/>
  <c r="BK23" i="13"/>
  <c r="BJ23" i="13"/>
  <c r="BI23" i="13"/>
  <c r="BK22" i="13"/>
  <c r="BJ22" i="13"/>
  <c r="BI22" i="13"/>
  <c r="BK21" i="13"/>
  <c r="BJ21" i="13"/>
  <c r="BI21" i="13"/>
  <c r="BK20" i="13"/>
  <c r="BJ20" i="13"/>
  <c r="BI20" i="13"/>
  <c r="BK19" i="13"/>
  <c r="BJ19" i="13"/>
  <c r="BI19" i="13"/>
  <c r="BK18" i="13"/>
  <c r="BJ18" i="13"/>
  <c r="BI18" i="13"/>
  <c r="BK17" i="13"/>
  <c r="BJ17" i="13"/>
  <c r="BI17" i="13"/>
  <c r="BK16" i="13"/>
  <c r="BJ16" i="13"/>
  <c r="BI16" i="13"/>
  <c r="BK15" i="13"/>
  <c r="BJ15" i="13"/>
  <c r="BI15" i="13"/>
  <c r="BK14" i="13"/>
  <c r="BJ14" i="13"/>
  <c r="BI14" i="13"/>
  <c r="BK13" i="13"/>
  <c r="BJ13" i="13"/>
  <c r="BI13" i="13"/>
  <c r="BK12" i="13"/>
  <c r="BJ12" i="13"/>
  <c r="BI12" i="13"/>
  <c r="BK11" i="13"/>
  <c r="BJ11" i="13"/>
  <c r="BI11" i="13"/>
  <c r="BK10" i="13"/>
  <c r="BJ10" i="13"/>
  <c r="BI10" i="13"/>
  <c r="BK9" i="13"/>
  <c r="BJ9" i="13"/>
  <c r="BI9" i="13"/>
  <c r="BK8" i="13"/>
  <c r="BJ8" i="13"/>
  <c r="BI8" i="13"/>
  <c r="BK7" i="13"/>
  <c r="BJ7" i="13"/>
  <c r="BI7" i="13"/>
  <c r="BK6" i="13"/>
  <c r="BJ6" i="13"/>
  <c r="BI6" i="13"/>
  <c r="V55" i="13"/>
  <c r="U55" i="13"/>
  <c r="V54" i="13"/>
  <c r="U54" i="13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AN7" i="13"/>
  <c r="AM7" i="13"/>
  <c r="AK6" i="13"/>
  <c r="AT6" i="13" s="1"/>
  <c r="AJ6" i="13"/>
  <c r="AS6" i="13" s="1"/>
  <c r="AI6" i="13"/>
  <c r="AR6" i="13" s="1"/>
  <c r="AU6" i="13" s="1"/>
  <c r="AI7" i="13" s="1"/>
  <c r="E265" i="7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L6" i="7"/>
  <c r="K5" i="7"/>
  <c r="J5" i="7"/>
  <c r="Q5" i="7" s="1"/>
  <c r="I5" i="7"/>
  <c r="P5" i="7" s="1"/>
  <c r="H5" i="7"/>
  <c r="L4" i="7"/>
  <c r="A169" i="12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J7" i="12"/>
  <c r="K7" i="7" l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R5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R242" i="7" s="1"/>
  <c r="R243" i="7" s="1"/>
  <c r="R244" i="7" s="1"/>
  <c r="R245" i="7" s="1"/>
  <c r="R246" i="7" s="1"/>
  <c r="R247" i="7" s="1"/>
  <c r="R248" i="7" s="1"/>
  <c r="R249" i="7" s="1"/>
  <c r="R250" i="7" s="1"/>
  <c r="R251" i="7" s="1"/>
  <c r="R252" i="7" s="1"/>
  <c r="R253" i="7" s="1"/>
  <c r="R254" i="7" s="1"/>
  <c r="R255" i="7" s="1"/>
  <c r="R256" i="7" s="1"/>
  <c r="R257" i="7" s="1"/>
  <c r="R258" i="7" s="1"/>
  <c r="R259" i="7" s="1"/>
  <c r="R260" i="7" s="1"/>
  <c r="R261" i="7" s="1"/>
  <c r="R262" i="7" s="1"/>
  <c r="R263" i="7" s="1"/>
  <c r="R264" i="7" s="1"/>
  <c r="R265" i="7" s="1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O5" i="7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O164" i="7" s="1"/>
  <c r="O165" i="7" s="1"/>
  <c r="O166" i="7" s="1"/>
  <c r="O167" i="7" s="1"/>
  <c r="O168" i="7" s="1"/>
  <c r="O169" i="7" s="1"/>
  <c r="O170" i="7" s="1"/>
  <c r="O171" i="7" s="1"/>
  <c r="O172" i="7" s="1"/>
  <c r="O173" i="7" s="1"/>
  <c r="O174" i="7" s="1"/>
  <c r="O175" i="7" s="1"/>
  <c r="O176" i="7" s="1"/>
  <c r="O177" i="7" s="1"/>
  <c r="O178" i="7" s="1"/>
  <c r="O179" i="7" s="1"/>
  <c r="O180" i="7" s="1"/>
  <c r="O181" i="7" s="1"/>
  <c r="O182" i="7" s="1"/>
  <c r="O183" i="7" s="1"/>
  <c r="O184" i="7" s="1"/>
  <c r="O185" i="7" s="1"/>
  <c r="O186" i="7" s="1"/>
  <c r="O187" i="7" s="1"/>
  <c r="O188" i="7" s="1"/>
  <c r="O189" i="7" s="1"/>
  <c r="O190" i="7" s="1"/>
  <c r="O191" i="7" s="1"/>
  <c r="O192" i="7" s="1"/>
  <c r="O193" i="7" s="1"/>
  <c r="O194" i="7" s="1"/>
  <c r="O195" i="7" s="1"/>
  <c r="O196" i="7" s="1"/>
  <c r="O197" i="7" s="1"/>
  <c r="O198" i="7" s="1"/>
  <c r="O199" i="7" s="1"/>
  <c r="O200" i="7" s="1"/>
  <c r="O201" i="7" s="1"/>
  <c r="O202" i="7" s="1"/>
  <c r="O203" i="7" s="1"/>
  <c r="O204" i="7" s="1"/>
  <c r="O205" i="7" s="1"/>
  <c r="O206" i="7" s="1"/>
  <c r="O207" i="7" s="1"/>
  <c r="O208" i="7" s="1"/>
  <c r="O209" i="7" s="1"/>
  <c r="O210" i="7" s="1"/>
  <c r="O211" i="7" s="1"/>
  <c r="O212" i="7" s="1"/>
  <c r="O213" i="7" s="1"/>
  <c r="O214" i="7" s="1"/>
  <c r="O215" i="7" s="1"/>
  <c r="O216" i="7" s="1"/>
  <c r="O217" i="7" s="1"/>
  <c r="O218" i="7" s="1"/>
  <c r="O219" i="7" s="1"/>
  <c r="O220" i="7" s="1"/>
  <c r="O221" i="7" s="1"/>
  <c r="O222" i="7" s="1"/>
  <c r="O223" i="7" s="1"/>
  <c r="O224" i="7" s="1"/>
  <c r="O225" i="7" s="1"/>
  <c r="O226" i="7" s="1"/>
  <c r="O227" i="7" s="1"/>
  <c r="O228" i="7" s="1"/>
  <c r="O229" i="7" s="1"/>
  <c r="O230" i="7" s="1"/>
  <c r="O231" i="7" s="1"/>
  <c r="O232" i="7" s="1"/>
  <c r="O233" i="7" s="1"/>
  <c r="O234" i="7" s="1"/>
  <c r="O235" i="7" s="1"/>
  <c r="O236" i="7" s="1"/>
  <c r="O237" i="7" s="1"/>
  <c r="O238" i="7" s="1"/>
  <c r="O239" i="7" s="1"/>
  <c r="O240" i="7" s="1"/>
  <c r="O241" i="7" s="1"/>
  <c r="O242" i="7" s="1"/>
  <c r="O243" i="7" s="1"/>
  <c r="O244" i="7" s="1"/>
  <c r="O245" i="7" s="1"/>
  <c r="O246" i="7" s="1"/>
  <c r="O247" i="7" s="1"/>
  <c r="O248" i="7" s="1"/>
  <c r="O249" i="7" s="1"/>
  <c r="O250" i="7" s="1"/>
  <c r="O251" i="7" s="1"/>
  <c r="O252" i="7" s="1"/>
  <c r="O253" i="7" s="1"/>
  <c r="O254" i="7" s="1"/>
  <c r="O255" i="7" s="1"/>
  <c r="O256" i="7" s="1"/>
  <c r="O257" i="7" s="1"/>
  <c r="O258" i="7" s="1"/>
  <c r="O259" i="7" s="1"/>
  <c r="O260" i="7" s="1"/>
  <c r="O261" i="7" s="1"/>
  <c r="O262" i="7" s="1"/>
  <c r="O263" i="7" s="1"/>
  <c r="O264" i="7" s="1"/>
  <c r="O265" i="7" s="1"/>
  <c r="P7" i="7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P264" i="7" s="1"/>
  <c r="P265" i="7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S4" i="7"/>
  <c r="N7" i="7"/>
  <c r="Q7" i="7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Q264" i="7" s="1"/>
  <c r="Q265" i="7" s="1"/>
  <c r="BP6" i="13"/>
  <c r="BO6" i="13"/>
  <c r="AX6" i="13"/>
  <c r="BA6" i="13" s="1"/>
  <c r="BQ6" i="13"/>
  <c r="AM8" i="13"/>
  <c r="AP8" i="13" s="1"/>
  <c r="AW6" i="13"/>
  <c r="AZ6" i="13" s="1"/>
  <c r="BC6" i="13" s="1"/>
  <c r="BM6" i="13"/>
  <c r="AN8" i="13"/>
  <c r="AQ8" i="13" s="1"/>
  <c r="AV6" i="13"/>
  <c r="AJ7" i="13" s="1"/>
  <c r="AS7" i="13" s="1"/>
  <c r="BL6" i="13"/>
  <c r="BN6" i="13"/>
  <c r="AQ7" i="13"/>
  <c r="AP7" i="13"/>
  <c r="V5" i="13"/>
  <c r="U5" i="13"/>
  <c r="T5" i="13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G7" i="7"/>
  <c r="C165" i="12"/>
  <c r="C161" i="12"/>
  <c r="C157" i="12"/>
  <c r="C153" i="12"/>
  <c r="C167" i="12"/>
  <c r="C163" i="12"/>
  <c r="C159" i="12"/>
  <c r="C155" i="12"/>
  <c r="C151" i="12"/>
  <c r="C147" i="12"/>
  <c r="C143" i="12"/>
  <c r="C139" i="12"/>
  <c r="C135" i="12"/>
  <c r="C131" i="12"/>
  <c r="C127" i="12"/>
  <c r="C123" i="12"/>
  <c r="C119" i="12"/>
  <c r="C115" i="12"/>
  <c r="C111" i="12"/>
  <c r="C168" i="12"/>
  <c r="C164" i="12"/>
  <c r="C160" i="12"/>
  <c r="C156" i="12"/>
  <c r="C152" i="12"/>
  <c r="C148" i="12"/>
  <c r="C144" i="12"/>
  <c r="C140" i="12"/>
  <c r="C136" i="12"/>
  <c r="C132" i="12"/>
  <c r="C128" i="12"/>
  <c r="C124" i="12"/>
  <c r="C120" i="12"/>
  <c r="C116" i="12"/>
  <c r="C112" i="12"/>
  <c r="C108" i="12"/>
  <c r="C104" i="12"/>
  <c r="C100" i="12"/>
  <c r="C96" i="12"/>
  <c r="C92" i="12"/>
  <c r="C88" i="12"/>
  <c r="C84" i="12"/>
  <c r="C80" i="12"/>
  <c r="C76" i="12"/>
  <c r="C31" i="12"/>
  <c r="C51" i="12"/>
  <c r="C55" i="12"/>
  <c r="C71" i="12"/>
  <c r="C9" i="12"/>
  <c r="C13" i="12"/>
  <c r="C17" i="12"/>
  <c r="C21" i="12"/>
  <c r="C25" i="12"/>
  <c r="C29" i="12"/>
  <c r="C33" i="12"/>
  <c r="C37" i="12"/>
  <c r="C41" i="12"/>
  <c r="C45" i="12"/>
  <c r="C49" i="12"/>
  <c r="C53" i="12"/>
  <c r="C57" i="12"/>
  <c r="C61" i="12"/>
  <c r="C65" i="12"/>
  <c r="C69" i="12"/>
  <c r="C73" i="12"/>
  <c r="C74" i="12"/>
  <c r="C75" i="12"/>
  <c r="C77" i="12"/>
  <c r="C78" i="12"/>
  <c r="C79" i="12"/>
  <c r="C81" i="12"/>
  <c r="C82" i="12"/>
  <c r="C83" i="12"/>
  <c r="C85" i="12"/>
  <c r="C86" i="12"/>
  <c r="C87" i="12"/>
  <c r="C89" i="12"/>
  <c r="C90" i="12"/>
  <c r="C91" i="12"/>
  <c r="C93" i="12"/>
  <c r="C94" i="12"/>
  <c r="C95" i="12"/>
  <c r="C97" i="12"/>
  <c r="C98" i="12"/>
  <c r="C99" i="12"/>
  <c r="C101" i="12"/>
  <c r="C102" i="12"/>
  <c r="C103" i="12"/>
  <c r="C105" i="12"/>
  <c r="C106" i="12"/>
  <c r="C107" i="12"/>
  <c r="C109" i="12"/>
  <c r="C110" i="12"/>
  <c r="C114" i="12"/>
  <c r="C118" i="12"/>
  <c r="C122" i="12"/>
  <c r="C126" i="12"/>
  <c r="C130" i="12"/>
  <c r="C134" i="12"/>
  <c r="C138" i="12"/>
  <c r="C142" i="12"/>
  <c r="C146" i="12"/>
  <c r="C150" i="12"/>
  <c r="C11" i="12"/>
  <c r="C19" i="12"/>
  <c r="C23" i="12"/>
  <c r="C27" i="12"/>
  <c r="C35" i="12"/>
  <c r="C39" i="12"/>
  <c r="C43" i="12"/>
  <c r="C47" i="12"/>
  <c r="C59" i="12"/>
  <c r="C63" i="12"/>
  <c r="C67" i="12"/>
  <c r="C6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" i="12"/>
  <c r="C15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113" i="12"/>
  <c r="C117" i="12"/>
  <c r="C121" i="12"/>
  <c r="C125" i="12"/>
  <c r="C129" i="12"/>
  <c r="C133" i="12"/>
  <c r="C137" i="12"/>
  <c r="C141" i="12"/>
  <c r="C145" i="12"/>
  <c r="C149" i="12"/>
  <c r="C154" i="12"/>
  <c r="C158" i="12"/>
  <c r="C162" i="12"/>
  <c r="C166" i="12"/>
  <c r="AK7" i="13" l="1"/>
  <c r="AT7" i="13" s="1"/>
  <c r="AW7" i="13" s="1"/>
  <c r="AK8" i="13" s="1"/>
  <c r="AT8" i="13" s="1"/>
  <c r="N8" i="7"/>
  <c r="S7" i="7"/>
  <c r="AY6" i="13"/>
  <c r="BB6" i="13" s="1"/>
  <c r="BD6" i="13" s="1"/>
  <c r="BP7" i="13"/>
  <c r="BQ7" i="13"/>
  <c r="AN9" i="13"/>
  <c r="AQ9" i="13" s="1"/>
  <c r="BN7" i="13"/>
  <c r="Y346" i="13"/>
  <c r="Y344" i="13"/>
  <c r="Y342" i="13"/>
  <c r="Y340" i="13"/>
  <c r="Y338" i="13"/>
  <c r="Y336" i="13"/>
  <c r="Y334" i="13"/>
  <c r="Y332" i="13"/>
  <c r="Y330" i="13"/>
  <c r="Y328" i="13"/>
  <c r="Y326" i="13"/>
  <c r="Y324" i="13"/>
  <c r="Y322" i="13"/>
  <c r="Y320" i="13"/>
  <c r="Y318" i="13"/>
  <c r="Y316" i="13"/>
  <c r="Y314" i="13"/>
  <c r="Y312" i="13"/>
  <c r="Y310" i="13"/>
  <c r="Y308" i="13"/>
  <c r="Y306" i="13"/>
  <c r="Y304" i="13"/>
  <c r="Y302" i="13"/>
  <c r="Y300" i="13"/>
  <c r="Y298" i="13"/>
  <c r="Y296" i="13"/>
  <c r="Y294" i="13"/>
  <c r="Y292" i="13"/>
  <c r="Y290" i="13"/>
  <c r="Y288" i="13"/>
  <c r="Y286" i="13"/>
  <c r="Y284" i="13"/>
  <c r="Y282" i="13"/>
  <c r="Y280" i="13"/>
  <c r="Y278" i="13"/>
  <c r="Y276" i="13"/>
  <c r="Y274" i="13"/>
  <c r="Y272" i="13"/>
  <c r="Y270" i="13"/>
  <c r="Y268" i="13"/>
  <c r="Y266" i="13"/>
  <c r="Y264" i="13"/>
  <c r="Y262" i="13"/>
  <c r="Y260" i="13"/>
  <c r="Y258" i="13"/>
  <c r="Y256" i="13"/>
  <c r="Y254" i="13"/>
  <c r="Y252" i="13"/>
  <c r="Y250" i="13"/>
  <c r="Y248" i="13"/>
  <c r="Y246" i="13"/>
  <c r="Y244" i="13"/>
  <c r="Y242" i="13"/>
  <c r="Y240" i="13"/>
  <c r="Y238" i="13"/>
  <c r="Y236" i="13"/>
  <c r="Y234" i="13"/>
  <c r="Y232" i="13"/>
  <c r="Y230" i="13"/>
  <c r="Y228" i="13"/>
  <c r="Y226" i="13"/>
  <c r="Y224" i="13"/>
  <c r="Y222" i="13"/>
  <c r="Y220" i="13"/>
  <c r="Y218" i="13"/>
  <c r="Y216" i="13"/>
  <c r="Y214" i="13"/>
  <c r="Y212" i="13"/>
  <c r="Y210" i="13"/>
  <c r="Y208" i="13"/>
  <c r="Y206" i="13"/>
  <c r="Y204" i="13"/>
  <c r="Y202" i="13"/>
  <c r="Y200" i="13"/>
  <c r="Y198" i="13"/>
  <c r="Y196" i="13"/>
  <c r="Y194" i="13"/>
  <c r="Y192" i="13"/>
  <c r="Y190" i="13"/>
  <c r="Y188" i="13"/>
  <c r="Y186" i="13"/>
  <c r="Y184" i="13"/>
  <c r="Y182" i="13"/>
  <c r="Y337" i="13"/>
  <c r="Y333" i="13"/>
  <c r="Y325" i="13"/>
  <c r="Y317" i="13"/>
  <c r="Y309" i="13"/>
  <c r="Y305" i="13"/>
  <c r="Y297" i="13"/>
  <c r="Y289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259" i="13"/>
  <c r="Y255" i="13"/>
  <c r="Y251" i="13"/>
  <c r="Y247" i="13"/>
  <c r="Y243" i="13"/>
  <c r="Y239" i="13"/>
  <c r="Y235" i="13"/>
  <c r="Y231" i="13"/>
  <c r="Y227" i="13"/>
  <c r="Y223" i="13"/>
  <c r="Y219" i="13"/>
  <c r="Y215" i="13"/>
  <c r="Y211" i="13"/>
  <c r="Y207" i="13"/>
  <c r="Y203" i="13"/>
  <c r="Y199" i="13"/>
  <c r="Y195" i="13"/>
  <c r="Y191" i="13"/>
  <c r="Y187" i="13"/>
  <c r="Y183" i="13"/>
  <c r="Y179" i="13"/>
  <c r="Y177" i="13"/>
  <c r="Y175" i="13"/>
  <c r="Y173" i="13"/>
  <c r="Y171" i="13"/>
  <c r="Y169" i="13"/>
  <c r="Y167" i="13"/>
  <c r="Y165" i="13"/>
  <c r="Y163" i="13"/>
  <c r="Y161" i="13"/>
  <c r="Y159" i="13"/>
  <c r="Y157" i="13"/>
  <c r="Y155" i="13"/>
  <c r="Y153" i="13"/>
  <c r="Y151" i="13"/>
  <c r="Y149" i="13"/>
  <c r="Y147" i="13"/>
  <c r="Y145" i="13"/>
  <c r="Y143" i="13"/>
  <c r="Y141" i="13"/>
  <c r="Y139" i="13"/>
  <c r="Y137" i="13"/>
  <c r="Y135" i="13"/>
  <c r="Y133" i="13"/>
  <c r="Y131" i="13"/>
  <c r="Y129" i="13"/>
  <c r="Y127" i="13"/>
  <c r="Y125" i="13"/>
  <c r="Y123" i="13"/>
  <c r="Y121" i="13"/>
  <c r="Y119" i="13"/>
  <c r="Y117" i="13"/>
  <c r="Y115" i="13"/>
  <c r="Y113" i="13"/>
  <c r="Y111" i="13"/>
  <c r="Y109" i="13"/>
  <c r="Y107" i="13"/>
  <c r="Y105" i="13"/>
  <c r="Y103" i="13"/>
  <c r="Y101" i="13"/>
  <c r="Y99" i="13"/>
  <c r="Y97" i="13"/>
  <c r="Y95" i="13"/>
  <c r="Y93" i="13"/>
  <c r="Y91" i="13"/>
  <c r="Y89" i="13"/>
  <c r="Y87" i="13"/>
  <c r="Y85" i="13"/>
  <c r="Y83" i="13"/>
  <c r="Y81" i="13"/>
  <c r="Y79" i="13"/>
  <c r="Y77" i="13"/>
  <c r="Y75" i="13"/>
  <c r="Y73" i="13"/>
  <c r="Y71" i="13"/>
  <c r="Y69" i="13"/>
  <c r="Y67" i="13"/>
  <c r="Y65" i="13"/>
  <c r="Y63" i="13"/>
  <c r="Y61" i="13"/>
  <c r="Y59" i="13"/>
  <c r="Y58" i="13"/>
  <c r="Y345" i="13"/>
  <c r="Y341" i="13"/>
  <c r="Y329" i="13"/>
  <c r="Y321" i="13"/>
  <c r="Y313" i="13"/>
  <c r="Y301" i="13"/>
  <c r="Y293" i="13"/>
  <c r="Y285" i="13"/>
  <c r="Y269" i="13"/>
  <c r="Y253" i="13"/>
  <c r="Y237" i="13"/>
  <c r="Y221" i="13"/>
  <c r="Y205" i="13"/>
  <c r="Y189" i="13"/>
  <c r="Y174" i="13"/>
  <c r="Y166" i="13"/>
  <c r="Y158" i="13"/>
  <c r="Y150" i="13"/>
  <c r="Y142" i="13"/>
  <c r="Y134" i="13"/>
  <c r="Y126" i="13"/>
  <c r="Y118" i="13"/>
  <c r="Y110" i="13"/>
  <c r="Y102" i="13"/>
  <c r="Y94" i="13"/>
  <c r="Y86" i="13"/>
  <c r="Y78" i="13"/>
  <c r="Y70" i="13"/>
  <c r="Y62" i="13"/>
  <c r="Y257" i="13"/>
  <c r="Y193" i="13"/>
  <c r="Y176" i="13"/>
  <c r="Y144" i="13"/>
  <c r="Y136" i="13"/>
  <c r="Y64" i="13"/>
  <c r="Y281" i="13"/>
  <c r="Y265" i="13"/>
  <c r="Y249" i="13"/>
  <c r="Y233" i="13"/>
  <c r="Y217" i="13"/>
  <c r="Y201" i="13"/>
  <c r="Y185" i="13"/>
  <c r="Y180" i="13"/>
  <c r="Y172" i="13"/>
  <c r="Y164" i="13"/>
  <c r="Y156" i="13"/>
  <c r="Y148" i="13"/>
  <c r="Y140" i="13"/>
  <c r="Y132" i="13"/>
  <c r="Y124" i="13"/>
  <c r="Y116" i="13"/>
  <c r="Y108" i="13"/>
  <c r="Y100" i="13"/>
  <c r="Y92" i="13"/>
  <c r="Y84" i="13"/>
  <c r="Y76" i="13"/>
  <c r="Y68" i="13"/>
  <c r="Y60" i="13"/>
  <c r="Y277" i="13"/>
  <c r="Y261" i="13"/>
  <c r="Y245" i="13"/>
  <c r="Y229" i="13"/>
  <c r="Y213" i="13"/>
  <c r="Y197" i="13"/>
  <c r="Y181" i="13"/>
  <c r="Y178" i="13"/>
  <c r="Y170" i="13"/>
  <c r="Y162" i="13"/>
  <c r="Y154" i="13"/>
  <c r="Y146" i="13"/>
  <c r="Y138" i="13"/>
  <c r="Y130" i="13"/>
  <c r="Y122" i="13"/>
  <c r="Y114" i="13"/>
  <c r="Y106" i="13"/>
  <c r="Y98" i="13"/>
  <c r="Y90" i="13"/>
  <c r="Y82" i="13"/>
  <c r="Y74" i="13"/>
  <c r="Y66" i="13"/>
  <c r="Y273" i="13"/>
  <c r="Y241" i="13"/>
  <c r="Y225" i="13"/>
  <c r="Y209" i="13"/>
  <c r="Y168" i="13"/>
  <c r="Y160" i="13"/>
  <c r="Y152" i="13"/>
  <c r="Y128" i="13"/>
  <c r="Y120" i="13"/>
  <c r="Y112" i="13"/>
  <c r="Y104" i="13"/>
  <c r="Y96" i="13"/>
  <c r="Y88" i="13"/>
  <c r="Y80" i="13"/>
  <c r="Y72" i="13"/>
  <c r="AV7" i="13"/>
  <c r="AJ8" i="13" s="1"/>
  <c r="AS8" i="13" s="1"/>
  <c r="AV8" i="13" s="1"/>
  <c r="AJ9" i="13" s="1"/>
  <c r="BM7" i="13"/>
  <c r="W57" i="13"/>
  <c r="T57" i="13" s="1"/>
  <c r="W345" i="13"/>
  <c r="W343" i="13"/>
  <c r="W341" i="13"/>
  <c r="W339" i="13"/>
  <c r="W337" i="13"/>
  <c r="W335" i="13"/>
  <c r="W333" i="13"/>
  <c r="W331" i="13"/>
  <c r="W329" i="13"/>
  <c r="W327" i="13"/>
  <c r="W325" i="13"/>
  <c r="W323" i="13"/>
  <c r="W321" i="13"/>
  <c r="W319" i="13"/>
  <c r="W317" i="13"/>
  <c r="W315" i="13"/>
  <c r="W313" i="13"/>
  <c r="W311" i="13"/>
  <c r="W309" i="13"/>
  <c r="W307" i="13"/>
  <c r="W305" i="13"/>
  <c r="W303" i="13"/>
  <c r="W301" i="13"/>
  <c r="W299" i="13"/>
  <c r="W297" i="13"/>
  <c r="W295" i="13"/>
  <c r="W293" i="13"/>
  <c r="W291" i="13"/>
  <c r="W289" i="13"/>
  <c r="W287" i="13"/>
  <c r="W285" i="13"/>
  <c r="W283" i="13"/>
  <c r="W281" i="13"/>
  <c r="W279" i="13"/>
  <c r="W277" i="13"/>
  <c r="W275" i="13"/>
  <c r="W273" i="13"/>
  <c r="W271" i="13"/>
  <c r="W269" i="13"/>
  <c r="W267" i="13"/>
  <c r="W265" i="13"/>
  <c r="W263" i="13"/>
  <c r="W261" i="13"/>
  <c r="W259" i="13"/>
  <c r="W257" i="13"/>
  <c r="W255" i="13"/>
  <c r="W253" i="13"/>
  <c r="W251" i="13"/>
  <c r="W249" i="13"/>
  <c r="W247" i="13"/>
  <c r="W245" i="13"/>
  <c r="W243" i="13"/>
  <c r="W241" i="13"/>
  <c r="W239" i="13"/>
  <c r="W237" i="13"/>
  <c r="W235" i="13"/>
  <c r="W233" i="13"/>
  <c r="W231" i="13"/>
  <c r="W229" i="13"/>
  <c r="W227" i="13"/>
  <c r="W225" i="13"/>
  <c r="W223" i="13"/>
  <c r="W221" i="13"/>
  <c r="W219" i="13"/>
  <c r="W217" i="13"/>
  <c r="W215" i="13"/>
  <c r="W213" i="13"/>
  <c r="W211" i="13"/>
  <c r="W209" i="13"/>
  <c r="W207" i="13"/>
  <c r="W205" i="13"/>
  <c r="W203" i="13"/>
  <c r="W201" i="13"/>
  <c r="W199" i="13"/>
  <c r="W197" i="13"/>
  <c r="W195" i="13"/>
  <c r="W193" i="13"/>
  <c r="W191" i="13"/>
  <c r="W189" i="13"/>
  <c r="W187" i="13"/>
  <c r="W185" i="13"/>
  <c r="W183" i="13"/>
  <c r="W181" i="13"/>
  <c r="W328" i="13"/>
  <c r="W320" i="13"/>
  <c r="W312" i="13"/>
  <c r="W300" i="13"/>
  <c r="W292" i="13"/>
  <c r="W284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258" i="13"/>
  <c r="W254" i="13"/>
  <c r="W250" i="13"/>
  <c r="W246" i="13"/>
  <c r="W242" i="13"/>
  <c r="W238" i="13"/>
  <c r="W234" i="13"/>
  <c r="W230" i="13"/>
  <c r="W226" i="13"/>
  <c r="W222" i="13"/>
  <c r="W218" i="13"/>
  <c r="W214" i="13"/>
  <c r="W210" i="13"/>
  <c r="W206" i="13"/>
  <c r="W202" i="13"/>
  <c r="W198" i="13"/>
  <c r="W194" i="13"/>
  <c r="W190" i="13"/>
  <c r="W186" i="13"/>
  <c r="W182" i="13"/>
  <c r="W180" i="13"/>
  <c r="W178" i="13"/>
  <c r="W176" i="13"/>
  <c r="W174" i="13"/>
  <c r="W172" i="13"/>
  <c r="W170" i="13"/>
  <c r="W168" i="13"/>
  <c r="W166" i="13"/>
  <c r="W164" i="13"/>
  <c r="W162" i="13"/>
  <c r="W160" i="13"/>
  <c r="W158" i="13"/>
  <c r="W156" i="13"/>
  <c r="W154" i="13"/>
  <c r="W152" i="13"/>
  <c r="W150" i="13"/>
  <c r="W148" i="13"/>
  <c r="W146" i="13"/>
  <c r="W144" i="13"/>
  <c r="W142" i="13"/>
  <c r="W140" i="13"/>
  <c r="W138" i="13"/>
  <c r="W136" i="13"/>
  <c r="W134" i="13"/>
  <c r="W132" i="13"/>
  <c r="W130" i="13"/>
  <c r="W128" i="13"/>
  <c r="W126" i="13"/>
  <c r="W124" i="13"/>
  <c r="W122" i="13"/>
  <c r="W120" i="13"/>
  <c r="W118" i="13"/>
  <c r="W116" i="13"/>
  <c r="W114" i="13"/>
  <c r="W112" i="13"/>
  <c r="W110" i="13"/>
  <c r="W108" i="13"/>
  <c r="W106" i="13"/>
  <c r="W104" i="13"/>
  <c r="W102" i="13"/>
  <c r="W100" i="13"/>
  <c r="W98" i="13"/>
  <c r="W96" i="13"/>
  <c r="W94" i="13"/>
  <c r="W92" i="13"/>
  <c r="W90" i="13"/>
  <c r="W88" i="13"/>
  <c r="W86" i="13"/>
  <c r="W84" i="13"/>
  <c r="W82" i="13"/>
  <c r="W80" i="13"/>
  <c r="W78" i="13"/>
  <c r="W76" i="13"/>
  <c r="W74" i="13"/>
  <c r="W72" i="13"/>
  <c r="W70" i="13"/>
  <c r="W68" i="13"/>
  <c r="W66" i="13"/>
  <c r="W64" i="13"/>
  <c r="W62" i="13"/>
  <c r="W60" i="13"/>
  <c r="W344" i="13"/>
  <c r="W340" i="13"/>
  <c r="W336" i="13"/>
  <c r="W332" i="13"/>
  <c r="W324" i="13"/>
  <c r="W316" i="13"/>
  <c r="W308" i="13"/>
  <c r="W304" i="13"/>
  <c r="W296" i="13"/>
  <c r="W288" i="13"/>
  <c r="W280" i="13"/>
  <c r="W264" i="13"/>
  <c r="W248" i="13"/>
  <c r="W232" i="13"/>
  <c r="W216" i="13"/>
  <c r="W200" i="13"/>
  <c r="W184" i="13"/>
  <c r="W177" i="13"/>
  <c r="W169" i="13"/>
  <c r="W161" i="13"/>
  <c r="W153" i="13"/>
  <c r="W145" i="13"/>
  <c r="W137" i="13"/>
  <c r="W129" i="13"/>
  <c r="W121" i="13"/>
  <c r="W113" i="13"/>
  <c r="W105" i="13"/>
  <c r="W97" i="13"/>
  <c r="W89" i="13"/>
  <c r="W81" i="13"/>
  <c r="W73" i="13"/>
  <c r="W65" i="13"/>
  <c r="W220" i="13"/>
  <c r="W155" i="13"/>
  <c r="W75" i="13"/>
  <c r="W276" i="13"/>
  <c r="W260" i="13"/>
  <c r="W244" i="13"/>
  <c r="W228" i="13"/>
  <c r="W212" i="13"/>
  <c r="W196" i="13"/>
  <c r="W175" i="13"/>
  <c r="W167" i="13"/>
  <c r="W159" i="13"/>
  <c r="W151" i="13"/>
  <c r="W143" i="13"/>
  <c r="W135" i="13"/>
  <c r="W127" i="13"/>
  <c r="W119" i="13"/>
  <c r="W111" i="13"/>
  <c r="W103" i="13"/>
  <c r="W95" i="13"/>
  <c r="W87" i="13"/>
  <c r="W79" i="13"/>
  <c r="W71" i="13"/>
  <c r="W63" i="13"/>
  <c r="W58" i="13"/>
  <c r="W272" i="13"/>
  <c r="W256" i="13"/>
  <c r="W240" i="13"/>
  <c r="W224" i="13"/>
  <c r="W208" i="13"/>
  <c r="W192" i="13"/>
  <c r="W173" i="13"/>
  <c r="W165" i="13"/>
  <c r="W157" i="13"/>
  <c r="W149" i="13"/>
  <c r="W141" i="13"/>
  <c r="W133" i="13"/>
  <c r="W125" i="13"/>
  <c r="W117" i="13"/>
  <c r="W109" i="13"/>
  <c r="W101" i="13"/>
  <c r="W93" i="13"/>
  <c r="W85" i="13"/>
  <c r="W77" i="13"/>
  <c r="W69" i="13"/>
  <c r="W61" i="13"/>
  <c r="W268" i="13"/>
  <c r="W252" i="13"/>
  <c r="W236" i="13"/>
  <c r="W204" i="13"/>
  <c r="W188" i="13"/>
  <c r="W179" i="13"/>
  <c r="W171" i="13"/>
  <c r="W163" i="13"/>
  <c r="W147" i="13"/>
  <c r="W139" i="13"/>
  <c r="W131" i="13"/>
  <c r="W123" i="13"/>
  <c r="W115" i="13"/>
  <c r="W107" i="13"/>
  <c r="W99" i="13"/>
  <c r="W91" i="13"/>
  <c r="W83" i="13"/>
  <c r="W67" i="13"/>
  <c r="W59" i="13"/>
  <c r="X346" i="13"/>
  <c r="X344" i="13"/>
  <c r="X342" i="13"/>
  <c r="X340" i="13"/>
  <c r="X338" i="13"/>
  <c r="X336" i="13"/>
  <c r="X334" i="13"/>
  <c r="X332" i="13"/>
  <c r="X330" i="13"/>
  <c r="X328" i="13"/>
  <c r="X326" i="13"/>
  <c r="X324" i="13"/>
  <c r="X322" i="13"/>
  <c r="X320" i="13"/>
  <c r="X318" i="13"/>
  <c r="X316" i="13"/>
  <c r="X314" i="13"/>
  <c r="X312" i="13"/>
  <c r="X310" i="13"/>
  <c r="X308" i="13"/>
  <c r="X306" i="13"/>
  <c r="X304" i="13"/>
  <c r="X302" i="13"/>
  <c r="X300" i="13"/>
  <c r="X298" i="13"/>
  <c r="X296" i="13"/>
  <c r="X294" i="13"/>
  <c r="X292" i="13"/>
  <c r="X290" i="13"/>
  <c r="X288" i="13"/>
  <c r="X286" i="13"/>
  <c r="X284" i="13"/>
  <c r="X282" i="13"/>
  <c r="X280" i="13"/>
  <c r="X278" i="13"/>
  <c r="X276" i="13"/>
  <c r="X274" i="13"/>
  <c r="X272" i="13"/>
  <c r="X270" i="13"/>
  <c r="X268" i="13"/>
  <c r="X266" i="13"/>
  <c r="X264" i="13"/>
  <c r="X262" i="13"/>
  <c r="X260" i="13"/>
  <c r="X258" i="13"/>
  <c r="X256" i="13"/>
  <c r="X254" i="13"/>
  <c r="X252" i="13"/>
  <c r="X250" i="13"/>
  <c r="X248" i="13"/>
  <c r="X246" i="13"/>
  <c r="X244" i="13"/>
  <c r="X242" i="13"/>
  <c r="X240" i="13"/>
  <c r="X238" i="13"/>
  <c r="X236" i="13"/>
  <c r="X234" i="13"/>
  <c r="X232" i="13"/>
  <c r="X230" i="13"/>
  <c r="X228" i="13"/>
  <c r="X226" i="13"/>
  <c r="X224" i="13"/>
  <c r="X222" i="13"/>
  <c r="X220" i="13"/>
  <c r="X218" i="13"/>
  <c r="X216" i="13"/>
  <c r="X214" i="13"/>
  <c r="X212" i="13"/>
  <c r="X210" i="13"/>
  <c r="X208" i="13"/>
  <c r="X206" i="13"/>
  <c r="X204" i="13"/>
  <c r="X202" i="13"/>
  <c r="X200" i="13"/>
  <c r="X198" i="13"/>
  <c r="X196" i="13"/>
  <c r="X194" i="13"/>
  <c r="X192" i="13"/>
  <c r="X190" i="13"/>
  <c r="X188" i="13"/>
  <c r="X186" i="13"/>
  <c r="X184" i="13"/>
  <c r="X18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7" i="13"/>
  <c r="X175" i="13"/>
  <c r="X173" i="13"/>
  <c r="X171" i="13"/>
  <c r="X169" i="13"/>
  <c r="X167" i="13"/>
  <c r="X165" i="13"/>
  <c r="X163" i="13"/>
  <c r="X161" i="13"/>
  <c r="X159" i="13"/>
  <c r="X157" i="13"/>
  <c r="X155" i="13"/>
  <c r="X153" i="13"/>
  <c r="X151" i="13"/>
  <c r="X149" i="13"/>
  <c r="X147" i="13"/>
  <c r="X145" i="13"/>
  <c r="X143" i="13"/>
  <c r="X141" i="13"/>
  <c r="X139" i="13"/>
  <c r="X137" i="13"/>
  <c r="X135" i="13"/>
  <c r="X133" i="13"/>
  <c r="X131" i="13"/>
  <c r="X129" i="13"/>
  <c r="X127" i="13"/>
  <c r="X125" i="13"/>
  <c r="X123" i="13"/>
  <c r="X121" i="13"/>
  <c r="X119" i="13"/>
  <c r="X117" i="13"/>
  <c r="X115" i="13"/>
  <c r="X113" i="13"/>
  <c r="X111" i="13"/>
  <c r="X109" i="13"/>
  <c r="X107" i="13"/>
  <c r="X105" i="13"/>
  <c r="X103" i="13"/>
  <c r="X101" i="13"/>
  <c r="X99" i="13"/>
  <c r="X97" i="13"/>
  <c r="X95" i="13"/>
  <c r="X93" i="13"/>
  <c r="X91" i="13"/>
  <c r="X89" i="13"/>
  <c r="X87" i="13"/>
  <c r="X85" i="13"/>
  <c r="X83" i="13"/>
  <c r="X81" i="13"/>
  <c r="X79" i="13"/>
  <c r="X77" i="13"/>
  <c r="X75" i="13"/>
  <c r="X73" i="13"/>
  <c r="X71" i="13"/>
  <c r="X69" i="13"/>
  <c r="X67" i="13"/>
  <c r="X65" i="13"/>
  <c r="X63" i="13"/>
  <c r="X61" i="13"/>
  <c r="X59" i="13"/>
  <c r="X58" i="13"/>
  <c r="X345" i="13"/>
  <c r="X337" i="13"/>
  <c r="X329" i="13"/>
  <c r="X321" i="13"/>
  <c r="X313" i="13"/>
  <c r="X305" i="13"/>
  <c r="X297" i="13"/>
  <c r="X289" i="13"/>
  <c r="X281" i="13"/>
  <c r="X273" i="13"/>
  <c r="X265" i="13"/>
  <c r="X253" i="13"/>
  <c r="X245" i="13"/>
  <c r="X233" i="13"/>
  <c r="X225" i="13"/>
  <c r="X217" i="13"/>
  <c r="X209" i="13"/>
  <c r="X201" i="13"/>
  <c r="X193" i="13"/>
  <c r="X185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76" i="13"/>
  <c r="X72" i="13"/>
  <c r="X68" i="13"/>
  <c r="X64" i="13"/>
  <c r="X60" i="13"/>
  <c r="X341" i="13"/>
  <c r="X333" i="13"/>
  <c r="X325" i="13"/>
  <c r="X317" i="13"/>
  <c r="X309" i="13"/>
  <c r="X301" i="13"/>
  <c r="X293" i="13"/>
  <c r="X285" i="13"/>
  <c r="X277" i="13"/>
  <c r="X269" i="13"/>
  <c r="X261" i="13"/>
  <c r="X257" i="13"/>
  <c r="X249" i="13"/>
  <c r="X241" i="13"/>
  <c r="X237" i="13"/>
  <c r="X229" i="13"/>
  <c r="X221" i="13"/>
  <c r="X213" i="13"/>
  <c r="X205" i="13"/>
  <c r="X197" i="13"/>
  <c r="X189" i="13"/>
  <c r="X181" i="13"/>
  <c r="X178" i="13"/>
  <c r="X174" i="13"/>
  <c r="X170" i="13"/>
  <c r="X166" i="13"/>
  <c r="X162" i="13"/>
  <c r="X158" i="13"/>
  <c r="X154" i="13"/>
  <c r="X150" i="13"/>
  <c r="X146" i="13"/>
  <c r="X142" i="13"/>
  <c r="X138" i="13"/>
  <c r="X134" i="13"/>
  <c r="X130" i="13"/>
  <c r="X126" i="13"/>
  <c r="X122" i="13"/>
  <c r="X118" i="13"/>
  <c r="X114" i="13"/>
  <c r="X110" i="13"/>
  <c r="X106" i="13"/>
  <c r="X102" i="13"/>
  <c r="X98" i="13"/>
  <c r="X94" i="13"/>
  <c r="X90" i="13"/>
  <c r="X86" i="13"/>
  <c r="X82" i="13"/>
  <c r="X78" i="13"/>
  <c r="X74" i="13"/>
  <c r="X70" i="13"/>
  <c r="X66" i="13"/>
  <c r="X62" i="13"/>
  <c r="AM9" i="13"/>
  <c r="AP9" i="13" s="1"/>
  <c r="Y56" i="13"/>
  <c r="V56" i="13" s="1"/>
  <c r="Y57" i="13"/>
  <c r="X57" i="13"/>
  <c r="X56" i="13"/>
  <c r="U56" i="13" s="1"/>
  <c r="G8" i="7"/>
  <c r="L7" i="7"/>
  <c r="AN10" i="13" l="1"/>
  <c r="AQ10" i="13" s="1"/>
  <c r="N9" i="7"/>
  <c r="S8" i="7"/>
  <c r="T58" i="13"/>
  <c r="T59" i="13" s="1"/>
  <c r="T60" i="13" s="1"/>
  <c r="T61" i="13" s="1"/>
  <c r="AS9" i="13"/>
  <c r="BM9" i="13" s="1"/>
  <c r="AY7" i="13"/>
  <c r="BB7" i="13" s="1"/>
  <c r="AM10" i="13"/>
  <c r="AP10" i="13" s="1"/>
  <c r="AZ7" i="13"/>
  <c r="BC7" i="13" s="1"/>
  <c r="AW8" i="13"/>
  <c r="AK9" i="13" s="1"/>
  <c r="AT9" i="13" s="1"/>
  <c r="AW9" i="13" s="1"/>
  <c r="AK10" i="13" s="1"/>
  <c r="BQ8" i="13"/>
  <c r="BP8" i="13"/>
  <c r="AY8" i="13"/>
  <c r="BB8" i="13" s="1"/>
  <c r="BN8" i="13"/>
  <c r="BM8" i="13"/>
  <c r="V57" i="13"/>
  <c r="V58" i="13" s="1"/>
  <c r="V59" i="13" s="1"/>
  <c r="V60" i="13" s="1"/>
  <c r="V61" i="13" s="1"/>
  <c r="V62" i="13" s="1"/>
  <c r="S56" i="13"/>
  <c r="U57" i="13"/>
  <c r="U58" i="13" s="1"/>
  <c r="U59" i="13" s="1"/>
  <c r="U60" i="13" s="1"/>
  <c r="U61" i="13" s="1"/>
  <c r="R56" i="13"/>
  <c r="L8" i="7"/>
  <c r="G9" i="7"/>
  <c r="AN11" i="13" l="1"/>
  <c r="AQ11" i="13" s="1"/>
  <c r="N10" i="7"/>
  <c r="S9" i="7"/>
  <c r="AM11" i="13"/>
  <c r="AP11" i="13" s="1"/>
  <c r="BP9" i="13"/>
  <c r="AV9" i="13"/>
  <c r="AJ10" i="13" s="1"/>
  <c r="AS10" i="13" s="1"/>
  <c r="AV10" i="13" s="1"/>
  <c r="AJ11" i="13" s="1"/>
  <c r="AZ8" i="13"/>
  <c r="BC8" i="13" s="1"/>
  <c r="BQ9" i="13"/>
  <c r="AZ9" i="13"/>
  <c r="BC9" i="13" s="1"/>
  <c r="BN9" i="13"/>
  <c r="AT10" i="13"/>
  <c r="V63" i="13"/>
  <c r="U62" i="13"/>
  <c r="T62" i="13"/>
  <c r="AN12" i="13"/>
  <c r="AQ12" i="13" s="1"/>
  <c r="G10" i="7"/>
  <c r="L9" i="7"/>
  <c r="N11" i="7" l="1"/>
  <c r="S10" i="7"/>
  <c r="AM12" i="13"/>
  <c r="AP12" i="13" s="1"/>
  <c r="AS11" i="13"/>
  <c r="BP11" i="13" s="1"/>
  <c r="BQ10" i="13"/>
  <c r="AY9" i="13"/>
  <c r="BB9" i="13" s="1"/>
  <c r="AY10" i="13"/>
  <c r="BB10" i="13" s="1"/>
  <c r="BP10" i="13"/>
  <c r="BM10" i="13"/>
  <c r="BN10" i="13"/>
  <c r="AW10" i="13"/>
  <c r="AK11" i="13" s="1"/>
  <c r="AT11" i="13" s="1"/>
  <c r="V64" i="13"/>
  <c r="T63" i="13"/>
  <c r="U63" i="13"/>
  <c r="AN13" i="13"/>
  <c r="AQ13" i="13" s="1"/>
  <c r="L10" i="7"/>
  <c r="G11" i="7"/>
  <c r="N12" i="7" l="1"/>
  <c r="S11" i="7"/>
  <c r="BM11" i="13"/>
  <c r="AM13" i="13"/>
  <c r="AP13" i="13" s="1"/>
  <c r="AV11" i="13"/>
  <c r="AJ12" i="13" s="1"/>
  <c r="AS12" i="13" s="1"/>
  <c r="AV12" i="13" s="1"/>
  <c r="AJ13" i="13" s="1"/>
  <c r="BQ11" i="13"/>
  <c r="AY11" i="13"/>
  <c r="BB11" i="13" s="1"/>
  <c r="AZ10" i="13"/>
  <c r="BC10" i="13" s="1"/>
  <c r="BN11" i="13"/>
  <c r="AW11" i="13"/>
  <c r="AK12" i="13" s="1"/>
  <c r="AT12" i="13" s="1"/>
  <c r="U64" i="13"/>
  <c r="V65" i="13"/>
  <c r="T64" i="13"/>
  <c r="AN14" i="13"/>
  <c r="AQ14" i="13" s="1"/>
  <c r="L11" i="7"/>
  <c r="G12" i="7"/>
  <c r="BP12" i="13" l="1"/>
  <c r="BM12" i="13"/>
  <c r="N13" i="7"/>
  <c r="S12" i="7"/>
  <c r="AS13" i="13"/>
  <c r="AV13" i="13" s="1"/>
  <c r="AJ14" i="13" s="1"/>
  <c r="AM14" i="13"/>
  <c r="AP14" i="13" s="1"/>
  <c r="AY12" i="13"/>
  <c r="BB12" i="13" s="1"/>
  <c r="AZ11" i="13"/>
  <c r="BC11" i="13" s="1"/>
  <c r="BQ12" i="13"/>
  <c r="BN12" i="13"/>
  <c r="AW12" i="13"/>
  <c r="AK13" i="13" s="1"/>
  <c r="AT13" i="13" s="1"/>
  <c r="T65" i="13"/>
  <c r="U65" i="13"/>
  <c r="V66" i="13"/>
  <c r="AN15" i="13"/>
  <c r="AQ15" i="13" s="1"/>
  <c r="L12" i="7"/>
  <c r="G13" i="7"/>
  <c r="AS14" i="13" l="1"/>
  <c r="BM14" i="13" s="1"/>
  <c r="N14" i="7"/>
  <c r="S13" i="7"/>
  <c r="BP13" i="13"/>
  <c r="BM13" i="13"/>
  <c r="AM15" i="13"/>
  <c r="AZ12" i="13"/>
  <c r="BC12" i="13" s="1"/>
  <c r="AY13" i="13"/>
  <c r="BB13" i="13" s="1"/>
  <c r="BQ13" i="13"/>
  <c r="BN13" i="13"/>
  <c r="AW13" i="13"/>
  <c r="AK14" i="13" s="1"/>
  <c r="AT14" i="13" s="1"/>
  <c r="T66" i="13"/>
  <c r="U66" i="13"/>
  <c r="V67" i="13"/>
  <c r="AN16" i="13"/>
  <c r="AQ16" i="13" s="1"/>
  <c r="L13" i="7"/>
  <c r="G14" i="7"/>
  <c r="AV14" i="13" l="1"/>
  <c r="AJ15" i="13" s="1"/>
  <c r="AS15" i="13" s="1"/>
  <c r="BP15" i="13" s="1"/>
  <c r="BP14" i="13"/>
  <c r="N15" i="7"/>
  <c r="S14" i="7"/>
  <c r="AP15" i="13"/>
  <c r="AM16" i="13"/>
  <c r="AY14" i="13"/>
  <c r="BB14" i="13" s="1"/>
  <c r="BQ14" i="13"/>
  <c r="AZ13" i="13"/>
  <c r="BC13" i="13" s="1"/>
  <c r="AW14" i="13"/>
  <c r="AK15" i="13" s="1"/>
  <c r="AT15" i="13" s="1"/>
  <c r="BN14" i="13"/>
  <c r="V68" i="13"/>
  <c r="T67" i="13"/>
  <c r="U67" i="13"/>
  <c r="AN17" i="13"/>
  <c r="AQ17" i="13" s="1"/>
  <c r="L14" i="7"/>
  <c r="G15" i="7"/>
  <c r="BM15" i="13" l="1"/>
  <c r="N16" i="7"/>
  <c r="S15" i="7"/>
  <c r="AP16" i="13"/>
  <c r="AM17" i="13"/>
  <c r="AV15" i="13"/>
  <c r="AJ16" i="13" s="1"/>
  <c r="AS16" i="13" s="1"/>
  <c r="BP16" i="13" s="1"/>
  <c r="AZ14" i="13"/>
  <c r="BC14" i="13" s="1"/>
  <c r="BQ15" i="13"/>
  <c r="AW15" i="13"/>
  <c r="AK16" i="13" s="1"/>
  <c r="AT16" i="13" s="1"/>
  <c r="BN15" i="13"/>
  <c r="U68" i="13"/>
  <c r="V69" i="13"/>
  <c r="T68" i="13"/>
  <c r="AN18" i="13"/>
  <c r="AQ18" i="13" s="1"/>
  <c r="L15" i="7"/>
  <c r="G16" i="7"/>
  <c r="AV16" i="13" l="1"/>
  <c r="AJ17" i="13" s="1"/>
  <c r="AS17" i="13" s="1"/>
  <c r="BP17" i="13" s="1"/>
  <c r="N17" i="7"/>
  <c r="S16" i="7"/>
  <c r="BM16" i="13"/>
  <c r="AP17" i="13"/>
  <c r="AM18" i="13"/>
  <c r="AV17" i="13"/>
  <c r="AJ18" i="13" s="1"/>
  <c r="BM17" i="13"/>
  <c r="AY16" i="13"/>
  <c r="BB16" i="13" s="1"/>
  <c r="AY15" i="13"/>
  <c r="BB15" i="13" s="1"/>
  <c r="BQ16" i="13"/>
  <c r="AZ15" i="13"/>
  <c r="BC15" i="13" s="1"/>
  <c r="BN16" i="13"/>
  <c r="AW16" i="13"/>
  <c r="AK17" i="13" s="1"/>
  <c r="AT17" i="13" s="1"/>
  <c r="T69" i="13"/>
  <c r="U69" i="13"/>
  <c r="V70" i="13"/>
  <c r="AN19" i="13"/>
  <c r="AQ19" i="13" s="1"/>
  <c r="L16" i="7"/>
  <c r="G17" i="7"/>
  <c r="AY17" i="13" l="1"/>
  <c r="BB17" i="13" s="1"/>
  <c r="N18" i="7"/>
  <c r="S17" i="7"/>
  <c r="AS18" i="13"/>
  <c r="AP18" i="13"/>
  <c r="AM19" i="13"/>
  <c r="AZ16" i="13"/>
  <c r="BC16" i="13" s="1"/>
  <c r="BQ17" i="13"/>
  <c r="AW17" i="13"/>
  <c r="AK18" i="13" s="1"/>
  <c r="AT18" i="13" s="1"/>
  <c r="BN17" i="13"/>
  <c r="T70" i="13"/>
  <c r="V71" i="13"/>
  <c r="U70" i="13"/>
  <c r="AN20" i="13"/>
  <c r="AQ20" i="13" s="1"/>
  <c r="L17" i="7"/>
  <c r="G18" i="7"/>
  <c r="N19" i="7" l="1"/>
  <c r="S18" i="7"/>
  <c r="BP18" i="13"/>
  <c r="AV18" i="13"/>
  <c r="AJ19" i="13" s="1"/>
  <c r="AS19" i="13" s="1"/>
  <c r="BM18" i="13"/>
  <c r="AP19" i="13"/>
  <c r="AM20" i="13"/>
  <c r="AY18" i="13"/>
  <c r="BB18" i="13" s="1"/>
  <c r="AZ17" i="13"/>
  <c r="BC17" i="13" s="1"/>
  <c r="BQ18" i="13"/>
  <c r="AW18" i="13"/>
  <c r="AK19" i="13" s="1"/>
  <c r="AT19" i="13" s="1"/>
  <c r="BN18" i="13"/>
  <c r="T71" i="13"/>
  <c r="V72" i="13"/>
  <c r="U71" i="13"/>
  <c r="AN21" i="13"/>
  <c r="AQ21" i="13" s="1"/>
  <c r="L18" i="7"/>
  <c r="G19" i="7"/>
  <c r="N20" i="7" l="1"/>
  <c r="S19" i="7"/>
  <c r="BP19" i="13"/>
  <c r="BM19" i="13"/>
  <c r="AV19" i="13"/>
  <c r="AP20" i="13"/>
  <c r="AM21" i="13"/>
  <c r="BQ19" i="13"/>
  <c r="AZ18" i="13"/>
  <c r="BC18" i="13" s="1"/>
  <c r="BN19" i="13"/>
  <c r="AW19" i="13"/>
  <c r="AK20" i="13" s="1"/>
  <c r="AT20" i="13" s="1"/>
  <c r="U72" i="13"/>
  <c r="T72" i="13"/>
  <c r="V73" i="13"/>
  <c r="AN22" i="13"/>
  <c r="AQ22" i="13" s="1"/>
  <c r="G20" i="7"/>
  <c r="L19" i="7"/>
  <c r="N21" i="7" l="1"/>
  <c r="S20" i="7"/>
  <c r="AP21" i="13"/>
  <c r="AM22" i="13"/>
  <c r="AJ20" i="13"/>
  <c r="AS20" i="13" s="1"/>
  <c r="AY19" i="13"/>
  <c r="BB19" i="13" s="1"/>
  <c r="AZ19" i="13"/>
  <c r="BC19" i="13" s="1"/>
  <c r="BQ20" i="13"/>
  <c r="AW20" i="13"/>
  <c r="AK21" i="13" s="1"/>
  <c r="AT21" i="13" s="1"/>
  <c r="BN20" i="13"/>
  <c r="V74" i="13"/>
  <c r="U73" i="13"/>
  <c r="T73" i="13"/>
  <c r="AN23" i="13"/>
  <c r="AQ23" i="13" s="1"/>
  <c r="L20" i="7"/>
  <c r="G21" i="7"/>
  <c r="N22" i="7" l="1"/>
  <c r="S21" i="7"/>
  <c r="BP20" i="13"/>
  <c r="AV20" i="13"/>
  <c r="AJ21" i="13" s="1"/>
  <c r="AS21" i="13" s="1"/>
  <c r="BM20" i="13"/>
  <c r="AP22" i="13"/>
  <c r="AM23" i="13"/>
  <c r="AZ20" i="13"/>
  <c r="BC20" i="13" s="1"/>
  <c r="BQ21" i="13"/>
  <c r="BN21" i="13"/>
  <c r="AW21" i="13"/>
  <c r="AK22" i="13" s="1"/>
  <c r="AT22" i="13" s="1"/>
  <c r="V75" i="13"/>
  <c r="U74" i="13"/>
  <c r="T74" i="13"/>
  <c r="AN24" i="13"/>
  <c r="AQ24" i="13" s="1"/>
  <c r="G22" i="7"/>
  <c r="L21" i="7"/>
  <c r="N23" i="7" l="1"/>
  <c r="S22" i="7"/>
  <c r="AP23" i="13"/>
  <c r="AM24" i="13"/>
  <c r="AY20" i="13"/>
  <c r="BB20" i="13" s="1"/>
  <c r="BP21" i="13"/>
  <c r="AV21" i="13"/>
  <c r="AJ22" i="13" s="1"/>
  <c r="AS22" i="13" s="1"/>
  <c r="BM21" i="13"/>
  <c r="BQ22" i="13"/>
  <c r="AZ21" i="13"/>
  <c r="BC21" i="13" s="1"/>
  <c r="BN22" i="13"/>
  <c r="AW22" i="13"/>
  <c r="AK23" i="13" s="1"/>
  <c r="AT23" i="13" s="1"/>
  <c r="T75" i="13"/>
  <c r="U75" i="13"/>
  <c r="V76" i="13"/>
  <c r="AN25" i="13"/>
  <c r="AQ25" i="13" s="1"/>
  <c r="L22" i="7"/>
  <c r="G23" i="7"/>
  <c r="N24" i="7" l="1"/>
  <c r="S23" i="7"/>
  <c r="BM22" i="13"/>
  <c r="AV22" i="13"/>
  <c r="AJ23" i="13" s="1"/>
  <c r="AS23" i="13" s="1"/>
  <c r="BP22" i="13"/>
  <c r="AP24" i="13"/>
  <c r="AM25" i="13"/>
  <c r="AY21" i="13"/>
  <c r="BB21" i="13" s="1"/>
  <c r="BQ23" i="13"/>
  <c r="AZ22" i="13"/>
  <c r="BC22" i="13" s="1"/>
  <c r="AW23" i="13"/>
  <c r="AK24" i="13" s="1"/>
  <c r="AT24" i="13" s="1"/>
  <c r="BN23" i="13"/>
  <c r="V77" i="13"/>
  <c r="T76" i="13"/>
  <c r="U76" i="13"/>
  <c r="AN26" i="13"/>
  <c r="AQ26" i="13" s="1"/>
  <c r="G24" i="7"/>
  <c r="L23" i="7"/>
  <c r="AY22" i="13" l="1"/>
  <c r="BB22" i="13" s="1"/>
  <c r="N25" i="7"/>
  <c r="S24" i="7"/>
  <c r="AP25" i="13"/>
  <c r="AM26" i="13"/>
  <c r="BM23" i="13"/>
  <c r="AV23" i="13"/>
  <c r="AJ24" i="13" s="1"/>
  <c r="AS24" i="13" s="1"/>
  <c r="BP23" i="13"/>
  <c r="BQ24" i="13"/>
  <c r="AZ23" i="13"/>
  <c r="BC23" i="13" s="1"/>
  <c r="AW24" i="13"/>
  <c r="AK25" i="13" s="1"/>
  <c r="AT25" i="13" s="1"/>
  <c r="BN24" i="13"/>
  <c r="U77" i="13"/>
  <c r="V78" i="13"/>
  <c r="T77" i="13"/>
  <c r="AN27" i="13"/>
  <c r="AQ27" i="13" s="1"/>
  <c r="L24" i="7"/>
  <c r="G25" i="7"/>
  <c r="N26" i="7" l="1"/>
  <c r="S25" i="7"/>
  <c r="AY23" i="13"/>
  <c r="BB23" i="13" s="1"/>
  <c r="AP26" i="13"/>
  <c r="AM27" i="13"/>
  <c r="BM24" i="13"/>
  <c r="AV24" i="13"/>
  <c r="AJ25" i="13" s="1"/>
  <c r="AS25" i="13" s="1"/>
  <c r="BP24" i="13"/>
  <c r="AZ24" i="13"/>
  <c r="BC24" i="13" s="1"/>
  <c r="BQ25" i="13"/>
  <c r="AW25" i="13"/>
  <c r="AK26" i="13" s="1"/>
  <c r="AT26" i="13" s="1"/>
  <c r="BN25" i="13"/>
  <c r="T78" i="13"/>
  <c r="V79" i="13"/>
  <c r="U78" i="13"/>
  <c r="AN28" i="13"/>
  <c r="AQ28" i="13" s="1"/>
  <c r="G26" i="7"/>
  <c r="L25" i="7"/>
  <c r="AY24" i="13" l="1"/>
  <c r="BB24" i="13" s="1"/>
  <c r="N27" i="7"/>
  <c r="S26" i="7"/>
  <c r="AP27" i="13"/>
  <c r="AM28" i="13"/>
  <c r="AV25" i="13"/>
  <c r="AJ26" i="13" s="1"/>
  <c r="AS26" i="13" s="1"/>
  <c r="BM25" i="13"/>
  <c r="BP25" i="13"/>
  <c r="AZ25" i="13"/>
  <c r="BC25" i="13" s="1"/>
  <c r="BQ26" i="13"/>
  <c r="AW26" i="13"/>
  <c r="AK27" i="13" s="1"/>
  <c r="AT27" i="13" s="1"/>
  <c r="BN26" i="13"/>
  <c r="U79" i="13"/>
  <c r="T79" i="13"/>
  <c r="V80" i="13"/>
  <c r="AN29" i="13"/>
  <c r="AQ29" i="13" s="1"/>
  <c r="L26" i="7"/>
  <c r="G27" i="7"/>
  <c r="N28" i="7" l="1"/>
  <c r="S27" i="7"/>
  <c r="AY25" i="13"/>
  <c r="BB25" i="13" s="1"/>
  <c r="BP26" i="13"/>
  <c r="AV26" i="13"/>
  <c r="AJ27" i="13" s="1"/>
  <c r="AS27" i="13" s="1"/>
  <c r="BM26" i="13"/>
  <c r="AP28" i="13"/>
  <c r="AM29" i="13"/>
  <c r="AZ26" i="13"/>
  <c r="BC26" i="13" s="1"/>
  <c r="BQ27" i="13"/>
  <c r="AW27" i="13"/>
  <c r="AK28" i="13" s="1"/>
  <c r="AT28" i="13" s="1"/>
  <c r="BN27" i="13"/>
  <c r="V81" i="13"/>
  <c r="U80" i="13"/>
  <c r="T80" i="13"/>
  <c r="AN30" i="13"/>
  <c r="AQ30" i="13" s="1"/>
  <c r="G28" i="7"/>
  <c r="L27" i="7"/>
  <c r="N29" i="7" l="1"/>
  <c r="S28" i="7"/>
  <c r="AP29" i="13"/>
  <c r="AM30" i="13"/>
  <c r="AY26" i="13"/>
  <c r="BB26" i="13" s="1"/>
  <c r="BP27" i="13"/>
  <c r="AV27" i="13"/>
  <c r="AJ28" i="13" s="1"/>
  <c r="AS28" i="13" s="1"/>
  <c r="BM27" i="13"/>
  <c r="BQ28" i="13"/>
  <c r="AZ27" i="13"/>
  <c r="BC27" i="13" s="1"/>
  <c r="BN28" i="13"/>
  <c r="AW28" i="13"/>
  <c r="AK29" i="13" s="1"/>
  <c r="AT29" i="13" s="1"/>
  <c r="T81" i="13"/>
  <c r="V82" i="13"/>
  <c r="U81" i="13"/>
  <c r="AN31" i="13"/>
  <c r="AQ31" i="13" s="1"/>
  <c r="L28" i="7"/>
  <c r="G29" i="7"/>
  <c r="N30" i="7" l="1"/>
  <c r="S29" i="7"/>
  <c r="BM28" i="13"/>
  <c r="AV28" i="13"/>
  <c r="AJ29" i="13" s="1"/>
  <c r="AS29" i="13" s="1"/>
  <c r="BP28" i="13"/>
  <c r="AP30" i="13"/>
  <c r="AM31" i="13"/>
  <c r="AY27" i="13"/>
  <c r="BB27" i="13" s="1"/>
  <c r="BQ29" i="13"/>
  <c r="AZ28" i="13"/>
  <c r="BC28" i="13" s="1"/>
  <c r="AW29" i="13"/>
  <c r="AK30" i="13" s="1"/>
  <c r="AT30" i="13" s="1"/>
  <c r="BN29" i="13"/>
  <c r="T82" i="13"/>
  <c r="V83" i="13"/>
  <c r="U82" i="13"/>
  <c r="AN32" i="13"/>
  <c r="AQ32" i="13" s="1"/>
  <c r="G30" i="7"/>
  <c r="L29" i="7"/>
  <c r="N31" i="7" l="1"/>
  <c r="S30" i="7"/>
  <c r="AP31" i="13"/>
  <c r="AM32" i="13"/>
  <c r="AV29" i="13"/>
  <c r="AJ30" i="13" s="1"/>
  <c r="BP29" i="13"/>
  <c r="AY29" i="13"/>
  <c r="BB29" i="13" s="1"/>
  <c r="BM29" i="13"/>
  <c r="AY28" i="13"/>
  <c r="BB28" i="13" s="1"/>
  <c r="AZ29" i="13"/>
  <c r="BC29" i="13" s="1"/>
  <c r="BQ30" i="13"/>
  <c r="BN30" i="13"/>
  <c r="AW30" i="13"/>
  <c r="AK31" i="13" s="1"/>
  <c r="AT31" i="13" s="1"/>
  <c r="T83" i="13"/>
  <c r="U83" i="13"/>
  <c r="V84" i="13"/>
  <c r="AN33" i="13"/>
  <c r="AQ33" i="13" s="1"/>
  <c r="L30" i="7"/>
  <c r="G31" i="7"/>
  <c r="N32" i="7" l="1"/>
  <c r="S31" i="7"/>
  <c r="AP32" i="13"/>
  <c r="AM33" i="13"/>
  <c r="AS30" i="13"/>
  <c r="AZ30" i="13"/>
  <c r="BC30" i="13" s="1"/>
  <c r="BQ31" i="13"/>
  <c r="AW31" i="13"/>
  <c r="AK32" i="13" s="1"/>
  <c r="AT32" i="13" s="1"/>
  <c r="BN31" i="13"/>
  <c r="V85" i="13"/>
  <c r="T84" i="13"/>
  <c r="U84" i="13"/>
  <c r="AN34" i="13"/>
  <c r="AQ34" i="13" s="1"/>
  <c r="G32" i="7"/>
  <c r="L31" i="7"/>
  <c r="N33" i="7" l="1"/>
  <c r="S32" i="7"/>
  <c r="BP30" i="13"/>
  <c r="AV30" i="13"/>
  <c r="AJ31" i="13" s="1"/>
  <c r="AS31" i="13" s="1"/>
  <c r="BM30" i="13"/>
  <c r="AP33" i="13"/>
  <c r="AM34" i="13"/>
  <c r="BQ32" i="13"/>
  <c r="AZ31" i="13"/>
  <c r="BC31" i="13" s="1"/>
  <c r="BN32" i="13"/>
  <c r="AW32" i="13"/>
  <c r="AK33" i="13" s="1"/>
  <c r="AT33" i="13" s="1"/>
  <c r="U85" i="13"/>
  <c r="V86" i="13"/>
  <c r="T85" i="13"/>
  <c r="AN35" i="13"/>
  <c r="AQ35" i="13" s="1"/>
  <c r="L32" i="7"/>
  <c r="G33" i="7"/>
  <c r="AY30" i="13" l="1"/>
  <c r="BB30" i="13" s="1"/>
  <c r="N34" i="7"/>
  <c r="S33" i="7"/>
  <c r="AP34" i="13"/>
  <c r="AM35" i="13"/>
  <c r="BP31" i="13"/>
  <c r="AV31" i="13"/>
  <c r="AJ32" i="13" s="1"/>
  <c r="AS32" i="13" s="1"/>
  <c r="BM31" i="13"/>
  <c r="BQ33" i="13"/>
  <c r="AZ32" i="13"/>
  <c r="BC32" i="13" s="1"/>
  <c r="AW33" i="13"/>
  <c r="AK34" i="13" s="1"/>
  <c r="AT34" i="13" s="1"/>
  <c r="BN33" i="13"/>
  <c r="T86" i="13"/>
  <c r="U86" i="13"/>
  <c r="V87" i="13"/>
  <c r="AN36" i="13"/>
  <c r="AQ36" i="13" s="1"/>
  <c r="G34" i="7"/>
  <c r="L33" i="7"/>
  <c r="N35" i="7" l="1"/>
  <c r="S34" i="7"/>
  <c r="AY31" i="13"/>
  <c r="BB31" i="13" s="1"/>
  <c r="AP35" i="13"/>
  <c r="AM36" i="13"/>
  <c r="BP32" i="13"/>
  <c r="BM32" i="13"/>
  <c r="AV32" i="13"/>
  <c r="AJ33" i="13" s="1"/>
  <c r="AS33" i="13" s="1"/>
  <c r="BQ34" i="13"/>
  <c r="AZ33" i="13"/>
  <c r="BC33" i="13" s="1"/>
  <c r="BN34" i="13"/>
  <c r="AW34" i="13"/>
  <c r="AK35" i="13" s="1"/>
  <c r="AT35" i="13" s="1"/>
  <c r="V88" i="13"/>
  <c r="T87" i="13"/>
  <c r="U87" i="13"/>
  <c r="AN37" i="13"/>
  <c r="AQ37" i="13" s="1"/>
  <c r="L34" i="7"/>
  <c r="G35" i="7"/>
  <c r="N36" i="7" l="1"/>
  <c r="S35" i="7"/>
  <c r="BM33" i="13"/>
  <c r="AV33" i="13"/>
  <c r="AJ34" i="13" s="1"/>
  <c r="BP33" i="13"/>
  <c r="AP36" i="13"/>
  <c r="AM37" i="13"/>
  <c r="AY32" i="13"/>
  <c r="BB32" i="13" s="1"/>
  <c r="AZ34" i="13"/>
  <c r="BC34" i="13" s="1"/>
  <c r="BQ35" i="13"/>
  <c r="BN35" i="13"/>
  <c r="AW35" i="13"/>
  <c r="AK36" i="13" s="1"/>
  <c r="AT36" i="13" s="1"/>
  <c r="U88" i="13"/>
  <c r="V89" i="13"/>
  <c r="T88" i="13"/>
  <c r="AN38" i="13"/>
  <c r="AQ38" i="13" s="1"/>
  <c r="G36" i="7"/>
  <c r="L35" i="7"/>
  <c r="N37" i="7" l="1"/>
  <c r="S36" i="7"/>
  <c r="AS34" i="13"/>
  <c r="AP37" i="13"/>
  <c r="AM38" i="13"/>
  <c r="AY33" i="13"/>
  <c r="BB33" i="13" s="1"/>
  <c r="AZ35" i="13"/>
  <c r="BC35" i="13" s="1"/>
  <c r="BQ36" i="13"/>
  <c r="AW36" i="13"/>
  <c r="AK37" i="13" s="1"/>
  <c r="AT37" i="13" s="1"/>
  <c r="BN36" i="13"/>
  <c r="T89" i="13"/>
  <c r="U89" i="13"/>
  <c r="V90" i="13"/>
  <c r="AN39" i="13"/>
  <c r="AQ39" i="13" s="1"/>
  <c r="L36" i="7"/>
  <c r="G37" i="7"/>
  <c r="N38" i="7" l="1"/>
  <c r="S37" i="7"/>
  <c r="BP34" i="13"/>
  <c r="AV34" i="13"/>
  <c r="AJ35" i="13" s="1"/>
  <c r="AS35" i="13" s="1"/>
  <c r="BM34" i="13"/>
  <c r="AP38" i="13"/>
  <c r="AM39" i="13"/>
  <c r="AZ36" i="13"/>
  <c r="BC36" i="13" s="1"/>
  <c r="BQ37" i="13"/>
  <c r="AW37" i="13"/>
  <c r="AK38" i="13" s="1"/>
  <c r="AT38" i="13" s="1"/>
  <c r="BN37" i="13"/>
  <c r="V91" i="13"/>
  <c r="T90" i="13"/>
  <c r="U90" i="13"/>
  <c r="AN40" i="13"/>
  <c r="AQ40" i="13" s="1"/>
  <c r="G38" i="7"/>
  <c r="L37" i="7"/>
  <c r="N39" i="7" l="1"/>
  <c r="S38" i="7"/>
  <c r="AP39" i="13"/>
  <c r="AM40" i="13"/>
  <c r="BP35" i="13"/>
  <c r="BM35" i="13"/>
  <c r="AV35" i="13"/>
  <c r="AJ36" i="13" s="1"/>
  <c r="AS36" i="13" s="1"/>
  <c r="AY34" i="13"/>
  <c r="BB34" i="13" s="1"/>
  <c r="AZ37" i="13"/>
  <c r="BC37" i="13" s="1"/>
  <c r="BQ38" i="13"/>
  <c r="BN38" i="13"/>
  <c r="AW38" i="13"/>
  <c r="AK39" i="13" s="1"/>
  <c r="AT39" i="13" s="1"/>
  <c r="U91" i="13"/>
  <c r="V92" i="13"/>
  <c r="T91" i="13"/>
  <c r="AN41" i="13"/>
  <c r="AQ41" i="13" s="1"/>
  <c r="L38" i="7"/>
  <c r="G39" i="7"/>
  <c r="N40" i="7" l="1"/>
  <c r="S39" i="7"/>
  <c r="AP40" i="13"/>
  <c r="AM41" i="13"/>
  <c r="AY35" i="13"/>
  <c r="BB35" i="13" s="1"/>
  <c r="BM36" i="13"/>
  <c r="BP36" i="13"/>
  <c r="AV36" i="13"/>
  <c r="AJ37" i="13" s="1"/>
  <c r="AS37" i="13" s="1"/>
  <c r="AZ38" i="13"/>
  <c r="BC38" i="13" s="1"/>
  <c r="BQ39" i="13"/>
  <c r="AW39" i="13"/>
  <c r="AK40" i="13" s="1"/>
  <c r="AT40" i="13" s="1"/>
  <c r="BN39" i="13"/>
  <c r="T92" i="13"/>
  <c r="U92" i="13"/>
  <c r="V93" i="13"/>
  <c r="AN42" i="13"/>
  <c r="AQ42" i="13" s="1"/>
  <c r="G40" i="7"/>
  <c r="L39" i="7"/>
  <c r="N41" i="7" l="1"/>
  <c r="S40" i="7"/>
  <c r="BP37" i="13"/>
  <c r="AV37" i="13"/>
  <c r="AJ38" i="13" s="1"/>
  <c r="AS38" i="13" s="1"/>
  <c r="BM37" i="13"/>
  <c r="AP41" i="13"/>
  <c r="AM42" i="13"/>
  <c r="AY36" i="13"/>
  <c r="BB36" i="13" s="1"/>
  <c r="AZ39" i="13"/>
  <c r="BC39" i="13" s="1"/>
  <c r="BQ40" i="13"/>
  <c r="BN40" i="13"/>
  <c r="AW40" i="13"/>
  <c r="AK41" i="13" s="1"/>
  <c r="AT41" i="13" s="1"/>
  <c r="T93" i="13"/>
  <c r="V94" i="13"/>
  <c r="U93" i="13"/>
  <c r="AN43" i="13"/>
  <c r="AQ43" i="13" s="1"/>
  <c r="L40" i="7"/>
  <c r="G41" i="7"/>
  <c r="N42" i="7" l="1"/>
  <c r="S41" i="7"/>
  <c r="BP38" i="13"/>
  <c r="AV38" i="13"/>
  <c r="AJ39" i="13" s="1"/>
  <c r="AS39" i="13" s="1"/>
  <c r="BM38" i="13"/>
  <c r="AP42" i="13"/>
  <c r="AM43" i="13"/>
  <c r="AY37" i="13"/>
  <c r="BB37" i="13" s="1"/>
  <c r="BQ41" i="13"/>
  <c r="AZ40" i="13"/>
  <c r="BC40" i="13" s="1"/>
  <c r="BN41" i="13"/>
  <c r="AW41" i="13"/>
  <c r="AK42" i="13" s="1"/>
  <c r="AT42" i="13" s="1"/>
  <c r="T94" i="13"/>
  <c r="V95" i="13"/>
  <c r="U94" i="13"/>
  <c r="AN44" i="13"/>
  <c r="AQ44" i="13" s="1"/>
  <c r="L41" i="7"/>
  <c r="G42" i="7"/>
  <c r="N43" i="7" l="1"/>
  <c r="S42" i="7"/>
  <c r="AP43" i="13"/>
  <c r="AM44" i="13"/>
  <c r="AV39" i="13"/>
  <c r="AJ40" i="13" s="1"/>
  <c r="AS40" i="13" s="1"/>
  <c r="BP39" i="13"/>
  <c r="BM39" i="13"/>
  <c r="AY38" i="13"/>
  <c r="BB38" i="13" s="1"/>
  <c r="AZ41" i="13"/>
  <c r="BC41" i="13" s="1"/>
  <c r="BQ42" i="13"/>
  <c r="AW42" i="13"/>
  <c r="AK43" i="13" s="1"/>
  <c r="AT43" i="13" s="1"/>
  <c r="BN42" i="13"/>
  <c r="V96" i="13"/>
  <c r="U95" i="13"/>
  <c r="T95" i="13"/>
  <c r="AN45" i="13"/>
  <c r="AQ45" i="13" s="1"/>
  <c r="L42" i="7"/>
  <c r="G43" i="7"/>
  <c r="AY39" i="13" l="1"/>
  <c r="BB39" i="13" s="1"/>
  <c r="N44" i="7"/>
  <c r="S43" i="7"/>
  <c r="BM40" i="13"/>
  <c r="BP40" i="13"/>
  <c r="AV40" i="13"/>
  <c r="AJ41" i="13" s="1"/>
  <c r="AS41" i="13" s="1"/>
  <c r="AP44" i="13"/>
  <c r="AM45" i="13"/>
  <c r="AZ42" i="13"/>
  <c r="BC42" i="13" s="1"/>
  <c r="BQ43" i="13"/>
  <c r="BN43" i="13"/>
  <c r="AW43" i="13"/>
  <c r="AK44" i="13" s="1"/>
  <c r="AT44" i="13" s="1"/>
  <c r="T96" i="13"/>
  <c r="V97" i="13"/>
  <c r="U96" i="13"/>
  <c r="AN46" i="13"/>
  <c r="AQ46" i="13" s="1"/>
  <c r="G44" i="7"/>
  <c r="L43" i="7"/>
  <c r="N45" i="7" l="1"/>
  <c r="S44" i="7"/>
  <c r="AP45" i="13"/>
  <c r="AM46" i="13"/>
  <c r="BP41" i="13"/>
  <c r="AV41" i="13"/>
  <c r="AJ42" i="13" s="1"/>
  <c r="AS42" i="13" s="1"/>
  <c r="AY41" i="13"/>
  <c r="BB41" i="13" s="1"/>
  <c r="BM41" i="13"/>
  <c r="AY40" i="13"/>
  <c r="BB40" i="13" s="1"/>
  <c r="AZ43" i="13"/>
  <c r="BC43" i="13" s="1"/>
  <c r="BQ44" i="13"/>
  <c r="BN44" i="13"/>
  <c r="AW44" i="13"/>
  <c r="AK45" i="13" s="1"/>
  <c r="AT45" i="13" s="1"/>
  <c r="T97" i="13"/>
  <c r="U97" i="13"/>
  <c r="V98" i="13"/>
  <c r="AN47" i="13"/>
  <c r="AQ47" i="13" s="1"/>
  <c r="L44" i="7"/>
  <c r="G45" i="7"/>
  <c r="N46" i="7" l="1"/>
  <c r="S45" i="7"/>
  <c r="AP46" i="13"/>
  <c r="AM47" i="13"/>
  <c r="AV42" i="13"/>
  <c r="AJ43" i="13" s="1"/>
  <c r="AS43" i="13" s="1"/>
  <c r="BP42" i="13"/>
  <c r="BM42" i="13"/>
  <c r="AY42" i="13"/>
  <c r="BB42" i="13" s="1"/>
  <c r="AZ44" i="13"/>
  <c r="BC44" i="13" s="1"/>
  <c r="BQ45" i="13"/>
  <c r="BN45" i="13"/>
  <c r="AW45" i="13"/>
  <c r="AK46" i="13" s="1"/>
  <c r="AT46" i="13" s="1"/>
  <c r="V99" i="13"/>
  <c r="T98" i="13"/>
  <c r="U98" i="13"/>
  <c r="AN48" i="13"/>
  <c r="AQ48" i="13" s="1"/>
  <c r="G46" i="7"/>
  <c r="L45" i="7"/>
  <c r="N47" i="7" l="1"/>
  <c r="S46" i="7"/>
  <c r="AP47" i="13"/>
  <c r="AM48" i="13"/>
  <c r="AV43" i="13"/>
  <c r="AJ44" i="13" s="1"/>
  <c r="AS44" i="13" s="1"/>
  <c r="BP43" i="13"/>
  <c r="BM43" i="13"/>
  <c r="AY43" i="13"/>
  <c r="BB43" i="13" s="1"/>
  <c r="AZ45" i="13"/>
  <c r="BC45" i="13" s="1"/>
  <c r="BQ46" i="13"/>
  <c r="BN46" i="13"/>
  <c r="AW46" i="13"/>
  <c r="AK47" i="13" s="1"/>
  <c r="AT47" i="13" s="1"/>
  <c r="U99" i="13"/>
  <c r="V100" i="13"/>
  <c r="T99" i="13"/>
  <c r="AN49" i="13"/>
  <c r="AQ49" i="13" s="1"/>
  <c r="L46" i="7"/>
  <c r="G47" i="7"/>
  <c r="N48" i="7" l="1"/>
  <c r="S47" i="7"/>
  <c r="AP48" i="13"/>
  <c r="AM49" i="13"/>
  <c r="BM44" i="13"/>
  <c r="AV44" i="13"/>
  <c r="AJ45" i="13" s="1"/>
  <c r="AS45" i="13" s="1"/>
  <c r="BP44" i="13"/>
  <c r="AY44" i="13"/>
  <c r="BB44" i="13" s="1"/>
  <c r="AZ46" i="13"/>
  <c r="BC46" i="13" s="1"/>
  <c r="BQ47" i="13"/>
  <c r="AW47" i="13"/>
  <c r="AK48" i="13" s="1"/>
  <c r="AT48" i="13" s="1"/>
  <c r="BN47" i="13"/>
  <c r="T100" i="13"/>
  <c r="U100" i="13"/>
  <c r="V101" i="13"/>
  <c r="AN50" i="13"/>
  <c r="AQ50" i="13" s="1"/>
  <c r="G48" i="7"/>
  <c r="L47" i="7"/>
  <c r="AZ47" i="13" l="1"/>
  <c r="BC47" i="13" s="1"/>
  <c r="N49" i="7"/>
  <c r="S48" i="7"/>
  <c r="AP49" i="13"/>
  <c r="AM50" i="13"/>
  <c r="BP45" i="13"/>
  <c r="AV45" i="13"/>
  <c r="AJ46" i="13" s="1"/>
  <c r="AS46" i="13" s="1"/>
  <c r="BM45" i="13"/>
  <c r="BQ48" i="13"/>
  <c r="BN48" i="13"/>
  <c r="AW48" i="13"/>
  <c r="AK49" i="13" s="1"/>
  <c r="AT49" i="13" s="1"/>
  <c r="T101" i="13"/>
  <c r="V102" i="13"/>
  <c r="U101" i="13"/>
  <c r="AN51" i="13"/>
  <c r="AQ51" i="13" s="1"/>
  <c r="L48" i="7"/>
  <c r="G49" i="7"/>
  <c r="N50" i="7" l="1"/>
  <c r="S49" i="7"/>
  <c r="AY45" i="13"/>
  <c r="BB45" i="13" s="1"/>
  <c r="AP50" i="13"/>
  <c r="AM51" i="13"/>
  <c r="BP46" i="13"/>
  <c r="AV46" i="13"/>
  <c r="AJ47" i="13" s="1"/>
  <c r="AS47" i="13" s="1"/>
  <c r="AY46" i="13"/>
  <c r="BB46" i="13" s="1"/>
  <c r="BM46" i="13"/>
  <c r="BQ49" i="13"/>
  <c r="AZ48" i="13"/>
  <c r="BC48" i="13" s="1"/>
  <c r="BN49" i="13"/>
  <c r="AW49" i="13"/>
  <c r="AK50" i="13" s="1"/>
  <c r="AT50" i="13" s="1"/>
  <c r="U102" i="13"/>
  <c r="T102" i="13"/>
  <c r="V103" i="13"/>
  <c r="AN52" i="13"/>
  <c r="AQ52" i="13" s="1"/>
  <c r="L49" i="7"/>
  <c r="G50" i="7"/>
  <c r="N51" i="7" l="1"/>
  <c r="S50" i="7"/>
  <c r="AP51" i="13"/>
  <c r="AM52" i="13"/>
  <c r="BP47" i="13"/>
  <c r="BM47" i="13"/>
  <c r="AV47" i="13"/>
  <c r="AJ48" i="13" s="1"/>
  <c r="AS48" i="13" s="1"/>
  <c r="AZ49" i="13"/>
  <c r="BC49" i="13" s="1"/>
  <c r="BQ50" i="13"/>
  <c r="BN50" i="13"/>
  <c r="AW50" i="13"/>
  <c r="AK51" i="13" s="1"/>
  <c r="AT51" i="13" s="1"/>
  <c r="V104" i="13"/>
  <c r="U103" i="13"/>
  <c r="T103" i="13"/>
  <c r="AN53" i="13"/>
  <c r="L50" i="7"/>
  <c r="G51" i="7"/>
  <c r="N52" i="7" l="1"/>
  <c r="S51" i="7"/>
  <c r="BP48" i="13"/>
  <c r="AV48" i="13"/>
  <c r="AJ49" i="13" s="1"/>
  <c r="AS49" i="13" s="1"/>
  <c r="BM48" i="13"/>
  <c r="AP52" i="13"/>
  <c r="AM53" i="13"/>
  <c r="AY47" i="13"/>
  <c r="BB47" i="13" s="1"/>
  <c r="BQ51" i="13"/>
  <c r="AZ50" i="13"/>
  <c r="BC50" i="13" s="1"/>
  <c r="AQ53" i="13"/>
  <c r="AW51" i="13"/>
  <c r="AK52" i="13" s="1"/>
  <c r="AT52" i="13" s="1"/>
  <c r="BN51" i="13"/>
  <c r="T104" i="13"/>
  <c r="V105" i="13"/>
  <c r="U104" i="13"/>
  <c r="AN54" i="13"/>
  <c r="L51" i="7"/>
  <c r="G52" i="7"/>
  <c r="N53" i="7" l="1"/>
  <c r="S52" i="7"/>
  <c r="AP53" i="13"/>
  <c r="AM54" i="13"/>
  <c r="AY48" i="13"/>
  <c r="BB48" i="13" s="1"/>
  <c r="BM49" i="13"/>
  <c r="BP49" i="13"/>
  <c r="AV49" i="13"/>
  <c r="AJ50" i="13" s="1"/>
  <c r="AS50" i="13" s="1"/>
  <c r="AZ51" i="13"/>
  <c r="BC51" i="13" s="1"/>
  <c r="BQ52" i="13"/>
  <c r="AQ54" i="13"/>
  <c r="BN52" i="13"/>
  <c r="AW52" i="13"/>
  <c r="AK53" i="13" s="1"/>
  <c r="AT53" i="13" s="1"/>
  <c r="T105" i="13"/>
  <c r="U105" i="13"/>
  <c r="V106" i="13"/>
  <c r="AN55" i="13"/>
  <c r="L52" i="7"/>
  <c r="G53" i="7"/>
  <c r="N54" i="7" l="1"/>
  <c r="S53" i="7"/>
  <c r="BM50" i="13"/>
  <c r="BP50" i="13"/>
  <c r="AV50" i="13"/>
  <c r="AJ51" i="13" s="1"/>
  <c r="AS51" i="13" s="1"/>
  <c r="AM55" i="13"/>
  <c r="AP54" i="13"/>
  <c r="AY49" i="13"/>
  <c r="BB49" i="13" s="1"/>
  <c r="BQ53" i="13"/>
  <c r="AZ52" i="13"/>
  <c r="BC52" i="13" s="1"/>
  <c r="AQ55" i="13"/>
  <c r="BN53" i="13"/>
  <c r="AW53" i="13"/>
  <c r="AK54" i="13" s="1"/>
  <c r="AT54" i="13" s="1"/>
  <c r="T106" i="13"/>
  <c r="U106" i="13"/>
  <c r="V107" i="13"/>
  <c r="AN56" i="13"/>
  <c r="L53" i="7"/>
  <c r="G54" i="7"/>
  <c r="N55" i="7" l="1"/>
  <c r="S54" i="7"/>
  <c r="AP55" i="13"/>
  <c r="AM56" i="13"/>
  <c r="AP56" i="13" s="1"/>
  <c r="AP57" i="13" s="1"/>
  <c r="AP58" i="13" s="1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BP51" i="13"/>
  <c r="AV51" i="13"/>
  <c r="AJ52" i="13" s="1"/>
  <c r="AS52" i="13" s="1"/>
  <c r="BM51" i="13"/>
  <c r="AY50" i="13"/>
  <c r="BB50" i="13" s="1"/>
  <c r="AZ53" i="13"/>
  <c r="BC53" i="13" s="1"/>
  <c r="BQ54" i="13"/>
  <c r="AW54" i="13"/>
  <c r="AK55" i="13" s="1"/>
  <c r="AT55" i="13" s="1"/>
  <c r="BN54" i="13"/>
  <c r="AQ56" i="13"/>
  <c r="AQ57" i="13" s="1"/>
  <c r="U107" i="13"/>
  <c r="V108" i="13"/>
  <c r="T107" i="13"/>
  <c r="L54" i="7"/>
  <c r="G55" i="7"/>
  <c r="N56" i="7" l="1"/>
  <c r="S55" i="7"/>
  <c r="AY51" i="13"/>
  <c r="BB51" i="13" s="1"/>
  <c r="BM52" i="13"/>
  <c r="BP52" i="13"/>
  <c r="AV52" i="13"/>
  <c r="AJ53" i="13" s="1"/>
  <c r="AS53" i="13" s="1"/>
  <c r="AY52" i="13"/>
  <c r="BB52" i="13" s="1"/>
  <c r="AM57" i="13"/>
  <c r="AM58" i="13" s="1"/>
  <c r="AZ54" i="13"/>
  <c r="BC54" i="13" s="1"/>
  <c r="AN57" i="13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W55" i="13"/>
  <c r="AK56" i="13" s="1"/>
  <c r="AT56" i="13" s="1"/>
  <c r="BN55" i="13"/>
  <c r="T108" i="13"/>
  <c r="U108" i="13"/>
  <c r="V109" i="13"/>
  <c r="L55" i="7"/>
  <c r="G56" i="7"/>
  <c r="N57" i="7" l="1"/>
  <c r="S56" i="7"/>
  <c r="BP53" i="13"/>
  <c r="AV53" i="13"/>
  <c r="AJ54" i="13" s="1"/>
  <c r="AS54" i="13" s="1"/>
  <c r="BM53" i="13"/>
  <c r="AZ55" i="13"/>
  <c r="BC55" i="13" s="1"/>
  <c r="AN58" i="13"/>
  <c r="AM59" i="13"/>
  <c r="BN56" i="13"/>
  <c r="AW56" i="13"/>
  <c r="AK57" i="13" s="1"/>
  <c r="T109" i="13"/>
  <c r="V110" i="13"/>
  <c r="U109" i="13"/>
  <c r="L56" i="7"/>
  <c r="G57" i="7"/>
  <c r="N58" i="7" l="1"/>
  <c r="S57" i="7"/>
  <c r="BM54" i="13"/>
  <c r="AV54" i="13"/>
  <c r="AJ55" i="13" s="1"/>
  <c r="AS55" i="13" s="1"/>
  <c r="BP54" i="13"/>
  <c r="AY53" i="13"/>
  <c r="BB53" i="13" s="1"/>
  <c r="AZ56" i="13"/>
  <c r="BC56" i="13" s="1"/>
  <c r="AM60" i="13"/>
  <c r="AN59" i="13"/>
  <c r="T110" i="13"/>
  <c r="V111" i="13"/>
  <c r="U110" i="13"/>
  <c r="L57" i="7"/>
  <c r="G58" i="7"/>
  <c r="N59" i="7" l="1"/>
  <c r="S58" i="7"/>
  <c r="AV55" i="13"/>
  <c r="AJ56" i="13" s="1"/>
  <c r="AS56" i="13" s="1"/>
  <c r="BM55" i="13"/>
  <c r="AY54" i="13"/>
  <c r="BB54" i="13" s="1"/>
  <c r="AN60" i="13"/>
  <c r="AM61" i="13"/>
  <c r="V112" i="13"/>
  <c r="U111" i="13"/>
  <c r="T111" i="13"/>
  <c r="L58" i="7"/>
  <c r="G59" i="7"/>
  <c r="N60" i="7" l="1"/>
  <c r="S59" i="7"/>
  <c r="BM56" i="13"/>
  <c r="AV56" i="13"/>
  <c r="AJ57" i="13" s="1"/>
  <c r="AY55" i="13"/>
  <c r="BB55" i="13" s="1"/>
  <c r="AN61" i="13"/>
  <c r="AM62" i="13"/>
  <c r="AM63" i="13" s="1"/>
  <c r="AM64" i="13" s="1"/>
  <c r="AM65" i="13" s="1"/>
  <c r="AM66" i="13" s="1"/>
  <c r="AM67" i="13" s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T112" i="13"/>
  <c r="V113" i="13"/>
  <c r="U112" i="13"/>
  <c r="L59" i="7"/>
  <c r="G60" i="7"/>
  <c r="N61" i="7" l="1"/>
  <c r="S60" i="7"/>
  <c r="AY56" i="13"/>
  <c r="BB56" i="13" s="1"/>
  <c r="AN62" i="13"/>
  <c r="AN63" i="13" s="1"/>
  <c r="AN64" i="13" s="1"/>
  <c r="AN65" i="13" s="1"/>
  <c r="AN66" i="13" s="1"/>
  <c r="AN67" i="13" s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T113" i="13"/>
  <c r="U113" i="13"/>
  <c r="V114" i="13"/>
  <c r="L60" i="7"/>
  <c r="G61" i="7"/>
  <c r="N62" i="7" l="1"/>
  <c r="S61" i="7"/>
  <c r="T114" i="13"/>
  <c r="V115" i="13"/>
  <c r="U114" i="13"/>
  <c r="G62" i="7"/>
  <c r="L61" i="7"/>
  <c r="N63" i="7" l="1"/>
  <c r="S62" i="7"/>
  <c r="U115" i="13"/>
  <c r="T115" i="13"/>
  <c r="V116" i="13"/>
  <c r="L62" i="7"/>
  <c r="G63" i="7"/>
  <c r="N64" i="7" l="1"/>
  <c r="S63" i="7"/>
  <c r="V117" i="13"/>
  <c r="U116" i="13"/>
  <c r="T116" i="13"/>
  <c r="G64" i="7"/>
  <c r="L63" i="7"/>
  <c r="N65" i="7" l="1"/>
  <c r="S64" i="7"/>
  <c r="T117" i="13"/>
  <c r="V118" i="13"/>
  <c r="U117" i="13"/>
  <c r="L64" i="7"/>
  <c r="G65" i="7"/>
  <c r="N66" i="7" l="1"/>
  <c r="S65" i="7"/>
  <c r="T118" i="13"/>
  <c r="V119" i="13"/>
  <c r="U118" i="13"/>
  <c r="G66" i="7"/>
  <c r="L65" i="7"/>
  <c r="N67" i="7" l="1"/>
  <c r="S66" i="7"/>
  <c r="T119" i="13"/>
  <c r="U119" i="13"/>
  <c r="V120" i="13"/>
  <c r="L66" i="7"/>
  <c r="G67" i="7"/>
  <c r="N68" i="7" l="1"/>
  <c r="S67" i="7"/>
  <c r="V121" i="13"/>
  <c r="T120" i="13"/>
  <c r="U120" i="13"/>
  <c r="G68" i="7"/>
  <c r="L67" i="7"/>
  <c r="N69" i="7" l="1"/>
  <c r="S68" i="7"/>
  <c r="T121" i="13"/>
  <c r="U121" i="13"/>
  <c r="V122" i="13"/>
  <c r="L68" i="7"/>
  <c r="G69" i="7"/>
  <c r="N70" i="7" l="1"/>
  <c r="S69" i="7"/>
  <c r="T122" i="13"/>
  <c r="V123" i="13"/>
  <c r="U122" i="13"/>
  <c r="L69" i="7"/>
  <c r="G70" i="7"/>
  <c r="N71" i="7" l="1"/>
  <c r="S70" i="7"/>
  <c r="U123" i="13"/>
  <c r="V124" i="13"/>
  <c r="T123" i="13"/>
  <c r="L70" i="7"/>
  <c r="G71" i="7"/>
  <c r="N72" i="7" l="1"/>
  <c r="S71" i="7"/>
  <c r="T124" i="13"/>
  <c r="U124" i="13"/>
  <c r="V125" i="13"/>
  <c r="L71" i="7"/>
  <c r="G72" i="7"/>
  <c r="N73" i="7" l="1"/>
  <c r="S72" i="7"/>
  <c r="T125" i="13"/>
  <c r="V126" i="13"/>
  <c r="U125" i="13"/>
  <c r="L72" i="7"/>
  <c r="G73" i="7"/>
  <c r="N74" i="7" l="1"/>
  <c r="S73" i="7"/>
  <c r="U126" i="13"/>
  <c r="T126" i="13"/>
  <c r="V127" i="13"/>
  <c r="L73" i="7"/>
  <c r="G74" i="7"/>
  <c r="N75" i="7" l="1"/>
  <c r="S74" i="7"/>
  <c r="V128" i="13"/>
  <c r="U127" i="13"/>
  <c r="T127" i="13"/>
  <c r="L74" i="7"/>
  <c r="G75" i="7"/>
  <c r="N76" i="7" l="1"/>
  <c r="S75" i="7"/>
  <c r="T128" i="13"/>
  <c r="V129" i="13"/>
  <c r="U128" i="13"/>
  <c r="G76" i="7"/>
  <c r="L75" i="7"/>
  <c r="N77" i="7" l="1"/>
  <c r="S76" i="7"/>
  <c r="T129" i="13"/>
  <c r="U129" i="13"/>
  <c r="V130" i="13"/>
  <c r="L76" i="7"/>
  <c r="G77" i="7"/>
  <c r="N78" i="7" l="1"/>
  <c r="S77" i="7"/>
  <c r="T130" i="13"/>
  <c r="U130" i="13"/>
  <c r="V131" i="13"/>
  <c r="G78" i="7"/>
  <c r="L77" i="7"/>
  <c r="N79" i="7" l="1"/>
  <c r="S78" i="7"/>
  <c r="U131" i="13"/>
  <c r="V132" i="13"/>
  <c r="T131" i="13"/>
  <c r="L78" i="7"/>
  <c r="G79" i="7"/>
  <c r="N80" i="7" l="1"/>
  <c r="S79" i="7"/>
  <c r="T132" i="13"/>
  <c r="U132" i="13"/>
  <c r="V133" i="13"/>
  <c r="G80" i="7"/>
  <c r="L79" i="7"/>
  <c r="N81" i="7" l="1"/>
  <c r="S80" i="7"/>
  <c r="T133" i="13"/>
  <c r="U133" i="13"/>
  <c r="V134" i="13"/>
  <c r="L80" i="7"/>
  <c r="G81" i="7"/>
  <c r="N82" i="7" l="1"/>
  <c r="S81" i="7"/>
  <c r="V135" i="13"/>
  <c r="T134" i="13"/>
  <c r="U134" i="13"/>
  <c r="G82" i="7"/>
  <c r="L81" i="7"/>
  <c r="N83" i="7" l="1"/>
  <c r="S82" i="7"/>
  <c r="V136" i="13"/>
  <c r="U135" i="13"/>
  <c r="T135" i="13"/>
  <c r="L82" i="7"/>
  <c r="G83" i="7"/>
  <c r="N84" i="7" l="1"/>
  <c r="S83" i="7"/>
  <c r="T136" i="13"/>
  <c r="V137" i="13"/>
  <c r="U136" i="13"/>
  <c r="G84" i="7"/>
  <c r="L83" i="7"/>
  <c r="N85" i="7" l="1"/>
  <c r="S84" i="7"/>
  <c r="U137" i="13"/>
  <c r="T137" i="13"/>
  <c r="V138" i="13"/>
  <c r="L84" i="7"/>
  <c r="G85" i="7"/>
  <c r="N86" i="7" l="1"/>
  <c r="S85" i="7"/>
  <c r="V139" i="13"/>
  <c r="U138" i="13"/>
  <c r="T138" i="13"/>
  <c r="G86" i="7"/>
  <c r="L85" i="7"/>
  <c r="N87" i="7" l="1"/>
  <c r="S86" i="7"/>
  <c r="U139" i="13"/>
  <c r="T139" i="13"/>
  <c r="V140" i="13"/>
  <c r="L86" i="7"/>
  <c r="G87" i="7"/>
  <c r="N88" i="7" l="1"/>
  <c r="S87" i="7"/>
  <c r="V141" i="13"/>
  <c r="U140" i="13"/>
  <c r="T140" i="13"/>
  <c r="G88" i="7"/>
  <c r="L87" i="7"/>
  <c r="N89" i="7" l="1"/>
  <c r="S88" i="7"/>
  <c r="V142" i="13"/>
  <c r="U141" i="13"/>
  <c r="T141" i="13"/>
  <c r="L88" i="7"/>
  <c r="G89" i="7"/>
  <c r="N90" i="7" l="1"/>
  <c r="S89" i="7"/>
  <c r="V143" i="13"/>
  <c r="T142" i="13"/>
  <c r="U142" i="13"/>
  <c r="G90" i="7"/>
  <c r="L89" i="7"/>
  <c r="N91" i="7" l="1"/>
  <c r="S90" i="7"/>
  <c r="V144" i="13"/>
  <c r="U143" i="13"/>
  <c r="T143" i="13"/>
  <c r="L90" i="7"/>
  <c r="G91" i="7"/>
  <c r="N92" i="7" l="1"/>
  <c r="S91" i="7"/>
  <c r="T144" i="13"/>
  <c r="V145" i="13"/>
  <c r="U144" i="13"/>
  <c r="G92" i="7"/>
  <c r="L91" i="7"/>
  <c r="N93" i="7" l="1"/>
  <c r="S92" i="7"/>
  <c r="T145" i="13"/>
  <c r="U145" i="13"/>
  <c r="V146" i="13"/>
  <c r="L92" i="7"/>
  <c r="G93" i="7"/>
  <c r="N94" i="7" l="1"/>
  <c r="S93" i="7"/>
  <c r="T146" i="13"/>
  <c r="U146" i="13"/>
  <c r="V147" i="13"/>
  <c r="G94" i="7"/>
  <c r="L93" i="7"/>
  <c r="N95" i="7" l="1"/>
  <c r="S94" i="7"/>
  <c r="U147" i="13"/>
  <c r="V148" i="13"/>
  <c r="T147" i="13"/>
  <c r="L94" i="7"/>
  <c r="G95" i="7"/>
  <c r="N96" i="7" l="1"/>
  <c r="S95" i="7"/>
  <c r="T148" i="13"/>
  <c r="U148" i="13"/>
  <c r="V149" i="13"/>
  <c r="G96" i="7"/>
  <c r="L95" i="7"/>
  <c r="N97" i="7" l="1"/>
  <c r="S96" i="7"/>
  <c r="T149" i="13"/>
  <c r="V150" i="13"/>
  <c r="U149" i="13"/>
  <c r="L96" i="7"/>
  <c r="G97" i="7"/>
  <c r="N98" i="7" l="1"/>
  <c r="S97" i="7"/>
  <c r="U150" i="13"/>
  <c r="T150" i="13"/>
  <c r="V151" i="13"/>
  <c r="G98" i="7"/>
  <c r="L97" i="7"/>
  <c r="N99" i="7" l="1"/>
  <c r="S98" i="7"/>
  <c r="V152" i="13"/>
  <c r="U151" i="13"/>
  <c r="T151" i="13"/>
  <c r="L98" i="7"/>
  <c r="G99" i="7"/>
  <c r="N100" i="7" l="1"/>
  <c r="S99" i="7"/>
  <c r="T152" i="13"/>
  <c r="V153" i="13"/>
  <c r="U152" i="13"/>
  <c r="G100" i="7"/>
  <c r="L99" i="7"/>
  <c r="N101" i="7" l="1"/>
  <c r="S100" i="7"/>
  <c r="T153" i="13"/>
  <c r="U153" i="13"/>
  <c r="V154" i="13"/>
  <c r="L100" i="7"/>
  <c r="G101" i="7"/>
  <c r="N102" i="7" l="1"/>
  <c r="S101" i="7"/>
  <c r="V155" i="13"/>
  <c r="T154" i="13"/>
  <c r="U154" i="13"/>
  <c r="G102" i="7"/>
  <c r="L101" i="7"/>
  <c r="N103" i="7" l="1"/>
  <c r="S102" i="7"/>
  <c r="U155" i="13"/>
  <c r="V156" i="13"/>
  <c r="T155" i="13"/>
  <c r="L102" i="7"/>
  <c r="G103" i="7"/>
  <c r="N104" i="7" l="1"/>
  <c r="S103" i="7"/>
  <c r="T156" i="13"/>
  <c r="U156" i="13"/>
  <c r="V157" i="13"/>
  <c r="L103" i="7"/>
  <c r="G104" i="7"/>
  <c r="N105" i="7" l="1"/>
  <c r="S104" i="7"/>
  <c r="V158" i="13"/>
  <c r="T157" i="13"/>
  <c r="U157" i="13"/>
  <c r="L104" i="7"/>
  <c r="G105" i="7"/>
  <c r="N106" i="7" l="1"/>
  <c r="S105" i="7"/>
  <c r="V159" i="13"/>
  <c r="U158" i="13"/>
  <c r="T158" i="13"/>
  <c r="G106" i="7"/>
  <c r="L105" i="7"/>
  <c r="N107" i="7" l="1"/>
  <c r="S106" i="7"/>
  <c r="K6" i="12" s="1"/>
  <c r="L6" i="12" s="1"/>
  <c r="T159" i="13"/>
  <c r="V160" i="13"/>
  <c r="U159" i="13"/>
  <c r="L106" i="7"/>
  <c r="G6" i="12" s="1"/>
  <c r="H6" i="12" s="1"/>
  <c r="G107" i="7"/>
  <c r="N108" i="7" l="1"/>
  <c r="S107" i="7"/>
  <c r="K7" i="12" s="1"/>
  <c r="L7" i="12" s="1"/>
  <c r="M7" i="12" s="1"/>
  <c r="T160" i="13"/>
  <c r="U160" i="13"/>
  <c r="V161" i="13"/>
  <c r="G108" i="7"/>
  <c r="L107" i="7"/>
  <c r="G7" i="12" s="1"/>
  <c r="H7" i="12" s="1"/>
  <c r="I7" i="12" s="1"/>
  <c r="J8" i="12" l="1"/>
  <c r="N8" i="12"/>
  <c r="N109" i="7"/>
  <c r="S108" i="7"/>
  <c r="K8" i="12" s="1"/>
  <c r="L8" i="12" s="1"/>
  <c r="M8" i="12" s="1"/>
  <c r="V162" i="13"/>
  <c r="U161" i="13"/>
  <c r="T161" i="13"/>
  <c r="L108" i="7"/>
  <c r="G8" i="12" s="1"/>
  <c r="H8" i="12" s="1"/>
  <c r="I8" i="12" s="1"/>
  <c r="G109" i="7"/>
  <c r="N110" i="7" l="1"/>
  <c r="S109" i="7"/>
  <c r="K9" i="12" s="1"/>
  <c r="L9" i="12" s="1"/>
  <c r="M9" i="12" s="1"/>
  <c r="N9" i="12"/>
  <c r="J9" i="12"/>
  <c r="T162" i="13"/>
  <c r="U162" i="13"/>
  <c r="V163" i="13"/>
  <c r="G110" i="7"/>
  <c r="L109" i="7"/>
  <c r="G9" i="12" s="1"/>
  <c r="H9" i="12" s="1"/>
  <c r="I9" i="12" s="1"/>
  <c r="J10" i="12" l="1"/>
  <c r="N10" i="12"/>
  <c r="N111" i="7"/>
  <c r="S110" i="7"/>
  <c r="K10" i="12" s="1"/>
  <c r="L10" i="12" s="1"/>
  <c r="M10" i="12" s="1"/>
  <c r="V164" i="13"/>
  <c r="T163" i="13"/>
  <c r="U163" i="13"/>
  <c r="L110" i="7"/>
  <c r="G10" i="12" s="1"/>
  <c r="H10" i="12" s="1"/>
  <c r="I10" i="12" s="1"/>
  <c r="G111" i="7"/>
  <c r="N112" i="7" l="1"/>
  <c r="S111" i="7"/>
  <c r="K11" i="12" s="1"/>
  <c r="L11" i="12" s="1"/>
  <c r="M11" i="12" s="1"/>
  <c r="N11" i="12"/>
  <c r="J11" i="12"/>
  <c r="U164" i="13"/>
  <c r="V165" i="13"/>
  <c r="T164" i="13"/>
  <c r="G112" i="7"/>
  <c r="L111" i="7"/>
  <c r="G11" i="12" s="1"/>
  <c r="H11" i="12" s="1"/>
  <c r="I11" i="12" s="1"/>
  <c r="J12" i="12" l="1"/>
  <c r="N12" i="12"/>
  <c r="N113" i="7"/>
  <c r="S112" i="7"/>
  <c r="K12" i="12" s="1"/>
  <c r="L12" i="12" s="1"/>
  <c r="M12" i="12" s="1"/>
  <c r="U165" i="13"/>
  <c r="V166" i="13"/>
  <c r="T165" i="13"/>
  <c r="L112" i="7"/>
  <c r="G12" i="12" s="1"/>
  <c r="H12" i="12" s="1"/>
  <c r="I12" i="12" s="1"/>
  <c r="G113" i="7"/>
  <c r="N114" i="7" l="1"/>
  <c r="S113" i="7"/>
  <c r="K13" i="12" s="1"/>
  <c r="L13" i="12" s="1"/>
  <c r="M13" i="12" s="1"/>
  <c r="N13" i="12"/>
  <c r="J13" i="12"/>
  <c r="U166" i="13"/>
  <c r="T166" i="13"/>
  <c r="V167" i="13"/>
  <c r="G114" i="7"/>
  <c r="L113" i="7"/>
  <c r="G13" i="12" s="1"/>
  <c r="H13" i="12" s="1"/>
  <c r="I13" i="12" s="1"/>
  <c r="J14" i="12" l="1"/>
  <c r="N14" i="12"/>
  <c r="N115" i="7"/>
  <c r="S114" i="7"/>
  <c r="K14" i="12" s="1"/>
  <c r="L14" i="12" s="1"/>
  <c r="M14" i="12" s="1"/>
  <c r="V168" i="13"/>
  <c r="U167" i="13"/>
  <c r="T167" i="13"/>
  <c r="L114" i="7"/>
  <c r="G14" i="12" s="1"/>
  <c r="H14" i="12" s="1"/>
  <c r="I14" i="12" s="1"/>
  <c r="G115" i="7"/>
  <c r="N116" i="7" l="1"/>
  <c r="S115" i="7"/>
  <c r="K15" i="12" s="1"/>
  <c r="L15" i="12" s="1"/>
  <c r="M15" i="12" s="1"/>
  <c r="N15" i="12"/>
  <c r="J15" i="12"/>
  <c r="T168" i="13"/>
  <c r="V169" i="13"/>
  <c r="U168" i="13"/>
  <c r="G116" i="7"/>
  <c r="L115" i="7"/>
  <c r="G15" i="12" s="1"/>
  <c r="H15" i="12" s="1"/>
  <c r="I15" i="12" s="1"/>
  <c r="J16" i="12" l="1"/>
  <c r="N16" i="12"/>
  <c r="N117" i="7"/>
  <c r="S116" i="7"/>
  <c r="K16" i="12" s="1"/>
  <c r="L16" i="12" s="1"/>
  <c r="M16" i="12" s="1"/>
  <c r="T169" i="13"/>
  <c r="V170" i="13"/>
  <c r="U169" i="13"/>
  <c r="L116" i="7"/>
  <c r="G16" i="12" s="1"/>
  <c r="H16" i="12" s="1"/>
  <c r="I16" i="12" s="1"/>
  <c r="G117" i="7"/>
  <c r="N118" i="7" l="1"/>
  <c r="S117" i="7"/>
  <c r="K17" i="12" s="1"/>
  <c r="L17" i="12" s="1"/>
  <c r="M17" i="12" s="1"/>
  <c r="N17" i="12"/>
  <c r="J17" i="12"/>
  <c r="V171" i="13"/>
  <c r="U170" i="13"/>
  <c r="T170" i="13"/>
  <c r="G118" i="7"/>
  <c r="L117" i="7"/>
  <c r="G17" i="12" s="1"/>
  <c r="H17" i="12" s="1"/>
  <c r="I17" i="12" s="1"/>
  <c r="N18" i="12" l="1"/>
  <c r="J18" i="12"/>
  <c r="N119" i="7"/>
  <c r="S118" i="7"/>
  <c r="K18" i="12" s="1"/>
  <c r="L18" i="12" s="1"/>
  <c r="M18" i="12" s="1"/>
  <c r="T171" i="13"/>
  <c r="V172" i="13"/>
  <c r="U171" i="13"/>
  <c r="L118" i="7"/>
  <c r="G18" i="12" s="1"/>
  <c r="H18" i="12" s="1"/>
  <c r="I18" i="12" s="1"/>
  <c r="G119" i="7"/>
  <c r="N120" i="7" l="1"/>
  <c r="S119" i="7"/>
  <c r="K19" i="12" s="1"/>
  <c r="L19" i="12" s="1"/>
  <c r="M19" i="12" s="1"/>
  <c r="J19" i="12"/>
  <c r="N19" i="12"/>
  <c r="T172" i="13"/>
  <c r="U172" i="13"/>
  <c r="V173" i="13"/>
  <c r="G120" i="7"/>
  <c r="L119" i="7"/>
  <c r="G19" i="12" s="1"/>
  <c r="H19" i="12" s="1"/>
  <c r="I19" i="12" s="1"/>
  <c r="N20" i="12" l="1"/>
  <c r="J20" i="12"/>
  <c r="N121" i="7"/>
  <c r="S120" i="7"/>
  <c r="K20" i="12" s="1"/>
  <c r="L20" i="12" s="1"/>
  <c r="M20" i="12" s="1"/>
  <c r="T173" i="13"/>
  <c r="U173" i="13"/>
  <c r="V174" i="13"/>
  <c r="L120" i="7"/>
  <c r="G20" i="12" s="1"/>
  <c r="H20" i="12" s="1"/>
  <c r="I20" i="12" s="1"/>
  <c r="G121" i="7"/>
  <c r="N122" i="7" l="1"/>
  <c r="S121" i="7"/>
  <c r="K21" i="12" s="1"/>
  <c r="L21" i="12" s="1"/>
  <c r="M21" i="12" s="1"/>
  <c r="J21" i="12"/>
  <c r="N21" i="12"/>
  <c r="U174" i="13"/>
  <c r="V175" i="13"/>
  <c r="T174" i="13"/>
  <c r="G122" i="7"/>
  <c r="L121" i="7"/>
  <c r="G21" i="12" s="1"/>
  <c r="H21" i="12" s="1"/>
  <c r="I21" i="12" s="1"/>
  <c r="N22" i="12" l="1"/>
  <c r="J22" i="12"/>
  <c r="N123" i="7"/>
  <c r="S122" i="7"/>
  <c r="K22" i="12" s="1"/>
  <c r="L22" i="12" s="1"/>
  <c r="M22" i="12" s="1"/>
  <c r="T175" i="13"/>
  <c r="U175" i="13"/>
  <c r="V176" i="13"/>
  <c r="L122" i="7"/>
  <c r="G22" i="12" s="1"/>
  <c r="H22" i="12" s="1"/>
  <c r="I22" i="12" s="1"/>
  <c r="G123" i="7"/>
  <c r="J23" i="12" l="1"/>
  <c r="N124" i="7"/>
  <c r="S123" i="7"/>
  <c r="K23" i="12" s="1"/>
  <c r="L23" i="12" s="1"/>
  <c r="M23" i="12" s="1"/>
  <c r="N23" i="12"/>
  <c r="T176" i="13"/>
  <c r="V177" i="13"/>
  <c r="U176" i="13"/>
  <c r="G124" i="7"/>
  <c r="L123" i="7"/>
  <c r="G23" i="12" s="1"/>
  <c r="H23" i="12" s="1"/>
  <c r="I23" i="12" s="1"/>
  <c r="J24" i="12" l="1"/>
  <c r="N125" i="7"/>
  <c r="S124" i="7"/>
  <c r="K24" i="12" s="1"/>
  <c r="L24" i="12" s="1"/>
  <c r="M24" i="12" s="1"/>
  <c r="N24" i="12"/>
  <c r="T177" i="13"/>
  <c r="V178" i="13"/>
  <c r="U177" i="13"/>
  <c r="L124" i="7"/>
  <c r="G24" i="12" s="1"/>
  <c r="H24" i="12" s="1"/>
  <c r="I24" i="12" s="1"/>
  <c r="G125" i="7"/>
  <c r="N25" i="12" l="1"/>
  <c r="N126" i="7"/>
  <c r="S125" i="7"/>
  <c r="K25" i="12" s="1"/>
  <c r="L25" i="12" s="1"/>
  <c r="M25" i="12" s="1"/>
  <c r="J25" i="12"/>
  <c r="V179" i="13"/>
  <c r="U178" i="13"/>
  <c r="T178" i="13"/>
  <c r="G126" i="7"/>
  <c r="L125" i="7"/>
  <c r="G25" i="12" s="1"/>
  <c r="H25" i="12" s="1"/>
  <c r="I25" i="12" s="1"/>
  <c r="J26" i="12" l="1"/>
  <c r="N127" i="7"/>
  <c r="S126" i="7"/>
  <c r="K26" i="12" s="1"/>
  <c r="L26" i="12" s="1"/>
  <c r="M26" i="12" s="1"/>
  <c r="N26" i="12"/>
  <c r="T179" i="13"/>
  <c r="V180" i="13"/>
  <c r="U179" i="13"/>
  <c r="L126" i="7"/>
  <c r="G26" i="12" s="1"/>
  <c r="H26" i="12" s="1"/>
  <c r="I26" i="12" s="1"/>
  <c r="G127" i="7"/>
  <c r="N27" i="12" l="1"/>
  <c r="N128" i="7"/>
  <c r="S127" i="7"/>
  <c r="K27" i="12" s="1"/>
  <c r="L27" i="12" s="1"/>
  <c r="M27" i="12" s="1"/>
  <c r="J27" i="12"/>
  <c r="T180" i="13"/>
  <c r="U180" i="13"/>
  <c r="V181" i="13"/>
  <c r="G128" i="7"/>
  <c r="L127" i="7"/>
  <c r="G27" i="12" s="1"/>
  <c r="H27" i="12" s="1"/>
  <c r="I27" i="12" s="1"/>
  <c r="J28" i="12" l="1"/>
  <c r="N129" i="7"/>
  <c r="S128" i="7"/>
  <c r="K28" i="12" s="1"/>
  <c r="L28" i="12" s="1"/>
  <c r="M28" i="12" s="1"/>
  <c r="N28" i="12"/>
  <c r="T181" i="13"/>
  <c r="U181" i="13"/>
  <c r="V182" i="13"/>
  <c r="L128" i="7"/>
  <c r="G28" i="12" s="1"/>
  <c r="H28" i="12" s="1"/>
  <c r="I28" i="12" s="1"/>
  <c r="G129" i="7"/>
  <c r="N130" i="7" l="1"/>
  <c r="S129" i="7"/>
  <c r="K29" i="12" s="1"/>
  <c r="L29" i="12" s="1"/>
  <c r="M29" i="12" s="1"/>
  <c r="J29" i="12"/>
  <c r="N29" i="12"/>
  <c r="V183" i="13"/>
  <c r="U182" i="13"/>
  <c r="T182" i="13"/>
  <c r="G130" i="7"/>
  <c r="L129" i="7"/>
  <c r="G29" i="12" s="1"/>
  <c r="H29" i="12" s="1"/>
  <c r="I29" i="12" s="1"/>
  <c r="N30" i="12" l="1"/>
  <c r="J30" i="12"/>
  <c r="N131" i="7"/>
  <c r="S130" i="7"/>
  <c r="K30" i="12" s="1"/>
  <c r="L30" i="12" s="1"/>
  <c r="M30" i="12" s="1"/>
  <c r="T183" i="13"/>
  <c r="V184" i="13"/>
  <c r="U183" i="13"/>
  <c r="L130" i="7"/>
  <c r="G30" i="12" s="1"/>
  <c r="H30" i="12" s="1"/>
  <c r="I30" i="12" s="1"/>
  <c r="G131" i="7"/>
  <c r="N132" i="7" l="1"/>
  <c r="S131" i="7"/>
  <c r="K31" i="12" s="1"/>
  <c r="L31" i="12" s="1"/>
  <c r="M31" i="12" s="1"/>
  <c r="J31" i="12"/>
  <c r="N31" i="12"/>
  <c r="T184" i="13"/>
  <c r="U184" i="13"/>
  <c r="V185" i="13"/>
  <c r="G132" i="7"/>
  <c r="L131" i="7"/>
  <c r="G31" i="12" s="1"/>
  <c r="H31" i="12" s="1"/>
  <c r="I31" i="12" s="1"/>
  <c r="J32" i="12" l="1"/>
  <c r="N32" i="12"/>
  <c r="N133" i="7"/>
  <c r="S132" i="7"/>
  <c r="K32" i="12" s="1"/>
  <c r="L32" i="12" s="1"/>
  <c r="M32" i="12" s="1"/>
  <c r="T185" i="13"/>
  <c r="U185" i="13"/>
  <c r="V186" i="13"/>
  <c r="L132" i="7"/>
  <c r="G32" i="12" s="1"/>
  <c r="H32" i="12" s="1"/>
  <c r="I32" i="12" s="1"/>
  <c r="G133" i="7"/>
  <c r="N33" i="12" l="1"/>
  <c r="N134" i="7"/>
  <c r="S133" i="7"/>
  <c r="K33" i="12" s="1"/>
  <c r="L33" i="12" s="1"/>
  <c r="M33" i="12" s="1"/>
  <c r="J33" i="12"/>
  <c r="U186" i="13"/>
  <c r="V187" i="13"/>
  <c r="T186" i="13"/>
  <c r="G134" i="7"/>
  <c r="L133" i="7"/>
  <c r="G33" i="12" s="1"/>
  <c r="H33" i="12" s="1"/>
  <c r="I33" i="12" s="1"/>
  <c r="J34" i="12" l="1"/>
  <c r="N135" i="7"/>
  <c r="S134" i="7"/>
  <c r="K34" i="12" s="1"/>
  <c r="L34" i="12" s="1"/>
  <c r="M34" i="12" s="1"/>
  <c r="N34" i="12"/>
  <c r="T187" i="13"/>
  <c r="U187" i="13"/>
  <c r="V188" i="13"/>
  <c r="L134" i="7"/>
  <c r="G34" i="12" s="1"/>
  <c r="H34" i="12" s="1"/>
  <c r="I34" i="12" s="1"/>
  <c r="G135" i="7"/>
  <c r="J35" i="12" l="1"/>
  <c r="N136" i="7"/>
  <c r="S135" i="7"/>
  <c r="K35" i="12" s="1"/>
  <c r="L35" i="12" s="1"/>
  <c r="M35" i="12" s="1"/>
  <c r="N35" i="12"/>
  <c r="U188" i="13"/>
  <c r="V189" i="13"/>
  <c r="T188" i="13"/>
  <c r="G136" i="7"/>
  <c r="L135" i="7"/>
  <c r="G35" i="12" s="1"/>
  <c r="H35" i="12" s="1"/>
  <c r="I35" i="12" s="1"/>
  <c r="N36" i="12" l="1"/>
  <c r="N137" i="7"/>
  <c r="S136" i="7"/>
  <c r="K36" i="12" s="1"/>
  <c r="L36" i="12" s="1"/>
  <c r="M36" i="12" s="1"/>
  <c r="J36" i="12"/>
  <c r="T189" i="13"/>
  <c r="U189" i="13"/>
  <c r="V190" i="13"/>
  <c r="L136" i="7"/>
  <c r="G36" i="12" s="1"/>
  <c r="H36" i="12" s="1"/>
  <c r="I36" i="12" s="1"/>
  <c r="G137" i="7"/>
  <c r="J37" i="12" l="1"/>
  <c r="N37" i="12"/>
  <c r="N138" i="7"/>
  <c r="S137" i="7"/>
  <c r="K37" i="12" s="1"/>
  <c r="L37" i="12" s="1"/>
  <c r="M37" i="12" s="1"/>
  <c r="V191" i="13"/>
  <c r="T190" i="13"/>
  <c r="U190" i="13"/>
  <c r="G138" i="7"/>
  <c r="L137" i="7"/>
  <c r="G37" i="12" s="1"/>
  <c r="H37" i="12" s="1"/>
  <c r="I37" i="12" s="1"/>
  <c r="N139" i="7" l="1"/>
  <c r="S138" i="7"/>
  <c r="K38" i="12" s="1"/>
  <c r="L38" i="12" s="1"/>
  <c r="M38" i="12" s="1"/>
  <c r="J38" i="12"/>
  <c r="N38" i="12"/>
  <c r="T191" i="13"/>
  <c r="U191" i="13"/>
  <c r="V192" i="13"/>
  <c r="L138" i="7"/>
  <c r="G38" i="12" s="1"/>
  <c r="H38" i="12" s="1"/>
  <c r="I38" i="12" s="1"/>
  <c r="G139" i="7"/>
  <c r="N39" i="12" l="1"/>
  <c r="J39" i="12"/>
  <c r="N140" i="7"/>
  <c r="S139" i="7"/>
  <c r="K39" i="12" s="1"/>
  <c r="L39" i="12" s="1"/>
  <c r="M39" i="12" s="1"/>
  <c r="T192" i="13"/>
  <c r="U192" i="13"/>
  <c r="V193" i="13"/>
  <c r="L139" i="7"/>
  <c r="G39" i="12" s="1"/>
  <c r="H39" i="12" s="1"/>
  <c r="I39" i="12" s="1"/>
  <c r="G140" i="7"/>
  <c r="N141" i="7" l="1"/>
  <c r="S140" i="7"/>
  <c r="K40" i="12" s="1"/>
  <c r="L40" i="12" s="1"/>
  <c r="M40" i="12" s="1"/>
  <c r="N40" i="12"/>
  <c r="J40" i="12"/>
  <c r="U193" i="13"/>
  <c r="V194" i="13"/>
  <c r="T193" i="13"/>
  <c r="L140" i="7"/>
  <c r="G40" i="12" s="1"/>
  <c r="H40" i="12" s="1"/>
  <c r="I40" i="12" s="1"/>
  <c r="G141" i="7"/>
  <c r="J41" i="12" l="1"/>
  <c r="N41" i="12"/>
  <c r="N142" i="7"/>
  <c r="S141" i="7"/>
  <c r="K41" i="12" s="1"/>
  <c r="L41" i="12" s="1"/>
  <c r="M41" i="12" s="1"/>
  <c r="T194" i="13"/>
  <c r="U194" i="13"/>
  <c r="V195" i="13"/>
  <c r="G142" i="7"/>
  <c r="L141" i="7"/>
  <c r="G41" i="12" s="1"/>
  <c r="H41" i="12" s="1"/>
  <c r="I41" i="12" s="1"/>
  <c r="J42" i="12" l="1"/>
  <c r="N143" i="7"/>
  <c r="S142" i="7"/>
  <c r="K42" i="12" s="1"/>
  <c r="L42" i="12" s="1"/>
  <c r="M42" i="12" s="1"/>
  <c r="N42" i="12"/>
  <c r="T195" i="13"/>
  <c r="V196" i="13"/>
  <c r="U195" i="13"/>
  <c r="L142" i="7"/>
  <c r="G42" i="12" s="1"/>
  <c r="H42" i="12" s="1"/>
  <c r="I42" i="12" s="1"/>
  <c r="G143" i="7"/>
  <c r="N43" i="12" l="1"/>
  <c r="N144" i="7"/>
  <c r="S143" i="7"/>
  <c r="K43" i="12" s="1"/>
  <c r="L43" i="12" s="1"/>
  <c r="M43" i="12" s="1"/>
  <c r="J43" i="12"/>
  <c r="V197" i="13"/>
  <c r="U196" i="13"/>
  <c r="T196" i="13"/>
  <c r="G144" i="7"/>
  <c r="L143" i="7"/>
  <c r="G43" i="12" s="1"/>
  <c r="H43" i="12" s="1"/>
  <c r="I43" i="12" s="1"/>
  <c r="J44" i="12" l="1"/>
  <c r="N145" i="7"/>
  <c r="S144" i="7"/>
  <c r="K44" i="12" s="1"/>
  <c r="L44" i="12" s="1"/>
  <c r="M44" i="12" s="1"/>
  <c r="N44" i="12"/>
  <c r="V198" i="13"/>
  <c r="T197" i="13"/>
  <c r="U197" i="13"/>
  <c r="L144" i="7"/>
  <c r="G44" i="12" s="1"/>
  <c r="H44" i="12" s="1"/>
  <c r="I44" i="12" s="1"/>
  <c r="G145" i="7"/>
  <c r="N45" i="12" l="1"/>
  <c r="N146" i="7"/>
  <c r="S145" i="7"/>
  <c r="K45" i="12" s="1"/>
  <c r="L45" i="12" s="1"/>
  <c r="M45" i="12" s="1"/>
  <c r="J45" i="12"/>
  <c r="U198" i="13"/>
  <c r="V199" i="13"/>
  <c r="T198" i="13"/>
  <c r="L145" i="7"/>
  <c r="G45" i="12" s="1"/>
  <c r="H45" i="12" s="1"/>
  <c r="I45" i="12" s="1"/>
  <c r="G146" i="7"/>
  <c r="J46" i="12" l="1"/>
  <c r="N147" i="7"/>
  <c r="S146" i="7"/>
  <c r="K46" i="12" s="1"/>
  <c r="L46" i="12" s="1"/>
  <c r="M46" i="12" s="1"/>
  <c r="N46" i="12"/>
  <c r="U199" i="13"/>
  <c r="T199" i="13"/>
  <c r="V200" i="13"/>
  <c r="L146" i="7"/>
  <c r="G46" i="12" s="1"/>
  <c r="H46" i="12" s="1"/>
  <c r="I46" i="12" s="1"/>
  <c r="G147" i="7"/>
  <c r="N47" i="12" l="1"/>
  <c r="N148" i="7"/>
  <c r="S147" i="7"/>
  <c r="K47" i="12" s="1"/>
  <c r="L47" i="12" s="1"/>
  <c r="M47" i="12" s="1"/>
  <c r="J47" i="12"/>
  <c r="U200" i="13"/>
  <c r="T200" i="13"/>
  <c r="V201" i="13"/>
  <c r="L147" i="7"/>
  <c r="G47" i="12" s="1"/>
  <c r="H47" i="12" s="1"/>
  <c r="I47" i="12" s="1"/>
  <c r="G148" i="7"/>
  <c r="J48" i="12" l="1"/>
  <c r="N149" i="7"/>
  <c r="S148" i="7"/>
  <c r="K48" i="12" s="1"/>
  <c r="L48" i="12" s="1"/>
  <c r="M48" i="12" s="1"/>
  <c r="N48" i="12"/>
  <c r="U201" i="13"/>
  <c r="V202" i="13"/>
  <c r="T201" i="13"/>
  <c r="L148" i="7"/>
  <c r="G48" i="12" s="1"/>
  <c r="H48" i="12" s="1"/>
  <c r="I48" i="12" s="1"/>
  <c r="G149" i="7"/>
  <c r="N49" i="12" l="1"/>
  <c r="N150" i="7"/>
  <c r="S149" i="7"/>
  <c r="K49" i="12" s="1"/>
  <c r="L49" i="12" s="1"/>
  <c r="M49" i="12" s="1"/>
  <c r="J49" i="12"/>
  <c r="T202" i="13"/>
  <c r="U202" i="13"/>
  <c r="V203" i="13"/>
  <c r="L149" i="7"/>
  <c r="G49" i="12" s="1"/>
  <c r="H49" i="12" s="1"/>
  <c r="I49" i="12" s="1"/>
  <c r="G150" i="7"/>
  <c r="J50" i="12" l="1"/>
  <c r="N151" i="7"/>
  <c r="S150" i="7"/>
  <c r="K50" i="12" s="1"/>
  <c r="L50" i="12" s="1"/>
  <c r="M50" i="12" s="1"/>
  <c r="N50" i="12"/>
  <c r="V204" i="13"/>
  <c r="T203" i="13"/>
  <c r="U203" i="13"/>
  <c r="L150" i="7"/>
  <c r="G50" i="12" s="1"/>
  <c r="H50" i="12" s="1"/>
  <c r="I50" i="12" s="1"/>
  <c r="G151" i="7"/>
  <c r="N51" i="12" l="1"/>
  <c r="N152" i="7"/>
  <c r="S151" i="7"/>
  <c r="K51" i="12" s="1"/>
  <c r="L51" i="12" s="1"/>
  <c r="M51" i="12" s="1"/>
  <c r="J51" i="12"/>
  <c r="U204" i="13"/>
  <c r="V205" i="13"/>
  <c r="T204" i="13"/>
  <c r="L151" i="7"/>
  <c r="G51" i="12" s="1"/>
  <c r="H51" i="12" s="1"/>
  <c r="I51" i="12" s="1"/>
  <c r="G152" i="7"/>
  <c r="J52" i="12" l="1"/>
  <c r="N153" i="7"/>
  <c r="S152" i="7"/>
  <c r="K52" i="12" s="1"/>
  <c r="L52" i="12" s="1"/>
  <c r="M52" i="12" s="1"/>
  <c r="N52" i="12"/>
  <c r="V206" i="13"/>
  <c r="T205" i="13"/>
  <c r="U205" i="13"/>
  <c r="L152" i="7"/>
  <c r="G52" i="12" s="1"/>
  <c r="H52" i="12" s="1"/>
  <c r="I52" i="12" s="1"/>
  <c r="G153" i="7"/>
  <c r="J53" i="12" l="1"/>
  <c r="N53" i="12"/>
  <c r="N154" i="7"/>
  <c r="S153" i="7"/>
  <c r="K53" i="12" s="1"/>
  <c r="L53" i="12" s="1"/>
  <c r="M53" i="12" s="1"/>
  <c r="U206" i="13"/>
  <c r="V207" i="13"/>
  <c r="T206" i="13"/>
  <c r="G154" i="7"/>
  <c r="L153" i="7"/>
  <c r="G53" i="12" s="1"/>
  <c r="H53" i="12" s="1"/>
  <c r="I53" i="12" s="1"/>
  <c r="N155" i="7" l="1"/>
  <c r="S154" i="7"/>
  <c r="K54" i="12" s="1"/>
  <c r="L54" i="12" s="1"/>
  <c r="M54" i="12" s="1"/>
  <c r="N54" i="12"/>
  <c r="J54" i="12"/>
  <c r="T207" i="13"/>
  <c r="U207" i="13"/>
  <c r="V208" i="13"/>
  <c r="G155" i="7"/>
  <c r="L154" i="7"/>
  <c r="G54" i="12" s="1"/>
  <c r="H54" i="12" s="1"/>
  <c r="I54" i="12" s="1"/>
  <c r="J55" i="12" l="1"/>
  <c r="N55" i="12"/>
  <c r="N156" i="7"/>
  <c r="S155" i="7"/>
  <c r="K55" i="12" s="1"/>
  <c r="L55" i="12" s="1"/>
  <c r="M55" i="12" s="1"/>
  <c r="T208" i="13"/>
  <c r="U208" i="13"/>
  <c r="V209" i="13"/>
  <c r="G156" i="7"/>
  <c r="L155" i="7"/>
  <c r="G55" i="12" s="1"/>
  <c r="H55" i="12" s="1"/>
  <c r="I55" i="12" s="1"/>
  <c r="N157" i="7" l="1"/>
  <c r="S156" i="7"/>
  <c r="K56" i="12" s="1"/>
  <c r="L56" i="12" s="1"/>
  <c r="M56" i="12" s="1"/>
  <c r="N56" i="12"/>
  <c r="J56" i="12"/>
  <c r="V210" i="13"/>
  <c r="U209" i="13"/>
  <c r="T209" i="13"/>
  <c r="G157" i="7"/>
  <c r="L156" i="7"/>
  <c r="G56" i="12" s="1"/>
  <c r="H56" i="12" s="1"/>
  <c r="I56" i="12" s="1"/>
  <c r="J57" i="12" l="1"/>
  <c r="N57" i="12"/>
  <c r="N158" i="7"/>
  <c r="S157" i="7"/>
  <c r="K57" i="12" s="1"/>
  <c r="L57" i="12" s="1"/>
  <c r="M57" i="12" s="1"/>
  <c r="T210" i="13"/>
  <c r="V211" i="13"/>
  <c r="U210" i="13"/>
  <c r="L157" i="7"/>
  <c r="G57" i="12" s="1"/>
  <c r="H57" i="12" s="1"/>
  <c r="I57" i="12" s="1"/>
  <c r="G158" i="7"/>
  <c r="N159" i="7" l="1"/>
  <c r="S158" i="7"/>
  <c r="K58" i="12" s="1"/>
  <c r="L58" i="12" s="1"/>
  <c r="M58" i="12" s="1"/>
  <c r="N58" i="12"/>
  <c r="J58" i="12"/>
  <c r="T211" i="13"/>
  <c r="V212" i="13"/>
  <c r="U211" i="13"/>
  <c r="G159" i="7"/>
  <c r="L158" i="7"/>
  <c r="G58" i="12" s="1"/>
  <c r="H58" i="12" s="1"/>
  <c r="I58" i="12" s="1"/>
  <c r="N59" i="12" l="1"/>
  <c r="N160" i="7"/>
  <c r="S159" i="7"/>
  <c r="K59" i="12" s="1"/>
  <c r="L59" i="12" s="1"/>
  <c r="M59" i="12" s="1"/>
  <c r="J59" i="12"/>
  <c r="U212" i="13"/>
  <c r="T212" i="13"/>
  <c r="V213" i="13"/>
  <c r="L159" i="7"/>
  <c r="G59" i="12" s="1"/>
  <c r="H59" i="12" s="1"/>
  <c r="I59" i="12" s="1"/>
  <c r="G160" i="7"/>
  <c r="N60" i="12" l="1"/>
  <c r="J60" i="12"/>
  <c r="N161" i="7"/>
  <c r="S160" i="7"/>
  <c r="K60" i="12" s="1"/>
  <c r="L60" i="12" s="1"/>
  <c r="M60" i="12" s="1"/>
  <c r="V214" i="13"/>
  <c r="U213" i="13"/>
  <c r="T213" i="13"/>
  <c r="G161" i="7"/>
  <c r="L160" i="7"/>
  <c r="G60" i="12" s="1"/>
  <c r="H60" i="12" s="1"/>
  <c r="I60" i="12" s="1"/>
  <c r="N162" i="7" l="1"/>
  <c r="S161" i="7"/>
  <c r="K61" i="12" s="1"/>
  <c r="L61" i="12" s="1"/>
  <c r="M61" i="12" s="1"/>
  <c r="J61" i="12"/>
  <c r="N61" i="12"/>
  <c r="T214" i="13"/>
  <c r="V215" i="13"/>
  <c r="U214" i="13"/>
  <c r="G162" i="7"/>
  <c r="L161" i="7"/>
  <c r="G61" i="12" s="1"/>
  <c r="H61" i="12" s="1"/>
  <c r="I61" i="12" s="1"/>
  <c r="N62" i="12" l="1"/>
  <c r="J62" i="12"/>
  <c r="N163" i="7"/>
  <c r="S162" i="7"/>
  <c r="K62" i="12" s="1"/>
  <c r="L62" i="12" s="1"/>
  <c r="M62" i="12" s="1"/>
  <c r="U215" i="13"/>
  <c r="T215" i="13"/>
  <c r="V216" i="13"/>
  <c r="G163" i="7"/>
  <c r="L162" i="7"/>
  <c r="G62" i="12" s="1"/>
  <c r="H62" i="12" s="1"/>
  <c r="I62" i="12" s="1"/>
  <c r="N164" i="7" l="1"/>
  <c r="S163" i="7"/>
  <c r="K63" i="12" s="1"/>
  <c r="L63" i="12" s="1"/>
  <c r="M63" i="12" s="1"/>
  <c r="J63" i="12"/>
  <c r="N63" i="12"/>
  <c r="U216" i="13"/>
  <c r="V217" i="13"/>
  <c r="T216" i="13"/>
  <c r="G164" i="7"/>
  <c r="L163" i="7"/>
  <c r="G63" i="12" s="1"/>
  <c r="H63" i="12" s="1"/>
  <c r="I63" i="12" s="1"/>
  <c r="N64" i="12" l="1"/>
  <c r="J64" i="12"/>
  <c r="N165" i="7"/>
  <c r="S164" i="7"/>
  <c r="K64" i="12" s="1"/>
  <c r="L64" i="12" s="1"/>
  <c r="M64" i="12" s="1"/>
  <c r="T217" i="13"/>
  <c r="U217" i="13"/>
  <c r="V218" i="13"/>
  <c r="G165" i="7"/>
  <c r="L164" i="7"/>
  <c r="G64" i="12" s="1"/>
  <c r="H64" i="12" s="1"/>
  <c r="I64" i="12" s="1"/>
  <c r="N166" i="7" l="1"/>
  <c r="S165" i="7"/>
  <c r="K65" i="12" s="1"/>
  <c r="L65" i="12" s="1"/>
  <c r="M65" i="12" s="1"/>
  <c r="J65" i="12"/>
  <c r="N65" i="12"/>
  <c r="T218" i="13"/>
  <c r="V219" i="13"/>
  <c r="U218" i="13"/>
  <c r="L165" i="7"/>
  <c r="G65" i="12" s="1"/>
  <c r="H65" i="12" s="1"/>
  <c r="I65" i="12" s="1"/>
  <c r="G166" i="7"/>
  <c r="N66" i="12" l="1"/>
  <c r="J66" i="12"/>
  <c r="N167" i="7"/>
  <c r="S166" i="7"/>
  <c r="K66" i="12" s="1"/>
  <c r="L66" i="12" s="1"/>
  <c r="M66" i="12" s="1"/>
  <c r="U219" i="13"/>
  <c r="T219" i="13"/>
  <c r="V220" i="13"/>
  <c r="G167" i="7"/>
  <c r="L166" i="7"/>
  <c r="G66" i="12" s="1"/>
  <c r="H66" i="12" s="1"/>
  <c r="I66" i="12" s="1"/>
  <c r="N168" i="7" l="1"/>
  <c r="S167" i="7"/>
  <c r="K67" i="12" s="1"/>
  <c r="L67" i="12" s="1"/>
  <c r="M67" i="12" s="1"/>
  <c r="J67" i="12"/>
  <c r="N67" i="12"/>
  <c r="V221" i="13"/>
  <c r="U220" i="13"/>
  <c r="T220" i="13"/>
  <c r="L167" i="7"/>
  <c r="G67" i="12" s="1"/>
  <c r="H67" i="12" s="1"/>
  <c r="I67" i="12" s="1"/>
  <c r="G168" i="7"/>
  <c r="N68" i="12" l="1"/>
  <c r="J68" i="12"/>
  <c r="N169" i="7"/>
  <c r="S168" i="7"/>
  <c r="K68" i="12" s="1"/>
  <c r="L68" i="12" s="1"/>
  <c r="M68" i="12" s="1"/>
  <c r="T221" i="13"/>
  <c r="V222" i="13"/>
  <c r="U221" i="13"/>
  <c r="G169" i="7"/>
  <c r="L168" i="7"/>
  <c r="G68" i="12" s="1"/>
  <c r="H68" i="12" s="1"/>
  <c r="I68" i="12" s="1"/>
  <c r="N170" i="7" l="1"/>
  <c r="S169" i="7"/>
  <c r="K69" i="12" s="1"/>
  <c r="L69" i="12" s="1"/>
  <c r="M69" i="12" s="1"/>
  <c r="J69" i="12"/>
  <c r="N69" i="12"/>
  <c r="T222" i="13"/>
  <c r="U222" i="13"/>
  <c r="V223" i="13"/>
  <c r="G170" i="7"/>
  <c r="L169" i="7"/>
  <c r="G69" i="12" s="1"/>
  <c r="H69" i="12" s="1"/>
  <c r="I69" i="12" s="1"/>
  <c r="N70" i="12" l="1"/>
  <c r="J70" i="12"/>
  <c r="N171" i="7"/>
  <c r="S170" i="7"/>
  <c r="K70" i="12" s="1"/>
  <c r="L70" i="12" s="1"/>
  <c r="M70" i="12" s="1"/>
  <c r="V224" i="13"/>
  <c r="U223" i="13"/>
  <c r="T223" i="13"/>
  <c r="G171" i="7"/>
  <c r="L170" i="7"/>
  <c r="G70" i="12" s="1"/>
  <c r="H70" i="12" s="1"/>
  <c r="I70" i="12" s="1"/>
  <c r="N172" i="7" l="1"/>
  <c r="S171" i="7"/>
  <c r="K71" i="12" s="1"/>
  <c r="L71" i="12" s="1"/>
  <c r="M71" i="12" s="1"/>
  <c r="J71" i="12"/>
  <c r="N71" i="12"/>
  <c r="V225" i="13"/>
  <c r="T224" i="13"/>
  <c r="U224" i="13"/>
  <c r="G172" i="7"/>
  <c r="L171" i="7"/>
  <c r="G71" i="12" s="1"/>
  <c r="H71" i="12" s="1"/>
  <c r="I71" i="12" s="1"/>
  <c r="N72" i="12" l="1"/>
  <c r="N173" i="7"/>
  <c r="S172" i="7"/>
  <c r="K72" i="12" s="1"/>
  <c r="L72" i="12" s="1"/>
  <c r="M72" i="12" s="1"/>
  <c r="J72" i="12"/>
  <c r="U225" i="13"/>
  <c r="V226" i="13"/>
  <c r="T225" i="13"/>
  <c r="G173" i="7"/>
  <c r="L172" i="7"/>
  <c r="G72" i="12" s="1"/>
  <c r="H72" i="12" s="1"/>
  <c r="I72" i="12" s="1"/>
  <c r="N174" i="7" l="1"/>
  <c r="S173" i="7"/>
  <c r="K73" i="12" s="1"/>
  <c r="L73" i="12" s="1"/>
  <c r="M73" i="12" s="1"/>
  <c r="J73" i="12"/>
  <c r="N73" i="12"/>
  <c r="T226" i="13"/>
  <c r="U226" i="13"/>
  <c r="V227" i="13"/>
  <c r="L173" i="7"/>
  <c r="G73" i="12" s="1"/>
  <c r="H73" i="12" s="1"/>
  <c r="I73" i="12" s="1"/>
  <c r="G174" i="7"/>
  <c r="N175" i="7" l="1"/>
  <c r="S174" i="7"/>
  <c r="K74" i="12" s="1"/>
  <c r="L74" i="12" s="1"/>
  <c r="M74" i="12" s="1"/>
  <c r="J74" i="12"/>
  <c r="N74" i="12"/>
  <c r="T227" i="13"/>
  <c r="U227" i="13"/>
  <c r="V228" i="13"/>
  <c r="G175" i="7"/>
  <c r="L174" i="7"/>
  <c r="G74" i="12" s="1"/>
  <c r="H74" i="12" s="1"/>
  <c r="I74" i="12" s="1"/>
  <c r="N75" i="12" l="1"/>
  <c r="J75" i="12"/>
  <c r="N176" i="7"/>
  <c r="S175" i="7"/>
  <c r="K75" i="12" s="1"/>
  <c r="L75" i="12" s="1"/>
  <c r="M75" i="12" s="1"/>
  <c r="T228" i="13"/>
  <c r="U228" i="13"/>
  <c r="V229" i="13"/>
  <c r="L175" i="7"/>
  <c r="G75" i="12" s="1"/>
  <c r="H75" i="12" s="1"/>
  <c r="I75" i="12" s="1"/>
  <c r="G176" i="7"/>
  <c r="J76" i="12" l="1"/>
  <c r="N177" i="7"/>
  <c r="S176" i="7"/>
  <c r="K76" i="12" s="1"/>
  <c r="L76" i="12" s="1"/>
  <c r="M76" i="12" s="1"/>
  <c r="N76" i="12"/>
  <c r="V230" i="13"/>
  <c r="T229" i="13"/>
  <c r="U229" i="13"/>
  <c r="G177" i="7"/>
  <c r="L176" i="7"/>
  <c r="G76" i="12" s="1"/>
  <c r="H76" i="12" s="1"/>
  <c r="I76" i="12" s="1"/>
  <c r="N178" i="7" l="1"/>
  <c r="S177" i="7"/>
  <c r="K77" i="12" s="1"/>
  <c r="L77" i="12" s="1"/>
  <c r="M77" i="12" s="1"/>
  <c r="N77" i="12"/>
  <c r="J77" i="12"/>
  <c r="U230" i="13"/>
  <c r="V231" i="13"/>
  <c r="T230" i="13"/>
  <c r="L177" i="7"/>
  <c r="G77" i="12" s="1"/>
  <c r="H77" i="12" s="1"/>
  <c r="I77" i="12" s="1"/>
  <c r="G178" i="7"/>
  <c r="J78" i="12" l="1"/>
  <c r="N78" i="12"/>
  <c r="N179" i="7"/>
  <c r="S178" i="7"/>
  <c r="K78" i="12" s="1"/>
  <c r="L78" i="12" s="1"/>
  <c r="M78" i="12" s="1"/>
  <c r="T231" i="13"/>
  <c r="U231" i="13"/>
  <c r="V232" i="13"/>
  <c r="G179" i="7"/>
  <c r="L178" i="7"/>
  <c r="G78" i="12" s="1"/>
  <c r="H78" i="12" s="1"/>
  <c r="I78" i="12" s="1"/>
  <c r="N180" i="7" l="1"/>
  <c r="S179" i="7"/>
  <c r="K79" i="12" s="1"/>
  <c r="L79" i="12" s="1"/>
  <c r="M79" i="12" s="1"/>
  <c r="N79" i="12"/>
  <c r="J79" i="12"/>
  <c r="T232" i="13"/>
  <c r="U232" i="13"/>
  <c r="V233" i="13"/>
  <c r="G180" i="7"/>
  <c r="L179" i="7"/>
  <c r="G79" i="12" s="1"/>
  <c r="H79" i="12" s="1"/>
  <c r="I79" i="12" s="1"/>
  <c r="N181" i="7" l="1"/>
  <c r="S180" i="7"/>
  <c r="K80" i="12" s="1"/>
  <c r="L80" i="12" s="1"/>
  <c r="M80" i="12" s="1"/>
  <c r="J80" i="12"/>
  <c r="N80" i="12"/>
  <c r="V234" i="13"/>
  <c r="T233" i="13"/>
  <c r="U233" i="13"/>
  <c r="G181" i="7"/>
  <c r="L180" i="7"/>
  <c r="G80" i="12" s="1"/>
  <c r="H80" i="12" s="1"/>
  <c r="I80" i="12" s="1"/>
  <c r="N182" i="7" l="1"/>
  <c r="S181" i="7"/>
  <c r="K81" i="12" s="1"/>
  <c r="L81" i="12" s="1"/>
  <c r="M81" i="12" s="1"/>
  <c r="N81" i="12"/>
  <c r="J81" i="12"/>
  <c r="U234" i="13"/>
  <c r="V235" i="13"/>
  <c r="T234" i="13"/>
  <c r="L181" i="7"/>
  <c r="G81" i="12" s="1"/>
  <c r="H81" i="12" s="1"/>
  <c r="I81" i="12" s="1"/>
  <c r="G182" i="7"/>
  <c r="J82" i="12" l="1"/>
  <c r="N183" i="7"/>
  <c r="S182" i="7"/>
  <c r="K82" i="12" s="1"/>
  <c r="L82" i="12" s="1"/>
  <c r="M82" i="12" s="1"/>
  <c r="N82" i="12"/>
  <c r="U235" i="13"/>
  <c r="V236" i="13"/>
  <c r="T235" i="13"/>
  <c r="G183" i="7"/>
  <c r="L182" i="7"/>
  <c r="G82" i="12" s="1"/>
  <c r="H82" i="12" s="1"/>
  <c r="I82" i="12" s="1"/>
  <c r="N184" i="7" l="1"/>
  <c r="S183" i="7"/>
  <c r="K83" i="12" s="1"/>
  <c r="L83" i="12" s="1"/>
  <c r="M83" i="12" s="1"/>
  <c r="N83" i="12"/>
  <c r="J83" i="12"/>
  <c r="U236" i="13"/>
  <c r="T236" i="13"/>
  <c r="V237" i="13"/>
  <c r="L183" i="7"/>
  <c r="G83" i="12" s="1"/>
  <c r="H83" i="12" s="1"/>
  <c r="I83" i="12" s="1"/>
  <c r="G184" i="7"/>
  <c r="J84" i="12" l="1"/>
  <c r="N84" i="12"/>
  <c r="N185" i="7"/>
  <c r="S184" i="7"/>
  <c r="K84" i="12" s="1"/>
  <c r="L84" i="12" s="1"/>
  <c r="M84" i="12" s="1"/>
  <c r="V238" i="13"/>
  <c r="U237" i="13"/>
  <c r="T237" i="13"/>
  <c r="G185" i="7"/>
  <c r="L184" i="7"/>
  <c r="G84" i="12" s="1"/>
  <c r="H84" i="12" s="1"/>
  <c r="I84" i="12" s="1"/>
  <c r="N85" i="12" l="1"/>
  <c r="J85" i="12"/>
  <c r="N186" i="7"/>
  <c r="S185" i="7"/>
  <c r="K85" i="12" s="1"/>
  <c r="L85" i="12" s="1"/>
  <c r="M85" i="12" s="1"/>
  <c r="T238" i="13"/>
  <c r="V239" i="13"/>
  <c r="U238" i="13"/>
  <c r="G186" i="7"/>
  <c r="L185" i="7"/>
  <c r="G85" i="12" s="1"/>
  <c r="H85" i="12" s="1"/>
  <c r="I85" i="12" s="1"/>
  <c r="N187" i="7" l="1"/>
  <c r="S186" i="7"/>
  <c r="K86" i="12" s="1"/>
  <c r="L86" i="12" s="1"/>
  <c r="M86" i="12" s="1"/>
  <c r="J86" i="12"/>
  <c r="N86" i="12"/>
  <c r="U239" i="13"/>
  <c r="T239" i="13"/>
  <c r="V240" i="13"/>
  <c r="G187" i="7"/>
  <c r="L186" i="7"/>
  <c r="G86" i="12" s="1"/>
  <c r="H86" i="12" s="1"/>
  <c r="I86" i="12" s="1"/>
  <c r="N87" i="12" l="1"/>
  <c r="J87" i="12"/>
  <c r="N188" i="7"/>
  <c r="S187" i="7"/>
  <c r="K87" i="12" s="1"/>
  <c r="L87" i="12" s="1"/>
  <c r="M87" i="12" s="1"/>
  <c r="V241" i="13"/>
  <c r="U240" i="13"/>
  <c r="T240" i="13"/>
  <c r="G188" i="7"/>
  <c r="L187" i="7"/>
  <c r="G87" i="12" s="1"/>
  <c r="H87" i="12" s="1"/>
  <c r="I87" i="12" s="1"/>
  <c r="J88" i="12" l="1"/>
  <c r="N189" i="7"/>
  <c r="S188" i="7"/>
  <c r="K88" i="12" s="1"/>
  <c r="L88" i="12" s="1"/>
  <c r="M88" i="12" s="1"/>
  <c r="N88" i="12"/>
  <c r="U241" i="13"/>
  <c r="T241" i="13"/>
  <c r="V242" i="13"/>
  <c r="G189" i="7"/>
  <c r="L188" i="7"/>
  <c r="G88" i="12" s="1"/>
  <c r="H88" i="12" s="1"/>
  <c r="I88" i="12" s="1"/>
  <c r="N190" i="7" l="1"/>
  <c r="S189" i="7"/>
  <c r="K89" i="12" s="1"/>
  <c r="L89" i="12" s="1"/>
  <c r="M89" i="12" s="1"/>
  <c r="N89" i="12"/>
  <c r="J89" i="12"/>
  <c r="U242" i="13"/>
  <c r="T242" i="13"/>
  <c r="V243" i="13"/>
  <c r="L189" i="7"/>
  <c r="G89" i="12" s="1"/>
  <c r="H89" i="12" s="1"/>
  <c r="I89" i="12" s="1"/>
  <c r="G190" i="7"/>
  <c r="N90" i="12" l="1"/>
  <c r="J90" i="12"/>
  <c r="N191" i="7"/>
  <c r="S190" i="7"/>
  <c r="K90" i="12" s="1"/>
  <c r="L90" i="12" s="1"/>
  <c r="M90" i="12" s="1"/>
  <c r="U243" i="13"/>
  <c r="V244" i="13"/>
  <c r="T243" i="13"/>
  <c r="G191" i="7"/>
  <c r="L190" i="7"/>
  <c r="G90" i="12" s="1"/>
  <c r="H90" i="12" s="1"/>
  <c r="I90" i="12" s="1"/>
  <c r="N192" i="7" l="1"/>
  <c r="S191" i="7"/>
  <c r="K91" i="12" s="1"/>
  <c r="L91" i="12" s="1"/>
  <c r="M91" i="12" s="1"/>
  <c r="J91" i="12"/>
  <c r="N91" i="12"/>
  <c r="T244" i="13"/>
  <c r="U244" i="13"/>
  <c r="V245" i="13"/>
  <c r="L191" i="7"/>
  <c r="G91" i="12" s="1"/>
  <c r="H91" i="12" s="1"/>
  <c r="I91" i="12" s="1"/>
  <c r="G192" i="7"/>
  <c r="N92" i="12" l="1"/>
  <c r="J92" i="12"/>
  <c r="N193" i="7"/>
  <c r="S192" i="7"/>
  <c r="K92" i="12" s="1"/>
  <c r="L92" i="12" s="1"/>
  <c r="M92" i="12" s="1"/>
  <c r="V246" i="13"/>
  <c r="T245" i="13"/>
  <c r="U245" i="13"/>
  <c r="G193" i="7"/>
  <c r="L192" i="7"/>
  <c r="G92" i="12" s="1"/>
  <c r="H92" i="12" s="1"/>
  <c r="I92" i="12" s="1"/>
  <c r="N194" i="7" l="1"/>
  <c r="S193" i="7"/>
  <c r="K93" i="12" s="1"/>
  <c r="L93" i="12" s="1"/>
  <c r="M93" i="12" s="1"/>
  <c r="J93" i="12"/>
  <c r="N93" i="12"/>
  <c r="V247" i="13"/>
  <c r="T246" i="13"/>
  <c r="U246" i="13"/>
  <c r="L193" i="7"/>
  <c r="G93" i="12" s="1"/>
  <c r="H93" i="12" s="1"/>
  <c r="I93" i="12" s="1"/>
  <c r="G194" i="7"/>
  <c r="J94" i="12" l="1"/>
  <c r="N195" i="7"/>
  <c r="S194" i="7"/>
  <c r="K94" i="12" s="1"/>
  <c r="L94" i="12" s="1"/>
  <c r="M94" i="12" s="1"/>
  <c r="N94" i="12"/>
  <c r="U247" i="13"/>
  <c r="T247" i="13"/>
  <c r="V248" i="13"/>
  <c r="G195" i="7"/>
  <c r="L194" i="7"/>
  <c r="G94" i="12" s="1"/>
  <c r="H94" i="12" s="1"/>
  <c r="I94" i="12" s="1"/>
  <c r="N95" i="12" l="1"/>
  <c r="N196" i="7"/>
  <c r="S195" i="7"/>
  <c r="K95" i="12" s="1"/>
  <c r="L95" i="12" s="1"/>
  <c r="M95" i="12" s="1"/>
  <c r="J95" i="12"/>
  <c r="V249" i="13"/>
  <c r="U248" i="13"/>
  <c r="T248" i="13"/>
  <c r="G196" i="7"/>
  <c r="L195" i="7"/>
  <c r="G95" i="12" s="1"/>
  <c r="H95" i="12" s="1"/>
  <c r="I95" i="12" s="1"/>
  <c r="J96" i="12" l="1"/>
  <c r="N197" i="7"/>
  <c r="S196" i="7"/>
  <c r="K96" i="12" s="1"/>
  <c r="L96" i="12" s="1"/>
  <c r="M96" i="12" s="1"/>
  <c r="N96" i="12"/>
  <c r="T249" i="13"/>
  <c r="V250" i="13"/>
  <c r="U249" i="13"/>
  <c r="G197" i="7"/>
  <c r="L196" i="7"/>
  <c r="G96" i="12" s="1"/>
  <c r="H96" i="12" s="1"/>
  <c r="I96" i="12" s="1"/>
  <c r="N97" i="12" l="1"/>
  <c r="N198" i="7"/>
  <c r="S197" i="7"/>
  <c r="K97" i="12" s="1"/>
  <c r="L97" i="12" s="1"/>
  <c r="M97" i="12" s="1"/>
  <c r="J97" i="12"/>
  <c r="T250" i="13"/>
  <c r="V251" i="13"/>
  <c r="U250" i="13"/>
  <c r="L197" i="7"/>
  <c r="G97" i="12" s="1"/>
  <c r="H97" i="12" s="1"/>
  <c r="I97" i="12" s="1"/>
  <c r="G198" i="7"/>
  <c r="J98" i="12" l="1"/>
  <c r="N199" i="7"/>
  <c r="S198" i="7"/>
  <c r="K98" i="12" s="1"/>
  <c r="L98" i="12" s="1"/>
  <c r="M98" i="12" s="1"/>
  <c r="N98" i="12"/>
  <c r="V252" i="13"/>
  <c r="U251" i="13"/>
  <c r="T251" i="13"/>
  <c r="G199" i="7"/>
  <c r="L198" i="7"/>
  <c r="G98" i="12" s="1"/>
  <c r="H98" i="12" s="1"/>
  <c r="I98" i="12" s="1"/>
  <c r="N200" i="7" l="1"/>
  <c r="S199" i="7"/>
  <c r="K99" i="12" s="1"/>
  <c r="L99" i="12" s="1"/>
  <c r="M99" i="12" s="1"/>
  <c r="N99" i="12"/>
  <c r="J99" i="12"/>
  <c r="V253" i="13"/>
  <c r="T252" i="13"/>
  <c r="U252" i="13"/>
  <c r="L199" i="7"/>
  <c r="G99" i="12" s="1"/>
  <c r="H99" i="12" s="1"/>
  <c r="I99" i="12" s="1"/>
  <c r="G200" i="7"/>
  <c r="J100" i="12" l="1"/>
  <c r="N100" i="12"/>
  <c r="N201" i="7"/>
  <c r="S200" i="7"/>
  <c r="K100" i="12" s="1"/>
  <c r="L100" i="12" s="1"/>
  <c r="M100" i="12" s="1"/>
  <c r="U253" i="13"/>
  <c r="V254" i="13"/>
  <c r="T253" i="13"/>
  <c r="G201" i="7"/>
  <c r="L200" i="7"/>
  <c r="G100" i="12" s="1"/>
  <c r="H100" i="12" s="1"/>
  <c r="I100" i="12" s="1"/>
  <c r="N202" i="7" l="1"/>
  <c r="S201" i="7"/>
  <c r="K101" i="12" s="1"/>
  <c r="L101" i="12" s="1"/>
  <c r="M101" i="12" s="1"/>
  <c r="N101" i="12"/>
  <c r="J101" i="12"/>
  <c r="U254" i="13"/>
  <c r="T254" i="13"/>
  <c r="V255" i="13"/>
  <c r="G202" i="7"/>
  <c r="L201" i="7"/>
  <c r="G101" i="12" s="1"/>
  <c r="H101" i="12" s="1"/>
  <c r="I101" i="12" s="1"/>
  <c r="N102" i="12" l="1"/>
  <c r="J102" i="12"/>
  <c r="N203" i="7"/>
  <c r="S202" i="7"/>
  <c r="K102" i="12" s="1"/>
  <c r="L102" i="12" s="1"/>
  <c r="M102" i="12" s="1"/>
  <c r="V256" i="13"/>
  <c r="U255" i="13"/>
  <c r="T255" i="13"/>
  <c r="G203" i="7"/>
  <c r="L202" i="7"/>
  <c r="G102" i="12" s="1"/>
  <c r="H102" i="12" s="1"/>
  <c r="I102" i="12" s="1"/>
  <c r="N204" i="7" l="1"/>
  <c r="S203" i="7"/>
  <c r="K103" i="12" s="1"/>
  <c r="L103" i="12" s="1"/>
  <c r="M103" i="12" s="1"/>
  <c r="J103" i="12"/>
  <c r="N103" i="12"/>
  <c r="V257" i="13"/>
  <c r="T256" i="13"/>
  <c r="U256" i="13"/>
  <c r="G204" i="7"/>
  <c r="L203" i="7"/>
  <c r="G103" i="12" s="1"/>
  <c r="H103" i="12" s="1"/>
  <c r="I103" i="12" s="1"/>
  <c r="N104" i="12" l="1"/>
  <c r="J104" i="12"/>
  <c r="N205" i="7"/>
  <c r="S204" i="7"/>
  <c r="K104" i="12" s="1"/>
  <c r="L104" i="12" s="1"/>
  <c r="M104" i="12" s="1"/>
  <c r="U257" i="13"/>
  <c r="V258" i="13"/>
  <c r="T257" i="13"/>
  <c r="G205" i="7"/>
  <c r="L204" i="7"/>
  <c r="G104" i="12" s="1"/>
  <c r="H104" i="12" s="1"/>
  <c r="I104" i="12" s="1"/>
  <c r="N105" i="12" l="1"/>
  <c r="N206" i="7"/>
  <c r="S205" i="7"/>
  <c r="K105" i="12" s="1"/>
  <c r="L105" i="12" s="1"/>
  <c r="M105" i="12" s="1"/>
  <c r="J105" i="12"/>
  <c r="U258" i="13"/>
  <c r="T258" i="13"/>
  <c r="V259" i="13"/>
  <c r="L205" i="7"/>
  <c r="G105" i="12" s="1"/>
  <c r="H105" i="12" s="1"/>
  <c r="I105" i="12" s="1"/>
  <c r="G206" i="7"/>
  <c r="J106" i="12" l="1"/>
  <c r="N207" i="7"/>
  <c r="S206" i="7"/>
  <c r="K106" i="12" s="1"/>
  <c r="L106" i="12" s="1"/>
  <c r="M106" i="12" s="1"/>
  <c r="N106" i="12"/>
  <c r="V260" i="13"/>
  <c r="U259" i="13"/>
  <c r="T259" i="13"/>
  <c r="G207" i="7"/>
  <c r="L206" i="7"/>
  <c r="G106" i="12" s="1"/>
  <c r="H106" i="12" s="1"/>
  <c r="I106" i="12" s="1"/>
  <c r="N107" i="12" l="1"/>
  <c r="N208" i="7"/>
  <c r="S207" i="7"/>
  <c r="K107" i="12" s="1"/>
  <c r="L107" i="12" s="1"/>
  <c r="M107" i="12" s="1"/>
  <c r="J107" i="12"/>
  <c r="T260" i="13"/>
  <c r="V261" i="13"/>
  <c r="U260" i="13"/>
  <c r="L207" i="7"/>
  <c r="G107" i="12" s="1"/>
  <c r="H107" i="12" s="1"/>
  <c r="I107" i="12" s="1"/>
  <c r="G208" i="7"/>
  <c r="N108" i="12" l="1"/>
  <c r="J108" i="12"/>
  <c r="N209" i="7"/>
  <c r="S208" i="7"/>
  <c r="K108" i="12" s="1"/>
  <c r="L108" i="12" s="1"/>
  <c r="M108" i="12" s="1"/>
  <c r="T261" i="13"/>
  <c r="U261" i="13"/>
  <c r="V262" i="13"/>
  <c r="G209" i="7"/>
  <c r="L208" i="7"/>
  <c r="G108" i="12" s="1"/>
  <c r="H108" i="12" s="1"/>
  <c r="I108" i="12" s="1"/>
  <c r="N210" i="7" l="1"/>
  <c r="S209" i="7"/>
  <c r="K109" i="12" s="1"/>
  <c r="L109" i="12" s="1"/>
  <c r="M109" i="12" s="1"/>
  <c r="J109" i="12"/>
  <c r="N109" i="12"/>
  <c r="V263" i="13"/>
  <c r="T262" i="13"/>
  <c r="U262" i="13"/>
  <c r="L209" i="7"/>
  <c r="G109" i="12" s="1"/>
  <c r="H109" i="12" s="1"/>
  <c r="I109" i="12" s="1"/>
  <c r="G210" i="7"/>
  <c r="N110" i="12" l="1"/>
  <c r="J110" i="12"/>
  <c r="N211" i="7"/>
  <c r="S210" i="7"/>
  <c r="K110" i="12" s="1"/>
  <c r="L110" i="12" s="1"/>
  <c r="M110" i="12" s="1"/>
  <c r="U263" i="13"/>
  <c r="V264" i="13"/>
  <c r="T263" i="13"/>
  <c r="G211" i="7"/>
  <c r="L210" i="7"/>
  <c r="G110" i="12" s="1"/>
  <c r="H110" i="12" s="1"/>
  <c r="I110" i="12" s="1"/>
  <c r="J111" i="12" l="1"/>
  <c r="N212" i="7"/>
  <c r="S211" i="7"/>
  <c r="K111" i="12" s="1"/>
  <c r="L111" i="12" s="1"/>
  <c r="M111" i="12" s="1"/>
  <c r="N111" i="12"/>
  <c r="T264" i="13"/>
  <c r="U264" i="13"/>
  <c r="V265" i="13"/>
  <c r="G212" i="7"/>
  <c r="L211" i="7"/>
  <c r="G111" i="12" s="1"/>
  <c r="H111" i="12" s="1"/>
  <c r="I111" i="12" s="1"/>
  <c r="N213" i="7" l="1"/>
  <c r="S212" i="7"/>
  <c r="K112" i="12" s="1"/>
  <c r="L112" i="12" s="1"/>
  <c r="M112" i="12" s="1"/>
  <c r="N112" i="12"/>
  <c r="J112" i="12"/>
  <c r="V266" i="13"/>
  <c r="T265" i="13"/>
  <c r="U265" i="13"/>
  <c r="G213" i="7"/>
  <c r="L212" i="7"/>
  <c r="G112" i="12" s="1"/>
  <c r="H112" i="12" s="1"/>
  <c r="I112" i="12" s="1"/>
  <c r="J113" i="12" l="1"/>
  <c r="N214" i="7"/>
  <c r="S213" i="7"/>
  <c r="K113" i="12" s="1"/>
  <c r="L113" i="12" s="1"/>
  <c r="M113" i="12" s="1"/>
  <c r="N113" i="12"/>
  <c r="V267" i="13"/>
  <c r="U266" i="13"/>
  <c r="T266" i="13"/>
  <c r="L213" i="7"/>
  <c r="G113" i="12" s="1"/>
  <c r="H113" i="12" s="1"/>
  <c r="I113" i="12" s="1"/>
  <c r="G214" i="7"/>
  <c r="N114" i="12" l="1"/>
  <c r="N215" i="7"/>
  <c r="S214" i="7"/>
  <c r="K114" i="12" s="1"/>
  <c r="L114" i="12" s="1"/>
  <c r="M114" i="12" s="1"/>
  <c r="J114" i="12"/>
  <c r="T267" i="13"/>
  <c r="V268" i="13"/>
  <c r="U267" i="13"/>
  <c r="G215" i="7"/>
  <c r="L214" i="7"/>
  <c r="G114" i="12" s="1"/>
  <c r="H114" i="12" s="1"/>
  <c r="I114" i="12" s="1"/>
  <c r="J115" i="12" l="1"/>
  <c r="N216" i="7"/>
  <c r="S215" i="7"/>
  <c r="K115" i="12" s="1"/>
  <c r="L115" i="12" s="1"/>
  <c r="M115" i="12" s="1"/>
  <c r="N115" i="12"/>
  <c r="T268" i="13"/>
  <c r="U268" i="13"/>
  <c r="V269" i="13"/>
  <c r="L215" i="7"/>
  <c r="G115" i="12" s="1"/>
  <c r="H115" i="12" s="1"/>
  <c r="I115" i="12" s="1"/>
  <c r="G216" i="7"/>
  <c r="N116" i="12" l="1"/>
  <c r="N217" i="7"/>
  <c r="S216" i="7"/>
  <c r="K116" i="12" s="1"/>
  <c r="L116" i="12" s="1"/>
  <c r="M116" i="12" s="1"/>
  <c r="J116" i="12"/>
  <c r="T269" i="13"/>
  <c r="V270" i="13"/>
  <c r="U269" i="13"/>
  <c r="G217" i="7"/>
  <c r="L216" i="7"/>
  <c r="G116" i="12" s="1"/>
  <c r="H116" i="12" s="1"/>
  <c r="I116" i="12" s="1"/>
  <c r="J117" i="12" l="1"/>
  <c r="N117" i="12"/>
  <c r="N218" i="7"/>
  <c r="S217" i="7"/>
  <c r="K117" i="12" s="1"/>
  <c r="L117" i="12" s="1"/>
  <c r="M117" i="12" s="1"/>
  <c r="U270" i="13"/>
  <c r="T270" i="13"/>
  <c r="V271" i="13"/>
  <c r="L217" i="7"/>
  <c r="G117" i="12" s="1"/>
  <c r="H117" i="12" s="1"/>
  <c r="I117" i="12" s="1"/>
  <c r="G218" i="7"/>
  <c r="N219" i="7" l="1"/>
  <c r="S218" i="7"/>
  <c r="K118" i="12" s="1"/>
  <c r="L118" i="12" s="1"/>
  <c r="M118" i="12" s="1"/>
  <c r="N118" i="12"/>
  <c r="J118" i="12"/>
  <c r="V272" i="13"/>
  <c r="U271" i="13"/>
  <c r="T271" i="13"/>
  <c r="G219" i="7"/>
  <c r="L218" i="7"/>
  <c r="G118" i="12" s="1"/>
  <c r="H118" i="12" s="1"/>
  <c r="I118" i="12" s="1"/>
  <c r="J119" i="12" l="1"/>
  <c r="N119" i="12"/>
  <c r="N220" i="7"/>
  <c r="S219" i="7"/>
  <c r="K119" i="12" s="1"/>
  <c r="L119" i="12" s="1"/>
  <c r="M119" i="12" s="1"/>
  <c r="T272" i="13"/>
  <c r="V273" i="13"/>
  <c r="U272" i="13"/>
  <c r="G220" i="7"/>
  <c r="L219" i="7"/>
  <c r="G119" i="12" s="1"/>
  <c r="H119" i="12" s="1"/>
  <c r="I119" i="12" s="1"/>
  <c r="N221" i="7" l="1"/>
  <c r="S220" i="7"/>
  <c r="K120" i="12" s="1"/>
  <c r="L120" i="12" s="1"/>
  <c r="M120" i="12" s="1"/>
  <c r="N120" i="12"/>
  <c r="J120" i="12"/>
  <c r="T273" i="13"/>
  <c r="V274" i="13"/>
  <c r="U273" i="13"/>
  <c r="G221" i="7"/>
  <c r="L220" i="7"/>
  <c r="G120" i="12" s="1"/>
  <c r="H120" i="12" s="1"/>
  <c r="I120" i="12" s="1"/>
  <c r="J121" i="12" l="1"/>
  <c r="N222" i="7"/>
  <c r="S221" i="7"/>
  <c r="K121" i="12" s="1"/>
  <c r="L121" i="12" s="1"/>
  <c r="M121" i="12" s="1"/>
  <c r="N121" i="12"/>
  <c r="V275" i="13"/>
  <c r="U274" i="13"/>
  <c r="T274" i="13"/>
  <c r="G222" i="7"/>
  <c r="L221" i="7"/>
  <c r="G121" i="12" s="1"/>
  <c r="H121" i="12" s="1"/>
  <c r="I121" i="12" s="1"/>
  <c r="N122" i="12" l="1"/>
  <c r="J122" i="12"/>
  <c r="N223" i="7"/>
  <c r="S222" i="7"/>
  <c r="K122" i="12" s="1"/>
  <c r="L122" i="12" s="1"/>
  <c r="M122" i="12" s="1"/>
  <c r="T275" i="13"/>
  <c r="V276" i="13"/>
  <c r="U275" i="13"/>
  <c r="G223" i="7"/>
  <c r="L222" i="7"/>
  <c r="G122" i="12" s="1"/>
  <c r="H122" i="12" s="1"/>
  <c r="I122" i="12" s="1"/>
  <c r="N224" i="7" l="1"/>
  <c r="S223" i="7"/>
  <c r="K123" i="12" s="1"/>
  <c r="L123" i="12" s="1"/>
  <c r="M123" i="12" s="1"/>
  <c r="J123" i="12"/>
  <c r="N123" i="12"/>
  <c r="T276" i="13"/>
  <c r="U276" i="13"/>
  <c r="V277" i="13"/>
  <c r="G224" i="7"/>
  <c r="L223" i="7"/>
  <c r="G123" i="12" s="1"/>
  <c r="H123" i="12" s="1"/>
  <c r="I123" i="12" s="1"/>
  <c r="J124" i="12" l="1"/>
  <c r="N124" i="12"/>
  <c r="N225" i="7"/>
  <c r="S224" i="7"/>
  <c r="K124" i="12" s="1"/>
  <c r="L124" i="12" s="1"/>
  <c r="M124" i="12" s="1"/>
  <c r="T277" i="13"/>
  <c r="U277" i="13"/>
  <c r="V278" i="13"/>
  <c r="G225" i="7"/>
  <c r="L224" i="7"/>
  <c r="G124" i="12" s="1"/>
  <c r="H124" i="12" s="1"/>
  <c r="I124" i="12" s="1"/>
  <c r="N125" i="12" l="1"/>
  <c r="N226" i="7"/>
  <c r="S225" i="7"/>
  <c r="K125" i="12" s="1"/>
  <c r="L125" i="12" s="1"/>
  <c r="M125" i="12" s="1"/>
  <c r="J125" i="12"/>
  <c r="V279" i="13"/>
  <c r="U278" i="13"/>
  <c r="T278" i="13"/>
  <c r="G226" i="7"/>
  <c r="L225" i="7"/>
  <c r="G125" i="12" s="1"/>
  <c r="H125" i="12" s="1"/>
  <c r="I125" i="12" s="1"/>
  <c r="N227" i="7" l="1"/>
  <c r="S226" i="7"/>
  <c r="K126" i="12" s="1"/>
  <c r="L126" i="12" s="1"/>
  <c r="M126" i="12" s="1"/>
  <c r="J126" i="12"/>
  <c r="N126" i="12"/>
  <c r="T279" i="13"/>
  <c r="V280" i="13"/>
  <c r="U279" i="13"/>
  <c r="G227" i="7"/>
  <c r="L226" i="7"/>
  <c r="G126" i="12" s="1"/>
  <c r="H126" i="12" s="1"/>
  <c r="I126" i="12" s="1"/>
  <c r="N127" i="12" l="1"/>
  <c r="N228" i="7"/>
  <c r="S227" i="7"/>
  <c r="K127" i="12" s="1"/>
  <c r="L127" i="12" s="1"/>
  <c r="M127" i="12" s="1"/>
  <c r="J127" i="12"/>
  <c r="T280" i="13"/>
  <c r="U280" i="13"/>
  <c r="V281" i="13"/>
  <c r="G228" i="7"/>
  <c r="L227" i="7"/>
  <c r="G127" i="12" s="1"/>
  <c r="H127" i="12" s="1"/>
  <c r="I127" i="12" s="1"/>
  <c r="N229" i="7" l="1"/>
  <c r="S228" i="7"/>
  <c r="K128" i="12" s="1"/>
  <c r="L128" i="12" s="1"/>
  <c r="M128" i="12" s="1"/>
  <c r="N128" i="12"/>
  <c r="J128" i="12"/>
  <c r="V282" i="13"/>
  <c r="U281" i="13"/>
  <c r="T281" i="13"/>
  <c r="G229" i="7"/>
  <c r="L228" i="7"/>
  <c r="G128" i="12" s="1"/>
  <c r="H128" i="12" s="1"/>
  <c r="I128" i="12" s="1"/>
  <c r="N129" i="12" l="1"/>
  <c r="J129" i="12"/>
  <c r="N230" i="7"/>
  <c r="S229" i="7"/>
  <c r="K129" i="12" s="1"/>
  <c r="L129" i="12" s="1"/>
  <c r="M129" i="12" s="1"/>
  <c r="V283" i="13"/>
  <c r="T282" i="13"/>
  <c r="U282" i="13"/>
  <c r="G230" i="7"/>
  <c r="L229" i="7"/>
  <c r="G129" i="12" s="1"/>
  <c r="H129" i="12" s="1"/>
  <c r="I129" i="12" s="1"/>
  <c r="N130" i="12" l="1"/>
  <c r="N231" i="7"/>
  <c r="S230" i="7"/>
  <c r="K130" i="12" s="1"/>
  <c r="L130" i="12" s="1"/>
  <c r="M130" i="12" s="1"/>
  <c r="J130" i="12"/>
  <c r="U283" i="13"/>
  <c r="V284" i="13"/>
  <c r="T283" i="13"/>
  <c r="G231" i="7"/>
  <c r="L230" i="7"/>
  <c r="G130" i="12" s="1"/>
  <c r="H130" i="12" s="1"/>
  <c r="I130" i="12" s="1"/>
  <c r="J131" i="12" l="1"/>
  <c r="N232" i="7"/>
  <c r="S231" i="7"/>
  <c r="K131" i="12" s="1"/>
  <c r="L131" i="12" s="1"/>
  <c r="M131" i="12" s="1"/>
  <c r="N131" i="12"/>
  <c r="T284" i="13"/>
  <c r="U284" i="13"/>
  <c r="V285" i="13"/>
  <c r="G232" i="7"/>
  <c r="L231" i="7"/>
  <c r="G131" i="12" s="1"/>
  <c r="H131" i="12" s="1"/>
  <c r="I131" i="12" s="1"/>
  <c r="J132" i="12" l="1"/>
  <c r="N132" i="12"/>
  <c r="N233" i="7"/>
  <c r="S232" i="7"/>
  <c r="K132" i="12" s="1"/>
  <c r="L132" i="12" s="1"/>
  <c r="M132" i="12" s="1"/>
  <c r="T285" i="13"/>
  <c r="U285" i="13"/>
  <c r="V286" i="13"/>
  <c r="L232" i="7"/>
  <c r="G132" i="12" s="1"/>
  <c r="H132" i="12" s="1"/>
  <c r="I132" i="12" s="1"/>
  <c r="G233" i="7"/>
  <c r="N133" i="12" l="1"/>
  <c r="N234" i="7"/>
  <c r="S233" i="7"/>
  <c r="K133" i="12" s="1"/>
  <c r="L133" i="12" s="1"/>
  <c r="M133" i="12" s="1"/>
  <c r="J133" i="12"/>
  <c r="V287" i="13"/>
  <c r="T286" i="13"/>
  <c r="U286" i="13"/>
  <c r="G234" i="7"/>
  <c r="L233" i="7"/>
  <c r="G133" i="12" s="1"/>
  <c r="H133" i="12" s="1"/>
  <c r="I133" i="12" s="1"/>
  <c r="N235" i="7" l="1"/>
  <c r="S234" i="7"/>
  <c r="K134" i="12" s="1"/>
  <c r="L134" i="12" s="1"/>
  <c r="M134" i="12" s="1"/>
  <c r="J134" i="12"/>
  <c r="N134" i="12"/>
  <c r="U287" i="13"/>
  <c r="V288" i="13"/>
  <c r="T287" i="13"/>
  <c r="L234" i="7"/>
  <c r="G134" i="12" s="1"/>
  <c r="H134" i="12" s="1"/>
  <c r="I134" i="12" s="1"/>
  <c r="G235" i="7"/>
  <c r="N135" i="12" l="1"/>
  <c r="N236" i="7"/>
  <c r="S235" i="7"/>
  <c r="K135" i="12" s="1"/>
  <c r="L135" i="12" s="1"/>
  <c r="M135" i="12" s="1"/>
  <c r="J135" i="12"/>
  <c r="T288" i="13"/>
  <c r="U288" i="13"/>
  <c r="V289" i="13"/>
  <c r="G236" i="7"/>
  <c r="L235" i="7"/>
  <c r="G135" i="12" s="1"/>
  <c r="H135" i="12" s="1"/>
  <c r="I135" i="12" s="1"/>
  <c r="J136" i="12" l="1"/>
  <c r="N237" i="7"/>
  <c r="S236" i="7"/>
  <c r="K136" i="12" s="1"/>
  <c r="L136" i="12" s="1"/>
  <c r="M136" i="12" s="1"/>
  <c r="N136" i="12"/>
  <c r="V290" i="13"/>
  <c r="T289" i="13"/>
  <c r="U289" i="13"/>
  <c r="L236" i="7"/>
  <c r="G136" i="12" s="1"/>
  <c r="H136" i="12" s="1"/>
  <c r="I136" i="12" s="1"/>
  <c r="G237" i="7"/>
  <c r="N137" i="12" l="1"/>
  <c r="N238" i="7"/>
  <c r="S237" i="7"/>
  <c r="K137" i="12" s="1"/>
  <c r="L137" i="12" s="1"/>
  <c r="M137" i="12" s="1"/>
  <c r="J137" i="12"/>
  <c r="U290" i="13"/>
  <c r="V291" i="13"/>
  <c r="T290" i="13"/>
  <c r="G238" i="7"/>
  <c r="L237" i="7"/>
  <c r="G137" i="12" s="1"/>
  <c r="H137" i="12" s="1"/>
  <c r="I137" i="12" s="1"/>
  <c r="J138" i="12" l="1"/>
  <c r="N239" i="7"/>
  <c r="S238" i="7"/>
  <c r="K138" i="12" s="1"/>
  <c r="L138" i="12" s="1"/>
  <c r="M138" i="12" s="1"/>
  <c r="N138" i="12"/>
  <c r="T291" i="13"/>
  <c r="V292" i="13"/>
  <c r="U291" i="13"/>
  <c r="L238" i="7"/>
  <c r="G138" i="12" s="1"/>
  <c r="H138" i="12" s="1"/>
  <c r="I138" i="12" s="1"/>
  <c r="G239" i="7"/>
  <c r="N139" i="12" l="1"/>
  <c r="N240" i="7"/>
  <c r="S239" i="7"/>
  <c r="K139" i="12" s="1"/>
  <c r="L139" i="12" s="1"/>
  <c r="M139" i="12" s="1"/>
  <c r="J139" i="12"/>
  <c r="U292" i="13"/>
  <c r="T292" i="13"/>
  <c r="V293" i="13"/>
  <c r="G240" i="7"/>
  <c r="L239" i="7"/>
  <c r="G139" i="12" s="1"/>
  <c r="H139" i="12" s="1"/>
  <c r="I139" i="12" s="1"/>
  <c r="J140" i="12" l="1"/>
  <c r="N241" i="7"/>
  <c r="S240" i="7"/>
  <c r="K140" i="12" s="1"/>
  <c r="L140" i="12" s="1"/>
  <c r="M140" i="12" s="1"/>
  <c r="N140" i="12"/>
  <c r="V294" i="13"/>
  <c r="U293" i="13"/>
  <c r="T293" i="13"/>
  <c r="L240" i="7"/>
  <c r="G140" i="12" s="1"/>
  <c r="H140" i="12" s="1"/>
  <c r="I140" i="12" s="1"/>
  <c r="G241" i="7"/>
  <c r="N141" i="12" l="1"/>
  <c r="N242" i="7"/>
  <c r="S241" i="7"/>
  <c r="K141" i="12" s="1"/>
  <c r="L141" i="12" s="1"/>
  <c r="M141" i="12" s="1"/>
  <c r="J141" i="12"/>
  <c r="T294" i="13"/>
  <c r="V295" i="13"/>
  <c r="U294" i="13"/>
  <c r="G242" i="7"/>
  <c r="L241" i="7"/>
  <c r="G141" i="12" s="1"/>
  <c r="H141" i="12" s="1"/>
  <c r="I141" i="12" s="1"/>
  <c r="J142" i="12" l="1"/>
  <c r="N243" i="7"/>
  <c r="S242" i="7"/>
  <c r="K142" i="12" s="1"/>
  <c r="L142" i="12" s="1"/>
  <c r="M142" i="12" s="1"/>
  <c r="N142" i="12"/>
  <c r="U295" i="13"/>
  <c r="V296" i="13"/>
  <c r="T295" i="13"/>
  <c r="L242" i="7"/>
  <c r="G142" i="12" s="1"/>
  <c r="H142" i="12" s="1"/>
  <c r="I142" i="12" s="1"/>
  <c r="G243" i="7"/>
  <c r="N143" i="12" l="1"/>
  <c r="N244" i="7"/>
  <c r="S243" i="7"/>
  <c r="K143" i="12" s="1"/>
  <c r="L143" i="12" s="1"/>
  <c r="M143" i="12" s="1"/>
  <c r="J143" i="12"/>
  <c r="T296" i="13"/>
  <c r="V297" i="13"/>
  <c r="U296" i="13"/>
  <c r="G244" i="7"/>
  <c r="L243" i="7"/>
  <c r="G143" i="12" s="1"/>
  <c r="H143" i="12" s="1"/>
  <c r="I143" i="12" s="1"/>
  <c r="J144" i="12" l="1"/>
  <c r="N245" i="7"/>
  <c r="S244" i="7"/>
  <c r="K144" i="12" s="1"/>
  <c r="L144" i="12" s="1"/>
  <c r="M144" i="12" s="1"/>
  <c r="N144" i="12"/>
  <c r="U297" i="13"/>
  <c r="T297" i="13"/>
  <c r="V298" i="13"/>
  <c r="L244" i="7"/>
  <c r="G144" i="12" s="1"/>
  <c r="H144" i="12" s="1"/>
  <c r="I144" i="12" s="1"/>
  <c r="G245" i="7"/>
  <c r="N246" i="7" l="1"/>
  <c r="S245" i="7"/>
  <c r="K145" i="12" s="1"/>
  <c r="L145" i="12" s="1"/>
  <c r="M145" i="12" s="1"/>
  <c r="N145" i="12"/>
  <c r="J145" i="12"/>
  <c r="U298" i="13"/>
  <c r="T298" i="13"/>
  <c r="V299" i="13"/>
  <c r="G246" i="7"/>
  <c r="L245" i="7"/>
  <c r="G145" i="12" s="1"/>
  <c r="H145" i="12" s="1"/>
  <c r="I145" i="12" s="1"/>
  <c r="J146" i="12" l="1"/>
  <c r="N247" i="7"/>
  <c r="S246" i="7"/>
  <c r="K146" i="12" s="1"/>
  <c r="L146" i="12" s="1"/>
  <c r="M146" i="12" s="1"/>
  <c r="N146" i="12"/>
  <c r="V300" i="13"/>
  <c r="U299" i="13"/>
  <c r="T299" i="13"/>
  <c r="L246" i="7"/>
  <c r="G146" i="12" s="1"/>
  <c r="H146" i="12" s="1"/>
  <c r="I146" i="12" s="1"/>
  <c r="G247" i="7"/>
  <c r="N147" i="12" l="1"/>
  <c r="N248" i="7"/>
  <c r="S247" i="7"/>
  <c r="K147" i="12" s="1"/>
  <c r="L147" i="12" s="1"/>
  <c r="M147" i="12" s="1"/>
  <c r="J147" i="12"/>
  <c r="T300" i="13"/>
  <c r="V301" i="13"/>
  <c r="U300" i="13"/>
  <c r="G248" i="7"/>
  <c r="L247" i="7"/>
  <c r="G147" i="12" s="1"/>
  <c r="H147" i="12" s="1"/>
  <c r="I147" i="12" s="1"/>
  <c r="J148" i="12" l="1"/>
  <c r="N249" i="7"/>
  <c r="S248" i="7"/>
  <c r="K148" i="12" s="1"/>
  <c r="L148" i="12" s="1"/>
  <c r="M148" i="12" s="1"/>
  <c r="N148" i="12"/>
  <c r="U301" i="13"/>
  <c r="T301" i="13"/>
  <c r="V302" i="13"/>
  <c r="L248" i="7"/>
  <c r="G148" i="12" s="1"/>
  <c r="H148" i="12" s="1"/>
  <c r="I148" i="12" s="1"/>
  <c r="G249" i="7"/>
  <c r="N149" i="12" l="1"/>
  <c r="N250" i="7"/>
  <c r="S249" i="7"/>
  <c r="K149" i="12" s="1"/>
  <c r="L149" i="12" s="1"/>
  <c r="M149" i="12" s="1"/>
  <c r="J149" i="12"/>
  <c r="V303" i="13"/>
  <c r="U302" i="13"/>
  <c r="T302" i="13"/>
  <c r="G250" i="7"/>
  <c r="L249" i="7"/>
  <c r="G149" i="12" s="1"/>
  <c r="H149" i="12" s="1"/>
  <c r="I149" i="12" s="1"/>
  <c r="J150" i="12" l="1"/>
  <c r="N251" i="7"/>
  <c r="S250" i="7"/>
  <c r="K150" i="12" s="1"/>
  <c r="L150" i="12" s="1"/>
  <c r="M150" i="12" s="1"/>
  <c r="N150" i="12"/>
  <c r="T303" i="13"/>
  <c r="V304" i="13"/>
  <c r="U303" i="13"/>
  <c r="L250" i="7"/>
  <c r="G150" i="12" s="1"/>
  <c r="H150" i="12" s="1"/>
  <c r="I150" i="12" s="1"/>
  <c r="G251" i="7"/>
  <c r="J151" i="12" l="1"/>
  <c r="N151" i="12"/>
  <c r="N252" i="7"/>
  <c r="S251" i="7"/>
  <c r="K151" i="12" s="1"/>
  <c r="L151" i="12" s="1"/>
  <c r="M151" i="12" s="1"/>
  <c r="T304" i="13"/>
  <c r="U304" i="13"/>
  <c r="V305" i="13"/>
  <c r="G252" i="7"/>
  <c r="L251" i="7"/>
  <c r="G151" i="12" s="1"/>
  <c r="H151" i="12" s="1"/>
  <c r="I151" i="12" s="1"/>
  <c r="N253" i="7" l="1"/>
  <c r="S252" i="7"/>
  <c r="K152" i="12" s="1"/>
  <c r="L152" i="12" s="1"/>
  <c r="M152" i="12" s="1"/>
  <c r="N152" i="12"/>
  <c r="J152" i="12"/>
  <c r="T305" i="13"/>
  <c r="V306" i="13"/>
  <c r="U305" i="13"/>
  <c r="L252" i="7"/>
  <c r="G152" i="12" s="1"/>
  <c r="H152" i="12" s="1"/>
  <c r="I152" i="12" s="1"/>
  <c r="G253" i="7"/>
  <c r="J153" i="12" l="1"/>
  <c r="N153" i="12"/>
  <c r="N254" i="7"/>
  <c r="S253" i="7"/>
  <c r="K153" i="12" s="1"/>
  <c r="L153" i="12" s="1"/>
  <c r="M153" i="12" s="1"/>
  <c r="U306" i="13"/>
  <c r="T306" i="13"/>
  <c r="V307" i="13"/>
  <c r="G254" i="7"/>
  <c r="L253" i="7"/>
  <c r="G153" i="12" s="1"/>
  <c r="H153" i="12" s="1"/>
  <c r="I153" i="12" s="1"/>
  <c r="N255" i="7" l="1"/>
  <c r="S254" i="7"/>
  <c r="K154" i="12" s="1"/>
  <c r="L154" i="12" s="1"/>
  <c r="M154" i="12" s="1"/>
  <c r="J154" i="12"/>
  <c r="N154" i="12"/>
  <c r="V308" i="13"/>
  <c r="U307" i="13"/>
  <c r="T307" i="13"/>
  <c r="L254" i="7"/>
  <c r="G154" i="12" s="1"/>
  <c r="H154" i="12" s="1"/>
  <c r="I154" i="12" s="1"/>
  <c r="G255" i="7"/>
  <c r="N155" i="12" l="1"/>
  <c r="J155" i="12"/>
  <c r="N256" i="7"/>
  <c r="S255" i="7"/>
  <c r="K155" i="12" s="1"/>
  <c r="L155" i="12" s="1"/>
  <c r="M155" i="12" s="1"/>
  <c r="T308" i="13"/>
  <c r="V309" i="13"/>
  <c r="U308" i="13"/>
  <c r="G256" i="7"/>
  <c r="L255" i="7"/>
  <c r="G155" i="12" s="1"/>
  <c r="H155" i="12" s="1"/>
  <c r="I155" i="12" s="1"/>
  <c r="N257" i="7" l="1"/>
  <c r="S256" i="7"/>
  <c r="K156" i="12" s="1"/>
  <c r="L156" i="12" s="1"/>
  <c r="M156" i="12" s="1"/>
  <c r="J156" i="12"/>
  <c r="N156" i="12"/>
  <c r="T309" i="13"/>
  <c r="V310" i="13"/>
  <c r="U309" i="13"/>
  <c r="L256" i="7"/>
  <c r="G156" i="12" s="1"/>
  <c r="H156" i="12" s="1"/>
  <c r="I156" i="12" s="1"/>
  <c r="G257" i="7"/>
  <c r="N157" i="12" l="1"/>
  <c r="J157" i="12"/>
  <c r="N258" i="7"/>
  <c r="S257" i="7"/>
  <c r="K157" i="12" s="1"/>
  <c r="L157" i="12" s="1"/>
  <c r="M157" i="12" s="1"/>
  <c r="V311" i="13"/>
  <c r="U310" i="13"/>
  <c r="T310" i="13"/>
  <c r="G258" i="7"/>
  <c r="L257" i="7"/>
  <c r="G157" i="12" s="1"/>
  <c r="H157" i="12" s="1"/>
  <c r="I157" i="12" s="1"/>
  <c r="J158" i="12" l="1"/>
  <c r="N259" i="7"/>
  <c r="S258" i="7"/>
  <c r="K158" i="12" s="1"/>
  <c r="L158" i="12" s="1"/>
  <c r="M158" i="12" s="1"/>
  <c r="N158" i="12"/>
  <c r="T311" i="13"/>
  <c r="V312" i="13"/>
  <c r="U311" i="13"/>
  <c r="L258" i="7"/>
  <c r="G158" i="12" s="1"/>
  <c r="H158" i="12" s="1"/>
  <c r="I158" i="12" s="1"/>
  <c r="G259" i="7"/>
  <c r="N159" i="12" l="1"/>
  <c r="N260" i="7"/>
  <c r="S259" i="7"/>
  <c r="K159" i="12" s="1"/>
  <c r="L159" i="12" s="1"/>
  <c r="M159" i="12" s="1"/>
  <c r="J159" i="12"/>
  <c r="T312" i="13"/>
  <c r="U312" i="13"/>
  <c r="V313" i="13"/>
  <c r="G260" i="7"/>
  <c r="L259" i="7"/>
  <c r="G159" i="12" s="1"/>
  <c r="H159" i="12" s="1"/>
  <c r="I159" i="12" s="1"/>
  <c r="J160" i="12" l="1"/>
  <c r="N261" i="7"/>
  <c r="S260" i="7"/>
  <c r="K160" i="12" s="1"/>
  <c r="L160" i="12" s="1"/>
  <c r="M160" i="12" s="1"/>
  <c r="N160" i="12"/>
  <c r="T313" i="13"/>
  <c r="U313" i="13"/>
  <c r="V314" i="13"/>
  <c r="L260" i="7"/>
  <c r="G160" i="12" s="1"/>
  <c r="H160" i="12" s="1"/>
  <c r="I160" i="12" s="1"/>
  <c r="G261" i="7"/>
  <c r="N161" i="12" l="1"/>
  <c r="J161" i="12"/>
  <c r="N262" i="7"/>
  <c r="S261" i="7"/>
  <c r="K161" i="12" s="1"/>
  <c r="L161" i="12" s="1"/>
  <c r="M161" i="12" s="1"/>
  <c r="U314" i="13"/>
  <c r="V315" i="13"/>
  <c r="T314" i="13"/>
  <c r="G262" i="7"/>
  <c r="L261" i="7"/>
  <c r="G161" i="12" s="1"/>
  <c r="H161" i="12" s="1"/>
  <c r="I161" i="12" s="1"/>
  <c r="J162" i="12" l="1"/>
  <c r="N263" i="7"/>
  <c r="S262" i="7"/>
  <c r="K162" i="12" s="1"/>
  <c r="L162" i="12" s="1"/>
  <c r="M162" i="12" s="1"/>
  <c r="N162" i="12"/>
  <c r="T315" i="13"/>
  <c r="U315" i="13"/>
  <c r="V316" i="13"/>
  <c r="L262" i="7"/>
  <c r="G162" i="12" s="1"/>
  <c r="H162" i="12" s="1"/>
  <c r="I162" i="12" s="1"/>
  <c r="G263" i="7"/>
  <c r="N264" i="7" l="1"/>
  <c r="S263" i="7"/>
  <c r="K163" i="12" s="1"/>
  <c r="L163" i="12" s="1"/>
  <c r="M163" i="12" s="1"/>
  <c r="J163" i="12"/>
  <c r="N163" i="12"/>
  <c r="T316" i="13"/>
  <c r="V317" i="13"/>
  <c r="U316" i="13"/>
  <c r="G264" i="7"/>
  <c r="L263" i="7"/>
  <c r="G163" i="12" s="1"/>
  <c r="N164" i="12" l="1"/>
  <c r="N265" i="7"/>
  <c r="S265" i="7" s="1"/>
  <c r="K165" i="12" s="1"/>
  <c r="L165" i="12" s="1"/>
  <c r="S264" i="7"/>
  <c r="K164" i="12" s="1"/>
  <c r="L164" i="12" s="1"/>
  <c r="M164" i="12" s="1"/>
  <c r="H163" i="12"/>
  <c r="I163" i="12" s="1"/>
  <c r="U317" i="13"/>
  <c r="T317" i="13"/>
  <c r="V318" i="13"/>
  <c r="G265" i="7"/>
  <c r="L264" i="7"/>
  <c r="G164" i="12" s="1"/>
  <c r="N165" i="12" l="1"/>
  <c r="M165" i="12"/>
  <c r="J164" i="12"/>
  <c r="H164" i="12"/>
  <c r="I164" i="12" s="1"/>
  <c r="V319" i="13"/>
  <c r="U318" i="13"/>
  <c r="T318" i="13"/>
  <c r="L265" i="7"/>
  <c r="G165" i="12" s="1"/>
  <c r="N166" i="12" l="1"/>
  <c r="J165" i="12"/>
  <c r="H165" i="12"/>
  <c r="I165" i="12" s="1"/>
  <c r="T319" i="13"/>
  <c r="V320" i="13"/>
  <c r="U319" i="13"/>
  <c r="J166" i="12" l="1"/>
  <c r="T320" i="13"/>
  <c r="U320" i="13"/>
  <c r="V321" i="13"/>
  <c r="V322" i="13" l="1"/>
  <c r="T321" i="13"/>
  <c r="U321" i="13"/>
  <c r="V323" i="13" l="1"/>
  <c r="U322" i="13"/>
  <c r="T322" i="13"/>
  <c r="T323" i="13" l="1"/>
  <c r="V324" i="13"/>
  <c r="U323" i="13"/>
  <c r="T324" i="13" l="1"/>
  <c r="U324" i="13"/>
  <c r="V325" i="13"/>
  <c r="V326" i="13" l="1"/>
  <c r="T325" i="13"/>
  <c r="U325" i="13"/>
  <c r="U326" i="13" l="1"/>
  <c r="V327" i="13"/>
  <c r="T326" i="13"/>
  <c r="T327" i="13" l="1"/>
  <c r="U327" i="13"/>
  <c r="V328" i="13"/>
  <c r="T328" i="13" l="1"/>
  <c r="V329" i="13"/>
  <c r="U328" i="13"/>
  <c r="U329" i="13" l="1"/>
  <c r="T329" i="13"/>
  <c r="V330" i="13"/>
  <c r="V331" i="13" l="1"/>
  <c r="U330" i="13"/>
  <c r="T330" i="13"/>
  <c r="T331" i="13" l="1"/>
  <c r="V332" i="13"/>
  <c r="U331" i="13"/>
  <c r="U332" i="13" l="1"/>
  <c r="T332" i="13"/>
  <c r="V333" i="13"/>
  <c r="V334" i="13" l="1"/>
  <c r="U333" i="13"/>
  <c r="T333" i="13"/>
  <c r="T334" i="13" l="1"/>
  <c r="U334" i="13"/>
  <c r="V335" i="13"/>
  <c r="V336" i="13" l="1"/>
  <c r="T335" i="13"/>
  <c r="U335" i="13"/>
  <c r="U336" i="13" l="1"/>
  <c r="T336" i="13"/>
  <c r="V337" i="13"/>
  <c r="U337" i="13" l="1"/>
  <c r="T337" i="13"/>
  <c r="V338" i="13"/>
  <c r="V339" i="13" l="1"/>
  <c r="U338" i="13"/>
  <c r="T338" i="13"/>
  <c r="T339" i="13" l="1"/>
  <c r="V340" i="13"/>
  <c r="U339" i="13"/>
  <c r="U340" i="13" l="1"/>
  <c r="T340" i="13"/>
  <c r="V341" i="13"/>
  <c r="V342" i="13" l="1"/>
  <c r="U341" i="13"/>
  <c r="T341" i="13"/>
  <c r="U342" i="13" l="1"/>
  <c r="V343" i="13"/>
  <c r="T342" i="13"/>
  <c r="T343" i="13" l="1"/>
  <c r="U343" i="13"/>
  <c r="V344" i="13"/>
  <c r="T344" i="13" l="1"/>
  <c r="V345" i="13"/>
  <c r="U344" i="13"/>
  <c r="U345" i="13" l="1"/>
  <c r="T345" i="13"/>
  <c r="V346" i="13"/>
  <c r="U346" i="13" l="1"/>
  <c r="T346" i="13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E54" i="13"/>
  <c r="AD54" i="13"/>
  <c r="AC54" i="13"/>
  <c r="AE53" i="13"/>
  <c r="AD53" i="13"/>
  <c r="AC53" i="13"/>
  <c r="AE52" i="13"/>
  <c r="AD52" i="13"/>
  <c r="AC52" i="13"/>
  <c r="AE51" i="13"/>
  <c r="AD51" i="13"/>
  <c r="AC51" i="13"/>
  <c r="AE50" i="13"/>
  <c r="AD50" i="13"/>
  <c r="AC50" i="13"/>
  <c r="AE49" i="13"/>
  <c r="AH49" i="13" s="1"/>
  <c r="AD49" i="13"/>
  <c r="AC49" i="13"/>
  <c r="AE48" i="13"/>
  <c r="AD48" i="13"/>
  <c r="AC48" i="13"/>
  <c r="AE47" i="13"/>
  <c r="AD47" i="13"/>
  <c r="AC47" i="13"/>
  <c r="AF47" i="13" s="1"/>
  <c r="AE46" i="13"/>
  <c r="AD46" i="13"/>
  <c r="AC46" i="13"/>
  <c r="AE45" i="13"/>
  <c r="AD45" i="13"/>
  <c r="AC45" i="13"/>
  <c r="AE44" i="13"/>
  <c r="AD44" i="13"/>
  <c r="AG44" i="13" s="1"/>
  <c r="AC44" i="13"/>
  <c r="AE43" i="13"/>
  <c r="AD43" i="13"/>
  <c r="AC43" i="13"/>
  <c r="AE42" i="13"/>
  <c r="AD42" i="13"/>
  <c r="AC42" i="13"/>
  <c r="AE41" i="13"/>
  <c r="AH41" i="13" s="1"/>
  <c r="AD41" i="13"/>
  <c r="AC41" i="13"/>
  <c r="AE40" i="13"/>
  <c r="AD40" i="13"/>
  <c r="AC40" i="13"/>
  <c r="AE39" i="13"/>
  <c r="AD39" i="13"/>
  <c r="AC39" i="13"/>
  <c r="AF39" i="13" s="1"/>
  <c r="AE38" i="13"/>
  <c r="AD38" i="13"/>
  <c r="AC38" i="13"/>
  <c r="AE37" i="13"/>
  <c r="AD37" i="13"/>
  <c r="AC37" i="13"/>
  <c r="AE36" i="13"/>
  <c r="AD36" i="13"/>
  <c r="AG36" i="13" s="1"/>
  <c r="AC36" i="13"/>
  <c r="AE35" i="13"/>
  <c r="AD35" i="13"/>
  <c r="AC35" i="13"/>
  <c r="AE34" i="13"/>
  <c r="AD34" i="13"/>
  <c r="AC34" i="13"/>
  <c r="AE33" i="13"/>
  <c r="AH33" i="13" s="1"/>
  <c r="AD33" i="13"/>
  <c r="AC33" i="13"/>
  <c r="AE32" i="13"/>
  <c r="AD32" i="13"/>
  <c r="AC32" i="13"/>
  <c r="AE31" i="13"/>
  <c r="AD31" i="13"/>
  <c r="AC31" i="13"/>
  <c r="AF31" i="13" s="1"/>
  <c r="AE30" i="13"/>
  <c r="AD30" i="13"/>
  <c r="AC30" i="13"/>
  <c r="AE29" i="13"/>
  <c r="AD29" i="13"/>
  <c r="AC29" i="13"/>
  <c r="AE28" i="13"/>
  <c r="AD28" i="13"/>
  <c r="AG28" i="13" s="1"/>
  <c r="AC28" i="13"/>
  <c r="AE27" i="13"/>
  <c r="AD27" i="13"/>
  <c r="AC27" i="13"/>
  <c r="AE26" i="13"/>
  <c r="AD26" i="13"/>
  <c r="AC26" i="13"/>
  <c r="AE25" i="13"/>
  <c r="AH25" i="13" s="1"/>
  <c r="AD25" i="13"/>
  <c r="AC25" i="13"/>
  <c r="AE24" i="13"/>
  <c r="AD24" i="13"/>
  <c r="AC24" i="13"/>
  <c r="AE23" i="13"/>
  <c r="AD23" i="13"/>
  <c r="AC23" i="13"/>
  <c r="AF23" i="13" s="1"/>
  <c r="AE22" i="13"/>
  <c r="AD22" i="13"/>
  <c r="AC22" i="13"/>
  <c r="AE21" i="13"/>
  <c r="AD21" i="13"/>
  <c r="AC21" i="13"/>
  <c r="AE20" i="13"/>
  <c r="AD20" i="13"/>
  <c r="AG20" i="13" s="1"/>
  <c r="AC20" i="13"/>
  <c r="AE19" i="13"/>
  <c r="AD19" i="13"/>
  <c r="AC19" i="13"/>
  <c r="AE18" i="13"/>
  <c r="AD18" i="13"/>
  <c r="AC18" i="13"/>
  <c r="AE17" i="13"/>
  <c r="AD17" i="13"/>
  <c r="AC17" i="13"/>
  <c r="AC16" i="13"/>
  <c r="AC15" i="13"/>
  <c r="AC14" i="13"/>
  <c r="AC13" i="13"/>
  <c r="AC12" i="13"/>
  <c r="AC11" i="13"/>
  <c r="AF11" i="13" s="1"/>
  <c r="AC10" i="13"/>
  <c r="AC9" i="13"/>
  <c r="AC8" i="13"/>
  <c r="AC7" i="13"/>
  <c r="AC6" i="13"/>
  <c r="W56" i="13"/>
  <c r="Y55" i="13"/>
  <c r="X55" i="13"/>
  <c r="W55" i="13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M56" i="13"/>
  <c r="L56" i="13"/>
  <c r="K56" i="13"/>
  <c r="M55" i="13"/>
  <c r="BZ55" i="13" s="1"/>
  <c r="L55" i="13"/>
  <c r="K55" i="13"/>
  <c r="M54" i="13"/>
  <c r="L54" i="13"/>
  <c r="K54" i="13"/>
  <c r="M53" i="13"/>
  <c r="BZ53" i="13" s="1"/>
  <c r="L53" i="13"/>
  <c r="K53" i="13"/>
  <c r="M52" i="13"/>
  <c r="BZ52" i="13" s="1"/>
  <c r="L52" i="13"/>
  <c r="K52" i="13"/>
  <c r="M51" i="13"/>
  <c r="L51" i="13"/>
  <c r="K51" i="13"/>
  <c r="M50" i="13"/>
  <c r="BZ50" i="13" s="1"/>
  <c r="L50" i="13"/>
  <c r="K50" i="13"/>
  <c r="M49" i="13"/>
  <c r="L49" i="13"/>
  <c r="K49" i="13"/>
  <c r="M48" i="13"/>
  <c r="BZ48" i="13" s="1"/>
  <c r="L48" i="13"/>
  <c r="BY48" i="13" s="1"/>
  <c r="K48" i="13"/>
  <c r="BX48" i="13" s="1"/>
  <c r="M47" i="13"/>
  <c r="BZ47" i="13" s="1"/>
  <c r="L47" i="13"/>
  <c r="K47" i="13"/>
  <c r="M46" i="13"/>
  <c r="L46" i="13"/>
  <c r="K46" i="13"/>
  <c r="M45" i="13"/>
  <c r="BZ45" i="13" s="1"/>
  <c r="L45" i="13"/>
  <c r="K45" i="13"/>
  <c r="M44" i="13"/>
  <c r="BZ44" i="13" s="1"/>
  <c r="L44" i="13"/>
  <c r="K44" i="13"/>
  <c r="M43" i="13"/>
  <c r="BZ43" i="13" s="1"/>
  <c r="L43" i="13"/>
  <c r="K43" i="13"/>
  <c r="M42" i="13"/>
  <c r="BZ42" i="13" s="1"/>
  <c r="L42" i="13"/>
  <c r="K42" i="13"/>
  <c r="M41" i="13"/>
  <c r="L41" i="13"/>
  <c r="K41" i="13"/>
  <c r="M40" i="13"/>
  <c r="BZ40" i="13" s="1"/>
  <c r="L40" i="13"/>
  <c r="BY40" i="13" s="1"/>
  <c r="K40" i="13"/>
  <c r="BX40" i="13" s="1"/>
  <c r="M39" i="13"/>
  <c r="BZ39" i="13" s="1"/>
  <c r="L39" i="13"/>
  <c r="K39" i="13"/>
  <c r="M38" i="13"/>
  <c r="L38" i="13"/>
  <c r="K38" i="13"/>
  <c r="M37" i="13"/>
  <c r="BZ37" i="13" s="1"/>
  <c r="L37" i="13"/>
  <c r="K37" i="13"/>
  <c r="M36" i="13"/>
  <c r="L36" i="13"/>
  <c r="K36" i="13"/>
  <c r="M35" i="13"/>
  <c r="BZ35" i="13" s="1"/>
  <c r="L35" i="13"/>
  <c r="K35" i="13"/>
  <c r="M34" i="13"/>
  <c r="BZ34" i="13" s="1"/>
  <c r="L34" i="13"/>
  <c r="K34" i="13"/>
  <c r="M33" i="13"/>
  <c r="L33" i="13"/>
  <c r="K33" i="13"/>
  <c r="M32" i="13"/>
  <c r="BZ32" i="13" s="1"/>
  <c r="L32" i="13"/>
  <c r="BY32" i="13" s="1"/>
  <c r="K32" i="13"/>
  <c r="BX32" i="13" s="1"/>
  <c r="M31" i="13"/>
  <c r="BZ31" i="13" s="1"/>
  <c r="L31" i="13"/>
  <c r="K31" i="13"/>
  <c r="M30" i="13"/>
  <c r="BZ30" i="13" s="1"/>
  <c r="L30" i="13"/>
  <c r="K30" i="13"/>
  <c r="M29" i="13"/>
  <c r="BZ29" i="13" s="1"/>
  <c r="L29" i="13"/>
  <c r="K29" i="13"/>
  <c r="M28" i="13"/>
  <c r="L28" i="13"/>
  <c r="K28" i="13"/>
  <c r="M27" i="13"/>
  <c r="BZ27" i="13" s="1"/>
  <c r="L27" i="13"/>
  <c r="K27" i="13"/>
  <c r="M26" i="13"/>
  <c r="BZ26" i="13" s="1"/>
  <c r="L26" i="13"/>
  <c r="K26" i="13"/>
  <c r="M25" i="13"/>
  <c r="L25" i="13"/>
  <c r="K25" i="13"/>
  <c r="M24" i="13"/>
  <c r="BZ24" i="13" s="1"/>
  <c r="L24" i="13"/>
  <c r="BY24" i="13" s="1"/>
  <c r="K24" i="13"/>
  <c r="BX24" i="13" s="1"/>
  <c r="M23" i="13"/>
  <c r="BZ23" i="13" s="1"/>
  <c r="L23" i="13"/>
  <c r="K23" i="13"/>
  <c r="M22" i="13"/>
  <c r="BZ22" i="13" s="1"/>
  <c r="L22" i="13"/>
  <c r="K22" i="13"/>
  <c r="M21" i="13"/>
  <c r="BZ21" i="13" s="1"/>
  <c r="L21" i="13"/>
  <c r="K21" i="13"/>
  <c r="M20" i="13"/>
  <c r="BZ20" i="13" s="1"/>
  <c r="L20" i="13"/>
  <c r="K20" i="13"/>
  <c r="M19" i="13"/>
  <c r="BZ19" i="13" s="1"/>
  <c r="L19" i="13"/>
  <c r="K19" i="13"/>
  <c r="M18" i="13"/>
  <c r="BZ18" i="13" s="1"/>
  <c r="L18" i="13"/>
  <c r="K18" i="13"/>
  <c r="M17" i="13"/>
  <c r="L17" i="13"/>
  <c r="K17" i="13"/>
  <c r="M16" i="13"/>
  <c r="BZ16" i="13" s="1"/>
  <c r="L16" i="13"/>
  <c r="BY16" i="13" s="1"/>
  <c r="K16" i="13"/>
  <c r="BX16" i="13" s="1"/>
  <c r="M15" i="13"/>
  <c r="BZ15" i="13" s="1"/>
  <c r="L15" i="13"/>
  <c r="K15" i="13"/>
  <c r="M14" i="13"/>
  <c r="BZ14" i="13" s="1"/>
  <c r="L14" i="13"/>
  <c r="K14" i="13"/>
  <c r="M13" i="13"/>
  <c r="BZ13" i="13" s="1"/>
  <c r="L13" i="13"/>
  <c r="K13" i="13"/>
  <c r="M12" i="13"/>
  <c r="BZ12" i="13" s="1"/>
  <c r="L12" i="13"/>
  <c r="K12" i="13"/>
  <c r="M11" i="13"/>
  <c r="BZ11" i="13" s="1"/>
  <c r="L11" i="13"/>
  <c r="K11" i="13"/>
  <c r="M10" i="13"/>
  <c r="BZ10" i="13" s="1"/>
  <c r="L10" i="13"/>
  <c r="K10" i="13"/>
  <c r="M9" i="13"/>
  <c r="L9" i="13"/>
  <c r="K9" i="13"/>
  <c r="M8" i="13"/>
  <c r="BZ8" i="13" s="1"/>
  <c r="L8" i="13"/>
  <c r="BY8" i="13" s="1"/>
  <c r="K8" i="13"/>
  <c r="BX8" i="13" s="1"/>
  <c r="M7" i="13"/>
  <c r="BZ7" i="13" s="1"/>
  <c r="L7" i="13"/>
  <c r="K7" i="13"/>
  <c r="M6" i="13"/>
  <c r="BZ6" i="13" s="1"/>
  <c r="L6" i="13"/>
  <c r="K6" i="13"/>
  <c r="G56" i="13"/>
  <c r="G57" i="13" s="1"/>
  <c r="F56" i="13"/>
  <c r="F57" i="13" s="1"/>
  <c r="E56" i="13"/>
  <c r="E57" i="13" s="1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BZ51" i="13" l="1"/>
  <c r="BZ38" i="13"/>
  <c r="BZ46" i="13"/>
  <c r="BZ54" i="13"/>
  <c r="AF9" i="13"/>
  <c r="AF17" i="13"/>
  <c r="AF7" i="13"/>
  <c r="AF15" i="13"/>
  <c r="N34" i="13"/>
  <c r="O55" i="13"/>
  <c r="AF19" i="13"/>
  <c r="AH21" i="13"/>
  <c r="AG24" i="13"/>
  <c r="AF27" i="13"/>
  <c r="AH29" i="13"/>
  <c r="AG32" i="13"/>
  <c r="AF35" i="13"/>
  <c r="AH37" i="13"/>
  <c r="AG40" i="13"/>
  <c r="AF43" i="13"/>
  <c r="AH45" i="13"/>
  <c r="AG48" i="13"/>
  <c r="AF51" i="13"/>
  <c r="BX12" i="13"/>
  <c r="BX20" i="13"/>
  <c r="BX28" i="13"/>
  <c r="BX36" i="13"/>
  <c r="BX44" i="13"/>
  <c r="BX52" i="13"/>
  <c r="AF13" i="13"/>
  <c r="BY9" i="13"/>
  <c r="BY17" i="13"/>
  <c r="BY41" i="13"/>
  <c r="BY49" i="13"/>
  <c r="BY53" i="13"/>
  <c r="BY6" i="13"/>
  <c r="BY10" i="13"/>
  <c r="BY14" i="13"/>
  <c r="BY18" i="13"/>
  <c r="BY22" i="13"/>
  <c r="BY26" i="13"/>
  <c r="BY30" i="13"/>
  <c r="BY34" i="13"/>
  <c r="BY38" i="13"/>
  <c r="BY42" i="13"/>
  <c r="BY46" i="13"/>
  <c r="BY50" i="13"/>
  <c r="BY54" i="13"/>
  <c r="P12" i="13"/>
  <c r="BY13" i="13"/>
  <c r="BY21" i="13"/>
  <c r="BY25" i="13"/>
  <c r="BY29" i="13"/>
  <c r="BY33" i="13"/>
  <c r="BY37" i="13"/>
  <c r="BY45" i="13"/>
  <c r="BY11" i="13"/>
  <c r="BY19" i="13"/>
  <c r="BY23" i="13"/>
  <c r="BY27" i="13"/>
  <c r="BY31" i="13"/>
  <c r="BY35" i="13"/>
  <c r="BY43" i="13"/>
  <c r="BY51" i="13"/>
  <c r="BY55" i="13"/>
  <c r="O7" i="13"/>
  <c r="BY7" i="13"/>
  <c r="O15" i="13"/>
  <c r="BY15" i="13"/>
  <c r="N18" i="13"/>
  <c r="BX18" i="13"/>
  <c r="N26" i="13"/>
  <c r="BX26" i="13"/>
  <c r="P28" i="13"/>
  <c r="BZ28" i="13"/>
  <c r="P36" i="13"/>
  <c r="BZ36" i="13"/>
  <c r="O39" i="13"/>
  <c r="BY39" i="13"/>
  <c r="O47" i="13"/>
  <c r="BY47" i="13"/>
  <c r="N50" i="13"/>
  <c r="BX50" i="13"/>
  <c r="BX9" i="13"/>
  <c r="BX17" i="13"/>
  <c r="BX25" i="13"/>
  <c r="BX33" i="13"/>
  <c r="BX41" i="13"/>
  <c r="BX49" i="13"/>
  <c r="N10" i="13"/>
  <c r="P52" i="13"/>
  <c r="BX6" i="13"/>
  <c r="BX10" i="13"/>
  <c r="BX14" i="13"/>
  <c r="BX22" i="13"/>
  <c r="BX30" i="13"/>
  <c r="BX34" i="13"/>
  <c r="BX38" i="13"/>
  <c r="BX42" i="13"/>
  <c r="BX46" i="13"/>
  <c r="BX54" i="13"/>
  <c r="O23" i="13"/>
  <c r="P44" i="13"/>
  <c r="N7" i="13"/>
  <c r="BX7" i="13"/>
  <c r="P9" i="13"/>
  <c r="BZ9" i="13"/>
  <c r="O12" i="13"/>
  <c r="BY12" i="13"/>
  <c r="N15" i="13"/>
  <c r="BX15" i="13"/>
  <c r="P17" i="13"/>
  <c r="BZ17" i="13"/>
  <c r="O20" i="13"/>
  <c r="BY20" i="13"/>
  <c r="N23" i="13"/>
  <c r="BX23" i="13"/>
  <c r="P25" i="13"/>
  <c r="BZ25" i="13"/>
  <c r="O28" i="13"/>
  <c r="BY28" i="13"/>
  <c r="N31" i="13"/>
  <c r="BX31" i="13"/>
  <c r="P33" i="13"/>
  <c r="BZ33" i="13"/>
  <c r="O36" i="13"/>
  <c r="BY36" i="13"/>
  <c r="N39" i="13"/>
  <c r="BX39" i="13"/>
  <c r="P41" i="13"/>
  <c r="BZ41" i="13"/>
  <c r="O44" i="13"/>
  <c r="BY44" i="13"/>
  <c r="N47" i="13"/>
  <c r="BX47" i="13"/>
  <c r="P49" i="13"/>
  <c r="BZ49" i="13"/>
  <c r="O52" i="13"/>
  <c r="BY52" i="13"/>
  <c r="N55" i="13"/>
  <c r="BX55" i="13"/>
  <c r="BX13" i="13"/>
  <c r="BX21" i="13"/>
  <c r="BX29" i="13"/>
  <c r="BX37" i="13"/>
  <c r="BX45" i="13"/>
  <c r="BX53" i="13"/>
  <c r="O31" i="13"/>
  <c r="BX11" i="13"/>
  <c r="BX19" i="13"/>
  <c r="BX27" i="13"/>
  <c r="BX35" i="13"/>
  <c r="BX43" i="13"/>
  <c r="BX51" i="13"/>
  <c r="O56" i="13"/>
  <c r="P20" i="13"/>
  <c r="N42" i="13"/>
  <c r="AF44" i="13"/>
  <c r="AG45" i="13"/>
  <c r="AH46" i="13"/>
  <c r="AF48" i="13"/>
  <c r="AG49" i="13"/>
  <c r="AH50" i="13"/>
  <c r="AF52" i="13"/>
  <c r="AH54" i="13"/>
  <c r="AG18" i="13"/>
  <c r="AH19" i="13"/>
  <c r="AF21" i="13"/>
  <c r="AG22" i="13"/>
  <c r="AH23" i="13"/>
  <c r="AF25" i="13"/>
  <c r="AG26" i="13"/>
  <c r="AH27" i="13"/>
  <c r="AF29" i="13"/>
  <c r="AG30" i="13"/>
  <c r="AH31" i="13"/>
  <c r="AF33" i="13"/>
  <c r="AG34" i="13"/>
  <c r="AH35" i="13"/>
  <c r="AF37" i="13"/>
  <c r="AG38" i="13"/>
  <c r="AH39" i="13"/>
  <c r="AF41" i="13"/>
  <c r="AG42" i="13"/>
  <c r="AH43" i="13"/>
  <c r="AF45" i="13"/>
  <c r="AG46" i="13"/>
  <c r="AH47" i="13"/>
  <c r="AF49" i="13"/>
  <c r="AG50" i="13"/>
  <c r="AH51" i="13"/>
  <c r="AF53" i="13"/>
  <c r="AG54" i="13"/>
  <c r="N56" i="13"/>
  <c r="AG53" i="13"/>
  <c r="P56" i="13"/>
  <c r="AF18" i="13"/>
  <c r="AH20" i="13"/>
  <c r="AG23" i="13"/>
  <c r="AF26" i="13"/>
  <c r="AH28" i="13"/>
  <c r="AG31" i="13"/>
  <c r="AF34" i="13"/>
  <c r="AH36" i="13"/>
  <c r="AG39" i="13"/>
  <c r="AF42" i="13"/>
  <c r="AH44" i="13"/>
  <c r="AG47" i="13"/>
  <c r="AF50" i="13"/>
  <c r="AH52" i="13"/>
  <c r="N8" i="13"/>
  <c r="BU8" i="13"/>
  <c r="N12" i="13"/>
  <c r="BU12" i="13"/>
  <c r="P14" i="13"/>
  <c r="BW14" i="13"/>
  <c r="CC14" i="13" s="1"/>
  <c r="O17" i="13"/>
  <c r="BV17" i="13"/>
  <c r="O21" i="13"/>
  <c r="BV21" i="13"/>
  <c r="O25" i="13"/>
  <c r="BV25" i="13"/>
  <c r="P26" i="13"/>
  <c r="BW26" i="13"/>
  <c r="CC26" i="13" s="1"/>
  <c r="P30" i="13"/>
  <c r="BW30" i="13"/>
  <c r="CC30" i="13" s="1"/>
  <c r="P34" i="13"/>
  <c r="BW34" i="13"/>
  <c r="CC34" i="13" s="1"/>
  <c r="N36" i="13"/>
  <c r="BU36" i="13"/>
  <c r="CA36" i="13" s="1"/>
  <c r="N40" i="13"/>
  <c r="BU40" i="13"/>
  <c r="CA40" i="13" s="1"/>
  <c r="N44" i="13"/>
  <c r="BU44" i="13"/>
  <c r="CA44" i="13" s="1"/>
  <c r="N48" i="13"/>
  <c r="BU48" i="13"/>
  <c r="CA48" i="13" s="1"/>
  <c r="N52" i="13"/>
  <c r="BU52" i="13"/>
  <c r="CA52" i="13" s="1"/>
  <c r="BV6" i="13"/>
  <c r="P7" i="13"/>
  <c r="BW7" i="13"/>
  <c r="N9" i="13"/>
  <c r="BU9" i="13"/>
  <c r="O10" i="13"/>
  <c r="BV10" i="13"/>
  <c r="P11" i="13"/>
  <c r="BW11" i="13"/>
  <c r="N13" i="13"/>
  <c r="BU13" i="13"/>
  <c r="O14" i="13"/>
  <c r="BV14" i="13"/>
  <c r="P15" i="13"/>
  <c r="BW15" i="13"/>
  <c r="N17" i="13"/>
  <c r="BU17" i="13"/>
  <c r="O18" i="13"/>
  <c r="BV18" i="13"/>
  <c r="P19" i="13"/>
  <c r="BW19" i="13"/>
  <c r="N21" i="13"/>
  <c r="BU21" i="13"/>
  <c r="O22" i="13"/>
  <c r="BV22" i="13"/>
  <c r="P23" i="13"/>
  <c r="BW23" i="13"/>
  <c r="N25" i="13"/>
  <c r="BU25" i="13"/>
  <c r="O26" i="13"/>
  <c r="BV26" i="13"/>
  <c r="P27" i="13"/>
  <c r="BW27" i="13"/>
  <c r="N29" i="13"/>
  <c r="BU29" i="13"/>
  <c r="O30" i="13"/>
  <c r="BV30" i="13"/>
  <c r="P31" i="13"/>
  <c r="BW31" i="13"/>
  <c r="N33" i="13"/>
  <c r="BU33" i="13"/>
  <c r="O34" i="13"/>
  <c r="BV34" i="13"/>
  <c r="P35" i="13"/>
  <c r="BW35" i="13"/>
  <c r="N37" i="13"/>
  <c r="BU37" i="13"/>
  <c r="O38" i="13"/>
  <c r="BV38" i="13"/>
  <c r="P39" i="13"/>
  <c r="BW39" i="13"/>
  <c r="N41" i="13"/>
  <c r="BU41" i="13"/>
  <c r="O42" i="13"/>
  <c r="BV42" i="13"/>
  <c r="P43" i="13"/>
  <c r="BW43" i="13"/>
  <c r="N45" i="13"/>
  <c r="BU45" i="13"/>
  <c r="O46" i="13"/>
  <c r="BV46" i="13"/>
  <c r="P47" i="13"/>
  <c r="BW47" i="13"/>
  <c r="N49" i="13"/>
  <c r="BU49" i="13"/>
  <c r="O50" i="13"/>
  <c r="BV50" i="13"/>
  <c r="P51" i="13"/>
  <c r="BW51" i="13"/>
  <c r="N53" i="13"/>
  <c r="BU53" i="13"/>
  <c r="O54" i="13"/>
  <c r="BV54" i="13"/>
  <c r="P55" i="13"/>
  <c r="BW55" i="13"/>
  <c r="AG19" i="13"/>
  <c r="AF22" i="13"/>
  <c r="AH24" i="13"/>
  <c r="AG27" i="13"/>
  <c r="AF30" i="13"/>
  <c r="AH32" i="13"/>
  <c r="AG35" i="13"/>
  <c r="AF38" i="13"/>
  <c r="AH40" i="13"/>
  <c r="AG43" i="13"/>
  <c r="AF46" i="13"/>
  <c r="AH48" i="13"/>
  <c r="AG51" i="13"/>
  <c r="AF54" i="13"/>
  <c r="AF8" i="13"/>
  <c r="AF12" i="13"/>
  <c r="AF16" i="13"/>
  <c r="BW6" i="13"/>
  <c r="P10" i="13"/>
  <c r="BW10" i="13"/>
  <c r="N16" i="13"/>
  <c r="BU16" i="13"/>
  <c r="N20" i="13"/>
  <c r="BU20" i="13"/>
  <c r="N24" i="13"/>
  <c r="BU24" i="13"/>
  <c r="O29" i="13"/>
  <c r="BV29" i="13"/>
  <c r="N32" i="13"/>
  <c r="BU32" i="13"/>
  <c r="O37" i="13"/>
  <c r="BV37" i="13"/>
  <c r="P42" i="13"/>
  <c r="BW42" i="13"/>
  <c r="P46" i="13"/>
  <c r="BW46" i="13"/>
  <c r="P50" i="13"/>
  <c r="BW50" i="13"/>
  <c r="O53" i="13"/>
  <c r="BV53" i="13"/>
  <c r="BU6" i="13"/>
  <c r="BV7" i="13"/>
  <c r="BW8" i="13"/>
  <c r="BU10" i="13"/>
  <c r="BV11" i="13"/>
  <c r="BW12" i="13"/>
  <c r="BU14" i="13"/>
  <c r="BV15" i="13"/>
  <c r="BW16" i="13"/>
  <c r="BU18" i="13"/>
  <c r="BV19" i="13"/>
  <c r="BW20" i="13"/>
  <c r="BU22" i="13"/>
  <c r="BV23" i="13"/>
  <c r="BW24" i="13"/>
  <c r="BU26" i="13"/>
  <c r="BV27" i="13"/>
  <c r="BW28" i="13"/>
  <c r="BU30" i="13"/>
  <c r="BV31" i="13"/>
  <c r="BW32" i="13"/>
  <c r="BU34" i="13"/>
  <c r="BV35" i="13"/>
  <c r="BW36" i="13"/>
  <c r="BU38" i="13"/>
  <c r="BV39" i="13"/>
  <c r="BW40" i="13"/>
  <c r="CC40" i="13" s="1"/>
  <c r="BU42" i="13"/>
  <c r="BV43" i="13"/>
  <c r="BW44" i="13"/>
  <c r="BU46" i="13"/>
  <c r="BV47" i="13"/>
  <c r="BW48" i="13"/>
  <c r="BU50" i="13"/>
  <c r="BV51" i="13"/>
  <c r="BW52" i="13"/>
  <c r="BU54" i="13"/>
  <c r="BV55" i="13"/>
  <c r="P8" i="13"/>
  <c r="O11" i="13"/>
  <c r="N14" i="13"/>
  <c r="P16" i="13"/>
  <c r="O19" i="13"/>
  <c r="N22" i="13"/>
  <c r="P24" i="13"/>
  <c r="O27" i="13"/>
  <c r="N30" i="13"/>
  <c r="P32" i="13"/>
  <c r="O35" i="13"/>
  <c r="N38" i="13"/>
  <c r="P40" i="13"/>
  <c r="O43" i="13"/>
  <c r="N46" i="13"/>
  <c r="P48" i="13"/>
  <c r="O51" i="13"/>
  <c r="N54" i="13"/>
  <c r="AG52" i="13"/>
  <c r="AH53" i="13"/>
  <c r="O9" i="13"/>
  <c r="BV9" i="13"/>
  <c r="O13" i="13"/>
  <c r="BV13" i="13"/>
  <c r="P18" i="13"/>
  <c r="BW18" i="13"/>
  <c r="P22" i="13"/>
  <c r="BW22" i="13"/>
  <c r="N28" i="13"/>
  <c r="BU28" i="13"/>
  <c r="O33" i="13"/>
  <c r="BV33" i="13"/>
  <c r="P38" i="13"/>
  <c r="BW38" i="13"/>
  <c r="CC38" i="13" s="1"/>
  <c r="O41" i="13"/>
  <c r="BV41" i="13"/>
  <c r="O45" i="13"/>
  <c r="BV45" i="13"/>
  <c r="O49" i="13"/>
  <c r="BV49" i="13"/>
  <c r="P54" i="13"/>
  <c r="BW54" i="13"/>
  <c r="BU7" i="13"/>
  <c r="BV8" i="13"/>
  <c r="BW9" i="13"/>
  <c r="BU11" i="13"/>
  <c r="BV12" i="13"/>
  <c r="CB12" i="13" s="1"/>
  <c r="BW13" i="13"/>
  <c r="BU15" i="13"/>
  <c r="BV16" i="13"/>
  <c r="BW17" i="13"/>
  <c r="BU19" i="13"/>
  <c r="BV20" i="13"/>
  <c r="BW21" i="13"/>
  <c r="CC21" i="13" s="1"/>
  <c r="BU23" i="13"/>
  <c r="BV24" i="13"/>
  <c r="BW25" i="13"/>
  <c r="BU27" i="13"/>
  <c r="BV28" i="13"/>
  <c r="BW29" i="13"/>
  <c r="BU31" i="13"/>
  <c r="BV32" i="13"/>
  <c r="CB32" i="13" s="1"/>
  <c r="BW33" i="13"/>
  <c r="CC33" i="13" s="1"/>
  <c r="BU35" i="13"/>
  <c r="BV36" i="13"/>
  <c r="BW37" i="13"/>
  <c r="CC37" i="13" s="1"/>
  <c r="BU39" i="13"/>
  <c r="BV40" i="13"/>
  <c r="BW41" i="13"/>
  <c r="BU43" i="13"/>
  <c r="BV44" i="13"/>
  <c r="CB44" i="13"/>
  <c r="BW45" i="13"/>
  <c r="BU47" i="13"/>
  <c r="BV48" i="13"/>
  <c r="CB48" i="13" s="1"/>
  <c r="BW49" i="13"/>
  <c r="BU51" i="13"/>
  <c r="BV52" i="13"/>
  <c r="BW53" i="13"/>
  <c r="BU55" i="13"/>
  <c r="O8" i="13"/>
  <c r="N11" i="13"/>
  <c r="P13" i="13"/>
  <c r="O16" i="13"/>
  <c r="N19" i="13"/>
  <c r="P21" i="13"/>
  <c r="O24" i="13"/>
  <c r="N27" i="13"/>
  <c r="P29" i="13"/>
  <c r="O32" i="13"/>
  <c r="N35" i="13"/>
  <c r="P37" i="13"/>
  <c r="O40" i="13"/>
  <c r="N43" i="13"/>
  <c r="P45" i="13"/>
  <c r="O48" i="13"/>
  <c r="N51" i="13"/>
  <c r="P53" i="13"/>
  <c r="AF10" i="13"/>
  <c r="AF14" i="13"/>
  <c r="AH18" i="13"/>
  <c r="AF20" i="13"/>
  <c r="AG21" i="13"/>
  <c r="AH22" i="13"/>
  <c r="AF24" i="13"/>
  <c r="AG25" i="13"/>
  <c r="AH26" i="13"/>
  <c r="AF28" i="13"/>
  <c r="AG29" i="13"/>
  <c r="AH30" i="13"/>
  <c r="AF32" i="13"/>
  <c r="AG33" i="13"/>
  <c r="AH34" i="13"/>
  <c r="AF36" i="13"/>
  <c r="AG37" i="13"/>
  <c r="AH38" i="13"/>
  <c r="AF40" i="13"/>
  <c r="AG41" i="13"/>
  <c r="AH42" i="13"/>
  <c r="E58" i="13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57" i="13"/>
  <c r="D57" i="13"/>
  <c r="G58" i="13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AC5" i="13"/>
  <c r="C57" i="13"/>
  <c r="F58" i="13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AE5" i="13"/>
  <c r="AD5" i="13"/>
  <c r="AL7" i="13"/>
  <c r="CA28" i="13" l="1"/>
  <c r="CB35" i="13"/>
  <c r="CB33" i="13"/>
  <c r="CB13" i="13"/>
  <c r="CA34" i="13"/>
  <c r="CA27" i="13"/>
  <c r="CB49" i="13"/>
  <c r="CC49" i="13"/>
  <c r="CB41" i="13"/>
  <c r="CB19" i="13"/>
  <c r="CA39" i="13"/>
  <c r="CB28" i="13"/>
  <c r="CA7" i="13"/>
  <c r="CB25" i="13"/>
  <c r="CC28" i="13"/>
  <c r="CB21" i="13"/>
  <c r="CB51" i="13"/>
  <c r="CA30" i="13"/>
  <c r="CA14" i="13"/>
  <c r="CB20" i="13"/>
  <c r="CB27" i="13"/>
  <c r="CC16" i="13"/>
  <c r="CA6" i="13"/>
  <c r="CC25" i="13"/>
  <c r="CA15" i="13"/>
  <c r="CC9" i="13"/>
  <c r="CC48" i="13"/>
  <c r="CB43" i="13"/>
  <c r="CA38" i="13"/>
  <c r="CA22" i="13"/>
  <c r="CB11" i="13"/>
  <c r="CA31" i="13"/>
  <c r="CC32" i="13"/>
  <c r="CC8" i="13"/>
  <c r="CA55" i="13"/>
  <c r="CB52" i="13"/>
  <c r="CA51" i="13"/>
  <c r="CA47" i="13"/>
  <c r="CC45" i="13"/>
  <c r="CC41" i="13"/>
  <c r="CB40" i="13"/>
  <c r="CB36" i="13"/>
  <c r="CA35" i="13"/>
  <c r="CC29" i="13"/>
  <c r="CB24" i="13"/>
  <c r="CB8" i="13"/>
  <c r="CB47" i="13"/>
  <c r="CB31" i="13"/>
  <c r="CA26" i="13"/>
  <c r="CC20" i="13"/>
  <c r="CB15" i="13"/>
  <c r="CA10" i="13"/>
  <c r="CB53" i="13"/>
  <c r="CC50" i="13"/>
  <c r="CC46" i="13"/>
  <c r="CC42" i="13"/>
  <c r="CB37" i="13"/>
  <c r="CA20" i="13"/>
  <c r="CC10" i="13"/>
  <c r="CC6" i="13"/>
  <c r="CC55" i="13"/>
  <c r="CB54" i="13"/>
  <c r="CA53" i="13"/>
  <c r="CC51" i="13"/>
  <c r="CC47" i="13"/>
  <c r="CA45" i="13"/>
  <c r="CA33" i="13"/>
  <c r="CA29" i="13"/>
  <c r="CC23" i="13"/>
  <c r="CB22" i="13"/>
  <c r="CA19" i="13"/>
  <c r="CC13" i="13"/>
  <c r="CC54" i="13"/>
  <c r="CB55" i="13"/>
  <c r="CC52" i="13"/>
  <c r="CA42" i="13"/>
  <c r="CC36" i="13"/>
  <c r="CA32" i="13"/>
  <c r="CB29" i="13"/>
  <c r="CA24" i="13"/>
  <c r="CA16" i="13"/>
  <c r="CB50" i="13"/>
  <c r="CA49" i="13"/>
  <c r="CB46" i="13"/>
  <c r="CC43" i="13"/>
  <c r="CB42" i="13"/>
  <c r="CA41" i="13"/>
  <c r="CC39" i="13"/>
  <c r="CB38" i="13"/>
  <c r="CA37" i="13"/>
  <c r="CC35" i="13"/>
  <c r="CB34" i="13"/>
  <c r="CC31" i="13"/>
  <c r="CB30" i="13"/>
  <c r="CC27" i="13"/>
  <c r="CB26" i="13"/>
  <c r="CA25" i="13"/>
  <c r="CA21" i="13"/>
  <c r="CC19" i="13"/>
  <c r="CB18" i="13"/>
  <c r="CA17" i="13"/>
  <c r="CC15" i="13"/>
  <c r="CB14" i="13"/>
  <c r="CA13" i="13"/>
  <c r="CC11" i="13"/>
  <c r="CB10" i="13"/>
  <c r="CA9" i="13"/>
  <c r="CC7" i="13"/>
  <c r="CB6" i="13"/>
  <c r="CC53" i="13"/>
  <c r="CA43" i="13"/>
  <c r="CA23" i="13"/>
  <c r="CC17" i="13"/>
  <c r="CB16" i="13"/>
  <c r="CA11" i="13"/>
  <c r="CB45" i="13"/>
  <c r="CC22" i="13"/>
  <c r="CC18" i="13"/>
  <c r="CB9" i="13"/>
  <c r="CA54" i="13"/>
  <c r="CA50" i="13"/>
  <c r="CA46" i="13"/>
  <c r="CC44" i="13"/>
  <c r="CB39" i="13"/>
  <c r="CC24" i="13"/>
  <c r="CB23" i="13"/>
  <c r="CA18" i="13"/>
  <c r="CC12" i="13"/>
  <c r="CB7" i="13"/>
  <c r="CB17" i="13"/>
  <c r="CA12" i="13"/>
  <c r="CA8" i="13"/>
  <c r="AR7" i="13"/>
  <c r="AU7" i="13" s="1"/>
  <c r="AI8" i="13" s="1"/>
  <c r="AH346" i="13"/>
  <c r="AH344" i="13"/>
  <c r="AH342" i="13"/>
  <c r="AH340" i="13"/>
  <c r="AH338" i="13"/>
  <c r="AH336" i="13"/>
  <c r="AH334" i="13"/>
  <c r="AH332" i="13"/>
  <c r="AH330" i="13"/>
  <c r="AH328" i="13"/>
  <c r="AH326" i="13"/>
  <c r="AH324" i="13"/>
  <c r="AH322" i="13"/>
  <c r="AH320" i="13"/>
  <c r="AH318" i="13"/>
  <c r="AH316" i="13"/>
  <c r="AH314" i="13"/>
  <c r="AH312" i="13"/>
  <c r="AH310" i="13"/>
  <c r="AH308" i="13"/>
  <c r="AH306" i="13"/>
  <c r="AH304" i="13"/>
  <c r="AH302" i="13"/>
  <c r="AH300" i="13"/>
  <c r="AH298" i="13"/>
  <c r="AH296" i="13"/>
  <c r="AH294" i="13"/>
  <c r="AH292" i="13"/>
  <c r="AH290" i="13"/>
  <c r="AH288" i="13"/>
  <c r="AH286" i="13"/>
  <c r="AH284" i="13"/>
  <c r="AH282" i="13"/>
  <c r="AH280" i="13"/>
  <c r="AH278" i="13"/>
  <c r="AH276" i="13"/>
  <c r="AH274" i="13"/>
  <c r="AH272" i="13"/>
  <c r="AH270" i="13"/>
  <c r="AH268" i="13"/>
  <c r="AH266" i="13"/>
  <c r="AH264" i="13"/>
  <c r="AH262" i="13"/>
  <c r="AH260" i="13"/>
  <c r="AH258" i="13"/>
  <c r="AH256" i="13"/>
  <c r="AH254" i="13"/>
  <c r="AH252" i="13"/>
  <c r="AH250" i="13"/>
  <c r="AH248" i="13"/>
  <c r="AH246" i="13"/>
  <c r="AH244" i="13"/>
  <c r="AH242" i="13"/>
  <c r="AH240" i="13"/>
  <c r="AH238" i="13"/>
  <c r="AH236" i="13"/>
  <c r="AH234" i="13"/>
  <c r="AH232" i="13"/>
  <c r="AH230" i="13"/>
  <c r="AH228" i="13"/>
  <c r="AH226" i="13"/>
  <c r="AH224" i="13"/>
  <c r="AH222" i="13"/>
  <c r="AH220" i="13"/>
  <c r="AH218" i="13"/>
  <c r="AH216" i="13"/>
  <c r="AH214" i="13"/>
  <c r="AH212" i="13"/>
  <c r="AH210" i="13"/>
  <c r="AH208" i="13"/>
  <c r="AH206" i="13"/>
  <c r="AH204" i="13"/>
  <c r="AH202" i="13"/>
  <c r="AH200" i="13"/>
  <c r="AH198" i="13"/>
  <c r="AH196" i="13"/>
  <c r="AH194" i="13"/>
  <c r="AH192" i="13"/>
  <c r="AH190" i="13"/>
  <c r="AH188" i="13"/>
  <c r="AH186" i="13"/>
  <c r="AH184" i="13"/>
  <c r="AH182" i="13"/>
  <c r="AH18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9" i="13"/>
  <c r="AH177" i="13"/>
  <c r="AH175" i="13"/>
  <c r="AH173" i="13"/>
  <c r="AH171" i="13"/>
  <c r="AH169" i="13"/>
  <c r="AH167" i="13"/>
  <c r="AH165" i="13"/>
  <c r="AH163" i="13"/>
  <c r="AH161" i="13"/>
  <c r="AH159" i="13"/>
  <c r="AH157" i="13"/>
  <c r="AH155" i="13"/>
  <c r="AH153" i="13"/>
  <c r="AH151" i="13"/>
  <c r="AH149" i="13"/>
  <c r="AH147" i="13"/>
  <c r="AH145" i="13"/>
  <c r="AH143" i="13"/>
  <c r="AH141" i="13"/>
  <c r="AH139" i="13"/>
  <c r="AH137" i="13"/>
  <c r="AH135" i="13"/>
  <c r="AH133" i="13"/>
  <c r="AH131" i="13"/>
  <c r="AH129" i="13"/>
  <c r="AH127" i="13"/>
  <c r="AH125" i="13"/>
  <c r="AH123" i="13"/>
  <c r="AH121" i="13"/>
  <c r="AH119" i="13"/>
  <c r="AH117" i="13"/>
  <c r="AH115" i="13"/>
  <c r="AH113" i="13"/>
  <c r="AH111" i="13"/>
  <c r="AH109" i="13"/>
  <c r="AH107" i="13"/>
  <c r="AH105" i="13"/>
  <c r="AH103" i="13"/>
  <c r="AH101" i="13"/>
  <c r="AH99" i="13"/>
  <c r="AH97" i="13"/>
  <c r="AH95" i="13"/>
  <c r="AH93" i="13"/>
  <c r="AH91" i="13"/>
  <c r="AH89" i="13"/>
  <c r="AH87" i="13"/>
  <c r="AH85" i="13"/>
  <c r="AH83" i="13"/>
  <c r="AH81" i="13"/>
  <c r="AH79" i="13"/>
  <c r="AH77" i="13"/>
  <c r="AH75" i="13"/>
  <c r="AH73" i="13"/>
  <c r="AH71" i="13"/>
  <c r="AH69" i="13"/>
  <c r="AH67" i="13"/>
  <c r="AH65" i="13"/>
  <c r="AH63" i="13"/>
  <c r="AH61" i="13"/>
  <c r="AH59" i="13"/>
  <c r="AH57" i="13"/>
  <c r="AH339" i="13"/>
  <c r="AH331" i="13"/>
  <c r="AH323" i="13"/>
  <c r="AH315" i="13"/>
  <c r="AH307" i="13"/>
  <c r="AH299" i="13"/>
  <c r="AH291" i="13"/>
  <c r="AH283" i="13"/>
  <c r="AH275" i="13"/>
  <c r="AH267" i="13"/>
  <c r="AH259" i="13"/>
  <c r="AH255" i="13"/>
  <c r="AH247" i="13"/>
  <c r="AH239" i="13"/>
  <c r="AH235" i="13"/>
  <c r="AH227" i="13"/>
  <c r="AH219" i="13"/>
  <c r="AH211" i="13"/>
  <c r="AH203" i="13"/>
  <c r="AH195" i="13"/>
  <c r="AH187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74" i="13"/>
  <c r="AH70" i="13"/>
  <c r="AH66" i="13"/>
  <c r="AH62" i="13"/>
  <c r="AH58" i="13"/>
  <c r="AH343" i="13"/>
  <c r="AH335" i="13"/>
  <c r="AH327" i="13"/>
  <c r="AH319" i="13"/>
  <c r="AH311" i="13"/>
  <c r="AH303" i="13"/>
  <c r="AH295" i="13"/>
  <c r="AH287" i="13"/>
  <c r="AH279" i="13"/>
  <c r="AH271" i="13"/>
  <c r="AH263" i="13"/>
  <c r="AH251" i="13"/>
  <c r="AH243" i="13"/>
  <c r="AH231" i="13"/>
  <c r="AH223" i="13"/>
  <c r="AH215" i="13"/>
  <c r="AH207" i="13"/>
  <c r="AH199" i="13"/>
  <c r="AH191" i="13"/>
  <c r="AH183" i="13"/>
  <c r="AH176" i="13"/>
  <c r="AH172" i="13"/>
  <c r="AH168" i="13"/>
  <c r="AH164" i="13"/>
  <c r="AH160" i="13"/>
  <c r="AH156" i="13"/>
  <c r="AH152" i="13"/>
  <c r="AH148" i="13"/>
  <c r="AH144" i="13"/>
  <c r="AH140" i="13"/>
  <c r="AH136" i="13"/>
  <c r="AH132" i="13"/>
  <c r="AH128" i="13"/>
  <c r="AH124" i="13"/>
  <c r="AH120" i="13"/>
  <c r="AH116" i="13"/>
  <c r="AH112" i="13"/>
  <c r="AH108" i="13"/>
  <c r="AH104" i="13"/>
  <c r="AH100" i="13"/>
  <c r="AH96" i="13"/>
  <c r="AH92" i="13"/>
  <c r="AH88" i="13"/>
  <c r="AH84" i="13"/>
  <c r="AH80" i="13"/>
  <c r="AH76" i="13"/>
  <c r="AH72" i="13"/>
  <c r="AH68" i="13"/>
  <c r="AH64" i="13"/>
  <c r="AH60" i="13"/>
  <c r="AH55" i="13"/>
  <c r="AE55" i="13" s="1"/>
  <c r="AH56" i="13"/>
  <c r="AF345" i="13"/>
  <c r="AF343" i="13"/>
  <c r="AF341" i="13"/>
  <c r="AF339" i="13"/>
  <c r="AF337" i="13"/>
  <c r="AF335" i="13"/>
  <c r="AF333" i="13"/>
  <c r="AF331" i="13"/>
  <c r="AF329" i="13"/>
  <c r="AF327" i="13"/>
  <c r="AF325" i="13"/>
  <c r="AF323" i="13"/>
  <c r="AF321" i="13"/>
  <c r="AF319" i="13"/>
  <c r="AF317" i="13"/>
  <c r="AF315" i="13"/>
  <c r="AF313" i="13"/>
  <c r="AF311" i="13"/>
  <c r="AF309" i="13"/>
  <c r="AF307" i="13"/>
  <c r="AF305" i="13"/>
  <c r="AF303" i="13"/>
  <c r="AF301" i="13"/>
  <c r="AF299" i="13"/>
  <c r="AF297" i="13"/>
  <c r="AF295" i="13"/>
  <c r="AF293" i="13"/>
  <c r="AF291" i="13"/>
  <c r="AF289" i="13"/>
  <c r="AF287" i="13"/>
  <c r="AF285" i="13"/>
  <c r="AF283" i="13"/>
  <c r="AF281" i="13"/>
  <c r="AF279" i="13"/>
  <c r="AF277" i="13"/>
  <c r="AF275" i="13"/>
  <c r="AF273" i="13"/>
  <c r="AF271" i="13"/>
  <c r="AF269" i="13"/>
  <c r="AF267" i="13"/>
  <c r="AF265" i="13"/>
  <c r="AF263" i="13"/>
  <c r="AF261" i="13"/>
  <c r="AF259" i="13"/>
  <c r="AF257" i="13"/>
  <c r="AF255" i="13"/>
  <c r="AF253" i="13"/>
  <c r="AF251" i="13"/>
  <c r="AF249" i="13"/>
  <c r="AF247" i="13"/>
  <c r="AF245" i="13"/>
  <c r="AF243" i="13"/>
  <c r="AF241" i="13"/>
  <c r="AF239" i="13"/>
  <c r="AF237" i="13"/>
  <c r="AF235" i="13"/>
  <c r="AF233" i="13"/>
  <c r="AF231" i="13"/>
  <c r="AF229" i="13"/>
  <c r="AF227" i="13"/>
  <c r="AF225" i="13"/>
  <c r="AF223" i="13"/>
  <c r="AF221" i="13"/>
  <c r="AF219" i="13"/>
  <c r="AF217" i="13"/>
  <c r="AF215" i="13"/>
  <c r="AF213" i="13"/>
  <c r="AF211" i="13"/>
  <c r="AF209" i="13"/>
  <c r="AF207" i="13"/>
  <c r="AF205" i="13"/>
  <c r="AF203" i="13"/>
  <c r="AF201" i="13"/>
  <c r="AF199" i="13"/>
  <c r="AF197" i="13"/>
  <c r="AF195" i="13"/>
  <c r="AF193" i="13"/>
  <c r="AF191" i="13"/>
  <c r="AF189" i="13"/>
  <c r="AF187" i="13"/>
  <c r="AF185" i="13"/>
  <c r="AF183" i="13"/>
  <c r="AF181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8" i="13"/>
  <c r="AF176" i="13"/>
  <c r="AF174" i="13"/>
  <c r="AF172" i="13"/>
  <c r="AF170" i="13"/>
  <c r="AF168" i="13"/>
  <c r="AF166" i="13"/>
  <c r="AF164" i="13"/>
  <c r="AF162" i="13"/>
  <c r="AF160" i="13"/>
  <c r="AF158" i="13"/>
  <c r="AF156" i="13"/>
  <c r="AF154" i="13"/>
  <c r="AF152" i="13"/>
  <c r="AF150" i="13"/>
  <c r="AF148" i="13"/>
  <c r="AF146" i="13"/>
  <c r="AF144" i="13"/>
  <c r="AF142" i="13"/>
  <c r="AF140" i="13"/>
  <c r="AF138" i="13"/>
  <c r="AF136" i="13"/>
  <c r="AF134" i="13"/>
  <c r="AF132" i="13"/>
  <c r="AF130" i="13"/>
  <c r="AF128" i="13"/>
  <c r="AF126" i="13"/>
  <c r="AF124" i="13"/>
  <c r="AF122" i="13"/>
  <c r="AF120" i="13"/>
  <c r="AF118" i="13"/>
  <c r="AF116" i="13"/>
  <c r="AF114" i="13"/>
  <c r="AF112" i="13"/>
  <c r="AF110" i="13"/>
  <c r="AF108" i="13"/>
  <c r="AF106" i="13"/>
  <c r="AF104" i="13"/>
  <c r="AF102" i="13"/>
  <c r="AF100" i="13"/>
  <c r="AF98" i="13"/>
  <c r="AF96" i="13"/>
  <c r="AF94" i="13"/>
  <c r="AF92" i="13"/>
  <c r="AF90" i="13"/>
  <c r="AF88" i="13"/>
  <c r="AF86" i="13"/>
  <c r="AF84" i="13"/>
  <c r="AF82" i="13"/>
  <c r="AF80" i="13"/>
  <c r="AF78" i="13"/>
  <c r="AF76" i="13"/>
  <c r="AF74" i="13"/>
  <c r="AF72" i="13"/>
  <c r="AF70" i="13"/>
  <c r="AF68" i="13"/>
  <c r="AF66" i="13"/>
  <c r="AF64" i="13"/>
  <c r="AF62" i="13"/>
  <c r="AF60" i="13"/>
  <c r="AF58" i="13"/>
  <c r="AF55" i="13"/>
  <c r="AC55" i="13" s="1"/>
  <c r="AF342" i="13"/>
  <c r="AF334" i="13"/>
  <c r="AF326" i="13"/>
  <c r="AF318" i="13"/>
  <c r="AF310" i="13"/>
  <c r="AF302" i="13"/>
  <c r="AF294" i="13"/>
  <c r="AF286" i="13"/>
  <c r="AF278" i="13"/>
  <c r="AF270" i="13"/>
  <c r="AF262" i="13"/>
  <c r="AF250" i="13"/>
  <c r="AF242" i="13"/>
  <c r="AF230" i="13"/>
  <c r="AF222" i="13"/>
  <c r="AF214" i="13"/>
  <c r="AF206" i="13"/>
  <c r="AF198" i="13"/>
  <c r="AF190" i="13"/>
  <c r="AF182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73" i="13"/>
  <c r="AF69" i="13"/>
  <c r="AF65" i="13"/>
  <c r="AF61" i="13"/>
  <c r="AF56" i="13"/>
  <c r="AF346" i="13"/>
  <c r="AF338" i="13"/>
  <c r="AF330" i="13"/>
  <c r="AF322" i="13"/>
  <c r="AF314" i="13"/>
  <c r="AF306" i="13"/>
  <c r="AF298" i="13"/>
  <c r="AF290" i="13"/>
  <c r="AF282" i="13"/>
  <c r="AF274" i="13"/>
  <c r="AF266" i="13"/>
  <c r="AF258" i="13"/>
  <c r="AF254" i="13"/>
  <c r="AF246" i="13"/>
  <c r="AF238" i="13"/>
  <c r="AF234" i="13"/>
  <c r="AF226" i="13"/>
  <c r="AF218" i="13"/>
  <c r="AF210" i="13"/>
  <c r="AF202" i="13"/>
  <c r="AF194" i="13"/>
  <c r="AF186" i="13"/>
  <c r="AF179" i="13"/>
  <c r="AF175" i="13"/>
  <c r="AF171" i="13"/>
  <c r="AF167" i="13"/>
  <c r="AF163" i="13"/>
  <c r="AF159" i="13"/>
  <c r="AF155" i="13"/>
  <c r="AF151" i="13"/>
  <c r="AF147" i="13"/>
  <c r="AF143" i="13"/>
  <c r="AF139" i="13"/>
  <c r="AF135" i="13"/>
  <c r="AF131" i="13"/>
  <c r="AF127" i="13"/>
  <c r="AF123" i="13"/>
  <c r="AF119" i="13"/>
  <c r="AF115" i="13"/>
  <c r="AF111" i="13"/>
  <c r="AF107" i="13"/>
  <c r="AF103" i="13"/>
  <c r="AF99" i="13"/>
  <c r="AF95" i="13"/>
  <c r="AF91" i="13"/>
  <c r="AF87" i="13"/>
  <c r="AF83" i="13"/>
  <c r="AF79" i="13"/>
  <c r="AF75" i="13"/>
  <c r="AF71" i="13"/>
  <c r="AF67" i="13"/>
  <c r="AF63" i="13"/>
  <c r="AF59" i="13"/>
  <c r="AF57" i="13"/>
  <c r="AG345" i="13"/>
  <c r="AG343" i="13"/>
  <c r="AG341" i="13"/>
  <c r="AG339" i="13"/>
  <c r="AG337" i="13"/>
  <c r="AG335" i="13"/>
  <c r="AG333" i="13"/>
  <c r="AG331" i="13"/>
  <c r="AG329" i="13"/>
  <c r="AG327" i="13"/>
  <c r="AG325" i="13"/>
  <c r="AG323" i="13"/>
  <c r="AG321" i="13"/>
  <c r="AG319" i="13"/>
  <c r="AG317" i="13"/>
  <c r="AG315" i="13"/>
  <c r="AG313" i="13"/>
  <c r="AG311" i="13"/>
  <c r="AG309" i="13"/>
  <c r="AG307" i="13"/>
  <c r="AG305" i="13"/>
  <c r="AG303" i="13"/>
  <c r="AG301" i="13"/>
  <c r="AG299" i="13"/>
  <c r="AG297" i="13"/>
  <c r="AG295" i="13"/>
  <c r="AG293" i="13"/>
  <c r="AG291" i="13"/>
  <c r="AG289" i="13"/>
  <c r="AG287" i="13"/>
  <c r="AG285" i="13"/>
  <c r="AG283" i="13"/>
  <c r="AG281" i="13"/>
  <c r="AG279" i="13"/>
  <c r="AG277" i="13"/>
  <c r="AG275" i="13"/>
  <c r="AG273" i="13"/>
  <c r="AG271" i="13"/>
  <c r="AG269" i="13"/>
  <c r="AG267" i="13"/>
  <c r="AG265" i="13"/>
  <c r="AG263" i="13"/>
  <c r="AG261" i="13"/>
  <c r="AG259" i="13"/>
  <c r="AG257" i="13"/>
  <c r="AG255" i="13"/>
  <c r="AG253" i="13"/>
  <c r="AG251" i="13"/>
  <c r="AG249" i="13"/>
  <c r="AG247" i="13"/>
  <c r="AG245" i="13"/>
  <c r="AG243" i="13"/>
  <c r="AG241" i="13"/>
  <c r="AG239" i="13"/>
  <c r="AG237" i="13"/>
  <c r="AG235" i="13"/>
  <c r="AG233" i="13"/>
  <c r="AG231" i="13"/>
  <c r="AG229" i="13"/>
  <c r="AG227" i="13"/>
  <c r="AG225" i="13"/>
  <c r="AG223" i="13"/>
  <c r="AG221" i="13"/>
  <c r="AG219" i="13"/>
  <c r="AG217" i="13"/>
  <c r="AG215" i="13"/>
  <c r="AG213" i="13"/>
  <c r="AG211" i="13"/>
  <c r="AG209" i="13"/>
  <c r="AG207" i="13"/>
  <c r="AG205" i="13"/>
  <c r="AG203" i="13"/>
  <c r="AG201" i="13"/>
  <c r="AG199" i="13"/>
  <c r="AG197" i="13"/>
  <c r="AG195" i="13"/>
  <c r="AG193" i="13"/>
  <c r="AG191" i="13"/>
  <c r="AG189" i="13"/>
  <c r="AG187" i="13"/>
  <c r="AG185" i="13"/>
  <c r="AG183" i="13"/>
  <c r="AG181" i="13"/>
  <c r="AG56" i="13"/>
  <c r="AG342" i="13"/>
  <c r="AG330" i="13"/>
  <c r="AG322" i="13"/>
  <c r="AG314" i="13"/>
  <c r="AG302" i="13"/>
  <c r="AG294" i="13"/>
  <c r="AG286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256" i="13"/>
  <c r="AG252" i="13"/>
  <c r="AG248" i="13"/>
  <c r="AG244" i="13"/>
  <c r="AG240" i="13"/>
  <c r="AG236" i="13"/>
  <c r="AG232" i="13"/>
  <c r="AG228" i="13"/>
  <c r="AG224" i="13"/>
  <c r="AG220" i="13"/>
  <c r="AG216" i="13"/>
  <c r="AG212" i="13"/>
  <c r="AG208" i="13"/>
  <c r="AG204" i="13"/>
  <c r="AG200" i="13"/>
  <c r="AG196" i="13"/>
  <c r="AG192" i="13"/>
  <c r="AG188" i="13"/>
  <c r="AG184" i="13"/>
  <c r="AG180" i="13"/>
  <c r="AG178" i="13"/>
  <c r="AG176" i="13"/>
  <c r="AG174" i="13"/>
  <c r="AG172" i="13"/>
  <c r="AG170" i="13"/>
  <c r="AG168" i="13"/>
  <c r="AG166" i="13"/>
  <c r="AG164" i="13"/>
  <c r="AG162" i="13"/>
  <c r="AG160" i="13"/>
  <c r="AG158" i="13"/>
  <c r="AG156" i="13"/>
  <c r="AG154" i="13"/>
  <c r="AG152" i="13"/>
  <c r="AG150" i="13"/>
  <c r="AG148" i="13"/>
  <c r="AG146" i="13"/>
  <c r="AG144" i="13"/>
  <c r="AG142" i="13"/>
  <c r="AG140" i="13"/>
  <c r="AG138" i="13"/>
  <c r="AG136" i="13"/>
  <c r="AG134" i="13"/>
  <c r="AG132" i="13"/>
  <c r="AG130" i="13"/>
  <c r="AG128" i="13"/>
  <c r="AG126" i="13"/>
  <c r="AG124" i="13"/>
  <c r="AG122" i="13"/>
  <c r="AG120" i="13"/>
  <c r="AG118" i="13"/>
  <c r="AG116" i="13"/>
  <c r="AG114" i="13"/>
  <c r="AG112" i="13"/>
  <c r="AG110" i="13"/>
  <c r="AG108" i="13"/>
  <c r="AG106" i="13"/>
  <c r="AG104" i="13"/>
  <c r="AG102" i="13"/>
  <c r="AG100" i="13"/>
  <c r="AG98" i="13"/>
  <c r="AG96" i="13"/>
  <c r="AG94" i="13"/>
  <c r="AG92" i="13"/>
  <c r="AG90" i="13"/>
  <c r="AG88" i="13"/>
  <c r="AG86" i="13"/>
  <c r="AG84" i="13"/>
  <c r="AG82" i="13"/>
  <c r="AG80" i="13"/>
  <c r="AG78" i="13"/>
  <c r="AG76" i="13"/>
  <c r="AG74" i="13"/>
  <c r="AG72" i="13"/>
  <c r="AG70" i="13"/>
  <c r="AG68" i="13"/>
  <c r="AG66" i="13"/>
  <c r="AG64" i="13"/>
  <c r="AG62" i="13"/>
  <c r="AG60" i="13"/>
  <c r="AG58" i="13"/>
  <c r="AG55" i="13"/>
  <c r="AD55" i="13" s="1"/>
  <c r="AG346" i="13"/>
  <c r="AG338" i="13"/>
  <c r="AG334" i="13"/>
  <c r="AG326" i="13"/>
  <c r="AG318" i="13"/>
  <c r="AG310" i="13"/>
  <c r="AG306" i="13"/>
  <c r="AG298" i="13"/>
  <c r="AG290" i="13"/>
  <c r="AG274" i="13"/>
  <c r="AG258" i="13"/>
  <c r="AG242" i="13"/>
  <c r="AG226" i="13"/>
  <c r="AG210" i="13"/>
  <c r="AG194" i="13"/>
  <c r="AG179" i="13"/>
  <c r="AG171" i="13"/>
  <c r="AG163" i="13"/>
  <c r="AG155" i="13"/>
  <c r="AG147" i="13"/>
  <c r="AG139" i="13"/>
  <c r="AG131" i="13"/>
  <c r="AG123" i="13"/>
  <c r="AG115" i="13"/>
  <c r="AG107" i="13"/>
  <c r="AG99" i="13"/>
  <c r="AG91" i="13"/>
  <c r="AG83" i="13"/>
  <c r="AG75" i="13"/>
  <c r="AG67" i="13"/>
  <c r="AG59" i="13"/>
  <c r="AG79" i="13"/>
  <c r="AG165" i="13"/>
  <c r="AG125" i="13"/>
  <c r="AG117" i="13"/>
  <c r="AG109" i="13"/>
  <c r="AG101" i="13"/>
  <c r="AG93" i="13"/>
  <c r="AG85" i="13"/>
  <c r="AG270" i="13"/>
  <c r="AG254" i="13"/>
  <c r="AG238" i="13"/>
  <c r="AG222" i="13"/>
  <c r="AG206" i="13"/>
  <c r="AG190" i="13"/>
  <c r="AG177" i="13"/>
  <c r="AG169" i="13"/>
  <c r="AG161" i="13"/>
  <c r="AG153" i="13"/>
  <c r="AG145" i="13"/>
  <c r="AG137" i="13"/>
  <c r="AG129" i="13"/>
  <c r="AG121" i="13"/>
  <c r="AG113" i="13"/>
  <c r="AG105" i="13"/>
  <c r="AG97" i="13"/>
  <c r="AG89" i="13"/>
  <c r="AG81" i="13"/>
  <c r="AG73" i="13"/>
  <c r="AG65" i="13"/>
  <c r="AG282" i="13"/>
  <c r="AG266" i="13"/>
  <c r="AG250" i="13"/>
  <c r="AG234" i="13"/>
  <c r="AG218" i="13"/>
  <c r="AG202" i="13"/>
  <c r="AG186" i="13"/>
  <c r="AG175" i="13"/>
  <c r="AG167" i="13"/>
  <c r="AG159" i="13"/>
  <c r="AG151" i="13"/>
  <c r="AG143" i="13"/>
  <c r="AG135" i="13"/>
  <c r="AG127" i="13"/>
  <c r="AG119" i="13"/>
  <c r="AG111" i="13"/>
  <c r="AG103" i="13"/>
  <c r="AG95" i="13"/>
  <c r="AG87" i="13"/>
  <c r="AG71" i="13"/>
  <c r="AG63" i="13"/>
  <c r="AG57" i="13"/>
  <c r="AG278" i="13"/>
  <c r="AG262" i="13"/>
  <c r="AG246" i="13"/>
  <c r="AG230" i="13"/>
  <c r="AG214" i="13"/>
  <c r="AG198" i="13"/>
  <c r="AG182" i="13"/>
  <c r="AG173" i="13"/>
  <c r="AG157" i="13"/>
  <c r="AG149" i="13"/>
  <c r="AG141" i="13"/>
  <c r="AG133" i="13"/>
  <c r="AG77" i="13"/>
  <c r="AG69" i="13"/>
  <c r="AG61" i="13"/>
  <c r="C58" i="13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AS57" i="13"/>
  <c r="D58" i="13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AT57" i="13"/>
  <c r="B58" i="13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AO7" i="13"/>
  <c r="AL8" i="13"/>
  <c r="CD6" i="13" l="1"/>
  <c r="CF6" i="13" s="1"/>
  <c r="AR8" i="13"/>
  <c r="BL8" i="13" s="1"/>
  <c r="CD7" i="13"/>
  <c r="CE7" i="13" s="1"/>
  <c r="BO7" i="13"/>
  <c r="AX7" i="13"/>
  <c r="BA7" i="13" s="1"/>
  <c r="BD7" i="13" s="1"/>
  <c r="D112" i="13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D56" i="13"/>
  <c r="AA55" i="13"/>
  <c r="BP55" i="13" s="1"/>
  <c r="AE56" i="13"/>
  <c r="AB55" i="13"/>
  <c r="BQ55" i="13" s="1"/>
  <c r="BL7" i="13"/>
  <c r="C112" i="13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C56" i="13"/>
  <c r="Z55" i="13"/>
  <c r="AW57" i="13"/>
  <c r="AK58" i="13" s="1"/>
  <c r="J57" i="13"/>
  <c r="BN57" i="13"/>
  <c r="B112" i="13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I57" i="13"/>
  <c r="BM57" i="13"/>
  <c r="AV57" i="13"/>
  <c r="AJ58" i="13" s="1"/>
  <c r="AL9" i="13"/>
  <c r="AO8" i="13"/>
  <c r="AU8" i="13"/>
  <c r="AI9" i="13" s="1"/>
  <c r="CE6" i="13" l="1"/>
  <c r="CF7" i="13"/>
  <c r="AZ57" i="13"/>
  <c r="BC57" i="13" s="1"/>
  <c r="BO8" i="13"/>
  <c r="CD8" i="13"/>
  <c r="CE8" i="13" s="1"/>
  <c r="F265" i="7"/>
  <c r="AX8" i="13"/>
  <c r="BA8" i="13" s="1"/>
  <c r="BD8" i="13" s="1"/>
  <c r="AR9" i="13"/>
  <c r="BL9" i="13" s="1"/>
  <c r="AY57" i="13"/>
  <c r="BB57" i="13" s="1"/>
  <c r="AE57" i="13"/>
  <c r="AB56" i="13"/>
  <c r="BQ56" i="13" s="1"/>
  <c r="AS58" i="13"/>
  <c r="I58" i="13" s="1"/>
  <c r="AT58" i="13"/>
  <c r="R57" i="13"/>
  <c r="L57" i="13"/>
  <c r="O57" i="13" s="1"/>
  <c r="S57" i="13"/>
  <c r="M57" i="13"/>
  <c r="P57" i="13" s="1"/>
  <c r="AC57" i="13"/>
  <c r="Z56" i="13"/>
  <c r="AD57" i="13"/>
  <c r="AA56" i="13"/>
  <c r="BP56" i="13" s="1"/>
  <c r="BH55" i="13"/>
  <c r="AO9" i="13"/>
  <c r="AL10" i="13"/>
  <c r="CF8" i="13" l="1"/>
  <c r="BO9" i="13"/>
  <c r="CD9" i="13"/>
  <c r="F266" i="7"/>
  <c r="AW58" i="13"/>
  <c r="AK59" i="13" s="1"/>
  <c r="AT59" i="13" s="1"/>
  <c r="AW59" i="13" s="1"/>
  <c r="AK60" i="13" s="1"/>
  <c r="AT60" i="13" s="1"/>
  <c r="AU9" i="13"/>
  <c r="AI10" i="13" s="1"/>
  <c r="AR10" i="13" s="1"/>
  <c r="BL10" i="13" s="1"/>
  <c r="N266" i="7"/>
  <c r="O266" i="7"/>
  <c r="R266" i="7"/>
  <c r="Q266" i="7"/>
  <c r="P266" i="7"/>
  <c r="J266" i="7"/>
  <c r="K266" i="7"/>
  <c r="H266" i="7"/>
  <c r="I266" i="7"/>
  <c r="G266" i="7"/>
  <c r="AD58" i="13"/>
  <c r="AD59" i="13" s="1"/>
  <c r="AD60" i="13" s="1"/>
  <c r="AD61" i="13" s="1"/>
  <c r="AD62" i="13" s="1"/>
  <c r="AD63" i="13" s="1"/>
  <c r="AD64" i="13" s="1"/>
  <c r="AD65" i="13" s="1"/>
  <c r="AD66" i="13" s="1"/>
  <c r="AD67" i="13" s="1"/>
  <c r="AD68" i="13" s="1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A57" i="13"/>
  <c r="BP57" i="13" s="1"/>
  <c r="L58" i="13"/>
  <c r="O58" i="13" s="1"/>
  <c r="R58" i="13"/>
  <c r="Z57" i="13"/>
  <c r="AC58" i="13"/>
  <c r="AC59" i="13" s="1"/>
  <c r="AC60" i="13" s="1"/>
  <c r="AE58" i="13"/>
  <c r="AE59" i="13" s="1"/>
  <c r="AE60" i="13" s="1"/>
  <c r="AB57" i="13"/>
  <c r="BQ57" i="13" s="1"/>
  <c r="BH56" i="13"/>
  <c r="J58" i="13"/>
  <c r="BN58" i="13"/>
  <c r="AV58" i="13"/>
  <c r="AJ59" i="13" s="1"/>
  <c r="BM58" i="13"/>
  <c r="AL11" i="13"/>
  <c r="AU10" i="13"/>
  <c r="AI11" i="13" s="1"/>
  <c r="AO10" i="13"/>
  <c r="AX9" i="13" l="1"/>
  <c r="BA9" i="13" s="1"/>
  <c r="BD9" i="13" s="1"/>
  <c r="BN59" i="13"/>
  <c r="AA58" i="13"/>
  <c r="BP58" i="13" s="1"/>
  <c r="AA59" i="13"/>
  <c r="AZ58" i="13"/>
  <c r="BC58" i="13" s="1"/>
  <c r="BO10" i="13"/>
  <c r="AX10" i="13"/>
  <c r="BA10" i="13" s="1"/>
  <c r="BD10" i="13" s="1"/>
  <c r="CD10" i="13"/>
  <c r="AZ59" i="13"/>
  <c r="BC59" i="13" s="1"/>
  <c r="CE9" i="13"/>
  <c r="CF9" i="13"/>
  <c r="F267" i="7"/>
  <c r="J59" i="13"/>
  <c r="M59" i="13" s="1"/>
  <c r="AY58" i="13"/>
  <c r="BB58" i="13" s="1"/>
  <c r="P267" i="7"/>
  <c r="N267" i="7"/>
  <c r="O267" i="7"/>
  <c r="R267" i="7"/>
  <c r="Q267" i="7"/>
  <c r="S266" i="7"/>
  <c r="K166" i="12" s="1"/>
  <c r="L166" i="12" s="1"/>
  <c r="M166" i="12" s="1"/>
  <c r="I267" i="7"/>
  <c r="BN60" i="13"/>
  <c r="AW60" i="13"/>
  <c r="AK61" i="13" s="1"/>
  <c r="J60" i="13"/>
  <c r="K267" i="7"/>
  <c r="AE61" i="13"/>
  <c r="AE62" i="13" s="1"/>
  <c r="AE63" i="13" s="1"/>
  <c r="AE64" i="13" s="1"/>
  <c r="AE65" i="13" s="1"/>
  <c r="AE66" i="13" s="1"/>
  <c r="AE67" i="13" s="1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AS59" i="13"/>
  <c r="L266" i="7"/>
  <c r="G166" i="12" s="1"/>
  <c r="G267" i="7"/>
  <c r="M58" i="13"/>
  <c r="P58" i="13" s="1"/>
  <c r="S58" i="13"/>
  <c r="AB59" i="13" s="1"/>
  <c r="BQ59" i="13" s="1"/>
  <c r="BH57" i="13"/>
  <c r="AC61" i="13"/>
  <c r="AC62" i="13" s="1"/>
  <c r="AC63" i="13" s="1"/>
  <c r="AC64" i="13" s="1"/>
  <c r="AC65" i="13" s="1"/>
  <c r="AC66" i="13" s="1"/>
  <c r="AC67" i="13" s="1"/>
  <c r="AC68" i="13" s="1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J267" i="7"/>
  <c r="AR11" i="13"/>
  <c r="AB58" i="13"/>
  <c r="BQ58" i="13" s="1"/>
  <c r="H267" i="7"/>
  <c r="AL12" i="13"/>
  <c r="AO11" i="13"/>
  <c r="S59" i="13" l="1"/>
  <c r="AB60" i="13" s="1"/>
  <c r="BQ60" i="13" s="1"/>
  <c r="BX56" i="13"/>
  <c r="BY56" i="13"/>
  <c r="BZ56" i="13"/>
  <c r="BO11" i="13"/>
  <c r="CD11" i="13"/>
  <c r="BP59" i="13"/>
  <c r="CE10" i="13"/>
  <c r="CF10" i="13"/>
  <c r="AZ60" i="13"/>
  <c r="BC60" i="13" s="1"/>
  <c r="BL11" i="13"/>
  <c r="J268" i="7"/>
  <c r="AV59" i="13"/>
  <c r="AJ60" i="13" s="1"/>
  <c r="AS60" i="13" s="1"/>
  <c r="BM60" i="13" s="1"/>
  <c r="R268" i="7"/>
  <c r="H268" i="7"/>
  <c r="Q268" i="7"/>
  <c r="K268" i="7"/>
  <c r="I268" i="7"/>
  <c r="O268" i="7"/>
  <c r="P268" i="7"/>
  <c r="N268" i="7"/>
  <c r="N167" i="12"/>
  <c r="S267" i="7"/>
  <c r="K167" i="12" s="1"/>
  <c r="L167" i="12" s="1"/>
  <c r="M167" i="12" s="1"/>
  <c r="L267" i="7"/>
  <c r="G167" i="12" s="1"/>
  <c r="G268" i="7"/>
  <c r="I59" i="13"/>
  <c r="BM59" i="13"/>
  <c r="S60" i="13"/>
  <c r="AB61" i="13" s="1"/>
  <c r="M60" i="13"/>
  <c r="P60" i="13" s="1"/>
  <c r="H166" i="12"/>
  <c r="I166" i="12" s="1"/>
  <c r="AU11" i="13"/>
  <c r="AI12" i="13" s="1"/>
  <c r="AR12" i="13" s="1"/>
  <c r="AU12" i="13" s="1"/>
  <c r="AI13" i="13" s="1"/>
  <c r="P59" i="13"/>
  <c r="AO12" i="13"/>
  <c r="AL13" i="13"/>
  <c r="AR13" i="13" l="1"/>
  <c r="BO13" i="13" s="1"/>
  <c r="BZ57" i="13"/>
  <c r="BY57" i="13"/>
  <c r="I60" i="13"/>
  <c r="L60" i="13" s="1"/>
  <c r="AV60" i="13"/>
  <c r="AJ61" i="13" s="1"/>
  <c r="AY59" i="13"/>
  <c r="BB59" i="13" s="1"/>
  <c r="AX11" i="13"/>
  <c r="BA11" i="13" s="1"/>
  <c r="BD11" i="13" s="1"/>
  <c r="BL12" i="13"/>
  <c r="BO12" i="13"/>
  <c r="AX12" i="13"/>
  <c r="BA12" i="13" s="1"/>
  <c r="BD12" i="13" s="1"/>
  <c r="CD12" i="13"/>
  <c r="BW56" i="13"/>
  <c r="CC56" i="13" s="1"/>
  <c r="BU56" i="13"/>
  <c r="CA56" i="13" s="1"/>
  <c r="BV56" i="13"/>
  <c r="CB56" i="13" s="1"/>
  <c r="CF11" i="13"/>
  <c r="CE11" i="13"/>
  <c r="L268" i="7"/>
  <c r="G168" i="12" s="1"/>
  <c r="H168" i="12" s="1"/>
  <c r="N168" i="12"/>
  <c r="S268" i="7"/>
  <c r="K168" i="12" s="1"/>
  <c r="L168" i="12" s="1"/>
  <c r="M168" i="12" s="1"/>
  <c r="H167" i="12"/>
  <c r="I167" i="12" s="1"/>
  <c r="L59" i="13"/>
  <c r="O59" i="13" s="1"/>
  <c r="R59" i="13"/>
  <c r="AA60" i="13" s="1"/>
  <c r="BP60" i="13" s="1"/>
  <c r="R60" i="13"/>
  <c r="AA61" i="13" s="1"/>
  <c r="J167" i="12"/>
  <c r="AO13" i="13"/>
  <c r="AL14" i="13"/>
  <c r="AU13" i="13" l="1"/>
  <c r="AI14" i="13" s="1"/>
  <c r="CD13" i="13"/>
  <c r="CF13" i="13" s="1"/>
  <c r="BL13" i="13"/>
  <c r="AY60" i="13"/>
  <c r="BB60" i="13" s="1"/>
  <c r="BY58" i="13"/>
  <c r="BZ58" i="13"/>
  <c r="BV57" i="13"/>
  <c r="CB57" i="13" s="1"/>
  <c r="BW57" i="13"/>
  <c r="CC57" i="13" s="1"/>
  <c r="AX13" i="13"/>
  <c r="BA13" i="13" s="1"/>
  <c r="BD13" i="13" s="1"/>
  <c r="CE12" i="13"/>
  <c r="CF12" i="13"/>
  <c r="I168" i="12"/>
  <c r="N169" i="12"/>
  <c r="J168" i="12"/>
  <c r="AR14" i="13"/>
  <c r="BL14" i="13" s="1"/>
  <c r="O60" i="13"/>
  <c r="AL15" i="13"/>
  <c r="AO14" i="13"/>
  <c r="CE13" i="13" l="1"/>
  <c r="BO14" i="13"/>
  <c r="CD14" i="13"/>
  <c r="BV58" i="13"/>
  <c r="CB58" i="13" s="1"/>
  <c r="BW58" i="13"/>
  <c r="CC58" i="13" s="1"/>
  <c r="J169" i="12"/>
  <c r="AU14" i="13"/>
  <c r="AI15" i="13" s="1"/>
  <c r="AR15" i="13" s="1"/>
  <c r="BL15" i="13" s="1"/>
  <c r="AO15" i="13"/>
  <c r="AL16" i="13"/>
  <c r="CE14" i="13" l="1"/>
  <c r="CF14" i="13"/>
  <c r="AX14" i="13"/>
  <c r="BA14" i="13" s="1"/>
  <c r="BD14" i="13" s="1"/>
  <c r="BO15" i="13"/>
  <c r="CD15" i="13"/>
  <c r="AU15" i="13"/>
  <c r="AI16" i="13" s="1"/>
  <c r="AR16" i="13" s="1"/>
  <c r="BL16" i="13" s="1"/>
  <c r="AO16" i="13"/>
  <c r="AL17" i="13"/>
  <c r="AX15" i="13" l="1"/>
  <c r="BA15" i="13" s="1"/>
  <c r="BD15" i="13" s="1"/>
  <c r="AU16" i="13"/>
  <c r="AI17" i="13" s="1"/>
  <c r="AR17" i="13" s="1"/>
  <c r="AU17" i="13" s="1"/>
  <c r="AI18" i="13" s="1"/>
  <c r="CF15" i="13"/>
  <c r="CE15" i="13"/>
  <c r="BO16" i="13"/>
  <c r="AX16" i="13"/>
  <c r="BA16" i="13" s="1"/>
  <c r="BD16" i="13" s="1"/>
  <c r="CD16" i="13"/>
  <c r="AL18" i="13"/>
  <c r="AO17" i="13"/>
  <c r="CF16" i="13" l="1"/>
  <c r="CE16" i="13"/>
  <c r="AX17" i="13"/>
  <c r="BA17" i="13" s="1"/>
  <c r="BD17" i="13" s="1"/>
  <c r="BO17" i="13"/>
  <c r="CD17" i="13"/>
  <c r="AR18" i="13"/>
  <c r="BL18" i="13" s="1"/>
  <c r="BL17" i="13"/>
  <c r="AO18" i="13"/>
  <c r="AL19" i="13"/>
  <c r="AU18" i="13" l="1"/>
  <c r="AI19" i="13" s="1"/>
  <c r="AR19" i="13" s="1"/>
  <c r="BL19" i="13" s="1"/>
  <c r="BO18" i="13"/>
  <c r="CD18" i="13"/>
  <c r="CE17" i="13"/>
  <c r="CF17" i="13"/>
  <c r="AO19" i="13"/>
  <c r="AL20" i="13"/>
  <c r="AU19" i="13" l="1"/>
  <c r="AI20" i="13" s="1"/>
  <c r="AR20" i="13" s="1"/>
  <c r="AU20" i="13" s="1"/>
  <c r="AI21" i="13" s="1"/>
  <c r="AX18" i="13"/>
  <c r="BA18" i="13" s="1"/>
  <c r="BD18" i="13" s="1"/>
  <c r="CE18" i="13"/>
  <c r="CF18" i="13"/>
  <c r="BO19" i="13"/>
  <c r="CD19" i="13"/>
  <c r="AO20" i="13"/>
  <c r="AL21" i="13"/>
  <c r="BO20" i="13" l="1"/>
  <c r="AR21" i="13"/>
  <c r="BL21" i="13" s="1"/>
  <c r="AX19" i="13"/>
  <c r="BA19" i="13" s="1"/>
  <c r="BD19" i="13" s="1"/>
  <c r="BL20" i="13"/>
  <c r="CD20" i="13"/>
  <c r="CF20" i="13" s="1"/>
  <c r="CF19" i="13"/>
  <c r="CE19" i="13"/>
  <c r="AX20" i="13"/>
  <c r="BA20" i="13" s="1"/>
  <c r="BD20" i="13" s="1"/>
  <c r="AO21" i="13"/>
  <c r="AL22" i="13"/>
  <c r="AU21" i="13" l="1"/>
  <c r="AI22" i="13" s="1"/>
  <c r="AR22" i="13" s="1"/>
  <c r="BO21" i="13"/>
  <c r="CD21" i="13"/>
  <c r="CE21" i="13" s="1"/>
  <c r="CE20" i="13"/>
  <c r="AO22" i="13"/>
  <c r="AL23" i="13"/>
  <c r="CF21" i="13" l="1"/>
  <c r="AX21" i="13"/>
  <c r="BA21" i="13" s="1"/>
  <c r="BD21" i="13" s="1"/>
  <c r="BL22" i="13"/>
  <c r="BO22" i="13"/>
  <c r="CD22" i="13"/>
  <c r="AU22" i="13"/>
  <c r="AI23" i="13" s="1"/>
  <c r="AR23" i="13" s="1"/>
  <c r="AO23" i="13"/>
  <c r="AL24" i="13"/>
  <c r="BL23" i="13" l="1"/>
  <c r="BO23" i="13"/>
  <c r="CD23" i="13"/>
  <c r="AX22" i="13"/>
  <c r="BA22" i="13" s="1"/>
  <c r="BD22" i="13" s="1"/>
  <c r="CF22" i="13"/>
  <c r="CE22" i="13"/>
  <c r="AU23" i="13"/>
  <c r="AI24" i="13" s="1"/>
  <c r="AR24" i="13" s="1"/>
  <c r="AU24" i="13" s="1"/>
  <c r="AI25" i="13" s="1"/>
  <c r="AO24" i="13"/>
  <c r="AL25" i="13"/>
  <c r="AR25" i="13" l="1"/>
  <c r="CD25" i="13" s="1"/>
  <c r="AX23" i="13"/>
  <c r="BA23" i="13" s="1"/>
  <c r="BD23" i="13" s="1"/>
  <c r="BL24" i="13"/>
  <c r="BO24" i="13"/>
  <c r="AX24" i="13"/>
  <c r="BA24" i="13" s="1"/>
  <c r="BD24" i="13" s="1"/>
  <c r="CD24" i="13"/>
  <c r="CF23" i="13"/>
  <c r="CE23" i="13"/>
  <c r="AO25" i="13"/>
  <c r="AL26" i="13"/>
  <c r="AU25" i="13" l="1"/>
  <c r="AI26" i="13" s="1"/>
  <c r="AR26" i="13" s="1"/>
  <c r="BL25" i="13"/>
  <c r="BO25" i="13"/>
  <c r="CF25" i="13"/>
  <c r="CE25" i="13"/>
  <c r="CE24" i="13"/>
  <c r="CF24" i="13"/>
  <c r="AO26" i="13"/>
  <c r="AL27" i="13"/>
  <c r="AX25" i="13" l="1"/>
  <c r="BA25" i="13" s="1"/>
  <c r="BD25" i="13" s="1"/>
  <c r="BO26" i="13"/>
  <c r="CD26" i="13"/>
  <c r="BL26" i="13"/>
  <c r="AU26" i="13"/>
  <c r="AI27" i="13" s="1"/>
  <c r="AR27" i="13" s="1"/>
  <c r="AL28" i="13"/>
  <c r="AO27" i="13"/>
  <c r="CF26" i="13" l="1"/>
  <c r="CE26" i="13"/>
  <c r="BO27" i="13"/>
  <c r="CD27" i="13"/>
  <c r="BL27" i="13"/>
  <c r="AX26" i="13"/>
  <c r="BA26" i="13" s="1"/>
  <c r="BD26" i="13" s="1"/>
  <c r="AU27" i="13"/>
  <c r="AI28" i="13" s="1"/>
  <c r="AR28" i="13" s="1"/>
  <c r="AO28" i="13"/>
  <c r="AL29" i="13"/>
  <c r="CE27" i="13" l="1"/>
  <c r="CF27" i="13"/>
  <c r="AU28" i="13"/>
  <c r="AI29" i="13" s="1"/>
  <c r="AR29" i="13" s="1"/>
  <c r="AU29" i="13" s="1"/>
  <c r="AI30" i="13" s="1"/>
  <c r="BO28" i="13"/>
  <c r="CD28" i="13"/>
  <c r="AX27" i="13"/>
  <c r="BA27" i="13" s="1"/>
  <c r="BD27" i="13" s="1"/>
  <c r="BL28" i="13"/>
  <c r="AL30" i="13"/>
  <c r="AO29" i="13"/>
  <c r="BL29" i="13" l="1"/>
  <c r="AX28" i="13"/>
  <c r="BA28" i="13" s="1"/>
  <c r="BD28" i="13" s="1"/>
  <c r="AR30" i="13"/>
  <c r="BO30" i="13" s="1"/>
  <c r="CE28" i="13"/>
  <c r="CF28" i="13"/>
  <c r="AX29" i="13"/>
  <c r="BA29" i="13" s="1"/>
  <c r="BD29" i="13" s="1"/>
  <c r="BO29" i="13"/>
  <c r="CD29" i="13"/>
  <c r="AL31" i="13"/>
  <c r="AO30" i="13"/>
  <c r="BL30" i="13" l="1"/>
  <c r="CD30" i="13"/>
  <c r="CE30" i="13" s="1"/>
  <c r="AU30" i="13"/>
  <c r="AI31" i="13" s="1"/>
  <c r="AR31" i="13" s="1"/>
  <c r="AU31" i="13" s="1"/>
  <c r="AI32" i="13" s="1"/>
  <c r="CF29" i="13"/>
  <c r="CE29" i="13"/>
  <c r="AL32" i="13"/>
  <c r="AO31" i="13"/>
  <c r="AX30" i="13" l="1"/>
  <c r="BA30" i="13" s="1"/>
  <c r="BD30" i="13" s="1"/>
  <c r="AR32" i="13"/>
  <c r="CD32" i="13" s="1"/>
  <c r="CF30" i="13"/>
  <c r="BL31" i="13"/>
  <c r="BO31" i="13"/>
  <c r="AX31" i="13"/>
  <c r="BA31" i="13" s="1"/>
  <c r="BD31" i="13" s="1"/>
  <c r="CD31" i="13"/>
  <c r="AL33" i="13"/>
  <c r="AO32" i="13"/>
  <c r="BL32" i="13" l="1"/>
  <c r="AU32" i="13"/>
  <c r="AI33" i="13" s="1"/>
  <c r="AR33" i="13" s="1"/>
  <c r="BL33" i="13" s="1"/>
  <c r="BO32" i="13"/>
  <c r="CF32" i="13"/>
  <c r="CE32" i="13"/>
  <c r="CE31" i="13"/>
  <c r="CF31" i="13"/>
  <c r="AL34" i="13"/>
  <c r="AO33" i="13"/>
  <c r="AX32" i="13" l="1"/>
  <c r="BA32" i="13" s="1"/>
  <c r="BD32" i="13" s="1"/>
  <c r="BO33" i="13"/>
  <c r="CD33" i="13"/>
  <c r="AU33" i="13"/>
  <c r="AI34" i="13" s="1"/>
  <c r="AR34" i="13" s="1"/>
  <c r="BL34" i="13" s="1"/>
  <c r="AL35" i="13"/>
  <c r="AO34" i="13"/>
  <c r="AU34" i="13" l="1"/>
  <c r="AI35" i="13" s="1"/>
  <c r="AR35" i="13" s="1"/>
  <c r="AX33" i="13"/>
  <c r="BA33" i="13" s="1"/>
  <c r="BD33" i="13" s="1"/>
  <c r="CE33" i="13"/>
  <c r="CF33" i="13"/>
  <c r="BO34" i="13"/>
  <c r="CD34" i="13"/>
  <c r="AO35" i="13"/>
  <c r="AL36" i="13"/>
  <c r="AX34" i="13" l="1"/>
  <c r="BA34" i="13" s="1"/>
  <c r="BD34" i="13" s="1"/>
  <c r="CE34" i="13"/>
  <c r="CF34" i="13"/>
  <c r="BL35" i="13"/>
  <c r="BO35" i="13"/>
  <c r="CD35" i="13"/>
  <c r="AU35" i="13"/>
  <c r="AI36" i="13" s="1"/>
  <c r="AR36" i="13" s="1"/>
  <c r="AU36" i="13" s="1"/>
  <c r="AI37" i="13" s="1"/>
  <c r="AO36" i="13"/>
  <c r="AL37" i="13"/>
  <c r="AR37" i="13" l="1"/>
  <c r="CD37" i="13" s="1"/>
  <c r="AX35" i="13"/>
  <c r="BA35" i="13" s="1"/>
  <c r="BD35" i="13" s="1"/>
  <c r="CE35" i="13"/>
  <c r="CF35" i="13"/>
  <c r="BO36" i="13"/>
  <c r="AX36" i="13"/>
  <c r="BA36" i="13" s="1"/>
  <c r="BD36" i="13" s="1"/>
  <c r="CD36" i="13"/>
  <c r="BL36" i="13"/>
  <c r="AO37" i="13"/>
  <c r="AL38" i="13"/>
  <c r="AU37" i="13" l="1"/>
  <c r="AI38" i="13" s="1"/>
  <c r="AR38" i="13" s="1"/>
  <c r="AU38" i="13" s="1"/>
  <c r="AI39" i="13" s="1"/>
  <c r="BL37" i="13"/>
  <c r="BO37" i="13"/>
  <c r="CE37" i="13"/>
  <c r="CF37" i="13"/>
  <c r="CF36" i="13"/>
  <c r="CE36" i="13"/>
  <c r="AL39" i="13"/>
  <c r="AO38" i="13"/>
  <c r="AX37" i="13" l="1"/>
  <c r="BA37" i="13" s="1"/>
  <c r="BD37" i="13" s="1"/>
  <c r="BL38" i="13"/>
  <c r="AX38" i="13"/>
  <c r="BA38" i="13" s="1"/>
  <c r="BD38" i="13" s="1"/>
  <c r="BO38" i="13"/>
  <c r="CD38" i="13"/>
  <c r="AR39" i="13"/>
  <c r="BL39" i="13" s="1"/>
  <c r="AO39" i="13"/>
  <c r="AL40" i="13"/>
  <c r="BO39" i="13" l="1"/>
  <c r="CD39" i="13"/>
  <c r="CE38" i="13"/>
  <c r="CF38" i="13"/>
  <c r="AU39" i="13"/>
  <c r="AI40" i="13" s="1"/>
  <c r="AR40" i="13" s="1"/>
  <c r="AU40" i="13" s="1"/>
  <c r="AI41" i="13" s="1"/>
  <c r="AO40" i="13"/>
  <c r="AL41" i="13"/>
  <c r="BL40" i="13" l="1"/>
  <c r="CE39" i="13"/>
  <c r="CF39" i="13"/>
  <c r="BO40" i="13"/>
  <c r="AX40" i="13"/>
  <c r="BA40" i="13" s="1"/>
  <c r="BD40" i="13" s="1"/>
  <c r="CD40" i="13"/>
  <c r="AR41" i="13"/>
  <c r="AU41" i="13" s="1"/>
  <c r="AI42" i="13" s="1"/>
  <c r="AX39" i="13"/>
  <c r="BA39" i="13" s="1"/>
  <c r="BD39" i="13" s="1"/>
  <c r="AL42" i="13"/>
  <c r="AO41" i="13"/>
  <c r="BL41" i="13" l="1"/>
  <c r="AX41" i="13"/>
  <c r="BA41" i="13" s="1"/>
  <c r="BD41" i="13" s="1"/>
  <c r="BO41" i="13"/>
  <c r="CD41" i="13"/>
  <c r="CE40" i="13"/>
  <c r="CF40" i="13"/>
  <c r="AR42" i="13"/>
  <c r="AO42" i="13"/>
  <c r="AL43" i="13"/>
  <c r="BL42" i="13" l="1"/>
  <c r="BO42" i="13"/>
  <c r="CD42" i="13"/>
  <c r="CE41" i="13"/>
  <c r="CF41" i="13"/>
  <c r="AU42" i="13"/>
  <c r="AI43" i="13" s="1"/>
  <c r="AR43" i="13" s="1"/>
  <c r="BL43" i="13" s="1"/>
  <c r="AO43" i="13"/>
  <c r="AL44" i="13"/>
  <c r="AX42" i="13" l="1"/>
  <c r="BA42" i="13" s="1"/>
  <c r="BD42" i="13" s="1"/>
  <c r="BO43" i="13"/>
  <c r="CD43" i="13"/>
  <c r="CF42" i="13"/>
  <c r="CE42" i="13"/>
  <c r="AU43" i="13"/>
  <c r="AI44" i="13" s="1"/>
  <c r="AR44" i="13" s="1"/>
  <c r="AL45" i="13"/>
  <c r="AO44" i="13"/>
  <c r="AU44" i="13" l="1"/>
  <c r="AI45" i="13" s="1"/>
  <c r="AR45" i="13" s="1"/>
  <c r="BL45" i="13" s="1"/>
  <c r="BO44" i="13"/>
  <c r="CD44" i="13"/>
  <c r="CF43" i="13"/>
  <c r="CE43" i="13"/>
  <c r="AX43" i="13"/>
  <c r="BA43" i="13" s="1"/>
  <c r="BD43" i="13" s="1"/>
  <c r="BL44" i="13"/>
  <c r="AL46" i="13"/>
  <c r="AO45" i="13"/>
  <c r="BO45" i="13" l="1"/>
  <c r="CD45" i="13"/>
  <c r="AU45" i="13"/>
  <c r="AI46" i="13" s="1"/>
  <c r="AR46" i="13" s="1"/>
  <c r="AU46" i="13" s="1"/>
  <c r="AI47" i="13" s="1"/>
  <c r="AX44" i="13"/>
  <c r="BA44" i="13" s="1"/>
  <c r="BD44" i="13" s="1"/>
  <c r="CE44" i="13"/>
  <c r="CF44" i="13"/>
  <c r="AO46" i="13"/>
  <c r="AL47" i="13"/>
  <c r="AR47" i="13" l="1"/>
  <c r="BL47" i="13" s="1"/>
  <c r="BL46" i="13"/>
  <c r="AX45" i="13"/>
  <c r="BA45" i="13" s="1"/>
  <c r="BD45" i="13" s="1"/>
  <c r="CD47" i="13"/>
  <c r="CF45" i="13"/>
  <c r="CE45" i="13"/>
  <c r="BO46" i="13"/>
  <c r="AX46" i="13"/>
  <c r="BA46" i="13" s="1"/>
  <c r="BD46" i="13" s="1"/>
  <c r="CD46" i="13"/>
  <c r="AL48" i="13"/>
  <c r="AO47" i="13"/>
  <c r="AU47" i="13" l="1"/>
  <c r="AI48" i="13" s="1"/>
  <c r="BO47" i="13"/>
  <c r="CF47" i="13"/>
  <c r="CE47" i="13"/>
  <c r="AX47" i="13"/>
  <c r="BA47" i="13" s="1"/>
  <c r="BD47" i="13" s="1"/>
  <c r="CF46" i="13"/>
  <c r="CE46" i="13"/>
  <c r="AR48" i="13"/>
  <c r="AL49" i="13"/>
  <c r="AO48" i="13"/>
  <c r="BL48" i="13" l="1"/>
  <c r="BO48" i="13"/>
  <c r="CD48" i="13"/>
  <c r="AU48" i="13"/>
  <c r="AI49" i="13" s="1"/>
  <c r="AR49" i="13" s="1"/>
  <c r="AU49" i="13" s="1"/>
  <c r="AI50" i="13" s="1"/>
  <c r="AO49" i="13"/>
  <c r="AL50" i="13"/>
  <c r="AX48" i="13" l="1"/>
  <c r="BA48" i="13" s="1"/>
  <c r="BD48" i="13" s="1"/>
  <c r="AX49" i="13"/>
  <c r="BA49" i="13" s="1"/>
  <c r="BD49" i="13" s="1"/>
  <c r="BO49" i="13"/>
  <c r="CD49" i="13"/>
  <c r="BL49" i="13"/>
  <c r="CE48" i="13"/>
  <c r="CF48" i="13"/>
  <c r="AR50" i="13"/>
  <c r="AL51" i="13"/>
  <c r="AO50" i="13"/>
  <c r="AU50" i="13" l="1"/>
  <c r="AI51" i="13" s="1"/>
  <c r="AR51" i="13" s="1"/>
  <c r="BL51" i="13" s="1"/>
  <c r="BO50" i="13"/>
  <c r="CD50" i="13"/>
  <c r="CE49" i="13"/>
  <c r="CF49" i="13"/>
  <c r="BL50" i="13"/>
  <c r="AL52" i="13"/>
  <c r="AO51" i="13"/>
  <c r="BO51" i="13" l="1"/>
  <c r="CD51" i="13"/>
  <c r="AU51" i="13"/>
  <c r="AI52" i="13" s="1"/>
  <c r="AR52" i="13" s="1"/>
  <c r="AU52" i="13" s="1"/>
  <c r="AI53" i="13" s="1"/>
  <c r="AX50" i="13"/>
  <c r="BA50" i="13" s="1"/>
  <c r="BD50" i="13" s="1"/>
  <c r="CE50" i="13"/>
  <c r="CF50" i="13"/>
  <c r="AO52" i="13"/>
  <c r="AL53" i="13"/>
  <c r="BL52" i="13" l="1"/>
  <c r="AX51" i="13"/>
  <c r="BA51" i="13" s="1"/>
  <c r="BD51" i="13" s="1"/>
  <c r="CE51" i="13"/>
  <c r="CF51" i="13"/>
  <c r="BO52" i="13"/>
  <c r="AX52" i="13"/>
  <c r="BA52" i="13" s="1"/>
  <c r="BD52" i="13" s="1"/>
  <c r="CD52" i="13"/>
  <c r="AR53" i="13"/>
  <c r="AO53" i="13"/>
  <c r="AL54" i="13"/>
  <c r="AU53" i="13" l="1"/>
  <c r="AI54" i="13" s="1"/>
  <c r="AR54" i="13" s="1"/>
  <c r="BO53" i="13"/>
  <c r="CD53" i="13"/>
  <c r="CE52" i="13"/>
  <c r="CF52" i="13"/>
  <c r="BL53" i="13"/>
  <c r="AO54" i="13"/>
  <c r="AL55" i="13"/>
  <c r="BO54" i="13" l="1"/>
  <c r="CD54" i="13"/>
  <c r="AU54" i="13"/>
  <c r="AI55" i="13" s="1"/>
  <c r="AR55" i="13" s="1"/>
  <c r="BL54" i="13"/>
  <c r="AX53" i="13"/>
  <c r="BA53" i="13" s="1"/>
  <c r="BD53" i="13" s="1"/>
  <c r="CE53" i="13"/>
  <c r="CF53" i="13"/>
  <c r="AO55" i="13"/>
  <c r="AL56" i="13"/>
  <c r="AX54" i="13" l="1"/>
  <c r="BA54" i="13" s="1"/>
  <c r="BD54" i="13" s="1"/>
  <c r="AU55" i="13"/>
  <c r="AI56" i="13" s="1"/>
  <c r="AR56" i="13" s="1"/>
  <c r="BO55" i="13"/>
  <c r="CD55" i="13"/>
  <c r="CF54" i="13"/>
  <c r="CE54" i="13"/>
  <c r="BL55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L57" i="13" l="1"/>
  <c r="AL58" i="13" s="1"/>
  <c r="BL56" i="13"/>
  <c r="BO56" i="13"/>
  <c r="CD56" i="13"/>
  <c r="AX55" i="13"/>
  <c r="BA55" i="13" s="1"/>
  <c r="BD55" i="13" s="1"/>
  <c r="CF55" i="13"/>
  <c r="CE55" i="13"/>
  <c r="AU56" i="13"/>
  <c r="AI57" i="13" s="1"/>
  <c r="AR57" i="13" s="1"/>
  <c r="BO57" i="13" l="1"/>
  <c r="AX56" i="13"/>
  <c r="BA56" i="13" s="1"/>
  <c r="BD56" i="13" s="1"/>
  <c r="CE56" i="13"/>
  <c r="CF56" i="13"/>
  <c r="AL59" i="13"/>
  <c r="BL57" i="13"/>
  <c r="AU57" i="13"/>
  <c r="AI58" i="13" s="1"/>
  <c r="H57" i="13"/>
  <c r="BR57" i="13" s="1"/>
  <c r="AX57" i="13" l="1"/>
  <c r="BA57" i="13" s="1"/>
  <c r="BD57" i="13" s="1"/>
  <c r="AR58" i="13"/>
  <c r="BL58" i="13" s="1"/>
  <c r="AL60" i="13"/>
  <c r="Q57" i="13"/>
  <c r="Z58" i="13" s="1"/>
  <c r="F268" i="7" s="1"/>
  <c r="K57" i="13"/>
  <c r="BX57" i="13" s="1"/>
  <c r="H58" i="13"/>
  <c r="BR58" i="13" s="1"/>
  <c r="AU58" i="13" l="1"/>
  <c r="AI59" i="13" s="1"/>
  <c r="AR59" i="13" s="1"/>
  <c r="BL59" i="13" s="1"/>
  <c r="BO58" i="13"/>
  <c r="N57" i="13"/>
  <c r="BU57" i="13"/>
  <c r="AL61" i="13"/>
  <c r="BH58" i="13"/>
  <c r="K58" i="13"/>
  <c r="BX58" i="13" s="1"/>
  <c r="Q58" i="13"/>
  <c r="Z59" i="13" s="1"/>
  <c r="F269" i="7" s="1"/>
  <c r="CA57" i="13" l="1"/>
  <c r="CD57" i="13" s="1"/>
  <c r="CF57" i="13" s="1"/>
  <c r="BO59" i="13"/>
  <c r="N58" i="13"/>
  <c r="BU58" i="13"/>
  <c r="AX58" i="13"/>
  <c r="BA58" i="13" s="1"/>
  <c r="BD58" i="13" s="1"/>
  <c r="N269" i="7"/>
  <c r="Q269" i="7"/>
  <c r="R269" i="7"/>
  <c r="O269" i="7"/>
  <c r="P269" i="7"/>
  <c r="I269" i="7"/>
  <c r="AL62" i="13"/>
  <c r="AL63" i="13" s="1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K269" i="7"/>
  <c r="J269" i="7"/>
  <c r="H269" i="7"/>
  <c r="G269" i="7"/>
  <c r="BH59" i="13"/>
  <c r="AU59" i="13"/>
  <c r="AI60" i="13" s="1"/>
  <c r="AR60" i="13" s="1"/>
  <c r="H59" i="13"/>
  <c r="BR59" i="13" s="1"/>
  <c r="CE57" i="13" l="1"/>
  <c r="CA58" i="13"/>
  <c r="CD58" i="13" s="1"/>
  <c r="CF58" i="13" s="1"/>
  <c r="AX59" i="13"/>
  <c r="BA59" i="13" s="1"/>
  <c r="BD59" i="13" s="1"/>
  <c r="K270" i="7"/>
  <c r="Q270" i="7"/>
  <c r="P270" i="7"/>
  <c r="N270" i="7"/>
  <c r="R270" i="7"/>
  <c r="O270" i="7"/>
  <c r="S269" i="7"/>
  <c r="K169" i="12" s="1"/>
  <c r="L169" i="12" s="1"/>
  <c r="M169" i="12" s="1"/>
  <c r="I270" i="7"/>
  <c r="G270" i="7"/>
  <c r="L269" i="7"/>
  <c r="G169" i="12" s="1"/>
  <c r="J270" i="7"/>
  <c r="H270" i="7"/>
  <c r="BL60" i="13"/>
  <c r="K59" i="13"/>
  <c r="N59" i="13" s="1"/>
  <c r="Q59" i="13"/>
  <c r="Z60" i="13" s="1"/>
  <c r="F270" i="7" s="1"/>
  <c r="BX59" i="13" l="1"/>
  <c r="BY59" i="13"/>
  <c r="BZ59" i="13"/>
  <c r="CE58" i="13"/>
  <c r="BO60" i="13"/>
  <c r="N170" i="12"/>
  <c r="S270" i="7"/>
  <c r="K170" i="12" s="1"/>
  <c r="L170" i="12" s="1"/>
  <c r="M170" i="12" s="1"/>
  <c r="H169" i="12"/>
  <c r="I169" i="12" s="1"/>
  <c r="L270" i="7"/>
  <c r="G170" i="12" s="1"/>
  <c r="BH60" i="13"/>
  <c r="H60" i="13"/>
  <c r="BR60" i="13" s="1"/>
  <c r="AU60" i="13"/>
  <c r="BZ60" i="13" l="1"/>
  <c r="BY60" i="13"/>
  <c r="BW59" i="13"/>
  <c r="CC59" i="13" s="1"/>
  <c r="BU59" i="13"/>
  <c r="CA59" i="13" s="1"/>
  <c r="BV59" i="13"/>
  <c r="CB59" i="13" s="1"/>
  <c r="AI61" i="13"/>
  <c r="AX60" i="13"/>
  <c r="BA60" i="13" s="1"/>
  <c r="BD60" i="13" s="1"/>
  <c r="N271" i="7"/>
  <c r="N171" i="12"/>
  <c r="O271" i="7"/>
  <c r="I271" i="7"/>
  <c r="Q271" i="7"/>
  <c r="P271" i="7"/>
  <c r="R271" i="7"/>
  <c r="H170" i="12"/>
  <c r="I170" i="12" s="1"/>
  <c r="J170" i="12"/>
  <c r="K271" i="7"/>
  <c r="G271" i="7"/>
  <c r="J271" i="7"/>
  <c r="H271" i="7"/>
  <c r="Q60" i="13"/>
  <c r="Z61" i="13" s="1"/>
  <c r="F271" i="7" s="1"/>
  <c r="K60" i="13"/>
  <c r="N60" i="13" s="1"/>
  <c r="BX60" i="13" l="1"/>
  <c r="BU60" i="13"/>
  <c r="BV60" i="13"/>
  <c r="BW60" i="13"/>
  <c r="AT61" i="13" s="1"/>
  <c r="CD59" i="13"/>
  <c r="S271" i="7"/>
  <c r="K171" i="12" s="1"/>
  <c r="L171" i="12" s="1"/>
  <c r="M171" i="12" s="1"/>
  <c r="J171" i="12"/>
  <c r="L271" i="7"/>
  <c r="G171" i="12" s="1"/>
  <c r="CA60" i="13" l="1"/>
  <c r="AR61" i="13"/>
  <c r="CB60" i="13"/>
  <c r="AS61" i="13"/>
  <c r="CC60" i="13"/>
  <c r="H171" i="12"/>
  <c r="I171" i="12" s="1"/>
  <c r="J172" i="12" s="1"/>
  <c r="N172" i="12"/>
  <c r="CE59" i="13"/>
  <c r="CF59" i="13"/>
  <c r="BH61" i="13"/>
  <c r="CD60" i="13" l="1"/>
  <c r="CE60" i="13" s="1"/>
  <c r="AU61" i="13"/>
  <c r="AI62" i="13" s="1"/>
  <c r="BO61" i="13"/>
  <c r="BL61" i="13"/>
  <c r="H61" i="13"/>
  <c r="AV61" i="13"/>
  <c r="AY61" i="13" s="1"/>
  <c r="BP61" i="13"/>
  <c r="BQ61" i="13"/>
  <c r="AW61" i="13"/>
  <c r="AK62" i="13" s="1"/>
  <c r="J61" i="13"/>
  <c r="CF60" i="13" l="1"/>
  <c r="BB61" i="13"/>
  <c r="AZ61" i="13"/>
  <c r="AX61" i="13"/>
  <c r="Q61" i="13"/>
  <c r="Z62" i="13" s="1"/>
  <c r="K61" i="13"/>
  <c r="M61" i="13"/>
  <c r="S61" i="13"/>
  <c r="BU61" i="13" l="1"/>
  <c r="AR62" i="13" s="1"/>
  <c r="BX61" i="13"/>
  <c r="BW61" i="13"/>
  <c r="BZ61" i="13"/>
  <c r="BC61" i="13"/>
  <c r="BA61" i="13"/>
  <c r="N61" i="13"/>
  <c r="P61" i="13"/>
  <c r="CC61" i="13" l="1"/>
  <c r="BD61" i="13"/>
  <c r="CA61" i="13"/>
  <c r="N272" i="7"/>
  <c r="R272" i="7"/>
  <c r="Q272" i="7"/>
  <c r="O272" i="7"/>
  <c r="P272" i="7"/>
  <c r="H272" i="7"/>
  <c r="AJ62" i="13"/>
  <c r="I61" i="13"/>
  <c r="K272" i="7"/>
  <c r="J272" i="7"/>
  <c r="G272" i="7"/>
  <c r="I272" i="7"/>
  <c r="AU62" i="13" l="1"/>
  <c r="AX62" i="13" s="1"/>
  <c r="H62" i="13"/>
  <c r="BO62" i="13"/>
  <c r="S272" i="7"/>
  <c r="K172" i="12" s="1"/>
  <c r="L172" i="12" s="1"/>
  <c r="M172" i="12" s="1"/>
  <c r="R61" i="13"/>
  <c r="BR61" i="13"/>
  <c r="BS62" i="13" s="1"/>
  <c r="L61" i="13"/>
  <c r="L272" i="7"/>
  <c r="G172" i="12" s="1"/>
  <c r="BV61" i="13" l="1"/>
  <c r="BY61" i="13"/>
  <c r="BA62" i="13"/>
  <c r="K62" i="13"/>
  <c r="BX62" i="13" s="1"/>
  <c r="Q62" i="13"/>
  <c r="O61" i="13"/>
  <c r="AI63" i="13"/>
  <c r="N173" i="12"/>
  <c r="H172" i="12"/>
  <c r="I172" i="12" s="1"/>
  <c r="AA62" i="13"/>
  <c r="BJ61" i="13"/>
  <c r="AS62" i="13" l="1"/>
  <c r="N62" i="13"/>
  <c r="BU62" i="13"/>
  <c r="CB61" i="13"/>
  <c r="CD61" i="13" s="1"/>
  <c r="CE61" i="13" s="1"/>
  <c r="BM61" i="13"/>
  <c r="J173" i="12"/>
  <c r="BK61" i="13"/>
  <c r="AT62" i="13" s="1"/>
  <c r="AB62" i="13"/>
  <c r="F272" i="7" s="1"/>
  <c r="R273" i="7" s="1"/>
  <c r="G273" i="7" l="1"/>
  <c r="J273" i="7"/>
  <c r="I273" i="7"/>
  <c r="P273" i="7"/>
  <c r="O273" i="7"/>
  <c r="H273" i="7"/>
  <c r="K273" i="7"/>
  <c r="Q273" i="7"/>
  <c r="N273" i="7"/>
  <c r="CF61" i="13"/>
  <c r="CA62" i="13"/>
  <c r="AW62" i="13"/>
  <c r="AZ62" i="13" s="1"/>
  <c r="AV62" i="13"/>
  <c r="AY62" i="13" s="1"/>
  <c r="BQ62" i="13"/>
  <c r="BP62" i="13"/>
  <c r="I62" i="13"/>
  <c r="L62" i="13" s="1"/>
  <c r="BN61" i="13"/>
  <c r="BV62" i="13" l="1"/>
  <c r="BY62" i="13"/>
  <c r="S273" i="7"/>
  <c r="K173" i="12" s="1"/>
  <c r="L173" i="12" s="1"/>
  <c r="M173" i="12" s="1"/>
  <c r="L273" i="7"/>
  <c r="G173" i="12" s="1"/>
  <c r="H173" i="12" s="1"/>
  <c r="I173" i="12" s="1"/>
  <c r="BB62" i="13"/>
  <c r="BC62" i="13"/>
  <c r="O62" i="13"/>
  <c r="R62" i="13"/>
  <c r="J62" i="13"/>
  <c r="N174" i="12" l="1"/>
  <c r="BD62" i="13"/>
  <c r="AJ63" i="13"/>
  <c r="CB62" i="13"/>
  <c r="J174" i="12"/>
  <c r="S62" i="13"/>
  <c r="M62" i="13"/>
  <c r="BR62" i="13"/>
  <c r="BS63" i="13" s="1"/>
  <c r="BW62" i="13" l="1"/>
  <c r="BZ62" i="13"/>
  <c r="P62" i="13"/>
  <c r="Z63" i="13"/>
  <c r="BJ62" i="13"/>
  <c r="AS63" i="13" s="1"/>
  <c r="AV63" i="13" l="1"/>
  <c r="AY63" i="13" s="1"/>
  <c r="AK63" i="13"/>
  <c r="CC62" i="13"/>
  <c r="CD62" i="13" s="1"/>
  <c r="CF62" i="13" s="1"/>
  <c r="BM62" i="13"/>
  <c r="AB63" i="13"/>
  <c r="BK62" i="13"/>
  <c r="BH62" i="13"/>
  <c r="BI62" i="13"/>
  <c r="AR63" i="13" s="1"/>
  <c r="AA63" i="13"/>
  <c r="F273" i="7" l="1"/>
  <c r="AT63" i="13"/>
  <c r="AW63" i="13" s="1"/>
  <c r="AZ63" i="13" s="1"/>
  <c r="BB63" i="13"/>
  <c r="AU63" i="13"/>
  <c r="AX63" i="13" s="1"/>
  <c r="CE62" i="13"/>
  <c r="BP63" i="13"/>
  <c r="BJ63" i="13"/>
  <c r="BM63" i="13" s="1"/>
  <c r="BL62" i="13"/>
  <c r="I63" i="13"/>
  <c r="BN62" i="13"/>
  <c r="BA63" i="13" l="1"/>
  <c r="BC63" i="13"/>
  <c r="BQ63" i="13"/>
  <c r="BO63" i="13"/>
  <c r="N274" i="7"/>
  <c r="O274" i="7"/>
  <c r="R274" i="7"/>
  <c r="Q274" i="7"/>
  <c r="P274" i="7"/>
  <c r="H274" i="7"/>
  <c r="G274" i="7"/>
  <c r="K274" i="7"/>
  <c r="I274" i="7"/>
  <c r="J274" i="7"/>
  <c r="BI63" i="13"/>
  <c r="BL63" i="13" s="1"/>
  <c r="R63" i="13"/>
  <c r="AA64" i="13" s="1"/>
  <c r="L63" i="13"/>
  <c r="H63" i="13"/>
  <c r="J63" i="13"/>
  <c r="BV63" i="13" l="1"/>
  <c r="BY63" i="13"/>
  <c r="BD63" i="13"/>
  <c r="O63" i="13"/>
  <c r="S274" i="7"/>
  <c r="K174" i="12" s="1"/>
  <c r="L174" i="12" s="1"/>
  <c r="M174" i="12" s="1"/>
  <c r="L274" i="7"/>
  <c r="G174" i="12" s="1"/>
  <c r="S63" i="13"/>
  <c r="AB64" i="13" s="1"/>
  <c r="M63" i="13"/>
  <c r="Q63" i="13"/>
  <c r="Z64" i="13" s="1"/>
  <c r="K63" i="13"/>
  <c r="BR63" i="13"/>
  <c r="BS64" i="13" s="1"/>
  <c r="BK63" i="13"/>
  <c r="BN63" i="13" s="1"/>
  <c r="BH63" i="13"/>
  <c r="BU63" i="13" l="1"/>
  <c r="BX63" i="13"/>
  <c r="BW63" i="13"/>
  <c r="BZ63" i="13"/>
  <c r="F274" i="7"/>
  <c r="H174" i="12"/>
  <c r="I174" i="12" s="1"/>
  <c r="AJ64" i="13"/>
  <c r="AS64" i="13" s="1"/>
  <c r="CB63" i="13"/>
  <c r="P63" i="13"/>
  <c r="N175" i="12"/>
  <c r="N63" i="13"/>
  <c r="J175" i="12" l="1"/>
  <c r="AV64" i="13"/>
  <c r="AY64" i="13" s="1"/>
  <c r="AK64" i="13"/>
  <c r="AT64" i="13" s="1"/>
  <c r="AI64" i="13"/>
  <c r="AR64" i="13" s="1"/>
  <c r="CA63" i="13"/>
  <c r="CC63" i="13"/>
  <c r="I64" i="13"/>
  <c r="BP64" i="13"/>
  <c r="N275" i="7"/>
  <c r="O275" i="7"/>
  <c r="Q275" i="7"/>
  <c r="P275" i="7"/>
  <c r="R275" i="7"/>
  <c r="BJ64" i="13"/>
  <c r="G275" i="7"/>
  <c r="I275" i="7"/>
  <c r="J275" i="7"/>
  <c r="K275" i="7"/>
  <c r="H275" i="7"/>
  <c r="BI64" i="13"/>
  <c r="BB64" i="13" l="1"/>
  <c r="AW64" i="13"/>
  <c r="AZ64" i="13" s="1"/>
  <c r="AU64" i="13"/>
  <c r="AX64" i="13" s="1"/>
  <c r="BQ64" i="13"/>
  <c r="J64" i="13"/>
  <c r="S64" i="13" s="1"/>
  <c r="AB65" i="13" s="1"/>
  <c r="CD63" i="13"/>
  <c r="CE63" i="13" s="1"/>
  <c r="R64" i="13"/>
  <c r="AA65" i="13" s="1"/>
  <c r="L64" i="13"/>
  <c r="H64" i="13"/>
  <c r="BO64" i="13"/>
  <c r="BL64" i="13"/>
  <c r="S275" i="7"/>
  <c r="K175" i="12" s="1"/>
  <c r="L175" i="12" s="1"/>
  <c r="M175" i="12" s="1"/>
  <c r="BK64" i="13"/>
  <c r="BH64" i="13"/>
  <c r="L275" i="7"/>
  <c r="G175" i="12" s="1"/>
  <c r="BM64" i="13"/>
  <c r="BV64" i="13" l="1"/>
  <c r="BY64" i="13"/>
  <c r="BC64" i="13"/>
  <c r="BA64" i="13"/>
  <c r="M64" i="13"/>
  <c r="BZ64" i="13" s="1"/>
  <c r="BR64" i="13"/>
  <c r="BS65" i="13" s="1"/>
  <c r="CF63" i="13"/>
  <c r="O64" i="13"/>
  <c r="K64" i="13"/>
  <c r="Q64" i="13"/>
  <c r="Z65" i="13" s="1"/>
  <c r="F275" i="7" s="1"/>
  <c r="N176" i="12"/>
  <c r="BN64" i="13"/>
  <c r="H175" i="12"/>
  <c r="I175" i="12" s="1"/>
  <c r="BU64" i="13" l="1"/>
  <c r="BX64" i="13"/>
  <c r="BW64" i="13"/>
  <c r="BD64" i="13"/>
  <c r="AK65" i="13"/>
  <c r="AJ65" i="13"/>
  <c r="AS65" i="13" s="1"/>
  <c r="P64" i="13"/>
  <c r="K276" i="7"/>
  <c r="CB64" i="13"/>
  <c r="G276" i="7"/>
  <c r="Q276" i="7"/>
  <c r="N276" i="7"/>
  <c r="O276" i="7"/>
  <c r="P276" i="7"/>
  <c r="N64" i="13"/>
  <c r="R276" i="7"/>
  <c r="I276" i="7"/>
  <c r="J276" i="7"/>
  <c r="H276" i="7"/>
  <c r="BK65" i="13"/>
  <c r="BH65" i="13"/>
  <c r="BI65" i="13"/>
  <c r="J176" i="12"/>
  <c r="BJ65" i="13"/>
  <c r="AT65" i="13" l="1"/>
  <c r="J65" i="13" s="1"/>
  <c r="AV65" i="13"/>
  <c r="AY65" i="13" s="1"/>
  <c r="AI65" i="13"/>
  <c r="AR65" i="13" s="1"/>
  <c r="CC64" i="13"/>
  <c r="CA64" i="13"/>
  <c r="S276" i="7"/>
  <c r="K176" i="12" s="1"/>
  <c r="L176" i="12" s="1"/>
  <c r="M176" i="12" s="1"/>
  <c r="L276" i="7"/>
  <c r="G176" i="12" s="1"/>
  <c r="BP65" i="13"/>
  <c r="I65" i="13"/>
  <c r="BM65" i="13"/>
  <c r="AW65" i="13" l="1"/>
  <c r="AZ65" i="13" s="1"/>
  <c r="BQ65" i="13"/>
  <c r="S65" i="13"/>
  <c r="AB66" i="13" s="1"/>
  <c r="M65" i="13"/>
  <c r="BZ65" i="13" s="1"/>
  <c r="BN65" i="13"/>
  <c r="H176" i="12"/>
  <c r="I176" i="12" s="1"/>
  <c r="BB65" i="13"/>
  <c r="AU65" i="13"/>
  <c r="AX65" i="13" s="1"/>
  <c r="CD64" i="13"/>
  <c r="CF64" i="13" s="1"/>
  <c r="N177" i="12"/>
  <c r="BO65" i="13"/>
  <c r="H65" i="13"/>
  <c r="L65" i="13"/>
  <c r="R65" i="13"/>
  <c r="AA66" i="13" s="1"/>
  <c r="BL65" i="13"/>
  <c r="BI66" i="13"/>
  <c r="BV65" i="13" l="1"/>
  <c r="BY65" i="13"/>
  <c r="BW65" i="13"/>
  <c r="P65" i="13"/>
  <c r="BC65" i="13"/>
  <c r="J177" i="12"/>
  <c r="BA65" i="13"/>
  <c r="CE64" i="13"/>
  <c r="AK66" i="13"/>
  <c r="O65" i="13"/>
  <c r="K65" i="13"/>
  <c r="Q65" i="13"/>
  <c r="Z66" i="13" s="1"/>
  <c r="F276" i="7" s="1"/>
  <c r="BR65" i="13"/>
  <c r="BS66" i="13" s="1"/>
  <c r="BK66" i="13"/>
  <c r="BJ66" i="13"/>
  <c r="AT66" i="13" l="1"/>
  <c r="BQ66" i="13" s="1"/>
  <c r="BU65" i="13"/>
  <c r="BX65" i="13"/>
  <c r="CC65" i="13"/>
  <c r="BD65" i="13"/>
  <c r="AJ66" i="13"/>
  <c r="AS66" i="13" s="1"/>
  <c r="CB65" i="13"/>
  <c r="BH66" i="13"/>
  <c r="O277" i="7"/>
  <c r="I277" i="7"/>
  <c r="Q277" i="7"/>
  <c r="G277" i="7"/>
  <c r="R277" i="7"/>
  <c r="H277" i="7"/>
  <c r="N277" i="7"/>
  <c r="J277" i="7"/>
  <c r="P277" i="7"/>
  <c r="K277" i="7"/>
  <c r="N65" i="13"/>
  <c r="BI67" i="13"/>
  <c r="BN66" i="13" l="1"/>
  <c r="J66" i="13"/>
  <c r="S66" i="13" s="1"/>
  <c r="AB67" i="13" s="1"/>
  <c r="AW66" i="13"/>
  <c r="AZ66" i="13" s="1"/>
  <c r="BC66" i="13" s="1"/>
  <c r="AV66" i="13"/>
  <c r="AY66" i="13" s="1"/>
  <c r="AI66" i="13"/>
  <c r="AR66" i="13" s="1"/>
  <c r="CA65" i="13"/>
  <c r="CD65" i="13" s="1"/>
  <c r="CF65" i="13" s="1"/>
  <c r="S277" i="7"/>
  <c r="K177" i="12" s="1"/>
  <c r="L177" i="12" s="1"/>
  <c r="M177" i="12" s="1"/>
  <c r="L277" i="7"/>
  <c r="G177" i="12" s="1"/>
  <c r="BP66" i="13"/>
  <c r="I66" i="13"/>
  <c r="BM66" i="13"/>
  <c r="BJ67" i="13"/>
  <c r="M66" i="13" l="1"/>
  <c r="H177" i="12"/>
  <c r="I177" i="12" s="1"/>
  <c r="BB66" i="13"/>
  <c r="AU66" i="13"/>
  <c r="AX66" i="13" s="1"/>
  <c r="CE65" i="13"/>
  <c r="N178" i="12"/>
  <c r="R66" i="13"/>
  <c r="AA67" i="13" s="1"/>
  <c r="L66" i="13"/>
  <c r="H66" i="13"/>
  <c r="AX3" i="13" s="1"/>
  <c r="BO66" i="13"/>
  <c r="BL66" i="13"/>
  <c r="BK67" i="13"/>
  <c r="AZ1" i="13" l="1"/>
  <c r="AY1" i="13"/>
  <c r="AX1" i="13"/>
  <c r="BV66" i="13"/>
  <c r="BY66" i="13"/>
  <c r="BW66" i="13"/>
  <c r="BZ66" i="13"/>
  <c r="P66" i="13"/>
  <c r="BA66" i="13"/>
  <c r="BD66" i="13" s="1"/>
  <c r="J178" i="12"/>
  <c r="AK67" i="13"/>
  <c r="O66" i="13"/>
  <c r="K66" i="13"/>
  <c r="BR66" i="13"/>
  <c r="BS67" i="13" s="1"/>
  <c r="Q66" i="13"/>
  <c r="Z67" i="13" s="1"/>
  <c r="F277" i="7" s="1"/>
  <c r="CC66" i="13" l="1"/>
  <c r="AT67" i="13"/>
  <c r="AW67" i="13" s="1"/>
  <c r="AZ67" i="13" s="1"/>
  <c r="BU66" i="13"/>
  <c r="BX66" i="13"/>
  <c r="AJ67" i="13"/>
  <c r="AS67" i="13" s="1"/>
  <c r="CB66" i="13"/>
  <c r="BH67" i="13"/>
  <c r="N66" i="13"/>
  <c r="BK68" i="13"/>
  <c r="BI68" i="13"/>
  <c r="BJ68" i="13"/>
  <c r="J67" i="13" l="1"/>
  <c r="S67" i="13" s="1"/>
  <c r="AB68" i="13" s="1"/>
  <c r="BN67" i="13"/>
  <c r="BQ67" i="13"/>
  <c r="BC67" i="13"/>
  <c r="AV67" i="13"/>
  <c r="AY67" i="13" s="1"/>
  <c r="AI67" i="13"/>
  <c r="AR67" i="13" s="1"/>
  <c r="CA66" i="13"/>
  <c r="CD66" i="13" s="1"/>
  <c r="CE66" i="13" s="1"/>
  <c r="BP67" i="13"/>
  <c r="I67" i="13"/>
  <c r="BM67" i="13"/>
  <c r="R278" i="7"/>
  <c r="J278" i="7"/>
  <c r="Q278" i="7"/>
  <c r="N278" i="7"/>
  <c r="I278" i="7"/>
  <c r="K278" i="7"/>
  <c r="G278" i="7"/>
  <c r="P278" i="7"/>
  <c r="H278" i="7"/>
  <c r="O278" i="7"/>
  <c r="BI69" i="13"/>
  <c r="M67" i="13" l="1"/>
  <c r="P67" i="13" s="1"/>
  <c r="BB67" i="13"/>
  <c r="AU67" i="13"/>
  <c r="AX67" i="13" s="1"/>
  <c r="CF66" i="13"/>
  <c r="H67" i="13"/>
  <c r="BO67" i="13"/>
  <c r="BL67" i="13"/>
  <c r="L278" i="7"/>
  <c r="G178" i="12" s="1"/>
  <c r="R67" i="13"/>
  <c r="AA68" i="13" s="1"/>
  <c r="L67" i="13"/>
  <c r="S278" i="7"/>
  <c r="K178" i="12" s="1"/>
  <c r="L178" i="12" s="1"/>
  <c r="M178" i="12" s="1"/>
  <c r="BJ69" i="13"/>
  <c r="BV67" i="13" l="1"/>
  <c r="BY67" i="13"/>
  <c r="BW67" i="13"/>
  <c r="BZ67" i="13"/>
  <c r="H178" i="12"/>
  <c r="I178" i="12" s="1"/>
  <c r="BA67" i="13"/>
  <c r="BD67" i="13" s="1"/>
  <c r="AK68" i="13"/>
  <c r="AT68" i="13" s="1"/>
  <c r="K67" i="13"/>
  <c r="Q67" i="13"/>
  <c r="Z68" i="13" s="1"/>
  <c r="F278" i="7" s="1"/>
  <c r="BR67" i="13"/>
  <c r="BS68" i="13" s="1"/>
  <c r="N179" i="12"/>
  <c r="O67" i="13"/>
  <c r="BK69" i="13"/>
  <c r="CC67" i="13" l="1"/>
  <c r="BU67" i="13"/>
  <c r="BX67" i="13"/>
  <c r="J179" i="12"/>
  <c r="AW68" i="13"/>
  <c r="AZ68" i="13" s="1"/>
  <c r="AJ68" i="13"/>
  <c r="AS68" i="13" s="1"/>
  <c r="CB67" i="13"/>
  <c r="J68" i="13"/>
  <c r="BQ68" i="13"/>
  <c r="BN68" i="13"/>
  <c r="N67" i="13"/>
  <c r="BH68" i="13"/>
  <c r="BI70" i="13"/>
  <c r="BC68" i="13" l="1"/>
  <c r="AV68" i="13"/>
  <c r="AY68" i="13" s="1"/>
  <c r="AI68" i="13"/>
  <c r="AR68" i="13" s="1"/>
  <c r="CA67" i="13"/>
  <c r="CD67" i="13" s="1"/>
  <c r="CF67" i="13" s="1"/>
  <c r="BP68" i="13"/>
  <c r="I68" i="13"/>
  <c r="BM68" i="13"/>
  <c r="S68" i="13"/>
  <c r="AB69" i="13" s="1"/>
  <c r="M68" i="13"/>
  <c r="H279" i="7"/>
  <c r="J279" i="7"/>
  <c r="P279" i="7"/>
  <c r="I279" i="7"/>
  <c r="Q279" i="7"/>
  <c r="N279" i="7"/>
  <c r="K279" i="7"/>
  <c r="G279" i="7"/>
  <c r="R279" i="7"/>
  <c r="O279" i="7"/>
  <c r="BJ70" i="13"/>
  <c r="BW68" i="13" l="1"/>
  <c r="BZ68" i="13"/>
  <c r="BB68" i="13"/>
  <c r="AU68" i="13"/>
  <c r="AX68" i="13" s="1"/>
  <c r="CE67" i="13"/>
  <c r="L279" i="7"/>
  <c r="G179" i="12" s="1"/>
  <c r="R68" i="13"/>
  <c r="AA69" i="13" s="1"/>
  <c r="L68" i="13"/>
  <c r="S279" i="7"/>
  <c r="K179" i="12" s="1"/>
  <c r="L179" i="12" s="1"/>
  <c r="M179" i="12" s="1"/>
  <c r="P68" i="13"/>
  <c r="BO68" i="13"/>
  <c r="H68" i="13"/>
  <c r="BL68" i="13"/>
  <c r="BK70" i="13"/>
  <c r="BI71" i="13"/>
  <c r="BV68" i="13" l="1"/>
  <c r="BY68" i="13"/>
  <c r="BA68" i="13"/>
  <c r="BD68" i="13" s="1"/>
  <c r="H179" i="12"/>
  <c r="I179" i="12" s="1"/>
  <c r="AK69" i="13"/>
  <c r="AT69" i="13" s="1"/>
  <c r="CC68" i="13"/>
  <c r="N180" i="12"/>
  <c r="Q68" i="13"/>
  <c r="Z69" i="13" s="1"/>
  <c r="F279" i="7" s="1"/>
  <c r="K68" i="13"/>
  <c r="BR68" i="13"/>
  <c r="BS69" i="13" s="1"/>
  <c r="O68" i="13"/>
  <c r="BU68" i="13" l="1"/>
  <c r="BX68" i="13"/>
  <c r="J180" i="12"/>
  <c r="AW69" i="13"/>
  <c r="AZ69" i="13" s="1"/>
  <c r="AJ69" i="13"/>
  <c r="AS69" i="13" s="1"/>
  <c r="CB68" i="13"/>
  <c r="N68" i="13"/>
  <c r="J69" i="13"/>
  <c r="BQ69" i="13"/>
  <c r="BN69" i="13"/>
  <c r="BH69" i="13"/>
  <c r="BK71" i="13"/>
  <c r="BJ71" i="13"/>
  <c r="BC69" i="13" l="1"/>
  <c r="AV69" i="13"/>
  <c r="AY69" i="13" s="1"/>
  <c r="AI69" i="13"/>
  <c r="AR69" i="13" s="1"/>
  <c r="CA68" i="13"/>
  <c r="CD68" i="13" s="1"/>
  <c r="CE68" i="13" s="1"/>
  <c r="H280" i="7"/>
  <c r="I280" i="7"/>
  <c r="P280" i="7"/>
  <c r="J280" i="7"/>
  <c r="K280" i="7"/>
  <c r="G280" i="7"/>
  <c r="N280" i="7"/>
  <c r="O280" i="7"/>
  <c r="Q280" i="7"/>
  <c r="R280" i="7"/>
  <c r="BP69" i="13"/>
  <c r="I69" i="13"/>
  <c r="BM69" i="13"/>
  <c r="M69" i="13"/>
  <c r="S69" i="13"/>
  <c r="AB70" i="13" s="1"/>
  <c r="BI72" i="13"/>
  <c r="BW69" i="13" l="1"/>
  <c r="BZ69" i="13"/>
  <c r="BB69" i="13"/>
  <c r="AU69" i="13"/>
  <c r="AX69" i="13" s="1"/>
  <c r="CF68" i="13"/>
  <c r="BO69" i="13"/>
  <c r="H69" i="13"/>
  <c r="BL69" i="13"/>
  <c r="R69" i="13"/>
  <c r="AA70" i="13" s="1"/>
  <c r="L69" i="13"/>
  <c r="L280" i="7"/>
  <c r="G180" i="12" s="1"/>
  <c r="P69" i="13"/>
  <c r="S280" i="7"/>
  <c r="K180" i="12" s="1"/>
  <c r="L180" i="12" s="1"/>
  <c r="M180" i="12" s="1"/>
  <c r="BV69" i="13" l="1"/>
  <c r="BY69" i="13"/>
  <c r="H180" i="12"/>
  <c r="I180" i="12" s="1"/>
  <c r="BA69" i="13"/>
  <c r="BD69" i="13" s="1"/>
  <c r="AK70" i="13"/>
  <c r="AT70" i="13" s="1"/>
  <c r="CC69" i="13"/>
  <c r="N181" i="12"/>
  <c r="O69" i="13"/>
  <c r="Q69" i="13"/>
  <c r="Z70" i="13" s="1"/>
  <c r="F280" i="7" s="1"/>
  <c r="K69" i="13"/>
  <c r="BR69" i="13"/>
  <c r="BS70" i="13" s="1"/>
  <c r="BK72" i="13"/>
  <c r="BJ72" i="13"/>
  <c r="BU69" i="13" l="1"/>
  <c r="BX69" i="13"/>
  <c r="J181" i="12"/>
  <c r="AW70" i="13"/>
  <c r="AZ70" i="13" s="1"/>
  <c r="AJ70" i="13"/>
  <c r="AS70" i="13" s="1"/>
  <c r="CB69" i="13"/>
  <c r="BH70" i="13"/>
  <c r="BQ70" i="13"/>
  <c r="J70" i="13"/>
  <c r="BN70" i="13"/>
  <c r="N69" i="13"/>
  <c r="BI73" i="13"/>
  <c r="BC70" i="13" l="1"/>
  <c r="AV70" i="13"/>
  <c r="AY70" i="13" s="1"/>
  <c r="AI70" i="13"/>
  <c r="AR70" i="13" s="1"/>
  <c r="CA69" i="13"/>
  <c r="CD69" i="13" s="1"/>
  <c r="CF69" i="13" s="1"/>
  <c r="Q281" i="7"/>
  <c r="O281" i="7"/>
  <c r="I281" i="7"/>
  <c r="K281" i="7"/>
  <c r="H281" i="7"/>
  <c r="N281" i="7"/>
  <c r="P281" i="7"/>
  <c r="R281" i="7"/>
  <c r="J281" i="7"/>
  <c r="G281" i="7"/>
  <c r="BP70" i="13"/>
  <c r="I70" i="13"/>
  <c r="BM70" i="13"/>
  <c r="S70" i="13"/>
  <c r="AB71" i="13" s="1"/>
  <c r="M70" i="13"/>
  <c r="BK73" i="13"/>
  <c r="BW70" i="13" l="1"/>
  <c r="BZ70" i="13"/>
  <c r="BB70" i="13"/>
  <c r="AU70" i="13"/>
  <c r="AX70" i="13" s="1"/>
  <c r="CE69" i="13"/>
  <c r="L281" i="7"/>
  <c r="G181" i="12" s="1"/>
  <c r="H70" i="13"/>
  <c r="BO70" i="13"/>
  <c r="BL70" i="13"/>
  <c r="S281" i="7"/>
  <c r="K181" i="12" s="1"/>
  <c r="L181" i="12" s="1"/>
  <c r="M181" i="12" s="1"/>
  <c r="P70" i="13"/>
  <c r="L70" i="13"/>
  <c r="R70" i="13"/>
  <c r="AA71" i="13" s="1"/>
  <c r="BJ73" i="13"/>
  <c r="BV70" i="13" l="1"/>
  <c r="BY70" i="13"/>
  <c r="BA70" i="13"/>
  <c r="BD70" i="13" s="1"/>
  <c r="H181" i="12"/>
  <c r="I181" i="12" s="1"/>
  <c r="AK71" i="13"/>
  <c r="AT71" i="13" s="1"/>
  <c r="CC70" i="13"/>
  <c r="N182" i="12"/>
  <c r="O70" i="13"/>
  <c r="Q70" i="13"/>
  <c r="Z71" i="13" s="1"/>
  <c r="F281" i="7" s="1"/>
  <c r="K70" i="13"/>
  <c r="BR70" i="13"/>
  <c r="BS71" i="13" s="1"/>
  <c r="BI74" i="13"/>
  <c r="BU70" i="13" l="1"/>
  <c r="BX70" i="13"/>
  <c r="J182" i="12"/>
  <c r="AW71" i="13"/>
  <c r="AZ71" i="13" s="1"/>
  <c r="AJ71" i="13"/>
  <c r="AS71" i="13" s="1"/>
  <c r="CB70" i="13"/>
  <c r="N70" i="13"/>
  <c r="J71" i="13"/>
  <c r="BQ71" i="13"/>
  <c r="BN71" i="13"/>
  <c r="BH71" i="13"/>
  <c r="BK74" i="13"/>
  <c r="BJ74" i="13"/>
  <c r="BC71" i="13" l="1"/>
  <c r="AV71" i="13"/>
  <c r="AY71" i="13" s="1"/>
  <c r="AI71" i="13"/>
  <c r="AR71" i="13" s="1"/>
  <c r="CA70" i="13"/>
  <c r="CD70" i="13" s="1"/>
  <c r="CE70" i="13" s="1"/>
  <c r="BP71" i="13"/>
  <c r="I71" i="13"/>
  <c r="BM71" i="13"/>
  <c r="K282" i="7"/>
  <c r="J282" i="7"/>
  <c r="G282" i="7"/>
  <c r="P282" i="7"/>
  <c r="O282" i="7"/>
  <c r="Q282" i="7"/>
  <c r="R282" i="7"/>
  <c r="N282" i="7"/>
  <c r="I282" i="7"/>
  <c r="H282" i="7"/>
  <c r="S71" i="13"/>
  <c r="AB72" i="13" s="1"/>
  <c r="M71" i="13"/>
  <c r="BW71" i="13" l="1"/>
  <c r="BZ71" i="13"/>
  <c r="BB71" i="13"/>
  <c r="AU71" i="13"/>
  <c r="AX71" i="13" s="1"/>
  <c r="CF70" i="13"/>
  <c r="L282" i="7"/>
  <c r="G182" i="12" s="1"/>
  <c r="S282" i="7"/>
  <c r="K182" i="12" s="1"/>
  <c r="L182" i="12" s="1"/>
  <c r="M182" i="12" s="1"/>
  <c r="R71" i="13"/>
  <c r="AA72" i="13" s="1"/>
  <c r="L71" i="13"/>
  <c r="H71" i="13"/>
  <c r="BO71" i="13"/>
  <c r="BL71" i="13"/>
  <c r="P71" i="13"/>
  <c r="BI75" i="13"/>
  <c r="BV71" i="13" l="1"/>
  <c r="BY71" i="13"/>
  <c r="H182" i="12"/>
  <c r="I182" i="12" s="1"/>
  <c r="BA71" i="13"/>
  <c r="BD71" i="13" s="1"/>
  <c r="AK72" i="13"/>
  <c r="AT72" i="13" s="1"/>
  <c r="CC71" i="13"/>
  <c r="O71" i="13"/>
  <c r="N183" i="12"/>
  <c r="K71" i="13"/>
  <c r="Q71" i="13"/>
  <c r="Z72" i="13" s="1"/>
  <c r="F282" i="7" s="1"/>
  <c r="BR71" i="13"/>
  <c r="BS72" i="13" s="1"/>
  <c r="BJ75" i="13"/>
  <c r="BK75" i="13"/>
  <c r="BI76" i="13"/>
  <c r="BU71" i="13" l="1"/>
  <c r="BX71" i="13"/>
  <c r="J183" i="12"/>
  <c r="AW72" i="13"/>
  <c r="AZ72" i="13" s="1"/>
  <c r="AJ72" i="13"/>
  <c r="AS72" i="13" s="1"/>
  <c r="CB71" i="13"/>
  <c r="N71" i="13"/>
  <c r="BH72" i="13"/>
  <c r="BQ72" i="13"/>
  <c r="J72" i="13"/>
  <c r="BN72" i="13"/>
  <c r="BC72" i="13" l="1"/>
  <c r="AV72" i="13"/>
  <c r="AY72" i="13" s="1"/>
  <c r="AI72" i="13"/>
  <c r="AR72" i="13" s="1"/>
  <c r="CA71" i="13"/>
  <c r="CD71" i="13" s="1"/>
  <c r="CE71" i="13" s="1"/>
  <c r="N283" i="7"/>
  <c r="R283" i="7"/>
  <c r="J283" i="7"/>
  <c r="O283" i="7"/>
  <c r="H283" i="7"/>
  <c r="P283" i="7"/>
  <c r="Q283" i="7"/>
  <c r="K283" i="7"/>
  <c r="G283" i="7"/>
  <c r="I283" i="7"/>
  <c r="BP72" i="13"/>
  <c r="I72" i="13"/>
  <c r="BM72" i="13"/>
  <c r="S72" i="13"/>
  <c r="AB73" i="13" s="1"/>
  <c r="M72" i="13"/>
  <c r="BJ76" i="13"/>
  <c r="BW72" i="13" l="1"/>
  <c r="BZ72" i="13"/>
  <c r="BB72" i="13"/>
  <c r="AU72" i="13"/>
  <c r="AX72" i="13" s="1"/>
  <c r="CF71" i="13"/>
  <c r="L72" i="13"/>
  <c r="R72" i="13"/>
  <c r="AA73" i="13" s="1"/>
  <c r="BO72" i="13"/>
  <c r="H72" i="13"/>
  <c r="BL72" i="13"/>
  <c r="P72" i="13"/>
  <c r="L283" i="7"/>
  <c r="G183" i="12" s="1"/>
  <c r="S283" i="7"/>
  <c r="K183" i="12" s="1"/>
  <c r="L183" i="12" s="1"/>
  <c r="M183" i="12" s="1"/>
  <c r="BK76" i="13"/>
  <c r="BV72" i="13" l="1"/>
  <c r="BY72" i="13"/>
  <c r="BA72" i="13"/>
  <c r="BD72" i="13" s="1"/>
  <c r="H183" i="12"/>
  <c r="I183" i="12" s="1"/>
  <c r="AK73" i="13"/>
  <c r="AT73" i="13" s="1"/>
  <c r="CC72" i="13"/>
  <c r="Q72" i="13"/>
  <c r="Z73" i="13" s="1"/>
  <c r="F283" i="7" s="1"/>
  <c r="K72" i="13"/>
  <c r="BR72" i="13"/>
  <c r="BS73" i="13" s="1"/>
  <c r="O72" i="13"/>
  <c r="N184" i="12"/>
  <c r="BK77" i="13"/>
  <c r="BU72" i="13" l="1"/>
  <c r="BX72" i="13"/>
  <c r="J184" i="12"/>
  <c r="AW73" i="13"/>
  <c r="AZ73" i="13" s="1"/>
  <c r="AJ73" i="13"/>
  <c r="AS73" i="13" s="1"/>
  <c r="CB72" i="13"/>
  <c r="BH73" i="13"/>
  <c r="BQ73" i="13"/>
  <c r="J73" i="13"/>
  <c r="BN73" i="13"/>
  <c r="N72" i="13"/>
  <c r="BI77" i="13"/>
  <c r="BJ77" i="13"/>
  <c r="BC73" i="13" l="1"/>
  <c r="AV73" i="13"/>
  <c r="AY73" i="13" s="1"/>
  <c r="AI73" i="13"/>
  <c r="AR73" i="13" s="1"/>
  <c r="CA72" i="13"/>
  <c r="CD72" i="13" s="1"/>
  <c r="CF72" i="13" s="1"/>
  <c r="Q284" i="7"/>
  <c r="K284" i="7"/>
  <c r="N284" i="7"/>
  <c r="H284" i="7"/>
  <c r="J284" i="7"/>
  <c r="G284" i="7"/>
  <c r="P284" i="7"/>
  <c r="R284" i="7"/>
  <c r="O284" i="7"/>
  <c r="I284" i="7"/>
  <c r="BP73" i="13"/>
  <c r="I73" i="13"/>
  <c r="BM73" i="13"/>
  <c r="S73" i="13"/>
  <c r="AB74" i="13" s="1"/>
  <c r="M73" i="13"/>
  <c r="BW73" i="13" l="1"/>
  <c r="BZ73" i="13"/>
  <c r="BB73" i="13"/>
  <c r="AU73" i="13"/>
  <c r="AX73" i="13" s="1"/>
  <c r="CE72" i="13"/>
  <c r="S284" i="7"/>
  <c r="K184" i="12" s="1"/>
  <c r="L184" i="12" s="1"/>
  <c r="M184" i="12" s="1"/>
  <c r="P73" i="13"/>
  <c r="L284" i="7"/>
  <c r="G184" i="12" s="1"/>
  <c r="BO73" i="13"/>
  <c r="H73" i="13"/>
  <c r="BL73" i="13"/>
  <c r="L73" i="13"/>
  <c r="R73" i="13"/>
  <c r="AA74" i="13" s="1"/>
  <c r="BI78" i="13"/>
  <c r="BK78" i="13"/>
  <c r="BV73" i="13" l="1"/>
  <c r="BY73" i="13"/>
  <c r="H184" i="12"/>
  <c r="I184" i="12" s="1"/>
  <c r="BA73" i="13"/>
  <c r="BD73" i="13" s="1"/>
  <c r="AK74" i="13"/>
  <c r="AT74" i="13" s="1"/>
  <c r="CC73" i="13"/>
  <c r="O73" i="13"/>
  <c r="N185" i="12"/>
  <c r="Q73" i="13"/>
  <c r="Z74" i="13" s="1"/>
  <c r="F284" i="7" s="1"/>
  <c r="K73" i="13"/>
  <c r="BR73" i="13"/>
  <c r="BS74" i="13" s="1"/>
  <c r="BJ78" i="13"/>
  <c r="BU73" i="13" l="1"/>
  <c r="BX73" i="13"/>
  <c r="J185" i="12"/>
  <c r="AW74" i="13"/>
  <c r="AZ74" i="13" s="1"/>
  <c r="AJ74" i="13"/>
  <c r="AS74" i="13" s="1"/>
  <c r="CB73" i="13"/>
  <c r="J74" i="13"/>
  <c r="BQ74" i="13"/>
  <c r="BN74" i="13"/>
  <c r="BH74" i="13"/>
  <c r="N73" i="13"/>
  <c r="BI79" i="13"/>
  <c r="BK79" i="13"/>
  <c r="BC74" i="13" l="1"/>
  <c r="AV74" i="13"/>
  <c r="AY74" i="13" s="1"/>
  <c r="AI74" i="13"/>
  <c r="AR74" i="13" s="1"/>
  <c r="CA73" i="13"/>
  <c r="CD73" i="13" s="1"/>
  <c r="CF73" i="13" s="1"/>
  <c r="BP74" i="13"/>
  <c r="I74" i="13"/>
  <c r="BM74" i="13"/>
  <c r="S74" i="13"/>
  <c r="AB75" i="13" s="1"/>
  <c r="M74" i="13"/>
  <c r="I285" i="7"/>
  <c r="Q285" i="7"/>
  <c r="G285" i="7"/>
  <c r="J285" i="7"/>
  <c r="K285" i="7"/>
  <c r="H285" i="7"/>
  <c r="R285" i="7"/>
  <c r="N285" i="7"/>
  <c r="P285" i="7"/>
  <c r="O285" i="7"/>
  <c r="BW74" i="13" l="1"/>
  <c r="BZ74" i="13"/>
  <c r="BB74" i="13"/>
  <c r="AU74" i="13"/>
  <c r="AX74" i="13" s="1"/>
  <c r="CE73" i="13"/>
  <c r="R74" i="13"/>
  <c r="AA75" i="13" s="1"/>
  <c r="L74" i="13"/>
  <c r="BO74" i="13"/>
  <c r="H74" i="13"/>
  <c r="BL74" i="13"/>
  <c r="L285" i="7"/>
  <c r="G185" i="12" s="1"/>
  <c r="S285" i="7"/>
  <c r="K185" i="12" s="1"/>
  <c r="L185" i="12" s="1"/>
  <c r="M185" i="12" s="1"/>
  <c r="P74" i="13"/>
  <c r="BJ79" i="13"/>
  <c r="BV74" i="13" l="1"/>
  <c r="BY74" i="13"/>
  <c r="BA74" i="13"/>
  <c r="BD74" i="13" s="1"/>
  <c r="H185" i="12"/>
  <c r="I185" i="12" s="1"/>
  <c r="AK75" i="13"/>
  <c r="AT75" i="13" s="1"/>
  <c r="CC74" i="13"/>
  <c r="O74" i="13"/>
  <c r="N186" i="12"/>
  <c r="K74" i="13"/>
  <c r="Q74" i="13"/>
  <c r="Z75" i="13" s="1"/>
  <c r="F285" i="7" s="1"/>
  <c r="BR74" i="13"/>
  <c r="BS75" i="13" s="1"/>
  <c r="BK80" i="13"/>
  <c r="BI80" i="13"/>
  <c r="BU74" i="13" l="1"/>
  <c r="BX74" i="13"/>
  <c r="J186" i="12"/>
  <c r="AW75" i="13"/>
  <c r="AZ75" i="13" s="1"/>
  <c r="AJ75" i="13"/>
  <c r="AS75" i="13" s="1"/>
  <c r="CB74" i="13"/>
  <c r="BQ75" i="13"/>
  <c r="J75" i="13"/>
  <c r="BN75" i="13"/>
  <c r="BH75" i="13"/>
  <c r="N74" i="13"/>
  <c r="BJ80" i="13"/>
  <c r="BC75" i="13" l="1"/>
  <c r="AV75" i="13"/>
  <c r="AY75" i="13" s="1"/>
  <c r="AI75" i="13"/>
  <c r="AR75" i="13" s="1"/>
  <c r="CA74" i="13"/>
  <c r="CD74" i="13" s="1"/>
  <c r="CF74" i="13" s="1"/>
  <c r="M75" i="13"/>
  <c r="S75" i="13"/>
  <c r="AB76" i="13" s="1"/>
  <c r="I75" i="13"/>
  <c r="BP75" i="13"/>
  <c r="BM75" i="13"/>
  <c r="G286" i="7"/>
  <c r="O286" i="7"/>
  <c r="N286" i="7"/>
  <c r="P286" i="7"/>
  <c r="Q286" i="7"/>
  <c r="I286" i="7"/>
  <c r="J286" i="7"/>
  <c r="K286" i="7"/>
  <c r="R286" i="7"/>
  <c r="H286" i="7"/>
  <c r="BI81" i="13"/>
  <c r="BW75" i="13" l="1"/>
  <c r="BZ75" i="13"/>
  <c r="BB75" i="13"/>
  <c r="AU75" i="13"/>
  <c r="AX75" i="13" s="1"/>
  <c r="CE74" i="13"/>
  <c r="L286" i="7"/>
  <c r="G186" i="12" s="1"/>
  <c r="S286" i="7"/>
  <c r="K186" i="12" s="1"/>
  <c r="L186" i="12" s="1"/>
  <c r="M186" i="12" s="1"/>
  <c r="H75" i="13"/>
  <c r="BO75" i="13"/>
  <c r="BL75" i="13"/>
  <c r="R75" i="13"/>
  <c r="AA76" i="13" s="1"/>
  <c r="L75" i="13"/>
  <c r="P75" i="13"/>
  <c r="BJ81" i="13"/>
  <c r="BK81" i="13"/>
  <c r="BV75" i="13" l="1"/>
  <c r="BY75" i="13"/>
  <c r="BA75" i="13"/>
  <c r="BD75" i="13" s="1"/>
  <c r="H186" i="12"/>
  <c r="I186" i="12" s="1"/>
  <c r="AK76" i="13"/>
  <c r="AT76" i="13" s="1"/>
  <c r="CC75" i="13"/>
  <c r="O75" i="13"/>
  <c r="Q75" i="13"/>
  <c r="Z76" i="13" s="1"/>
  <c r="F286" i="7" s="1"/>
  <c r="K75" i="13"/>
  <c r="BR75" i="13"/>
  <c r="BS76" i="13" s="1"/>
  <c r="N187" i="12"/>
  <c r="BU75" i="13" l="1"/>
  <c r="BX75" i="13"/>
  <c r="J187" i="12"/>
  <c r="AW76" i="13"/>
  <c r="AZ76" i="13" s="1"/>
  <c r="AJ76" i="13"/>
  <c r="AS76" i="13" s="1"/>
  <c r="CB75" i="13"/>
  <c r="N75" i="13"/>
  <c r="BQ76" i="13"/>
  <c r="J76" i="13"/>
  <c r="BN76" i="13"/>
  <c r="BH76" i="13"/>
  <c r="BI82" i="13"/>
  <c r="BK82" i="13"/>
  <c r="BC76" i="13" l="1"/>
  <c r="AV76" i="13"/>
  <c r="AY76" i="13" s="1"/>
  <c r="AI76" i="13"/>
  <c r="AR76" i="13" s="1"/>
  <c r="CA75" i="13"/>
  <c r="CD75" i="13" s="1"/>
  <c r="CE75" i="13" s="1"/>
  <c r="G287" i="7"/>
  <c r="N287" i="7"/>
  <c r="H287" i="7"/>
  <c r="K287" i="7"/>
  <c r="P287" i="7"/>
  <c r="Q287" i="7"/>
  <c r="J287" i="7"/>
  <c r="I287" i="7"/>
  <c r="R287" i="7"/>
  <c r="O287" i="7"/>
  <c r="M76" i="13"/>
  <c r="S76" i="13"/>
  <c r="AB77" i="13" s="1"/>
  <c r="BP76" i="13"/>
  <c r="I76" i="13"/>
  <c r="BM76" i="13"/>
  <c r="BJ82" i="13"/>
  <c r="BW76" i="13" l="1"/>
  <c r="BZ76" i="13"/>
  <c r="BB76" i="13"/>
  <c r="AU76" i="13"/>
  <c r="AX76" i="13" s="1"/>
  <c r="CF75" i="13"/>
  <c r="L287" i="7"/>
  <c r="G187" i="12" s="1"/>
  <c r="BO76" i="13"/>
  <c r="H76" i="13"/>
  <c r="BL76" i="13"/>
  <c r="S287" i="7"/>
  <c r="K187" i="12" s="1"/>
  <c r="L187" i="12" s="1"/>
  <c r="M187" i="12" s="1"/>
  <c r="R76" i="13"/>
  <c r="AA77" i="13" s="1"/>
  <c r="L76" i="13"/>
  <c r="P76" i="13"/>
  <c r="BV76" i="13" l="1"/>
  <c r="BY76" i="13"/>
  <c r="BA76" i="13"/>
  <c r="BD76" i="13" s="1"/>
  <c r="H187" i="12"/>
  <c r="I187" i="12" s="1"/>
  <c r="AK77" i="13"/>
  <c r="AT77" i="13" s="1"/>
  <c r="CC76" i="13"/>
  <c r="O76" i="13"/>
  <c r="N188" i="12"/>
  <c r="Q76" i="13"/>
  <c r="Z77" i="13" s="1"/>
  <c r="F287" i="7" s="1"/>
  <c r="K76" i="13"/>
  <c r="BR76" i="13"/>
  <c r="BS77" i="13" s="1"/>
  <c r="BK83" i="13"/>
  <c r="BJ83" i="13"/>
  <c r="BI83" i="13"/>
  <c r="BU76" i="13" l="1"/>
  <c r="BX76" i="13"/>
  <c r="J188" i="12"/>
  <c r="AW77" i="13"/>
  <c r="AZ77" i="13" s="1"/>
  <c r="AJ77" i="13"/>
  <c r="AS77" i="13" s="1"/>
  <c r="CB76" i="13"/>
  <c r="BH77" i="13"/>
  <c r="N76" i="13"/>
  <c r="J77" i="13"/>
  <c r="BQ77" i="13"/>
  <c r="BN77" i="13"/>
  <c r="BC77" i="13" l="1"/>
  <c r="AV77" i="13"/>
  <c r="AY77" i="13" s="1"/>
  <c r="AI77" i="13"/>
  <c r="AR77" i="13" s="1"/>
  <c r="CA76" i="13"/>
  <c r="CD76" i="13" s="1"/>
  <c r="CE76" i="13" s="1"/>
  <c r="S77" i="13"/>
  <c r="AB78" i="13" s="1"/>
  <c r="M77" i="13"/>
  <c r="BP77" i="13"/>
  <c r="I77" i="13"/>
  <c r="BM77" i="13"/>
  <c r="N288" i="7"/>
  <c r="J288" i="7"/>
  <c r="Q288" i="7"/>
  <c r="K288" i="7"/>
  <c r="P288" i="7"/>
  <c r="G288" i="7"/>
  <c r="R288" i="7"/>
  <c r="I288" i="7"/>
  <c r="O288" i="7"/>
  <c r="H288" i="7"/>
  <c r="BK84" i="13"/>
  <c r="BJ84" i="13"/>
  <c r="BW77" i="13" l="1"/>
  <c r="BZ77" i="13"/>
  <c r="BB77" i="13"/>
  <c r="AU77" i="13"/>
  <c r="AX77" i="13" s="1"/>
  <c r="CF76" i="13"/>
  <c r="L288" i="7"/>
  <c r="G188" i="12" s="1"/>
  <c r="S288" i="7"/>
  <c r="K188" i="12" s="1"/>
  <c r="L188" i="12" s="1"/>
  <c r="M188" i="12" s="1"/>
  <c r="P77" i="13"/>
  <c r="BO77" i="13"/>
  <c r="H77" i="13"/>
  <c r="BL77" i="13"/>
  <c r="R77" i="13"/>
  <c r="AA78" i="13" s="1"/>
  <c r="L77" i="13"/>
  <c r="BI84" i="13"/>
  <c r="BV77" i="13" l="1"/>
  <c r="BY77" i="13"/>
  <c r="BA77" i="13"/>
  <c r="BD77" i="13" s="1"/>
  <c r="H188" i="12"/>
  <c r="I188" i="12" s="1"/>
  <c r="AK78" i="13"/>
  <c r="AT78" i="13" s="1"/>
  <c r="CC77" i="13"/>
  <c r="O77" i="13"/>
  <c r="N189" i="12"/>
  <c r="Q77" i="13"/>
  <c r="Z78" i="13" s="1"/>
  <c r="F288" i="7" s="1"/>
  <c r="K77" i="13"/>
  <c r="BR77" i="13"/>
  <c r="BS78" i="13" s="1"/>
  <c r="BK85" i="13"/>
  <c r="BU77" i="13" l="1"/>
  <c r="BX77" i="13"/>
  <c r="J189" i="12"/>
  <c r="AW78" i="13"/>
  <c r="AZ78" i="13" s="1"/>
  <c r="AJ78" i="13"/>
  <c r="AS78" i="13" s="1"/>
  <c r="CB77" i="13"/>
  <c r="BH78" i="13"/>
  <c r="J78" i="13"/>
  <c r="BQ78" i="13"/>
  <c r="BN78" i="13"/>
  <c r="N77" i="13"/>
  <c r="BI85" i="13"/>
  <c r="BJ85" i="13"/>
  <c r="BC78" i="13" l="1"/>
  <c r="AV78" i="13"/>
  <c r="AY78" i="13" s="1"/>
  <c r="AI78" i="13"/>
  <c r="AR78" i="13" s="1"/>
  <c r="CA77" i="13"/>
  <c r="CD77" i="13" s="1"/>
  <c r="CE77" i="13" s="1"/>
  <c r="N289" i="7"/>
  <c r="Q289" i="7"/>
  <c r="R289" i="7"/>
  <c r="P289" i="7"/>
  <c r="O289" i="7"/>
  <c r="K289" i="7"/>
  <c r="H289" i="7"/>
  <c r="I289" i="7"/>
  <c r="G289" i="7"/>
  <c r="J289" i="7"/>
  <c r="M78" i="13"/>
  <c r="S78" i="13"/>
  <c r="AB79" i="13" s="1"/>
  <c r="BP78" i="13"/>
  <c r="I78" i="13"/>
  <c r="BM78" i="13"/>
  <c r="BW78" i="13" l="1"/>
  <c r="BZ78" i="13"/>
  <c r="BB78" i="13"/>
  <c r="AU78" i="13"/>
  <c r="AX78" i="13" s="1"/>
  <c r="CF77" i="13"/>
  <c r="L289" i="7"/>
  <c r="G189" i="12" s="1"/>
  <c r="H78" i="13"/>
  <c r="BO78" i="13"/>
  <c r="BL78" i="13"/>
  <c r="P78" i="13"/>
  <c r="R78" i="13"/>
  <c r="AA79" i="13" s="1"/>
  <c r="L78" i="13"/>
  <c r="S289" i="7"/>
  <c r="K189" i="12" s="1"/>
  <c r="L189" i="12" s="1"/>
  <c r="M189" i="12" s="1"/>
  <c r="BI86" i="13"/>
  <c r="BK86" i="13"/>
  <c r="BV78" i="13" l="1"/>
  <c r="BY78" i="13"/>
  <c r="BA78" i="13"/>
  <c r="BD78" i="13" s="1"/>
  <c r="H189" i="12"/>
  <c r="I189" i="12" s="1"/>
  <c r="AK79" i="13"/>
  <c r="AT79" i="13" s="1"/>
  <c r="CC78" i="13"/>
  <c r="N190" i="12"/>
  <c r="O78" i="13"/>
  <c r="Q78" i="13"/>
  <c r="Z79" i="13" s="1"/>
  <c r="F289" i="7" s="1"/>
  <c r="K78" i="13"/>
  <c r="BR78" i="13"/>
  <c r="BS79" i="13" s="1"/>
  <c r="BJ86" i="13"/>
  <c r="BU78" i="13" l="1"/>
  <c r="BX78" i="13"/>
  <c r="J190" i="12"/>
  <c r="AW79" i="13"/>
  <c r="AZ79" i="13" s="1"/>
  <c r="AJ79" i="13"/>
  <c r="AS79" i="13" s="1"/>
  <c r="CB78" i="13"/>
  <c r="BH79" i="13"/>
  <c r="N78" i="13"/>
  <c r="J79" i="13"/>
  <c r="BQ79" i="13"/>
  <c r="BN79" i="13"/>
  <c r="BK87" i="13"/>
  <c r="BC79" i="13" l="1"/>
  <c r="AV79" i="13"/>
  <c r="AY79" i="13" s="1"/>
  <c r="AI79" i="13"/>
  <c r="AR79" i="13" s="1"/>
  <c r="CA78" i="13"/>
  <c r="CD78" i="13" s="1"/>
  <c r="CE78" i="13" s="1"/>
  <c r="BP79" i="13"/>
  <c r="I79" i="13"/>
  <c r="BM79" i="13"/>
  <c r="M79" i="13"/>
  <c r="S79" i="13"/>
  <c r="AB80" i="13" s="1"/>
  <c r="G290" i="7"/>
  <c r="O290" i="7"/>
  <c r="I290" i="7"/>
  <c r="H290" i="7"/>
  <c r="Q290" i="7"/>
  <c r="J290" i="7"/>
  <c r="P290" i="7"/>
  <c r="R290" i="7"/>
  <c r="K290" i="7"/>
  <c r="N290" i="7"/>
  <c r="BI87" i="13"/>
  <c r="BW79" i="13" l="1"/>
  <c r="BZ79" i="13"/>
  <c r="BB79" i="13"/>
  <c r="AU79" i="13"/>
  <c r="AX79" i="13" s="1"/>
  <c r="CF78" i="13"/>
  <c r="S290" i="7"/>
  <c r="K190" i="12" s="1"/>
  <c r="L190" i="12" s="1"/>
  <c r="M190" i="12" s="1"/>
  <c r="BO79" i="13"/>
  <c r="H79" i="13"/>
  <c r="BL79" i="13"/>
  <c r="P79" i="13"/>
  <c r="R79" i="13"/>
  <c r="AA80" i="13" s="1"/>
  <c r="L79" i="13"/>
  <c r="L290" i="7"/>
  <c r="G190" i="12" s="1"/>
  <c r="BJ87" i="13"/>
  <c r="BV79" i="13" l="1"/>
  <c r="BY79" i="13"/>
  <c r="BA79" i="13"/>
  <c r="BD79" i="13" s="1"/>
  <c r="H190" i="12"/>
  <c r="I190" i="12" s="1"/>
  <c r="AK80" i="13"/>
  <c r="AT80" i="13" s="1"/>
  <c r="CC79" i="13"/>
  <c r="N191" i="12"/>
  <c r="O79" i="13"/>
  <c r="K79" i="13"/>
  <c r="Q79" i="13"/>
  <c r="Z80" i="13" s="1"/>
  <c r="F290" i="7" s="1"/>
  <c r="BR79" i="13"/>
  <c r="BS80" i="13" s="1"/>
  <c r="BI88" i="13"/>
  <c r="BU79" i="13" l="1"/>
  <c r="BX79" i="13"/>
  <c r="J191" i="12"/>
  <c r="AW80" i="13"/>
  <c r="AZ80" i="13" s="1"/>
  <c r="AJ80" i="13"/>
  <c r="AS80" i="13" s="1"/>
  <c r="CB79" i="13"/>
  <c r="BH80" i="13"/>
  <c r="BQ80" i="13"/>
  <c r="J80" i="13"/>
  <c r="BN80" i="13"/>
  <c r="N79" i="13"/>
  <c r="BJ88" i="13"/>
  <c r="BK88" i="13"/>
  <c r="BC80" i="13" l="1"/>
  <c r="AV80" i="13"/>
  <c r="AY80" i="13" s="1"/>
  <c r="AI80" i="13"/>
  <c r="AR80" i="13" s="1"/>
  <c r="CA79" i="13"/>
  <c r="CD79" i="13" s="1"/>
  <c r="CF79" i="13" s="1"/>
  <c r="S80" i="13"/>
  <c r="AB81" i="13" s="1"/>
  <c r="M80" i="13"/>
  <c r="I80" i="13"/>
  <c r="BP80" i="13"/>
  <c r="BM80" i="13"/>
  <c r="Q291" i="7"/>
  <c r="I291" i="7"/>
  <c r="G291" i="7"/>
  <c r="R291" i="7"/>
  <c r="O291" i="7"/>
  <c r="K291" i="7"/>
  <c r="P291" i="7"/>
  <c r="N291" i="7"/>
  <c r="J291" i="7"/>
  <c r="H291" i="7"/>
  <c r="BW80" i="13" l="1"/>
  <c r="BZ80" i="13"/>
  <c r="BB80" i="13"/>
  <c r="AU80" i="13"/>
  <c r="AX80" i="13" s="1"/>
  <c r="CE79" i="13"/>
  <c r="BO80" i="13"/>
  <c r="H80" i="13"/>
  <c r="BL80" i="13"/>
  <c r="L291" i="7"/>
  <c r="G191" i="12" s="1"/>
  <c r="P80" i="13"/>
  <c r="S291" i="7"/>
  <c r="K191" i="12" s="1"/>
  <c r="L191" i="12" s="1"/>
  <c r="M191" i="12" s="1"/>
  <c r="R80" i="13"/>
  <c r="AA81" i="13" s="1"/>
  <c r="L80" i="13"/>
  <c r="BJ89" i="13"/>
  <c r="BK89" i="13"/>
  <c r="BI89" i="13"/>
  <c r="BV80" i="13" l="1"/>
  <c r="BY80" i="13"/>
  <c r="BA80" i="13"/>
  <c r="BD80" i="13" s="1"/>
  <c r="H191" i="12"/>
  <c r="I191" i="12" s="1"/>
  <c r="AK81" i="13"/>
  <c r="AT81" i="13" s="1"/>
  <c r="CC80" i="13"/>
  <c r="O80" i="13"/>
  <c r="N192" i="12"/>
  <c r="K80" i="13"/>
  <c r="Q80" i="13"/>
  <c r="Z81" i="13" s="1"/>
  <c r="F291" i="7" s="1"/>
  <c r="BR80" i="13"/>
  <c r="BS81" i="13" s="1"/>
  <c r="BU80" i="13" l="1"/>
  <c r="BX80" i="13"/>
  <c r="J192" i="12"/>
  <c r="AW81" i="13"/>
  <c r="AZ81" i="13" s="1"/>
  <c r="AJ81" i="13"/>
  <c r="AS81" i="13" s="1"/>
  <c r="CB80" i="13"/>
  <c r="N80" i="13"/>
  <c r="BQ81" i="13"/>
  <c r="J81" i="13"/>
  <c r="BN81" i="13"/>
  <c r="BH81" i="13"/>
  <c r="BJ90" i="13"/>
  <c r="BI90" i="13"/>
  <c r="BC81" i="13" l="1"/>
  <c r="AV81" i="13"/>
  <c r="AY81" i="13" s="1"/>
  <c r="AI81" i="13"/>
  <c r="AR81" i="13" s="1"/>
  <c r="CA80" i="13"/>
  <c r="CD80" i="13" s="1"/>
  <c r="CE80" i="13" s="1"/>
  <c r="I292" i="7"/>
  <c r="R292" i="7"/>
  <c r="K292" i="7"/>
  <c r="O292" i="7"/>
  <c r="N292" i="7"/>
  <c r="P292" i="7"/>
  <c r="H292" i="7"/>
  <c r="Q292" i="7"/>
  <c r="G292" i="7"/>
  <c r="J292" i="7"/>
  <c r="BP81" i="13"/>
  <c r="I81" i="13"/>
  <c r="BM81" i="13"/>
  <c r="M81" i="13"/>
  <c r="S81" i="13"/>
  <c r="AB82" i="13" s="1"/>
  <c r="BK90" i="13"/>
  <c r="BW81" i="13" l="1"/>
  <c r="BZ81" i="13"/>
  <c r="BB81" i="13"/>
  <c r="AU81" i="13"/>
  <c r="AX81" i="13" s="1"/>
  <c r="CF80" i="13"/>
  <c r="L292" i="7"/>
  <c r="G192" i="12" s="1"/>
  <c r="S292" i="7"/>
  <c r="K192" i="12" s="1"/>
  <c r="L192" i="12" s="1"/>
  <c r="M192" i="12" s="1"/>
  <c r="R81" i="13"/>
  <c r="AA82" i="13" s="1"/>
  <c r="L81" i="13"/>
  <c r="H81" i="13"/>
  <c r="BO81" i="13"/>
  <c r="BL81" i="13"/>
  <c r="P81" i="13"/>
  <c r="BV81" i="13" l="1"/>
  <c r="BY81" i="13"/>
  <c r="H192" i="12"/>
  <c r="I192" i="12" s="1"/>
  <c r="BA81" i="13"/>
  <c r="BD81" i="13" s="1"/>
  <c r="AK82" i="13"/>
  <c r="AT82" i="13" s="1"/>
  <c r="CC81" i="13"/>
  <c r="O81" i="13"/>
  <c r="N193" i="12"/>
  <c r="Q81" i="13"/>
  <c r="Z82" i="13" s="1"/>
  <c r="F292" i="7" s="1"/>
  <c r="K81" i="13"/>
  <c r="BR81" i="13"/>
  <c r="BS82" i="13" s="1"/>
  <c r="BU81" i="13" l="1"/>
  <c r="BX81" i="13"/>
  <c r="J193" i="12"/>
  <c r="AW82" i="13"/>
  <c r="AZ82" i="13" s="1"/>
  <c r="AJ82" i="13"/>
  <c r="AS82" i="13" s="1"/>
  <c r="CB81" i="13"/>
  <c r="N81" i="13"/>
  <c r="BQ82" i="13"/>
  <c r="J82" i="13"/>
  <c r="BN82" i="13"/>
  <c r="BH82" i="13"/>
  <c r="BK91" i="13"/>
  <c r="BC82" i="13" l="1"/>
  <c r="AV82" i="13"/>
  <c r="AY82" i="13" s="1"/>
  <c r="AI82" i="13"/>
  <c r="AR82" i="13" s="1"/>
  <c r="CA81" i="13"/>
  <c r="CD81" i="13" s="1"/>
  <c r="CE81" i="13" s="1"/>
  <c r="G293" i="7"/>
  <c r="P293" i="7"/>
  <c r="H293" i="7"/>
  <c r="I293" i="7"/>
  <c r="N293" i="7"/>
  <c r="R293" i="7"/>
  <c r="Q293" i="7"/>
  <c r="J293" i="7"/>
  <c r="K293" i="7"/>
  <c r="O293" i="7"/>
  <c r="M82" i="13"/>
  <c r="S82" i="13"/>
  <c r="AB83" i="13" s="1"/>
  <c r="I82" i="13"/>
  <c r="BP82" i="13"/>
  <c r="BM82" i="13"/>
  <c r="BJ91" i="13"/>
  <c r="BI91" i="13"/>
  <c r="BW82" i="13" l="1"/>
  <c r="BZ82" i="13"/>
  <c r="BB82" i="13"/>
  <c r="AU82" i="13"/>
  <c r="AX82" i="13" s="1"/>
  <c r="CF81" i="13"/>
  <c r="L293" i="7"/>
  <c r="G193" i="12" s="1"/>
  <c r="R82" i="13"/>
  <c r="AA83" i="13" s="1"/>
  <c r="L82" i="13"/>
  <c r="H82" i="13"/>
  <c r="BO82" i="13"/>
  <c r="BL82" i="13"/>
  <c r="P82" i="13"/>
  <c r="S293" i="7"/>
  <c r="K193" i="12" s="1"/>
  <c r="L193" i="12" s="1"/>
  <c r="M193" i="12" s="1"/>
  <c r="BK92" i="13"/>
  <c r="BV82" i="13" l="1"/>
  <c r="BY82" i="13"/>
  <c r="BA82" i="13"/>
  <c r="BD82" i="13" s="1"/>
  <c r="H193" i="12"/>
  <c r="I193" i="12" s="1"/>
  <c r="AK83" i="13"/>
  <c r="AT83" i="13" s="1"/>
  <c r="CC82" i="13"/>
  <c r="N194" i="12"/>
  <c r="K82" i="13"/>
  <c r="Q82" i="13"/>
  <c r="Z83" i="13" s="1"/>
  <c r="F293" i="7" s="1"/>
  <c r="BR82" i="13"/>
  <c r="BS83" i="13" s="1"/>
  <c r="O82" i="13"/>
  <c r="BI92" i="13"/>
  <c r="BU82" i="13" l="1"/>
  <c r="BX82" i="13"/>
  <c r="J194" i="12"/>
  <c r="AW83" i="13"/>
  <c r="AZ83" i="13" s="1"/>
  <c r="AJ83" i="13"/>
  <c r="AS83" i="13" s="1"/>
  <c r="CB82" i="13"/>
  <c r="BH83" i="13"/>
  <c r="BQ83" i="13"/>
  <c r="J83" i="13"/>
  <c r="BN83" i="13"/>
  <c r="N82" i="13"/>
  <c r="BJ92" i="13"/>
  <c r="BC83" i="13" l="1"/>
  <c r="AV83" i="13"/>
  <c r="AY83" i="13" s="1"/>
  <c r="AI83" i="13"/>
  <c r="AR83" i="13" s="1"/>
  <c r="CA82" i="13"/>
  <c r="CD82" i="13" s="1"/>
  <c r="CE82" i="13" s="1"/>
  <c r="S83" i="13"/>
  <c r="AB84" i="13" s="1"/>
  <c r="M83" i="13"/>
  <c r="I83" i="13"/>
  <c r="BP83" i="13"/>
  <c r="BM83" i="13"/>
  <c r="R294" i="7"/>
  <c r="J294" i="7"/>
  <c r="Q294" i="7"/>
  <c r="P294" i="7"/>
  <c r="G294" i="7"/>
  <c r="N294" i="7"/>
  <c r="O294" i="7"/>
  <c r="K294" i="7"/>
  <c r="I294" i="7"/>
  <c r="H294" i="7"/>
  <c r="BK93" i="13"/>
  <c r="BI93" i="13"/>
  <c r="BW83" i="13" l="1"/>
  <c r="BZ83" i="13"/>
  <c r="BB83" i="13"/>
  <c r="AU83" i="13"/>
  <c r="AX83" i="13" s="1"/>
  <c r="CF82" i="13"/>
  <c r="P83" i="13"/>
  <c r="S294" i="7"/>
  <c r="K194" i="12" s="1"/>
  <c r="L194" i="12" s="1"/>
  <c r="M194" i="12" s="1"/>
  <c r="BO83" i="13"/>
  <c r="H83" i="13"/>
  <c r="BL83" i="13"/>
  <c r="L294" i="7"/>
  <c r="G194" i="12" s="1"/>
  <c r="R83" i="13"/>
  <c r="AA84" i="13" s="1"/>
  <c r="L83" i="13"/>
  <c r="BV83" i="13" l="1"/>
  <c r="BY83" i="13"/>
  <c r="BA83" i="13"/>
  <c r="BD83" i="13" s="1"/>
  <c r="H194" i="12"/>
  <c r="I194" i="12" s="1"/>
  <c r="AK84" i="13"/>
  <c r="AT84" i="13" s="1"/>
  <c r="CC83" i="13"/>
  <c r="N195" i="12"/>
  <c r="Q83" i="13"/>
  <c r="Z84" i="13" s="1"/>
  <c r="F294" i="7" s="1"/>
  <c r="BR83" i="13"/>
  <c r="BS84" i="13" s="1"/>
  <c r="K83" i="13"/>
  <c r="O83" i="13"/>
  <c r="BJ93" i="13"/>
  <c r="BU83" i="13" l="1"/>
  <c r="BX83" i="13"/>
  <c r="J195" i="12"/>
  <c r="AW84" i="13"/>
  <c r="AZ84" i="13" s="1"/>
  <c r="AJ84" i="13"/>
  <c r="AS84" i="13" s="1"/>
  <c r="CB83" i="13"/>
  <c r="BH84" i="13"/>
  <c r="N83" i="13"/>
  <c r="BQ84" i="13"/>
  <c r="J84" i="13"/>
  <c r="BN84" i="13"/>
  <c r="BI94" i="13"/>
  <c r="BC84" i="13" l="1"/>
  <c r="AV84" i="13"/>
  <c r="AY84" i="13" s="1"/>
  <c r="AI84" i="13"/>
  <c r="AR84" i="13" s="1"/>
  <c r="CA83" i="13"/>
  <c r="CD83" i="13" s="1"/>
  <c r="CE83" i="13" s="1"/>
  <c r="M84" i="13"/>
  <c r="S84" i="13"/>
  <c r="AB85" i="13" s="1"/>
  <c r="Q295" i="7"/>
  <c r="O295" i="7"/>
  <c r="R295" i="7"/>
  <c r="P295" i="7"/>
  <c r="N295" i="7"/>
  <c r="G295" i="7"/>
  <c r="J295" i="7"/>
  <c r="I295" i="7"/>
  <c r="K295" i="7"/>
  <c r="H295" i="7"/>
  <c r="BP84" i="13"/>
  <c r="I84" i="13"/>
  <c r="BM84" i="13"/>
  <c r="BK94" i="13"/>
  <c r="BW84" i="13" l="1"/>
  <c r="BZ84" i="13"/>
  <c r="BB84" i="13"/>
  <c r="AU84" i="13"/>
  <c r="AX84" i="13" s="1"/>
  <c r="CF83" i="13"/>
  <c r="P84" i="13"/>
  <c r="L295" i="7"/>
  <c r="G195" i="12" s="1"/>
  <c r="S295" i="7"/>
  <c r="K195" i="12" s="1"/>
  <c r="L195" i="12" s="1"/>
  <c r="M195" i="12" s="1"/>
  <c r="R84" i="13"/>
  <c r="AA85" i="13" s="1"/>
  <c r="L84" i="13"/>
  <c r="BO84" i="13"/>
  <c r="H84" i="13"/>
  <c r="BL84" i="13"/>
  <c r="BJ94" i="13"/>
  <c r="BV84" i="13" l="1"/>
  <c r="BY84" i="13"/>
  <c r="BA84" i="13"/>
  <c r="BD84" i="13" s="1"/>
  <c r="H195" i="12"/>
  <c r="I195" i="12" s="1"/>
  <c r="AK85" i="13"/>
  <c r="AT85" i="13" s="1"/>
  <c r="CC84" i="13"/>
  <c r="K84" i="13"/>
  <c r="Q84" i="13"/>
  <c r="Z85" i="13" s="1"/>
  <c r="F295" i="7" s="1"/>
  <c r="BR84" i="13"/>
  <c r="BS85" i="13" s="1"/>
  <c r="N196" i="12"/>
  <c r="O84" i="13"/>
  <c r="BI95" i="13"/>
  <c r="BU84" i="13" l="1"/>
  <c r="BX84" i="13"/>
  <c r="J196" i="12"/>
  <c r="AW85" i="13"/>
  <c r="AZ85" i="13" s="1"/>
  <c r="AJ85" i="13"/>
  <c r="AS85" i="13" s="1"/>
  <c r="CB84" i="13"/>
  <c r="N84" i="13"/>
  <c r="BH85" i="13"/>
  <c r="BQ85" i="13"/>
  <c r="J85" i="13"/>
  <c r="BN85" i="13"/>
  <c r="BK95" i="13"/>
  <c r="BC85" i="13" l="1"/>
  <c r="AV85" i="13"/>
  <c r="AY85" i="13" s="1"/>
  <c r="AI85" i="13"/>
  <c r="AR85" i="13" s="1"/>
  <c r="CA84" i="13"/>
  <c r="CD84" i="13" s="1"/>
  <c r="CE84" i="13" s="1"/>
  <c r="I85" i="13"/>
  <c r="BP85" i="13"/>
  <c r="BM85" i="13"/>
  <c r="I296" i="7"/>
  <c r="N296" i="7"/>
  <c r="J296" i="7"/>
  <c r="K296" i="7"/>
  <c r="P296" i="7"/>
  <c r="Q296" i="7"/>
  <c r="O296" i="7"/>
  <c r="G296" i="7"/>
  <c r="H296" i="7"/>
  <c r="R296" i="7"/>
  <c r="S85" i="13"/>
  <c r="AB86" i="13" s="1"/>
  <c r="M85" i="13"/>
  <c r="BJ95" i="13"/>
  <c r="BI96" i="13"/>
  <c r="BW85" i="13" l="1"/>
  <c r="BZ85" i="13"/>
  <c r="BB85" i="13"/>
  <c r="AU85" i="13"/>
  <c r="AX85" i="13" s="1"/>
  <c r="CF84" i="13"/>
  <c r="P85" i="13"/>
  <c r="L296" i="7"/>
  <c r="G196" i="12" s="1"/>
  <c r="L85" i="13"/>
  <c r="R85" i="13"/>
  <c r="AA86" i="13" s="1"/>
  <c r="S296" i="7"/>
  <c r="K196" i="12" s="1"/>
  <c r="L196" i="12" s="1"/>
  <c r="M196" i="12" s="1"/>
  <c r="BO85" i="13"/>
  <c r="H85" i="13"/>
  <c r="BL85" i="13"/>
  <c r="BV85" i="13" l="1"/>
  <c r="BY85" i="13"/>
  <c r="BA85" i="13"/>
  <c r="BD85" i="13" s="1"/>
  <c r="H196" i="12"/>
  <c r="I196" i="12" s="1"/>
  <c r="AK86" i="13"/>
  <c r="AT86" i="13" s="1"/>
  <c r="CC85" i="13"/>
  <c r="Q85" i="13"/>
  <c r="Z86" i="13" s="1"/>
  <c r="F296" i="7" s="1"/>
  <c r="BR85" i="13"/>
  <c r="BS86" i="13" s="1"/>
  <c r="K85" i="13"/>
  <c r="N197" i="12"/>
  <c r="O85" i="13"/>
  <c r="BK96" i="13"/>
  <c r="BU85" i="13" l="1"/>
  <c r="BX85" i="13"/>
  <c r="J197" i="12"/>
  <c r="AW86" i="13"/>
  <c r="AZ86" i="13" s="1"/>
  <c r="AJ86" i="13"/>
  <c r="AS86" i="13" s="1"/>
  <c r="CB85" i="13"/>
  <c r="BQ86" i="13"/>
  <c r="J86" i="13"/>
  <c r="BN86" i="13"/>
  <c r="N85" i="13"/>
  <c r="BH86" i="13"/>
  <c r="BJ96" i="13"/>
  <c r="BC86" i="13" l="1"/>
  <c r="AV86" i="13"/>
  <c r="AY86" i="13" s="1"/>
  <c r="AI86" i="13"/>
  <c r="AR86" i="13" s="1"/>
  <c r="CA85" i="13"/>
  <c r="CD85" i="13" s="1"/>
  <c r="CF85" i="13" s="1"/>
  <c r="I86" i="13"/>
  <c r="BP86" i="13"/>
  <c r="BM86" i="13"/>
  <c r="S86" i="13"/>
  <c r="AB87" i="13" s="1"/>
  <c r="M86" i="13"/>
  <c r="I297" i="7"/>
  <c r="R297" i="7"/>
  <c r="N297" i="7"/>
  <c r="G297" i="7"/>
  <c r="P297" i="7"/>
  <c r="O297" i="7"/>
  <c r="J297" i="7"/>
  <c r="H297" i="7"/>
  <c r="K297" i="7"/>
  <c r="Q297" i="7"/>
  <c r="BI97" i="13"/>
  <c r="BJ97" i="13"/>
  <c r="BW86" i="13" l="1"/>
  <c r="BZ86" i="13"/>
  <c r="BB86" i="13"/>
  <c r="AU86" i="13"/>
  <c r="AX86" i="13" s="1"/>
  <c r="CE85" i="13"/>
  <c r="S297" i="7"/>
  <c r="K197" i="12" s="1"/>
  <c r="L197" i="12" s="1"/>
  <c r="M197" i="12" s="1"/>
  <c r="BO86" i="13"/>
  <c r="H86" i="13"/>
  <c r="BL86" i="13"/>
  <c r="L297" i="7"/>
  <c r="G197" i="12" s="1"/>
  <c r="R86" i="13"/>
  <c r="AA87" i="13" s="1"/>
  <c r="L86" i="13"/>
  <c r="P86" i="13"/>
  <c r="BK97" i="13"/>
  <c r="BV86" i="13" l="1"/>
  <c r="BY86" i="13"/>
  <c r="BA86" i="13"/>
  <c r="BD86" i="13" s="1"/>
  <c r="H197" i="12"/>
  <c r="I197" i="12" s="1"/>
  <c r="AK87" i="13"/>
  <c r="AT87" i="13" s="1"/>
  <c r="CC86" i="13"/>
  <c r="N198" i="12"/>
  <c r="O86" i="13"/>
  <c r="Q86" i="13"/>
  <c r="Z87" i="13" s="1"/>
  <c r="F297" i="7" s="1"/>
  <c r="K86" i="13"/>
  <c r="BR86" i="13"/>
  <c r="BS87" i="13" s="1"/>
  <c r="BJ98" i="13"/>
  <c r="BU86" i="13" l="1"/>
  <c r="BX86" i="13"/>
  <c r="J198" i="12"/>
  <c r="AW87" i="13"/>
  <c r="AZ87" i="13" s="1"/>
  <c r="AJ87" i="13"/>
  <c r="AS87" i="13" s="1"/>
  <c r="CB86" i="13"/>
  <c r="BQ87" i="13"/>
  <c r="J87" i="13"/>
  <c r="BN87" i="13"/>
  <c r="BH87" i="13"/>
  <c r="N86" i="13"/>
  <c r="BK98" i="13"/>
  <c r="BI98" i="13"/>
  <c r="BC87" i="13" l="1"/>
  <c r="AV87" i="13"/>
  <c r="AY87" i="13" s="1"/>
  <c r="AI87" i="13"/>
  <c r="AR87" i="13" s="1"/>
  <c r="CA86" i="13"/>
  <c r="CD86" i="13" s="1"/>
  <c r="CF86" i="13" s="1"/>
  <c r="BP87" i="13"/>
  <c r="I87" i="13"/>
  <c r="BM87" i="13"/>
  <c r="K298" i="7"/>
  <c r="G298" i="7"/>
  <c r="R298" i="7"/>
  <c r="N298" i="7"/>
  <c r="P298" i="7"/>
  <c r="Q298" i="7"/>
  <c r="H298" i="7"/>
  <c r="I298" i="7"/>
  <c r="J298" i="7"/>
  <c r="O298" i="7"/>
  <c r="S87" i="13"/>
  <c r="AB88" i="13" s="1"/>
  <c r="M87" i="13"/>
  <c r="BW87" i="13" l="1"/>
  <c r="BZ87" i="13"/>
  <c r="BB87" i="13"/>
  <c r="AU87" i="13"/>
  <c r="AX87" i="13" s="1"/>
  <c r="CE86" i="13"/>
  <c r="L298" i="7"/>
  <c r="G198" i="12" s="1"/>
  <c r="L87" i="13"/>
  <c r="R87" i="13"/>
  <c r="AA88" i="13" s="1"/>
  <c r="H87" i="13"/>
  <c r="BO87" i="13"/>
  <c r="BL87" i="13"/>
  <c r="P87" i="13"/>
  <c r="S298" i="7"/>
  <c r="K198" i="12" s="1"/>
  <c r="L198" i="12" s="1"/>
  <c r="M198" i="12" s="1"/>
  <c r="BK99" i="13"/>
  <c r="BI99" i="13"/>
  <c r="BJ99" i="13"/>
  <c r="BV87" i="13" l="1"/>
  <c r="BY87" i="13"/>
  <c r="BA87" i="13"/>
  <c r="BD87" i="13" s="1"/>
  <c r="H198" i="12"/>
  <c r="I198" i="12" s="1"/>
  <c r="AK88" i="13"/>
  <c r="AT88" i="13" s="1"/>
  <c r="CC87" i="13"/>
  <c r="Q87" i="13"/>
  <c r="Z88" i="13" s="1"/>
  <c r="F298" i="7" s="1"/>
  <c r="K87" i="13"/>
  <c r="BR87" i="13"/>
  <c r="BS88" i="13" s="1"/>
  <c r="N199" i="12"/>
  <c r="O87" i="13"/>
  <c r="BU87" i="13" l="1"/>
  <c r="BX87" i="13"/>
  <c r="J199" i="12"/>
  <c r="AW88" i="13"/>
  <c r="AZ88" i="13" s="1"/>
  <c r="AJ88" i="13"/>
  <c r="AS88" i="13" s="1"/>
  <c r="CB87" i="13"/>
  <c r="J88" i="13"/>
  <c r="BQ88" i="13"/>
  <c r="BN88" i="13"/>
  <c r="N87" i="13"/>
  <c r="BH88" i="13"/>
  <c r="BC88" i="13" l="1"/>
  <c r="AV88" i="13"/>
  <c r="AY88" i="13" s="1"/>
  <c r="AI88" i="13"/>
  <c r="AR88" i="13" s="1"/>
  <c r="CA87" i="13"/>
  <c r="CD87" i="13" s="1"/>
  <c r="CE87" i="13" s="1"/>
  <c r="I88" i="13"/>
  <c r="BP88" i="13"/>
  <c r="BM88" i="13"/>
  <c r="O299" i="7"/>
  <c r="R299" i="7"/>
  <c r="P299" i="7"/>
  <c r="N299" i="7"/>
  <c r="K299" i="7"/>
  <c r="Q299" i="7"/>
  <c r="H299" i="7"/>
  <c r="J299" i="7"/>
  <c r="G299" i="7"/>
  <c r="I299" i="7"/>
  <c r="S88" i="13"/>
  <c r="AB89" i="13" s="1"/>
  <c r="M88" i="13"/>
  <c r="BK100" i="13"/>
  <c r="BI100" i="13"/>
  <c r="BJ100" i="13"/>
  <c r="BW88" i="13" l="1"/>
  <c r="BZ88" i="13"/>
  <c r="BB88" i="13"/>
  <c r="AU88" i="13"/>
  <c r="AX88" i="13" s="1"/>
  <c r="CF87" i="13"/>
  <c r="H88" i="13"/>
  <c r="BL88" i="13"/>
  <c r="BO88" i="13"/>
  <c r="P88" i="13"/>
  <c r="S299" i="7"/>
  <c r="K199" i="12" s="1"/>
  <c r="L199" i="12" s="1"/>
  <c r="M199" i="12" s="1"/>
  <c r="R88" i="13"/>
  <c r="AA89" i="13" s="1"/>
  <c r="L88" i="13"/>
  <c r="L299" i="7"/>
  <c r="G199" i="12" s="1"/>
  <c r="BV88" i="13" l="1"/>
  <c r="BY88" i="13"/>
  <c r="BA88" i="13"/>
  <c r="BD88" i="13" s="1"/>
  <c r="H199" i="12"/>
  <c r="I199" i="12" s="1"/>
  <c r="AK89" i="13"/>
  <c r="AT89" i="13" s="1"/>
  <c r="CC88" i="13"/>
  <c r="Q88" i="13"/>
  <c r="Z89" i="13" s="1"/>
  <c r="F299" i="7" s="1"/>
  <c r="K88" i="13"/>
  <c r="BR88" i="13"/>
  <c r="BS89" i="13" s="1"/>
  <c r="O88" i="13"/>
  <c r="N200" i="12"/>
  <c r="BU88" i="13" l="1"/>
  <c r="BX88" i="13"/>
  <c r="J200" i="12"/>
  <c r="AJ89" i="13"/>
  <c r="AS89" i="13" s="1"/>
  <c r="CB88" i="13"/>
  <c r="N88" i="13"/>
  <c r="BH89" i="13"/>
  <c r="BI101" i="13"/>
  <c r="BJ101" i="13"/>
  <c r="BK101" i="13"/>
  <c r="AW89" i="13" l="1"/>
  <c r="AZ89" i="13" s="1"/>
  <c r="AV89" i="13"/>
  <c r="AY89" i="13" s="1"/>
  <c r="BN89" i="13"/>
  <c r="J89" i="13"/>
  <c r="M89" i="13" s="1"/>
  <c r="BQ89" i="13"/>
  <c r="AI89" i="13"/>
  <c r="AR89" i="13" s="1"/>
  <c r="CA88" i="13"/>
  <c r="CD88" i="13" s="1"/>
  <c r="CF88" i="13" s="1"/>
  <c r="I89" i="13"/>
  <c r="BP89" i="13"/>
  <c r="BM89" i="13"/>
  <c r="I300" i="7"/>
  <c r="P300" i="7"/>
  <c r="O300" i="7"/>
  <c r="Q300" i="7"/>
  <c r="G300" i="7"/>
  <c r="K300" i="7"/>
  <c r="R300" i="7"/>
  <c r="H300" i="7"/>
  <c r="N300" i="7"/>
  <c r="J300" i="7"/>
  <c r="S89" i="13" l="1"/>
  <c r="AB90" i="13" s="1"/>
  <c r="BW89" i="13"/>
  <c r="BZ89" i="13"/>
  <c r="BB89" i="13"/>
  <c r="BC89" i="13"/>
  <c r="AU89" i="13"/>
  <c r="AX89" i="13" s="1"/>
  <c r="CE88" i="13"/>
  <c r="R89" i="13"/>
  <c r="AA90" i="13" s="1"/>
  <c r="L89" i="13"/>
  <c r="L300" i="7"/>
  <c r="G200" i="12" s="1"/>
  <c r="P89" i="13"/>
  <c r="S300" i="7"/>
  <c r="K200" i="12" s="1"/>
  <c r="L200" i="12" s="1"/>
  <c r="M200" i="12" s="1"/>
  <c r="BO89" i="13"/>
  <c r="H89" i="13"/>
  <c r="BL89" i="13"/>
  <c r="BI102" i="13"/>
  <c r="BJ102" i="13"/>
  <c r="BK102" i="13"/>
  <c r="BV89" i="13" l="1"/>
  <c r="BY89" i="13"/>
  <c r="H200" i="12"/>
  <c r="I200" i="12" s="1"/>
  <c r="BA89" i="13"/>
  <c r="BD89" i="13" s="1"/>
  <c r="AK90" i="13"/>
  <c r="AT90" i="13" s="1"/>
  <c r="CC89" i="13"/>
  <c r="K89" i="13"/>
  <c r="BR89" i="13"/>
  <c r="BS90" i="13" s="1"/>
  <c r="Q89" i="13"/>
  <c r="Z90" i="13" s="1"/>
  <c r="F300" i="7" s="1"/>
  <c r="N201" i="12"/>
  <c r="O89" i="13"/>
  <c r="BU89" i="13" l="1"/>
  <c r="BX89" i="13"/>
  <c r="J201" i="12"/>
  <c r="AW90" i="13"/>
  <c r="AZ90" i="13" s="1"/>
  <c r="AJ90" i="13"/>
  <c r="AS90" i="13" s="1"/>
  <c r="CB89" i="13"/>
  <c r="J90" i="13"/>
  <c r="BQ90" i="13"/>
  <c r="BN90" i="13"/>
  <c r="BH90" i="13"/>
  <c r="N89" i="13"/>
  <c r="BI103" i="13"/>
  <c r="BC90" i="13" l="1"/>
  <c r="AV90" i="13"/>
  <c r="AY90" i="13" s="1"/>
  <c r="AI90" i="13"/>
  <c r="AR90" i="13" s="1"/>
  <c r="CA89" i="13"/>
  <c r="CD89" i="13" s="1"/>
  <c r="CE89" i="13" s="1"/>
  <c r="I90" i="13"/>
  <c r="BP90" i="13"/>
  <c r="BM90" i="13"/>
  <c r="S90" i="13"/>
  <c r="AB91" i="13" s="1"/>
  <c r="M90" i="13"/>
  <c r="J301" i="7"/>
  <c r="G301" i="7"/>
  <c r="K301" i="7"/>
  <c r="N301" i="7"/>
  <c r="O301" i="7"/>
  <c r="H301" i="7"/>
  <c r="P301" i="7"/>
  <c r="Q301" i="7"/>
  <c r="I301" i="7"/>
  <c r="R301" i="7"/>
  <c r="BK103" i="13"/>
  <c r="BJ103" i="13"/>
  <c r="BW90" i="13" l="1"/>
  <c r="BZ90" i="13"/>
  <c r="BB90" i="13"/>
  <c r="AU90" i="13"/>
  <c r="AX90" i="13" s="1"/>
  <c r="CF89" i="13"/>
  <c r="L90" i="13"/>
  <c r="R90" i="13"/>
  <c r="AA91" i="13" s="1"/>
  <c r="H90" i="13"/>
  <c r="BO90" i="13"/>
  <c r="BL90" i="13"/>
  <c r="L301" i="7"/>
  <c r="G201" i="12" s="1"/>
  <c r="S301" i="7"/>
  <c r="K201" i="12" s="1"/>
  <c r="L201" i="12" s="1"/>
  <c r="M201" i="12" s="1"/>
  <c r="P90" i="13"/>
  <c r="BI104" i="13"/>
  <c r="BV90" i="13" l="1"/>
  <c r="BY90" i="13"/>
  <c r="H201" i="12"/>
  <c r="I201" i="12" s="1"/>
  <c r="BA90" i="13"/>
  <c r="BD90" i="13" s="1"/>
  <c r="AK91" i="13"/>
  <c r="AT91" i="13" s="1"/>
  <c r="CC90" i="13"/>
  <c r="N202" i="12"/>
  <c r="K90" i="13"/>
  <c r="BR90" i="13"/>
  <c r="BS91" i="13" s="1"/>
  <c r="Q90" i="13"/>
  <c r="Z91" i="13" s="1"/>
  <c r="F301" i="7" s="1"/>
  <c r="O90" i="13"/>
  <c r="BU90" i="13" l="1"/>
  <c r="BX90" i="13"/>
  <c r="J202" i="12"/>
  <c r="AW91" i="13"/>
  <c r="AZ91" i="13" s="1"/>
  <c r="AJ91" i="13"/>
  <c r="AS91" i="13" s="1"/>
  <c r="CB90" i="13"/>
  <c r="BQ91" i="13"/>
  <c r="J91" i="13"/>
  <c r="BN91" i="13"/>
  <c r="BH91" i="13"/>
  <c r="N90" i="13"/>
  <c r="BK104" i="13"/>
  <c r="BJ104" i="13"/>
  <c r="BC91" i="13" l="1"/>
  <c r="AV91" i="13"/>
  <c r="AY91" i="13" s="1"/>
  <c r="AI91" i="13"/>
  <c r="AR91" i="13" s="1"/>
  <c r="CA90" i="13"/>
  <c r="CD90" i="13" s="1"/>
  <c r="CE90" i="13" s="1"/>
  <c r="I91" i="13"/>
  <c r="BP91" i="13"/>
  <c r="BM91" i="13"/>
  <c r="M91" i="13"/>
  <c r="S91" i="13"/>
  <c r="AB92" i="13" s="1"/>
  <c r="N302" i="7"/>
  <c r="G302" i="7"/>
  <c r="I302" i="7"/>
  <c r="R302" i="7"/>
  <c r="P302" i="7"/>
  <c r="O302" i="7"/>
  <c r="J302" i="7"/>
  <c r="H302" i="7"/>
  <c r="K302" i="7"/>
  <c r="Q302" i="7"/>
  <c r="BI105" i="13"/>
  <c r="BW91" i="13" l="1"/>
  <c r="BZ91" i="13"/>
  <c r="BB91" i="13"/>
  <c r="AU91" i="13"/>
  <c r="AX91" i="13" s="1"/>
  <c r="CF90" i="13"/>
  <c r="L302" i="7"/>
  <c r="G202" i="12" s="1"/>
  <c r="BO91" i="13"/>
  <c r="H91" i="13"/>
  <c r="BL91" i="13"/>
  <c r="L91" i="13"/>
  <c r="R91" i="13"/>
  <c r="AA92" i="13" s="1"/>
  <c r="S302" i="7"/>
  <c r="K202" i="12" s="1"/>
  <c r="L202" i="12" s="1"/>
  <c r="M202" i="12" s="1"/>
  <c r="P91" i="13"/>
  <c r="BV91" i="13" l="1"/>
  <c r="BY91" i="13"/>
  <c r="BA91" i="13"/>
  <c r="BD91" i="13" s="1"/>
  <c r="H202" i="12"/>
  <c r="I202" i="12" s="1"/>
  <c r="AK92" i="13"/>
  <c r="AT92" i="13" s="1"/>
  <c r="CC91" i="13"/>
  <c r="O91" i="13"/>
  <c r="N203" i="12"/>
  <c r="K91" i="13"/>
  <c r="Q91" i="13"/>
  <c r="Z92" i="13" s="1"/>
  <c r="F302" i="7" s="1"/>
  <c r="BR91" i="13"/>
  <c r="BS92" i="13" s="1"/>
  <c r="BK105" i="13"/>
  <c r="BJ105" i="13"/>
  <c r="BU91" i="13" l="1"/>
  <c r="BX91" i="13"/>
  <c r="J203" i="12"/>
  <c r="AW92" i="13"/>
  <c r="AZ92" i="13" s="1"/>
  <c r="AJ92" i="13"/>
  <c r="AS92" i="13" s="1"/>
  <c r="CB91" i="13"/>
  <c r="N91" i="13"/>
  <c r="BH92" i="13"/>
  <c r="BQ92" i="13"/>
  <c r="J92" i="13"/>
  <c r="BN92" i="13"/>
  <c r="BC92" i="13" l="1"/>
  <c r="AV92" i="13"/>
  <c r="AY92" i="13" s="1"/>
  <c r="AI92" i="13"/>
  <c r="AR92" i="13" s="1"/>
  <c r="CA91" i="13"/>
  <c r="CD91" i="13" s="1"/>
  <c r="CF91" i="13" s="1"/>
  <c r="M92" i="13"/>
  <c r="S92" i="13"/>
  <c r="AB93" i="13" s="1"/>
  <c r="BP92" i="13"/>
  <c r="I92" i="13"/>
  <c r="BM92" i="13"/>
  <c r="I303" i="7"/>
  <c r="H303" i="7"/>
  <c r="Q303" i="7"/>
  <c r="P303" i="7"/>
  <c r="J303" i="7"/>
  <c r="G303" i="7"/>
  <c r="O303" i="7"/>
  <c r="N303" i="7"/>
  <c r="K303" i="7"/>
  <c r="R303" i="7"/>
  <c r="BI106" i="13"/>
  <c r="BJ106" i="13"/>
  <c r="BK106" i="13"/>
  <c r="BW92" i="13" l="1"/>
  <c r="BZ92" i="13"/>
  <c r="BB92" i="13"/>
  <c r="AU92" i="13"/>
  <c r="AX92" i="13" s="1"/>
  <c r="CE91" i="13"/>
  <c r="S303" i="7"/>
  <c r="K203" i="12" s="1"/>
  <c r="L203" i="12" s="1"/>
  <c r="M203" i="12" s="1"/>
  <c r="L303" i="7"/>
  <c r="G203" i="12" s="1"/>
  <c r="L92" i="13"/>
  <c r="R92" i="13"/>
  <c r="AA93" i="13" s="1"/>
  <c r="P92" i="13"/>
  <c r="BO92" i="13"/>
  <c r="H92" i="13"/>
  <c r="BL92" i="13"/>
  <c r="BV92" i="13" l="1"/>
  <c r="BY92" i="13"/>
  <c r="BA92" i="13"/>
  <c r="BD92" i="13" s="1"/>
  <c r="H203" i="12"/>
  <c r="I203" i="12" s="1"/>
  <c r="AK93" i="13"/>
  <c r="AT93" i="13" s="1"/>
  <c r="CC92" i="13"/>
  <c r="N204" i="12"/>
  <c r="BR92" i="13"/>
  <c r="BS93" i="13" s="1"/>
  <c r="Q92" i="13"/>
  <c r="Z93" i="13" s="1"/>
  <c r="F303" i="7" s="1"/>
  <c r="K92" i="13"/>
  <c r="O92" i="13"/>
  <c r="BI107" i="13"/>
  <c r="BU92" i="13" l="1"/>
  <c r="BX92" i="13"/>
  <c r="J204" i="12"/>
  <c r="AW93" i="13"/>
  <c r="AZ93" i="13" s="1"/>
  <c r="AJ93" i="13"/>
  <c r="AS93" i="13" s="1"/>
  <c r="CB92" i="13"/>
  <c r="BH93" i="13"/>
  <c r="BQ93" i="13"/>
  <c r="J93" i="13"/>
  <c r="BN93" i="13"/>
  <c r="N92" i="13"/>
  <c r="BK107" i="13"/>
  <c r="BJ107" i="13"/>
  <c r="BC93" i="13" l="1"/>
  <c r="AV93" i="13"/>
  <c r="AY93" i="13" s="1"/>
  <c r="AI93" i="13"/>
  <c r="AR93" i="13" s="1"/>
  <c r="CA92" i="13"/>
  <c r="CD92" i="13" s="1"/>
  <c r="CE92" i="13" s="1"/>
  <c r="BP93" i="13"/>
  <c r="I93" i="13"/>
  <c r="BM93" i="13"/>
  <c r="G304" i="7"/>
  <c r="I304" i="7"/>
  <c r="O304" i="7"/>
  <c r="J304" i="7"/>
  <c r="H304" i="7"/>
  <c r="N304" i="7"/>
  <c r="K304" i="7"/>
  <c r="R304" i="7"/>
  <c r="P304" i="7"/>
  <c r="Q304" i="7"/>
  <c r="M93" i="13"/>
  <c r="S93" i="13"/>
  <c r="AB94" i="13" s="1"/>
  <c r="BI108" i="13"/>
  <c r="BW93" i="13" l="1"/>
  <c r="BZ93" i="13"/>
  <c r="BB93" i="13"/>
  <c r="AU93" i="13"/>
  <c r="AX93" i="13" s="1"/>
  <c r="CF92" i="13"/>
  <c r="L304" i="7"/>
  <c r="G204" i="12" s="1"/>
  <c r="L93" i="13"/>
  <c r="R93" i="13"/>
  <c r="AA94" i="13" s="1"/>
  <c r="BO93" i="13"/>
  <c r="H93" i="13"/>
  <c r="BL93" i="13"/>
  <c r="P93" i="13"/>
  <c r="S304" i="7"/>
  <c r="K204" i="12" s="1"/>
  <c r="L204" i="12" s="1"/>
  <c r="M204" i="12" s="1"/>
  <c r="BJ108" i="13"/>
  <c r="BV93" i="13" l="1"/>
  <c r="BY93" i="13"/>
  <c r="BA93" i="13"/>
  <c r="BD93" i="13" s="1"/>
  <c r="H204" i="12"/>
  <c r="I204" i="12" s="1"/>
  <c r="AK94" i="13"/>
  <c r="AT94" i="13" s="1"/>
  <c r="CC93" i="13"/>
  <c r="Q93" i="13"/>
  <c r="Z94" i="13" s="1"/>
  <c r="F304" i="7" s="1"/>
  <c r="K93" i="13"/>
  <c r="BR93" i="13"/>
  <c r="BS94" i="13" s="1"/>
  <c r="N205" i="12"/>
  <c r="O93" i="13"/>
  <c r="BK108" i="13"/>
  <c r="BI109" i="13"/>
  <c r="BU93" i="13" l="1"/>
  <c r="BX93" i="13"/>
  <c r="J205" i="12"/>
  <c r="AW94" i="13"/>
  <c r="AZ94" i="13" s="1"/>
  <c r="AJ94" i="13"/>
  <c r="AS94" i="13" s="1"/>
  <c r="CB93" i="13"/>
  <c r="BH94" i="13"/>
  <c r="J94" i="13"/>
  <c r="BQ94" i="13"/>
  <c r="BN94" i="13"/>
  <c r="N93" i="13"/>
  <c r="BC94" i="13" l="1"/>
  <c r="AV94" i="13"/>
  <c r="AY94" i="13" s="1"/>
  <c r="AI94" i="13"/>
  <c r="AR94" i="13" s="1"/>
  <c r="CA93" i="13"/>
  <c r="CD93" i="13" s="1"/>
  <c r="CF93" i="13" s="1"/>
  <c r="Q305" i="7"/>
  <c r="N305" i="7"/>
  <c r="K305" i="7"/>
  <c r="J305" i="7"/>
  <c r="H305" i="7"/>
  <c r="P305" i="7"/>
  <c r="I305" i="7"/>
  <c r="O305" i="7"/>
  <c r="G305" i="7"/>
  <c r="R305" i="7"/>
  <c r="M94" i="13"/>
  <c r="S94" i="13"/>
  <c r="AB95" i="13" s="1"/>
  <c r="BP94" i="13"/>
  <c r="I94" i="13"/>
  <c r="BM94" i="13"/>
  <c r="BJ109" i="13"/>
  <c r="BW94" i="13" l="1"/>
  <c r="BZ94" i="13"/>
  <c r="BB94" i="13"/>
  <c r="AU94" i="13"/>
  <c r="AX94" i="13" s="1"/>
  <c r="CE93" i="13"/>
  <c r="P94" i="13"/>
  <c r="H94" i="13"/>
  <c r="BO94" i="13"/>
  <c r="BL94" i="13"/>
  <c r="R94" i="13"/>
  <c r="AA95" i="13" s="1"/>
  <c r="L94" i="13"/>
  <c r="L305" i="7"/>
  <c r="G205" i="12" s="1"/>
  <c r="S305" i="7"/>
  <c r="K205" i="12" s="1"/>
  <c r="L205" i="12" s="1"/>
  <c r="M205" i="12" s="1"/>
  <c r="BK109" i="13"/>
  <c r="BV94" i="13" l="1"/>
  <c r="BY94" i="13"/>
  <c r="H205" i="12"/>
  <c r="I205" i="12" s="1"/>
  <c r="BA94" i="13"/>
  <c r="BD94" i="13" s="1"/>
  <c r="AK95" i="13"/>
  <c r="AT95" i="13" s="1"/>
  <c r="CC94" i="13"/>
  <c r="N206" i="12"/>
  <c r="O94" i="13"/>
  <c r="Q94" i="13"/>
  <c r="Z95" i="13" s="1"/>
  <c r="F305" i="7" s="1"/>
  <c r="K94" i="13"/>
  <c r="BR94" i="13"/>
  <c r="BS95" i="13" s="1"/>
  <c r="BU94" i="13" l="1"/>
  <c r="BX94" i="13"/>
  <c r="J206" i="12"/>
  <c r="AW95" i="13"/>
  <c r="AZ95" i="13" s="1"/>
  <c r="AJ95" i="13"/>
  <c r="AS95" i="13" s="1"/>
  <c r="CB94" i="13"/>
  <c r="BH95" i="13"/>
  <c r="N94" i="13"/>
  <c r="J95" i="13"/>
  <c r="BQ95" i="13"/>
  <c r="BN95" i="13"/>
  <c r="BI110" i="13"/>
  <c r="BJ110" i="13"/>
  <c r="BK110" i="13"/>
  <c r="BC95" i="13" l="1"/>
  <c r="AV95" i="13"/>
  <c r="AY95" i="13" s="1"/>
  <c r="AI95" i="13"/>
  <c r="AR95" i="13" s="1"/>
  <c r="CA94" i="13"/>
  <c r="CD94" i="13" s="1"/>
  <c r="CE94" i="13" s="1"/>
  <c r="S95" i="13"/>
  <c r="AB96" i="13" s="1"/>
  <c r="M95" i="13"/>
  <c r="N306" i="7"/>
  <c r="O306" i="7"/>
  <c r="Q306" i="7"/>
  <c r="G306" i="7"/>
  <c r="K306" i="7"/>
  <c r="H306" i="7"/>
  <c r="P306" i="7"/>
  <c r="I306" i="7"/>
  <c r="J306" i="7"/>
  <c r="R306" i="7"/>
  <c r="BP95" i="13"/>
  <c r="I95" i="13"/>
  <c r="BM95" i="13"/>
  <c r="BW95" i="13" l="1"/>
  <c r="BZ95" i="13"/>
  <c r="BB95" i="13"/>
  <c r="AU95" i="13"/>
  <c r="AX95" i="13" s="1"/>
  <c r="CF94" i="13"/>
  <c r="L95" i="13"/>
  <c r="R95" i="13"/>
  <c r="AA96" i="13" s="1"/>
  <c r="S306" i="7"/>
  <c r="K206" i="12" s="1"/>
  <c r="L206" i="12" s="1"/>
  <c r="M206" i="12" s="1"/>
  <c r="P95" i="13"/>
  <c r="H95" i="13"/>
  <c r="BR95" i="13" s="1"/>
  <c r="BS96" i="13" s="1"/>
  <c r="BO95" i="13"/>
  <c r="BL95" i="13"/>
  <c r="L306" i="7"/>
  <c r="G206" i="12" s="1"/>
  <c r="BV95" i="13" l="1"/>
  <c r="BY95" i="13"/>
  <c r="BA95" i="13"/>
  <c r="BD95" i="13" s="1"/>
  <c r="H206" i="12"/>
  <c r="I206" i="12" s="1"/>
  <c r="AK96" i="13"/>
  <c r="AT96" i="13" s="1"/>
  <c r="CC95" i="13"/>
  <c r="N207" i="12"/>
  <c r="O95" i="13"/>
  <c r="K95" i="13"/>
  <c r="Q95" i="13"/>
  <c r="Z96" i="13" s="1"/>
  <c r="F306" i="7" s="1"/>
  <c r="BI111" i="13"/>
  <c r="BJ111" i="13"/>
  <c r="BK111" i="13"/>
  <c r="BU95" i="13" l="1"/>
  <c r="BX95" i="13"/>
  <c r="J207" i="12"/>
  <c r="AW96" i="13"/>
  <c r="AZ96" i="13" s="1"/>
  <c r="AJ96" i="13"/>
  <c r="AS96" i="13" s="1"/>
  <c r="CB95" i="13"/>
  <c r="N95" i="13"/>
  <c r="BH96" i="13"/>
  <c r="BQ96" i="13"/>
  <c r="J96" i="13"/>
  <c r="BN96" i="13"/>
  <c r="BC96" i="13" l="1"/>
  <c r="AV96" i="13"/>
  <c r="AY96" i="13" s="1"/>
  <c r="AI96" i="13"/>
  <c r="AR96" i="13" s="1"/>
  <c r="CA95" i="13"/>
  <c r="CD95" i="13" s="1"/>
  <c r="CF95" i="13" s="1"/>
  <c r="R307" i="7"/>
  <c r="P307" i="7"/>
  <c r="K307" i="7"/>
  <c r="N307" i="7"/>
  <c r="J307" i="7"/>
  <c r="O307" i="7"/>
  <c r="I307" i="7"/>
  <c r="G307" i="7"/>
  <c r="H307" i="7"/>
  <c r="Q307" i="7"/>
  <c r="BP96" i="13"/>
  <c r="I96" i="13"/>
  <c r="BM96" i="13"/>
  <c r="M96" i="13"/>
  <c r="S96" i="13"/>
  <c r="AB97" i="13" s="1"/>
  <c r="BJ112" i="13"/>
  <c r="BK112" i="13"/>
  <c r="BW96" i="13" l="1"/>
  <c r="BZ96" i="13"/>
  <c r="BB96" i="13"/>
  <c r="AU96" i="13"/>
  <c r="AX96" i="13" s="1"/>
  <c r="CE95" i="13"/>
  <c r="R96" i="13"/>
  <c r="AA97" i="13" s="1"/>
  <c r="L96" i="13"/>
  <c r="BO96" i="13"/>
  <c r="H96" i="13"/>
  <c r="BL96" i="13"/>
  <c r="L307" i="7"/>
  <c r="G207" i="12" s="1"/>
  <c r="S307" i="7"/>
  <c r="K207" i="12" s="1"/>
  <c r="L207" i="12" s="1"/>
  <c r="M207" i="12" s="1"/>
  <c r="P96" i="13"/>
  <c r="BI112" i="13"/>
  <c r="BV96" i="13" l="1"/>
  <c r="BY96" i="13"/>
  <c r="H207" i="12"/>
  <c r="I207" i="12" s="1"/>
  <c r="BA96" i="13"/>
  <c r="BD96" i="13" s="1"/>
  <c r="AK97" i="13"/>
  <c r="AT97" i="13" s="1"/>
  <c r="CC96" i="13"/>
  <c r="N208" i="12"/>
  <c r="O96" i="13"/>
  <c r="K96" i="13"/>
  <c r="Q96" i="13"/>
  <c r="Z97" i="13" s="1"/>
  <c r="F307" i="7" s="1"/>
  <c r="BR96" i="13"/>
  <c r="BS97" i="13" s="1"/>
  <c r="BU96" i="13" l="1"/>
  <c r="BX96" i="13"/>
  <c r="J208" i="12"/>
  <c r="AW97" i="13"/>
  <c r="AZ97" i="13" s="1"/>
  <c r="AJ97" i="13"/>
  <c r="AS97" i="13" s="1"/>
  <c r="CB96" i="13"/>
  <c r="BH97" i="13"/>
  <c r="BQ97" i="13"/>
  <c r="J97" i="13"/>
  <c r="BN97" i="13"/>
  <c r="N96" i="13"/>
  <c r="BI113" i="13"/>
  <c r="BK113" i="13"/>
  <c r="BJ113" i="13"/>
  <c r="BC97" i="13" l="1"/>
  <c r="AV97" i="13"/>
  <c r="AY97" i="13" s="1"/>
  <c r="AI97" i="13"/>
  <c r="AR97" i="13" s="1"/>
  <c r="CA96" i="13"/>
  <c r="CD96" i="13" s="1"/>
  <c r="CF96" i="13" s="1"/>
  <c r="G308" i="7"/>
  <c r="K308" i="7"/>
  <c r="R308" i="7"/>
  <c r="P308" i="7"/>
  <c r="N308" i="7"/>
  <c r="I308" i="7"/>
  <c r="J308" i="7"/>
  <c r="O308" i="7"/>
  <c r="H308" i="7"/>
  <c r="Q308" i="7"/>
  <c r="M97" i="13"/>
  <c r="S97" i="13"/>
  <c r="AB98" i="13" s="1"/>
  <c r="BP97" i="13"/>
  <c r="BM97" i="13"/>
  <c r="I97" i="13"/>
  <c r="BW97" i="13" l="1"/>
  <c r="BZ97" i="13"/>
  <c r="BB97" i="13"/>
  <c r="AU97" i="13"/>
  <c r="AX97" i="13" s="1"/>
  <c r="CE96" i="13"/>
  <c r="S308" i="7"/>
  <c r="K208" i="12" s="1"/>
  <c r="L208" i="12" s="1"/>
  <c r="M208" i="12" s="1"/>
  <c r="H97" i="13"/>
  <c r="BO97" i="13"/>
  <c r="BL97" i="13"/>
  <c r="P97" i="13"/>
  <c r="L308" i="7"/>
  <c r="G208" i="12" s="1"/>
  <c r="L97" i="13"/>
  <c r="R97" i="13"/>
  <c r="AA98" i="13" s="1"/>
  <c r="BI114" i="13"/>
  <c r="BJ114" i="13"/>
  <c r="BV97" i="13" l="1"/>
  <c r="BY97" i="13"/>
  <c r="H208" i="12"/>
  <c r="I208" i="12" s="1"/>
  <c r="BA97" i="13"/>
  <c r="BD97" i="13" s="1"/>
  <c r="AK98" i="13"/>
  <c r="AT98" i="13" s="1"/>
  <c r="CC97" i="13"/>
  <c r="O97" i="13"/>
  <c r="N209" i="12"/>
  <c r="K97" i="13"/>
  <c r="Q97" i="13"/>
  <c r="Z98" i="13" s="1"/>
  <c r="F308" i="7" s="1"/>
  <c r="BR97" i="13"/>
  <c r="BS98" i="13" s="1"/>
  <c r="BK114" i="13"/>
  <c r="BU97" i="13" l="1"/>
  <c r="BX97" i="13"/>
  <c r="J209" i="12"/>
  <c r="AW98" i="13"/>
  <c r="AZ98" i="13" s="1"/>
  <c r="AJ98" i="13"/>
  <c r="AS98" i="13" s="1"/>
  <c r="CB97" i="13"/>
  <c r="N97" i="13"/>
  <c r="BH98" i="13"/>
  <c r="BQ98" i="13"/>
  <c r="J98" i="13"/>
  <c r="BN98" i="13"/>
  <c r="BI115" i="13"/>
  <c r="BC98" i="13" l="1"/>
  <c r="AV98" i="13"/>
  <c r="AY98" i="13" s="1"/>
  <c r="AI98" i="13"/>
  <c r="AR98" i="13" s="1"/>
  <c r="CA97" i="13"/>
  <c r="CD97" i="13" s="1"/>
  <c r="CF97" i="13" s="1"/>
  <c r="I98" i="13"/>
  <c r="BM98" i="13"/>
  <c r="BP98" i="13"/>
  <c r="K309" i="7"/>
  <c r="P309" i="7"/>
  <c r="N309" i="7"/>
  <c r="I309" i="7"/>
  <c r="O309" i="7"/>
  <c r="H309" i="7"/>
  <c r="R309" i="7"/>
  <c r="G309" i="7"/>
  <c r="J309" i="7"/>
  <c r="Q309" i="7"/>
  <c r="S98" i="13"/>
  <c r="AB99" i="13" s="1"/>
  <c r="M98" i="13"/>
  <c r="BJ115" i="13"/>
  <c r="BW98" i="13" l="1"/>
  <c r="BZ98" i="13"/>
  <c r="BB98" i="13"/>
  <c r="AU98" i="13"/>
  <c r="AX98" i="13" s="1"/>
  <c r="CE97" i="13"/>
  <c r="L98" i="13"/>
  <c r="R98" i="13"/>
  <c r="AA99" i="13" s="1"/>
  <c r="P98" i="13"/>
  <c r="S309" i="7"/>
  <c r="K209" i="12" s="1"/>
  <c r="L209" i="12" s="1"/>
  <c r="M209" i="12" s="1"/>
  <c r="BO98" i="13"/>
  <c r="H98" i="13"/>
  <c r="BL98" i="13"/>
  <c r="L309" i="7"/>
  <c r="G209" i="12" s="1"/>
  <c r="BK115" i="13"/>
  <c r="BV98" i="13" l="1"/>
  <c r="BY98" i="13"/>
  <c r="BA98" i="13"/>
  <c r="BD98" i="13" s="1"/>
  <c r="H209" i="12"/>
  <c r="I209" i="12" s="1"/>
  <c r="AK99" i="13"/>
  <c r="AT99" i="13" s="1"/>
  <c r="CC98" i="13"/>
  <c r="N210" i="12"/>
  <c r="K98" i="13"/>
  <c r="Q98" i="13"/>
  <c r="Z99" i="13" s="1"/>
  <c r="F309" i="7" s="1"/>
  <c r="BR98" i="13"/>
  <c r="BS99" i="13" s="1"/>
  <c r="O98" i="13"/>
  <c r="BI116" i="13"/>
  <c r="BJ116" i="13"/>
  <c r="BU98" i="13" l="1"/>
  <c r="BX98" i="13"/>
  <c r="J210" i="12"/>
  <c r="AW99" i="13"/>
  <c r="AZ99" i="13" s="1"/>
  <c r="AJ99" i="13"/>
  <c r="AS99" i="13" s="1"/>
  <c r="CB98" i="13"/>
  <c r="BH99" i="13"/>
  <c r="BQ99" i="13"/>
  <c r="J99" i="13"/>
  <c r="BN99" i="13"/>
  <c r="N98" i="13"/>
  <c r="BC99" i="13" l="1"/>
  <c r="AV99" i="13"/>
  <c r="AY99" i="13" s="1"/>
  <c r="AI99" i="13"/>
  <c r="AR99" i="13" s="1"/>
  <c r="CA98" i="13"/>
  <c r="CD98" i="13" s="1"/>
  <c r="CE98" i="13" s="1"/>
  <c r="P310" i="7"/>
  <c r="G310" i="7"/>
  <c r="I310" i="7"/>
  <c r="H310" i="7"/>
  <c r="K310" i="7"/>
  <c r="R310" i="7"/>
  <c r="O310" i="7"/>
  <c r="N310" i="7"/>
  <c r="J310" i="7"/>
  <c r="Q310" i="7"/>
  <c r="I99" i="13"/>
  <c r="BP99" i="13"/>
  <c r="BM99" i="13"/>
  <c r="S99" i="13"/>
  <c r="AB100" i="13" s="1"/>
  <c r="M99" i="13"/>
  <c r="BK116" i="13"/>
  <c r="BW99" i="13" l="1"/>
  <c r="BZ99" i="13"/>
  <c r="BB99" i="13"/>
  <c r="AU99" i="13"/>
  <c r="AX99" i="13" s="1"/>
  <c r="CF98" i="13"/>
  <c r="S310" i="7"/>
  <c r="K210" i="12" s="1"/>
  <c r="L210" i="12" s="1"/>
  <c r="M210" i="12" s="1"/>
  <c r="L99" i="13"/>
  <c r="R99" i="13"/>
  <c r="AA100" i="13" s="1"/>
  <c r="BO99" i="13"/>
  <c r="H99" i="13"/>
  <c r="BL99" i="13"/>
  <c r="L310" i="7"/>
  <c r="G210" i="12" s="1"/>
  <c r="P99" i="13"/>
  <c r="BI117" i="13"/>
  <c r="BV99" i="13" l="1"/>
  <c r="BY99" i="13"/>
  <c r="H210" i="12"/>
  <c r="I210" i="12" s="1"/>
  <c r="BA99" i="13"/>
  <c r="BD99" i="13" s="1"/>
  <c r="AK100" i="13"/>
  <c r="AT100" i="13" s="1"/>
  <c r="CC99" i="13"/>
  <c r="N211" i="12"/>
  <c r="BR99" i="13"/>
  <c r="BS100" i="13" s="1"/>
  <c r="K99" i="13"/>
  <c r="Q99" i="13"/>
  <c r="Z100" i="13" s="1"/>
  <c r="F310" i="7" s="1"/>
  <c r="O99" i="13"/>
  <c r="BK117" i="13"/>
  <c r="BJ117" i="13"/>
  <c r="BU99" i="13" l="1"/>
  <c r="BX99" i="13"/>
  <c r="J211" i="12"/>
  <c r="AW100" i="13"/>
  <c r="AZ100" i="13" s="1"/>
  <c r="AJ100" i="13"/>
  <c r="AS100" i="13" s="1"/>
  <c r="CB99" i="13"/>
  <c r="N99" i="13"/>
  <c r="BH100" i="13"/>
  <c r="J100" i="13"/>
  <c r="BQ100" i="13"/>
  <c r="BN100" i="13"/>
  <c r="BC100" i="13" l="1"/>
  <c r="AV100" i="13"/>
  <c r="AY100" i="13" s="1"/>
  <c r="AI100" i="13"/>
  <c r="AR100" i="13" s="1"/>
  <c r="CA99" i="13"/>
  <c r="CD99" i="13" s="1"/>
  <c r="CF99" i="13" s="1"/>
  <c r="I100" i="13"/>
  <c r="BP100" i="13"/>
  <c r="BM100" i="13"/>
  <c r="M100" i="13"/>
  <c r="S100" i="13"/>
  <c r="AB101" i="13" s="1"/>
  <c r="Q311" i="7"/>
  <c r="H311" i="7"/>
  <c r="O311" i="7"/>
  <c r="R311" i="7"/>
  <c r="J311" i="7"/>
  <c r="I311" i="7"/>
  <c r="K311" i="7"/>
  <c r="N311" i="7"/>
  <c r="G311" i="7"/>
  <c r="P311" i="7"/>
  <c r="BK118" i="13"/>
  <c r="BW100" i="13" l="1"/>
  <c r="BZ100" i="13"/>
  <c r="BB100" i="13"/>
  <c r="AU100" i="13"/>
  <c r="AX100" i="13" s="1"/>
  <c r="CE99" i="13"/>
  <c r="R100" i="13"/>
  <c r="AA101" i="13" s="1"/>
  <c r="L100" i="13"/>
  <c r="P100" i="13"/>
  <c r="S311" i="7"/>
  <c r="K211" i="12" s="1"/>
  <c r="L211" i="12" s="1"/>
  <c r="M211" i="12" s="1"/>
  <c r="L311" i="7"/>
  <c r="G211" i="12" s="1"/>
  <c r="H100" i="13"/>
  <c r="BO100" i="13"/>
  <c r="BL100" i="13"/>
  <c r="BI118" i="13"/>
  <c r="BJ118" i="13"/>
  <c r="BV100" i="13" l="1"/>
  <c r="BY100" i="13"/>
  <c r="H211" i="12"/>
  <c r="I211" i="12" s="1"/>
  <c r="BA100" i="13"/>
  <c r="BD100" i="13" s="1"/>
  <c r="AK101" i="13"/>
  <c r="AT101" i="13" s="1"/>
  <c r="CC100" i="13"/>
  <c r="O100" i="13"/>
  <c r="K100" i="13"/>
  <c r="Q100" i="13"/>
  <c r="Z101" i="13" s="1"/>
  <c r="F311" i="7" s="1"/>
  <c r="BR100" i="13"/>
  <c r="BS101" i="13" s="1"/>
  <c r="N212" i="12"/>
  <c r="BK119" i="13"/>
  <c r="BU100" i="13" l="1"/>
  <c r="BX100" i="13"/>
  <c r="J212" i="12"/>
  <c r="AW101" i="13"/>
  <c r="AZ101" i="13" s="1"/>
  <c r="AJ101" i="13"/>
  <c r="AS101" i="13" s="1"/>
  <c r="CB100" i="13"/>
  <c r="BQ101" i="13"/>
  <c r="J101" i="13"/>
  <c r="BN101" i="13"/>
  <c r="BH101" i="13"/>
  <c r="N100" i="13"/>
  <c r="BJ119" i="13"/>
  <c r="BC101" i="13" l="1"/>
  <c r="AV101" i="13"/>
  <c r="AY101" i="13" s="1"/>
  <c r="AI101" i="13"/>
  <c r="AR101" i="13" s="1"/>
  <c r="CA100" i="13"/>
  <c r="CD100" i="13" s="1"/>
  <c r="CE100" i="13" s="1"/>
  <c r="BP101" i="13"/>
  <c r="I101" i="13"/>
  <c r="BM101" i="13"/>
  <c r="I312" i="7"/>
  <c r="K312" i="7"/>
  <c r="J312" i="7"/>
  <c r="Q312" i="7"/>
  <c r="G312" i="7"/>
  <c r="R312" i="7"/>
  <c r="H312" i="7"/>
  <c r="N312" i="7"/>
  <c r="O312" i="7"/>
  <c r="P312" i="7"/>
  <c r="S101" i="13"/>
  <c r="AB102" i="13" s="1"/>
  <c r="M101" i="13"/>
  <c r="BI119" i="13"/>
  <c r="BK120" i="13"/>
  <c r="BW101" i="13" l="1"/>
  <c r="BZ101" i="13"/>
  <c r="BB101" i="13"/>
  <c r="AU101" i="13"/>
  <c r="AX101" i="13" s="1"/>
  <c r="CF100" i="13"/>
  <c r="H101" i="13"/>
  <c r="BO101" i="13"/>
  <c r="BL101" i="13"/>
  <c r="S312" i="7"/>
  <c r="K212" i="12" s="1"/>
  <c r="L212" i="12" s="1"/>
  <c r="M212" i="12" s="1"/>
  <c r="R101" i="13"/>
  <c r="AA102" i="13" s="1"/>
  <c r="L101" i="13"/>
  <c r="P101" i="13"/>
  <c r="L312" i="7"/>
  <c r="G212" i="12" s="1"/>
  <c r="BJ120" i="13"/>
  <c r="BV101" i="13" l="1"/>
  <c r="BY101" i="13"/>
  <c r="BA101" i="13"/>
  <c r="BD101" i="13" s="1"/>
  <c r="H212" i="12"/>
  <c r="I212" i="12" s="1"/>
  <c r="AK102" i="13"/>
  <c r="AT102" i="13" s="1"/>
  <c r="CC101" i="13"/>
  <c r="O101" i="13"/>
  <c r="N213" i="12"/>
  <c r="K101" i="13"/>
  <c r="Q101" i="13"/>
  <c r="Z102" i="13" s="1"/>
  <c r="F312" i="7" s="1"/>
  <c r="BR101" i="13"/>
  <c r="BS102" i="13" s="1"/>
  <c r="BU101" i="13" l="1"/>
  <c r="BX101" i="13"/>
  <c r="J213" i="12"/>
  <c r="AW102" i="13"/>
  <c r="AZ102" i="13" s="1"/>
  <c r="AJ102" i="13"/>
  <c r="AS102" i="13" s="1"/>
  <c r="CB101" i="13"/>
  <c r="BQ102" i="13"/>
  <c r="J102" i="13"/>
  <c r="BN102" i="13"/>
  <c r="BH102" i="13"/>
  <c r="N101" i="13"/>
  <c r="BI120" i="13"/>
  <c r="BC102" i="13" l="1"/>
  <c r="AV102" i="13"/>
  <c r="AY102" i="13" s="1"/>
  <c r="AI102" i="13"/>
  <c r="AR102" i="13" s="1"/>
  <c r="CA101" i="13"/>
  <c r="CD101" i="13" s="1"/>
  <c r="CE101" i="13" s="1"/>
  <c r="Q313" i="7"/>
  <c r="N313" i="7"/>
  <c r="K313" i="7"/>
  <c r="I313" i="7"/>
  <c r="O313" i="7"/>
  <c r="H313" i="7"/>
  <c r="G313" i="7"/>
  <c r="P313" i="7"/>
  <c r="J313" i="7"/>
  <c r="R313" i="7"/>
  <c r="S102" i="13"/>
  <c r="AB103" i="13" s="1"/>
  <c r="M102" i="13"/>
  <c r="BP102" i="13"/>
  <c r="I102" i="13"/>
  <c r="BM102" i="13"/>
  <c r="BI121" i="13"/>
  <c r="BJ121" i="13"/>
  <c r="BW102" i="13" l="1"/>
  <c r="BZ102" i="13"/>
  <c r="BB102" i="13"/>
  <c r="AU102" i="13"/>
  <c r="AX102" i="13" s="1"/>
  <c r="CF101" i="13"/>
  <c r="S313" i="7"/>
  <c r="K213" i="12" s="1"/>
  <c r="L213" i="12" s="1"/>
  <c r="M213" i="12" s="1"/>
  <c r="R102" i="13"/>
  <c r="AA103" i="13" s="1"/>
  <c r="L102" i="13"/>
  <c r="P102" i="13"/>
  <c r="BO102" i="13"/>
  <c r="H102" i="13"/>
  <c r="BL102" i="13"/>
  <c r="L313" i="7"/>
  <c r="G213" i="12" s="1"/>
  <c r="BK121" i="13"/>
  <c r="BV102" i="13" l="1"/>
  <c r="BY102" i="13"/>
  <c r="BA102" i="13"/>
  <c r="BD102" i="13" s="1"/>
  <c r="H213" i="12"/>
  <c r="I213" i="12" s="1"/>
  <c r="AK103" i="13"/>
  <c r="AT103" i="13" s="1"/>
  <c r="CC102" i="13"/>
  <c r="O102" i="13"/>
  <c r="N214" i="12"/>
  <c r="Q102" i="13"/>
  <c r="Z103" i="13" s="1"/>
  <c r="F313" i="7" s="1"/>
  <c r="BR102" i="13"/>
  <c r="BS103" i="13" s="1"/>
  <c r="K102" i="13"/>
  <c r="BI122" i="13"/>
  <c r="BU102" i="13" l="1"/>
  <c r="BX102" i="13"/>
  <c r="J214" i="12"/>
  <c r="AW103" i="13"/>
  <c r="AZ103" i="13" s="1"/>
  <c r="AJ103" i="13"/>
  <c r="AS103" i="13" s="1"/>
  <c r="CB102" i="13"/>
  <c r="J103" i="13"/>
  <c r="BQ103" i="13"/>
  <c r="BN103" i="13"/>
  <c r="N102" i="13"/>
  <c r="BH103" i="13"/>
  <c r="BJ122" i="13"/>
  <c r="BC103" i="13" l="1"/>
  <c r="AV103" i="13"/>
  <c r="AY103" i="13" s="1"/>
  <c r="AI103" i="13"/>
  <c r="AR103" i="13" s="1"/>
  <c r="CA102" i="13"/>
  <c r="CD102" i="13" s="1"/>
  <c r="CF102" i="13" s="1"/>
  <c r="M103" i="13"/>
  <c r="S103" i="13"/>
  <c r="AB104" i="13" s="1"/>
  <c r="N314" i="7"/>
  <c r="H314" i="7"/>
  <c r="P314" i="7"/>
  <c r="K314" i="7"/>
  <c r="O314" i="7"/>
  <c r="J314" i="7"/>
  <c r="Q314" i="7"/>
  <c r="R314" i="7"/>
  <c r="G314" i="7"/>
  <c r="I314" i="7"/>
  <c r="I103" i="13"/>
  <c r="BP103" i="13"/>
  <c r="BM103" i="13"/>
  <c r="BK122" i="13"/>
  <c r="BW103" i="13" l="1"/>
  <c r="BZ103" i="13"/>
  <c r="BB103" i="13"/>
  <c r="AU103" i="13"/>
  <c r="AX103" i="13" s="1"/>
  <c r="CE102" i="13"/>
  <c r="R103" i="13"/>
  <c r="AA104" i="13" s="1"/>
  <c r="L103" i="13"/>
  <c r="BO103" i="13"/>
  <c r="H103" i="13"/>
  <c r="BL103" i="13"/>
  <c r="P103" i="13"/>
  <c r="S314" i="7"/>
  <c r="K214" i="12" s="1"/>
  <c r="L214" i="12" s="1"/>
  <c r="M214" i="12" s="1"/>
  <c r="L314" i="7"/>
  <c r="G214" i="12" s="1"/>
  <c r="BK123" i="13"/>
  <c r="BI123" i="13"/>
  <c r="BV103" i="13" l="1"/>
  <c r="BY103" i="13"/>
  <c r="H214" i="12"/>
  <c r="I214" i="12" s="1"/>
  <c r="BA103" i="13"/>
  <c r="BD103" i="13" s="1"/>
  <c r="AK104" i="13"/>
  <c r="AT104" i="13" s="1"/>
  <c r="CC103" i="13"/>
  <c r="N215" i="12"/>
  <c r="O103" i="13"/>
  <c r="Q103" i="13"/>
  <c r="Z104" i="13" s="1"/>
  <c r="F314" i="7" s="1"/>
  <c r="BR103" i="13"/>
  <c r="BS104" i="13" s="1"/>
  <c r="K103" i="13"/>
  <c r="BJ123" i="13"/>
  <c r="BU103" i="13" l="1"/>
  <c r="BX103" i="13"/>
  <c r="J215" i="12"/>
  <c r="AW104" i="13"/>
  <c r="AZ104" i="13" s="1"/>
  <c r="AJ104" i="13"/>
  <c r="AS104" i="13" s="1"/>
  <c r="CB103" i="13"/>
  <c r="BH104" i="13"/>
  <c r="N103" i="13"/>
  <c r="BQ104" i="13"/>
  <c r="J104" i="13"/>
  <c r="BN104" i="13"/>
  <c r="BC104" i="13" l="1"/>
  <c r="AV104" i="13"/>
  <c r="AY104" i="13" s="1"/>
  <c r="AI104" i="13"/>
  <c r="AR104" i="13" s="1"/>
  <c r="CA103" i="13"/>
  <c r="CD103" i="13" s="1"/>
  <c r="CF103" i="13" s="1"/>
  <c r="BP104" i="13"/>
  <c r="I104" i="13"/>
  <c r="BM104" i="13"/>
  <c r="S104" i="13"/>
  <c r="AB105" i="13" s="1"/>
  <c r="M104" i="13"/>
  <c r="G315" i="7"/>
  <c r="I315" i="7"/>
  <c r="O315" i="7"/>
  <c r="P315" i="7"/>
  <c r="Q315" i="7"/>
  <c r="N315" i="7"/>
  <c r="J315" i="7"/>
  <c r="R315" i="7"/>
  <c r="H315" i="7"/>
  <c r="K315" i="7"/>
  <c r="BJ124" i="13"/>
  <c r="BK124" i="13"/>
  <c r="BI124" i="13"/>
  <c r="BW104" i="13" l="1"/>
  <c r="BZ104" i="13"/>
  <c r="BB104" i="13"/>
  <c r="AU104" i="13"/>
  <c r="AX104" i="13" s="1"/>
  <c r="CE103" i="13"/>
  <c r="P104" i="13"/>
  <c r="L104" i="13"/>
  <c r="R104" i="13"/>
  <c r="AA105" i="13" s="1"/>
  <c r="H104" i="13"/>
  <c r="BO104" i="13"/>
  <c r="BL104" i="13"/>
  <c r="S315" i="7"/>
  <c r="K215" i="12" s="1"/>
  <c r="L215" i="12" s="1"/>
  <c r="M215" i="12" s="1"/>
  <c r="L315" i="7"/>
  <c r="G215" i="12" s="1"/>
  <c r="BV104" i="13" l="1"/>
  <c r="BY104" i="13"/>
  <c r="BA104" i="13"/>
  <c r="BD104" i="13" s="1"/>
  <c r="H215" i="12"/>
  <c r="I215" i="12" s="1"/>
  <c r="AK105" i="13"/>
  <c r="AT105" i="13" s="1"/>
  <c r="CC104" i="13"/>
  <c r="K104" i="13"/>
  <c r="Q104" i="13"/>
  <c r="Z105" i="13" s="1"/>
  <c r="F315" i="7" s="1"/>
  <c r="BR104" i="13"/>
  <c r="BS105" i="13" s="1"/>
  <c r="N216" i="12"/>
  <c r="O104" i="13"/>
  <c r="BJ125" i="13"/>
  <c r="BI125" i="13"/>
  <c r="BU104" i="13" l="1"/>
  <c r="BX104" i="13"/>
  <c r="J216" i="12"/>
  <c r="AW105" i="13"/>
  <c r="AZ105" i="13" s="1"/>
  <c r="AJ105" i="13"/>
  <c r="AS105" i="13" s="1"/>
  <c r="CB104" i="13"/>
  <c r="N104" i="13"/>
  <c r="BH105" i="13"/>
  <c r="BQ105" i="13"/>
  <c r="J105" i="13"/>
  <c r="BN105" i="13"/>
  <c r="BK125" i="13"/>
  <c r="BC105" i="13" l="1"/>
  <c r="AV105" i="13"/>
  <c r="AY105" i="13" s="1"/>
  <c r="AI105" i="13"/>
  <c r="AR105" i="13" s="1"/>
  <c r="CA104" i="13"/>
  <c r="CD104" i="13" s="1"/>
  <c r="CE104" i="13" s="1"/>
  <c r="I316" i="7"/>
  <c r="K316" i="7"/>
  <c r="O316" i="7"/>
  <c r="N316" i="7"/>
  <c r="R316" i="7"/>
  <c r="G316" i="7"/>
  <c r="H316" i="7"/>
  <c r="J316" i="7"/>
  <c r="Q316" i="7"/>
  <c r="P316" i="7"/>
  <c r="S105" i="13"/>
  <c r="AB106" i="13" s="1"/>
  <c r="M105" i="13"/>
  <c r="BP105" i="13"/>
  <c r="I105" i="13"/>
  <c r="BM105" i="13"/>
  <c r="BW105" i="13" l="1"/>
  <c r="BZ105" i="13"/>
  <c r="BB105" i="13"/>
  <c r="AU105" i="13"/>
  <c r="AX105" i="13" s="1"/>
  <c r="CF104" i="13"/>
  <c r="L105" i="13"/>
  <c r="R105" i="13"/>
  <c r="AA106" i="13" s="1"/>
  <c r="S316" i="7"/>
  <c r="K216" i="12" s="1"/>
  <c r="L216" i="12" s="1"/>
  <c r="M216" i="12" s="1"/>
  <c r="H105" i="13"/>
  <c r="BO105" i="13"/>
  <c r="BL105" i="13"/>
  <c r="P105" i="13"/>
  <c r="L316" i="7"/>
  <c r="G216" i="12" s="1"/>
  <c r="BK126" i="13"/>
  <c r="BJ126" i="13"/>
  <c r="BI126" i="13"/>
  <c r="BV105" i="13" l="1"/>
  <c r="BY105" i="13"/>
  <c r="H216" i="12"/>
  <c r="I216" i="12" s="1"/>
  <c r="BA105" i="13"/>
  <c r="BD105" i="13" s="1"/>
  <c r="AK106" i="13"/>
  <c r="AT106" i="13" s="1"/>
  <c r="CC105" i="13"/>
  <c r="O105" i="13"/>
  <c r="N217" i="12"/>
  <c r="Q105" i="13"/>
  <c r="Z106" i="13" s="1"/>
  <c r="F316" i="7" s="1"/>
  <c r="K105" i="13"/>
  <c r="BR105" i="13"/>
  <c r="BS106" i="13" s="1"/>
  <c r="BU105" i="13" l="1"/>
  <c r="BX105" i="13"/>
  <c r="J217" i="12"/>
  <c r="AW106" i="13"/>
  <c r="AZ106" i="13" s="1"/>
  <c r="AJ106" i="13"/>
  <c r="AS106" i="13" s="1"/>
  <c r="CB105" i="13"/>
  <c r="BQ106" i="13"/>
  <c r="J106" i="13"/>
  <c r="BN106" i="13"/>
  <c r="BH106" i="13"/>
  <c r="N105" i="13"/>
  <c r="BK127" i="13"/>
  <c r="BC106" i="13" l="1"/>
  <c r="AV106" i="13"/>
  <c r="AY106" i="13" s="1"/>
  <c r="AI106" i="13"/>
  <c r="AR106" i="13" s="1"/>
  <c r="CA105" i="13"/>
  <c r="CD105" i="13" s="1"/>
  <c r="CF105" i="13" s="1"/>
  <c r="I106" i="13"/>
  <c r="BP106" i="13"/>
  <c r="BM106" i="13"/>
  <c r="S106" i="13"/>
  <c r="AB107" i="13" s="1"/>
  <c r="M106" i="13"/>
  <c r="N317" i="7"/>
  <c r="I317" i="7"/>
  <c r="G317" i="7"/>
  <c r="O317" i="7"/>
  <c r="H317" i="7"/>
  <c r="K317" i="7"/>
  <c r="P317" i="7"/>
  <c r="R317" i="7"/>
  <c r="J317" i="7"/>
  <c r="Q317" i="7"/>
  <c r="BJ127" i="13"/>
  <c r="BI127" i="13"/>
  <c r="BW106" i="13" l="1"/>
  <c r="BZ106" i="13"/>
  <c r="BB106" i="13"/>
  <c r="AU106" i="13"/>
  <c r="AX106" i="13" s="1"/>
  <c r="CE105" i="13"/>
  <c r="R106" i="13"/>
  <c r="AA107" i="13" s="1"/>
  <c r="L106" i="13"/>
  <c r="P106" i="13"/>
  <c r="L317" i="7"/>
  <c r="G217" i="12" s="1"/>
  <c r="S317" i="7"/>
  <c r="K217" i="12" s="1"/>
  <c r="L217" i="12" s="1"/>
  <c r="M217" i="12" s="1"/>
  <c r="BO106" i="13"/>
  <c r="H106" i="13"/>
  <c r="BL106" i="13"/>
  <c r="BV106" i="13" l="1"/>
  <c r="BY106" i="13"/>
  <c r="BA106" i="13"/>
  <c r="BD106" i="13" s="1"/>
  <c r="H217" i="12"/>
  <c r="I217" i="12" s="1"/>
  <c r="AK107" i="13"/>
  <c r="AT107" i="13" s="1"/>
  <c r="CC106" i="13"/>
  <c r="O106" i="13"/>
  <c r="K106" i="13"/>
  <c r="Q106" i="13"/>
  <c r="Z107" i="13" s="1"/>
  <c r="F317" i="7" s="1"/>
  <c r="BR106" i="13"/>
  <c r="BS107" i="13" s="1"/>
  <c r="N218" i="12"/>
  <c r="BI128" i="13"/>
  <c r="BJ128" i="13"/>
  <c r="BK128" i="13"/>
  <c r="BU106" i="13" l="1"/>
  <c r="BX106" i="13"/>
  <c r="J218" i="12"/>
  <c r="AW107" i="13"/>
  <c r="AZ107" i="13" s="1"/>
  <c r="AJ107" i="13"/>
  <c r="AS107" i="13" s="1"/>
  <c r="CB106" i="13"/>
  <c r="BH107" i="13"/>
  <c r="BQ107" i="13"/>
  <c r="J107" i="13"/>
  <c r="BN107" i="13"/>
  <c r="N106" i="13"/>
  <c r="BC107" i="13" l="1"/>
  <c r="AV107" i="13"/>
  <c r="AY107" i="13" s="1"/>
  <c r="AI107" i="13"/>
  <c r="AR107" i="13" s="1"/>
  <c r="CA106" i="13"/>
  <c r="CD106" i="13" s="1"/>
  <c r="CE106" i="13" s="1"/>
  <c r="I318" i="7"/>
  <c r="K318" i="7"/>
  <c r="N318" i="7"/>
  <c r="R318" i="7"/>
  <c r="G318" i="7"/>
  <c r="H318" i="7"/>
  <c r="P318" i="7"/>
  <c r="O318" i="7"/>
  <c r="Q318" i="7"/>
  <c r="J318" i="7"/>
  <c r="BP107" i="13"/>
  <c r="I107" i="13"/>
  <c r="BM107" i="13"/>
  <c r="M107" i="13"/>
  <c r="S107" i="13"/>
  <c r="AB108" i="13" s="1"/>
  <c r="BW107" i="13" l="1"/>
  <c r="BZ107" i="13"/>
  <c r="BB107" i="13"/>
  <c r="AU107" i="13"/>
  <c r="AX107" i="13" s="1"/>
  <c r="CF106" i="13"/>
  <c r="BO107" i="13"/>
  <c r="H107" i="13"/>
  <c r="BL107" i="13"/>
  <c r="L107" i="13"/>
  <c r="R107" i="13"/>
  <c r="AA108" i="13" s="1"/>
  <c r="P107" i="13"/>
  <c r="L318" i="7"/>
  <c r="G218" i="12" s="1"/>
  <c r="S318" i="7"/>
  <c r="K218" i="12" s="1"/>
  <c r="L218" i="12" s="1"/>
  <c r="M218" i="12" s="1"/>
  <c r="BI129" i="13"/>
  <c r="BJ129" i="13"/>
  <c r="BK129" i="13"/>
  <c r="BV107" i="13" l="1"/>
  <c r="BY107" i="13"/>
  <c r="H218" i="12"/>
  <c r="I218" i="12" s="1"/>
  <c r="BA107" i="13"/>
  <c r="BD107" i="13" s="1"/>
  <c r="AK108" i="13"/>
  <c r="AT108" i="13" s="1"/>
  <c r="CC107" i="13"/>
  <c r="O107" i="13"/>
  <c r="N219" i="12"/>
  <c r="BR107" i="13"/>
  <c r="BS108" i="13" s="1"/>
  <c r="K107" i="13"/>
  <c r="Q107" i="13"/>
  <c r="Z108" i="13" s="1"/>
  <c r="F318" i="7" s="1"/>
  <c r="BU107" i="13" l="1"/>
  <c r="BX107" i="13"/>
  <c r="J219" i="12"/>
  <c r="AW108" i="13"/>
  <c r="AZ108" i="13" s="1"/>
  <c r="AJ108" i="13"/>
  <c r="AS108" i="13" s="1"/>
  <c r="CB107" i="13"/>
  <c r="BQ108" i="13"/>
  <c r="J108" i="13"/>
  <c r="BN108" i="13"/>
  <c r="BH108" i="13"/>
  <c r="N107" i="13"/>
  <c r="BI130" i="13"/>
  <c r="BJ130" i="13"/>
  <c r="BC108" i="13" l="1"/>
  <c r="AV108" i="13"/>
  <c r="AY108" i="13" s="1"/>
  <c r="AI108" i="13"/>
  <c r="AR108" i="13" s="1"/>
  <c r="CA107" i="13"/>
  <c r="CD107" i="13" s="1"/>
  <c r="CE107" i="13" s="1"/>
  <c r="S108" i="13"/>
  <c r="AB109" i="13" s="1"/>
  <c r="M108" i="13"/>
  <c r="BP108" i="13"/>
  <c r="I108" i="13"/>
  <c r="BM108" i="13"/>
  <c r="K319" i="7"/>
  <c r="I319" i="7"/>
  <c r="N319" i="7"/>
  <c r="P319" i="7"/>
  <c r="O319" i="7"/>
  <c r="G319" i="7"/>
  <c r="R319" i="7"/>
  <c r="H319" i="7"/>
  <c r="J319" i="7"/>
  <c r="Q319" i="7"/>
  <c r="BK130" i="13"/>
  <c r="BW108" i="13" l="1"/>
  <c r="BZ108" i="13"/>
  <c r="BB108" i="13"/>
  <c r="AU108" i="13"/>
  <c r="AX108" i="13" s="1"/>
  <c r="CF107" i="13"/>
  <c r="H108" i="13"/>
  <c r="BO108" i="13"/>
  <c r="BL108" i="13"/>
  <c r="L319" i="7"/>
  <c r="G219" i="12" s="1"/>
  <c r="R108" i="13"/>
  <c r="AA109" i="13" s="1"/>
  <c r="L108" i="13"/>
  <c r="S319" i="7"/>
  <c r="K219" i="12" s="1"/>
  <c r="L219" i="12" s="1"/>
  <c r="M219" i="12" s="1"/>
  <c r="P108" i="13"/>
  <c r="BV108" i="13" l="1"/>
  <c r="BY108" i="13"/>
  <c r="BA108" i="13"/>
  <c r="BD108" i="13" s="1"/>
  <c r="H219" i="12"/>
  <c r="I219" i="12" s="1"/>
  <c r="AK109" i="13"/>
  <c r="AT109" i="13" s="1"/>
  <c r="CC108" i="13"/>
  <c r="N220" i="12"/>
  <c r="Q108" i="13"/>
  <c r="Z109" i="13" s="1"/>
  <c r="F319" i="7" s="1"/>
  <c r="K108" i="13"/>
  <c r="BR108" i="13"/>
  <c r="BS109" i="13" s="1"/>
  <c r="O108" i="13"/>
  <c r="BK131" i="13"/>
  <c r="BI131" i="13"/>
  <c r="BJ131" i="13"/>
  <c r="BU108" i="13" l="1"/>
  <c r="BX108" i="13"/>
  <c r="J220" i="12"/>
  <c r="AW109" i="13"/>
  <c r="AZ109" i="13" s="1"/>
  <c r="AJ109" i="13"/>
  <c r="AS109" i="13" s="1"/>
  <c r="CB108" i="13"/>
  <c r="BH109" i="13"/>
  <c r="BQ109" i="13"/>
  <c r="J109" i="13"/>
  <c r="BN109" i="13"/>
  <c r="N108" i="13"/>
  <c r="BC109" i="13" l="1"/>
  <c r="AV109" i="13"/>
  <c r="AY109" i="13" s="1"/>
  <c r="AI109" i="13"/>
  <c r="AR109" i="13" s="1"/>
  <c r="CA108" i="13"/>
  <c r="CD108" i="13" s="1"/>
  <c r="CF108" i="13" s="1"/>
  <c r="S109" i="13"/>
  <c r="AB110" i="13" s="1"/>
  <c r="M109" i="13"/>
  <c r="J320" i="7"/>
  <c r="R320" i="7"/>
  <c r="O320" i="7"/>
  <c r="K320" i="7"/>
  <c r="G320" i="7"/>
  <c r="P320" i="7"/>
  <c r="I320" i="7"/>
  <c r="N320" i="7"/>
  <c r="H320" i="7"/>
  <c r="Q320" i="7"/>
  <c r="BP109" i="13"/>
  <c r="I109" i="13"/>
  <c r="BM109" i="13"/>
  <c r="BW109" i="13" l="1"/>
  <c r="BZ109" i="13"/>
  <c r="BB109" i="13"/>
  <c r="AU109" i="13"/>
  <c r="AX109" i="13" s="1"/>
  <c r="CE108" i="13"/>
  <c r="BO109" i="13"/>
  <c r="H109" i="13"/>
  <c r="BL109" i="13"/>
  <c r="S320" i="7"/>
  <c r="K220" i="12" s="1"/>
  <c r="L220" i="12" s="1"/>
  <c r="M220" i="12" s="1"/>
  <c r="L109" i="13"/>
  <c r="R109" i="13"/>
  <c r="AA110" i="13" s="1"/>
  <c r="L320" i="7"/>
  <c r="G220" i="12" s="1"/>
  <c r="P109" i="13"/>
  <c r="BI132" i="13"/>
  <c r="BK132" i="13"/>
  <c r="BJ132" i="13"/>
  <c r="BV109" i="13" l="1"/>
  <c r="BY109" i="13"/>
  <c r="H220" i="12"/>
  <c r="I220" i="12" s="1"/>
  <c r="BA109" i="13"/>
  <c r="BD109" i="13" s="1"/>
  <c r="AK110" i="13"/>
  <c r="AT110" i="13" s="1"/>
  <c r="CC109" i="13"/>
  <c r="N221" i="12"/>
  <c r="O109" i="13"/>
  <c r="K109" i="13"/>
  <c r="Q109" i="13"/>
  <c r="Z110" i="13" s="1"/>
  <c r="F320" i="7" s="1"/>
  <c r="BR109" i="13"/>
  <c r="BS110" i="13" s="1"/>
  <c r="BU109" i="13" l="1"/>
  <c r="BX109" i="13"/>
  <c r="J221" i="12"/>
  <c r="AW110" i="13"/>
  <c r="AZ110" i="13" s="1"/>
  <c r="AJ110" i="13"/>
  <c r="AS110" i="13" s="1"/>
  <c r="CB109" i="13"/>
  <c r="BH110" i="13"/>
  <c r="BQ110" i="13"/>
  <c r="J110" i="13"/>
  <c r="BN110" i="13"/>
  <c r="N109" i="13"/>
  <c r="BJ133" i="13"/>
  <c r="BC110" i="13" l="1"/>
  <c r="AV110" i="13"/>
  <c r="AY110" i="13" s="1"/>
  <c r="AI110" i="13"/>
  <c r="AR110" i="13" s="1"/>
  <c r="CA109" i="13"/>
  <c r="CD109" i="13" s="1"/>
  <c r="CE109" i="13" s="1"/>
  <c r="BP110" i="13"/>
  <c r="I110" i="13"/>
  <c r="BM110" i="13"/>
  <c r="S110" i="13"/>
  <c r="AB111" i="13" s="1"/>
  <c r="M110" i="13"/>
  <c r="K321" i="7"/>
  <c r="P321" i="7"/>
  <c r="Q321" i="7"/>
  <c r="J321" i="7"/>
  <c r="O321" i="7"/>
  <c r="N321" i="7"/>
  <c r="G321" i="7"/>
  <c r="R321" i="7"/>
  <c r="H321" i="7"/>
  <c r="I321" i="7"/>
  <c r="BK133" i="13"/>
  <c r="BI133" i="13"/>
  <c r="BW110" i="13" l="1"/>
  <c r="BZ110" i="13"/>
  <c r="BB110" i="13"/>
  <c r="AU110" i="13"/>
  <c r="AX110" i="13" s="1"/>
  <c r="CF109" i="13"/>
  <c r="H110" i="13"/>
  <c r="BO110" i="13"/>
  <c r="BL110" i="13"/>
  <c r="S321" i="7"/>
  <c r="K221" i="12" s="1"/>
  <c r="L221" i="12" s="1"/>
  <c r="M221" i="12" s="1"/>
  <c r="P110" i="13"/>
  <c r="L321" i="7"/>
  <c r="G221" i="12" s="1"/>
  <c r="R110" i="13"/>
  <c r="AA111" i="13" s="1"/>
  <c r="L110" i="13"/>
  <c r="BV110" i="13" l="1"/>
  <c r="BY110" i="13"/>
  <c r="BA110" i="13"/>
  <c r="BD110" i="13" s="1"/>
  <c r="H221" i="12"/>
  <c r="I221" i="12" s="1"/>
  <c r="AK111" i="13"/>
  <c r="AT111" i="13" s="1"/>
  <c r="CC110" i="13"/>
  <c r="N222" i="12"/>
  <c r="Q110" i="13"/>
  <c r="Z111" i="13" s="1"/>
  <c r="F321" i="7" s="1"/>
  <c r="K110" i="13"/>
  <c r="BR110" i="13"/>
  <c r="BS111" i="13" s="1"/>
  <c r="O110" i="13"/>
  <c r="BK134" i="13"/>
  <c r="BJ134" i="13"/>
  <c r="BU110" i="13" l="1"/>
  <c r="BX110" i="13"/>
  <c r="J222" i="12"/>
  <c r="AW111" i="13"/>
  <c r="AZ111" i="13" s="1"/>
  <c r="AJ111" i="13"/>
  <c r="AS111" i="13" s="1"/>
  <c r="CB110" i="13"/>
  <c r="BH111" i="13"/>
  <c r="J111" i="13"/>
  <c r="BQ111" i="13"/>
  <c r="BN111" i="13"/>
  <c r="N110" i="13"/>
  <c r="BI134" i="13"/>
  <c r="BC111" i="13" l="1"/>
  <c r="AV111" i="13"/>
  <c r="AY111" i="13" s="1"/>
  <c r="AI111" i="13"/>
  <c r="AR111" i="13" s="1"/>
  <c r="CA110" i="13"/>
  <c r="CD110" i="13" s="1"/>
  <c r="CF110" i="13" s="1"/>
  <c r="Q322" i="7"/>
  <c r="K322" i="7"/>
  <c r="P322" i="7"/>
  <c r="I322" i="7"/>
  <c r="J322" i="7"/>
  <c r="H322" i="7"/>
  <c r="R322" i="7"/>
  <c r="N322" i="7"/>
  <c r="G322" i="7"/>
  <c r="O322" i="7"/>
  <c r="S111" i="13"/>
  <c r="AB112" i="13" s="1"/>
  <c r="M111" i="13"/>
  <c r="BP111" i="13"/>
  <c r="I111" i="13"/>
  <c r="BM111" i="13"/>
  <c r="BW111" i="13" l="1"/>
  <c r="BZ111" i="13"/>
  <c r="BB111" i="13"/>
  <c r="AU111" i="13"/>
  <c r="AX111" i="13" s="1"/>
  <c r="CE110" i="13"/>
  <c r="P111" i="13"/>
  <c r="L111" i="13"/>
  <c r="R111" i="13"/>
  <c r="AA112" i="13" s="1"/>
  <c r="S322" i="7"/>
  <c r="K222" i="12" s="1"/>
  <c r="L222" i="12" s="1"/>
  <c r="M222" i="12" s="1"/>
  <c r="L322" i="7"/>
  <c r="G222" i="12" s="1"/>
  <c r="BO111" i="13"/>
  <c r="H111" i="13"/>
  <c r="BL111" i="13"/>
  <c r="BI135" i="13"/>
  <c r="BJ135" i="13"/>
  <c r="BK135" i="13"/>
  <c r="BV111" i="13" l="1"/>
  <c r="BY111" i="13"/>
  <c r="H222" i="12"/>
  <c r="I222" i="12" s="1"/>
  <c r="BA111" i="13"/>
  <c r="BD111" i="13" s="1"/>
  <c r="AK112" i="13"/>
  <c r="AT112" i="13" s="1"/>
  <c r="CC111" i="13"/>
  <c r="N223" i="12"/>
  <c r="O111" i="13"/>
  <c r="BR111" i="13"/>
  <c r="BS112" i="13" s="1"/>
  <c r="Q111" i="13"/>
  <c r="Z112" i="13" s="1"/>
  <c r="F322" i="7" s="1"/>
  <c r="K111" i="13"/>
  <c r="BU111" i="13" l="1"/>
  <c r="BX111" i="13"/>
  <c r="J223" i="12"/>
  <c r="AW112" i="13"/>
  <c r="AZ112" i="13" s="1"/>
  <c r="AJ112" i="13"/>
  <c r="AS112" i="13" s="1"/>
  <c r="CB111" i="13"/>
  <c r="N111" i="13"/>
  <c r="BH112" i="13"/>
  <c r="BQ112" i="13"/>
  <c r="J112" i="13"/>
  <c r="BN112" i="13"/>
  <c r="BC112" i="13" l="1"/>
  <c r="AV112" i="13"/>
  <c r="AY112" i="13" s="1"/>
  <c r="AI112" i="13"/>
  <c r="AR112" i="13" s="1"/>
  <c r="CA111" i="13"/>
  <c r="CD111" i="13" s="1"/>
  <c r="CE111" i="13" s="1"/>
  <c r="S112" i="13"/>
  <c r="AB113" i="13" s="1"/>
  <c r="M112" i="13"/>
  <c r="H323" i="7"/>
  <c r="O323" i="7"/>
  <c r="N323" i="7"/>
  <c r="J323" i="7"/>
  <c r="I323" i="7"/>
  <c r="R323" i="7"/>
  <c r="K323" i="7"/>
  <c r="G323" i="7"/>
  <c r="Q323" i="7"/>
  <c r="P323" i="7"/>
  <c r="BP112" i="13"/>
  <c r="I112" i="13"/>
  <c r="BM112" i="13"/>
  <c r="BK136" i="13"/>
  <c r="BI136" i="13"/>
  <c r="BJ136" i="13"/>
  <c r="BW112" i="13" l="1"/>
  <c r="BZ112" i="13"/>
  <c r="BB112" i="13"/>
  <c r="AU112" i="13"/>
  <c r="AX112" i="13" s="1"/>
  <c r="CF111" i="13"/>
  <c r="P112" i="13"/>
  <c r="BO112" i="13"/>
  <c r="H112" i="13"/>
  <c r="BL112" i="13"/>
  <c r="S323" i="7"/>
  <c r="K223" i="12" s="1"/>
  <c r="L223" i="12" s="1"/>
  <c r="M223" i="12" s="1"/>
  <c r="L112" i="13"/>
  <c r="R112" i="13"/>
  <c r="AA113" i="13" s="1"/>
  <c r="L323" i="7"/>
  <c r="G223" i="12" s="1"/>
  <c r="BV112" i="13" l="1"/>
  <c r="BY112" i="13"/>
  <c r="BA112" i="13"/>
  <c r="BD112" i="13" s="1"/>
  <c r="H223" i="12"/>
  <c r="I223" i="12" s="1"/>
  <c r="AK113" i="13"/>
  <c r="AT113" i="13" s="1"/>
  <c r="CC112" i="13"/>
  <c r="O112" i="13"/>
  <c r="BR112" i="13"/>
  <c r="BS113" i="13" s="1"/>
  <c r="Q112" i="13"/>
  <c r="Z113" i="13" s="1"/>
  <c r="F323" i="7" s="1"/>
  <c r="K112" i="13"/>
  <c r="N224" i="12"/>
  <c r="BK137" i="13"/>
  <c r="BJ137" i="13"/>
  <c r="BU112" i="13" l="1"/>
  <c r="BX112" i="13"/>
  <c r="J224" i="12"/>
  <c r="AW113" i="13"/>
  <c r="AZ113" i="13" s="1"/>
  <c r="AJ113" i="13"/>
  <c r="AS113" i="13" s="1"/>
  <c r="CB112" i="13"/>
  <c r="N112" i="13"/>
  <c r="BH113" i="13"/>
  <c r="BQ113" i="13"/>
  <c r="J113" i="13"/>
  <c r="BN113" i="13"/>
  <c r="BI137" i="13"/>
  <c r="BC113" i="13" l="1"/>
  <c r="AV113" i="13"/>
  <c r="AY113" i="13" s="1"/>
  <c r="AI113" i="13"/>
  <c r="AR113" i="13" s="1"/>
  <c r="CA112" i="13"/>
  <c r="CD112" i="13" s="1"/>
  <c r="CF112" i="13" s="1"/>
  <c r="R324" i="7"/>
  <c r="P324" i="7"/>
  <c r="O324" i="7"/>
  <c r="N324" i="7"/>
  <c r="G324" i="7"/>
  <c r="Q324" i="7"/>
  <c r="H324" i="7"/>
  <c r="K324" i="7"/>
  <c r="J324" i="7"/>
  <c r="I324" i="7"/>
  <c r="M113" i="13"/>
  <c r="S113" i="13"/>
  <c r="AB114" i="13" s="1"/>
  <c r="I113" i="13"/>
  <c r="BP113" i="13"/>
  <c r="BM113" i="13"/>
  <c r="BW113" i="13" l="1"/>
  <c r="BZ113" i="13"/>
  <c r="BB113" i="13"/>
  <c r="AU113" i="13"/>
  <c r="AX113" i="13" s="1"/>
  <c r="CE112" i="13"/>
  <c r="R113" i="13"/>
  <c r="AA114" i="13" s="1"/>
  <c r="L113" i="13"/>
  <c r="P113" i="13"/>
  <c r="S324" i="7"/>
  <c r="K224" i="12" s="1"/>
  <c r="L224" i="12" s="1"/>
  <c r="M224" i="12" s="1"/>
  <c r="L324" i="7"/>
  <c r="G224" i="12" s="1"/>
  <c r="H113" i="13"/>
  <c r="BO113" i="13"/>
  <c r="BL113" i="13"/>
  <c r="BI138" i="13"/>
  <c r="BJ138" i="13"/>
  <c r="BK138" i="13"/>
  <c r="BV113" i="13" l="1"/>
  <c r="BY113" i="13"/>
  <c r="H224" i="12"/>
  <c r="I224" i="12" s="1"/>
  <c r="BA113" i="13"/>
  <c r="BD113" i="13" s="1"/>
  <c r="AK114" i="13"/>
  <c r="AT114" i="13" s="1"/>
  <c r="CC113" i="13"/>
  <c r="BR113" i="13"/>
  <c r="BS114" i="13" s="1"/>
  <c r="Q113" i="13"/>
  <c r="Z114" i="13" s="1"/>
  <c r="F324" i="7" s="1"/>
  <c r="K113" i="13"/>
  <c r="N225" i="12"/>
  <c r="O113" i="13"/>
  <c r="BU113" i="13" l="1"/>
  <c r="BX113" i="13"/>
  <c r="J225" i="12"/>
  <c r="AW114" i="13"/>
  <c r="AZ114" i="13" s="1"/>
  <c r="AJ114" i="13"/>
  <c r="AS114" i="13" s="1"/>
  <c r="CB113" i="13"/>
  <c r="BH114" i="13"/>
  <c r="N113" i="13"/>
  <c r="BQ114" i="13"/>
  <c r="J114" i="13"/>
  <c r="BN114" i="13"/>
  <c r="BJ139" i="13"/>
  <c r="BK139" i="13"/>
  <c r="BC114" i="13" l="1"/>
  <c r="AV114" i="13"/>
  <c r="AY114" i="13" s="1"/>
  <c r="AI114" i="13"/>
  <c r="AR114" i="13" s="1"/>
  <c r="CA113" i="13"/>
  <c r="CD113" i="13" s="1"/>
  <c r="CF113" i="13" s="1"/>
  <c r="BP114" i="13"/>
  <c r="I114" i="13"/>
  <c r="BM114" i="13"/>
  <c r="M114" i="13"/>
  <c r="S114" i="13"/>
  <c r="AB115" i="13" s="1"/>
  <c r="I325" i="7"/>
  <c r="K325" i="7"/>
  <c r="H325" i="7"/>
  <c r="Q325" i="7"/>
  <c r="R325" i="7"/>
  <c r="N325" i="7"/>
  <c r="J325" i="7"/>
  <c r="O325" i="7"/>
  <c r="G325" i="7"/>
  <c r="P325" i="7"/>
  <c r="BI139" i="13"/>
  <c r="BW114" i="13" l="1"/>
  <c r="BZ114" i="13"/>
  <c r="BB114" i="13"/>
  <c r="AU114" i="13"/>
  <c r="AX114" i="13" s="1"/>
  <c r="CE113" i="13"/>
  <c r="L325" i="7"/>
  <c r="G225" i="12" s="1"/>
  <c r="H114" i="13"/>
  <c r="BO114" i="13"/>
  <c r="BL114" i="13"/>
  <c r="S325" i="7"/>
  <c r="K225" i="12" s="1"/>
  <c r="L225" i="12" s="1"/>
  <c r="M225" i="12" s="1"/>
  <c r="P114" i="13"/>
  <c r="L114" i="13"/>
  <c r="R114" i="13"/>
  <c r="AA115" i="13" s="1"/>
  <c r="BI140" i="13"/>
  <c r="BV114" i="13" l="1"/>
  <c r="BY114" i="13"/>
  <c r="BA114" i="13"/>
  <c r="BD114" i="13" s="1"/>
  <c r="H225" i="12"/>
  <c r="I225" i="12" s="1"/>
  <c r="AK115" i="13"/>
  <c r="AT115" i="13" s="1"/>
  <c r="CC114" i="13"/>
  <c r="O114" i="13"/>
  <c r="N226" i="12"/>
  <c r="K114" i="13"/>
  <c r="BR114" i="13"/>
  <c r="BS115" i="13" s="1"/>
  <c r="Q114" i="13"/>
  <c r="Z115" i="13" s="1"/>
  <c r="F325" i="7" s="1"/>
  <c r="BK140" i="13"/>
  <c r="BJ140" i="13"/>
  <c r="BU114" i="13" l="1"/>
  <c r="BX114" i="13"/>
  <c r="J226" i="12"/>
  <c r="AW115" i="13"/>
  <c r="AZ115" i="13" s="1"/>
  <c r="AJ115" i="13"/>
  <c r="AS115" i="13" s="1"/>
  <c r="CB114" i="13"/>
  <c r="BQ115" i="13"/>
  <c r="J115" i="13"/>
  <c r="BN115" i="13"/>
  <c r="BH115" i="13"/>
  <c r="N114" i="13"/>
  <c r="BC115" i="13" l="1"/>
  <c r="AV115" i="13"/>
  <c r="AY115" i="13" s="1"/>
  <c r="AI115" i="13"/>
  <c r="AR115" i="13" s="1"/>
  <c r="CA114" i="13"/>
  <c r="CD114" i="13" s="1"/>
  <c r="CF114" i="13" s="1"/>
  <c r="N326" i="7"/>
  <c r="I326" i="7"/>
  <c r="H326" i="7"/>
  <c r="Q326" i="7"/>
  <c r="J326" i="7"/>
  <c r="O326" i="7"/>
  <c r="R326" i="7"/>
  <c r="P326" i="7"/>
  <c r="G326" i="7"/>
  <c r="K326" i="7"/>
  <c r="M115" i="13"/>
  <c r="S115" i="13"/>
  <c r="AB116" i="13" s="1"/>
  <c r="BP115" i="13"/>
  <c r="I115" i="13"/>
  <c r="BM115" i="13"/>
  <c r="BJ141" i="13"/>
  <c r="BW115" i="13" l="1"/>
  <c r="BZ115" i="13"/>
  <c r="BB115" i="13"/>
  <c r="AU115" i="13"/>
  <c r="AX115" i="13" s="1"/>
  <c r="CE114" i="13"/>
  <c r="P115" i="13"/>
  <c r="BO115" i="13"/>
  <c r="H115" i="13"/>
  <c r="BL115" i="13"/>
  <c r="L115" i="13"/>
  <c r="R115" i="13"/>
  <c r="AA116" i="13" s="1"/>
  <c r="L326" i="7"/>
  <c r="G226" i="12" s="1"/>
  <c r="S326" i="7"/>
  <c r="K226" i="12" s="1"/>
  <c r="L226" i="12" s="1"/>
  <c r="M226" i="12" s="1"/>
  <c r="BI141" i="13"/>
  <c r="BK141" i="13"/>
  <c r="BV115" i="13" l="1"/>
  <c r="BY115" i="13"/>
  <c r="BA115" i="13"/>
  <c r="BD115" i="13" s="1"/>
  <c r="H226" i="12"/>
  <c r="I226" i="12" s="1"/>
  <c r="AK116" i="13"/>
  <c r="AT116" i="13" s="1"/>
  <c r="CC115" i="13"/>
  <c r="N227" i="12"/>
  <c r="O115" i="13"/>
  <c r="Q115" i="13"/>
  <c r="Z116" i="13" s="1"/>
  <c r="F326" i="7" s="1"/>
  <c r="K115" i="13"/>
  <c r="BR115" i="13"/>
  <c r="BS116" i="13" s="1"/>
  <c r="BU115" i="13" l="1"/>
  <c r="BX115" i="13"/>
  <c r="J227" i="12"/>
  <c r="AW116" i="13"/>
  <c r="AZ116" i="13" s="1"/>
  <c r="AJ116" i="13"/>
  <c r="AS116" i="13" s="1"/>
  <c r="CB115" i="13"/>
  <c r="BQ116" i="13"/>
  <c r="J116" i="13"/>
  <c r="BN116" i="13"/>
  <c r="BH116" i="13"/>
  <c r="N115" i="13"/>
  <c r="BI142" i="13"/>
  <c r="BJ142" i="13"/>
  <c r="BK142" i="13"/>
  <c r="BC116" i="13" l="1"/>
  <c r="AV116" i="13"/>
  <c r="AY116" i="13" s="1"/>
  <c r="AI116" i="13"/>
  <c r="AR116" i="13" s="1"/>
  <c r="CA115" i="13"/>
  <c r="CD115" i="13" s="1"/>
  <c r="CF115" i="13" s="1"/>
  <c r="S116" i="13"/>
  <c r="AB117" i="13" s="1"/>
  <c r="M116" i="13"/>
  <c r="BP116" i="13"/>
  <c r="I116" i="13"/>
  <c r="BM116" i="13"/>
  <c r="J327" i="7"/>
  <c r="N327" i="7"/>
  <c r="R327" i="7"/>
  <c r="G327" i="7"/>
  <c r="P327" i="7"/>
  <c r="H327" i="7"/>
  <c r="I327" i="7"/>
  <c r="Q327" i="7"/>
  <c r="O327" i="7"/>
  <c r="K327" i="7"/>
  <c r="BW116" i="13" l="1"/>
  <c r="BZ116" i="13"/>
  <c r="BB116" i="13"/>
  <c r="AU116" i="13"/>
  <c r="AX116" i="13" s="1"/>
  <c r="CE115" i="13"/>
  <c r="P116" i="13"/>
  <c r="L327" i="7"/>
  <c r="G227" i="12" s="1"/>
  <c r="S327" i="7"/>
  <c r="K227" i="12" s="1"/>
  <c r="L227" i="12" s="1"/>
  <c r="M227" i="12" s="1"/>
  <c r="R116" i="13"/>
  <c r="AA117" i="13" s="1"/>
  <c r="L116" i="13"/>
  <c r="BO116" i="13"/>
  <c r="H116" i="13"/>
  <c r="BL116" i="13"/>
  <c r="BK143" i="13"/>
  <c r="BV116" i="13" l="1"/>
  <c r="BY116" i="13"/>
  <c r="BA116" i="13"/>
  <c r="BD116" i="13" s="1"/>
  <c r="H227" i="12"/>
  <c r="I227" i="12" s="1"/>
  <c r="AK117" i="13"/>
  <c r="AT117" i="13" s="1"/>
  <c r="CC116" i="13"/>
  <c r="Q116" i="13"/>
  <c r="Z117" i="13" s="1"/>
  <c r="F327" i="7" s="1"/>
  <c r="K116" i="13"/>
  <c r="BR116" i="13"/>
  <c r="BS117" i="13" s="1"/>
  <c r="N228" i="12"/>
  <c r="O116" i="13"/>
  <c r="BJ143" i="13"/>
  <c r="BI143" i="13"/>
  <c r="BU116" i="13" l="1"/>
  <c r="BX116" i="13"/>
  <c r="J228" i="12"/>
  <c r="AW117" i="13"/>
  <c r="AZ117" i="13" s="1"/>
  <c r="AJ117" i="13"/>
  <c r="AS117" i="13" s="1"/>
  <c r="CB116" i="13"/>
  <c r="BQ117" i="13"/>
  <c r="J117" i="13"/>
  <c r="BN117" i="13"/>
  <c r="N116" i="13"/>
  <c r="BH117" i="13"/>
  <c r="BC117" i="13" l="1"/>
  <c r="AV117" i="13"/>
  <c r="AY117" i="13" s="1"/>
  <c r="AI117" i="13"/>
  <c r="AR117" i="13" s="1"/>
  <c r="CA116" i="13"/>
  <c r="CD116" i="13" s="1"/>
  <c r="CE116" i="13" s="1"/>
  <c r="I117" i="13"/>
  <c r="BP117" i="13"/>
  <c r="BM117" i="13"/>
  <c r="S117" i="13"/>
  <c r="AB118" i="13" s="1"/>
  <c r="M117" i="13"/>
  <c r="H328" i="7"/>
  <c r="J328" i="7"/>
  <c r="Q328" i="7"/>
  <c r="P328" i="7"/>
  <c r="R328" i="7"/>
  <c r="N328" i="7"/>
  <c r="O328" i="7"/>
  <c r="G328" i="7"/>
  <c r="I328" i="7"/>
  <c r="K328" i="7"/>
  <c r="BK144" i="13"/>
  <c r="BW117" i="13" l="1"/>
  <c r="BZ117" i="13"/>
  <c r="BB117" i="13"/>
  <c r="AU117" i="13"/>
  <c r="AX117" i="13" s="1"/>
  <c r="CF116" i="13"/>
  <c r="S328" i="7"/>
  <c r="K228" i="12" s="1"/>
  <c r="L228" i="12" s="1"/>
  <c r="M228" i="12" s="1"/>
  <c r="P117" i="13"/>
  <c r="L117" i="13"/>
  <c r="R117" i="13"/>
  <c r="AA118" i="13" s="1"/>
  <c r="L328" i="7"/>
  <c r="G228" i="12" s="1"/>
  <c r="BO117" i="13"/>
  <c r="H117" i="13"/>
  <c r="BL117" i="13"/>
  <c r="BI144" i="13"/>
  <c r="BJ144" i="13"/>
  <c r="BV117" i="13" l="1"/>
  <c r="BY117" i="13"/>
  <c r="H228" i="12"/>
  <c r="I228" i="12" s="1"/>
  <c r="BA117" i="13"/>
  <c r="BD117" i="13" s="1"/>
  <c r="AK118" i="13"/>
  <c r="AT118" i="13" s="1"/>
  <c r="CC117" i="13"/>
  <c r="O117" i="13"/>
  <c r="K117" i="13"/>
  <c r="Q117" i="13"/>
  <c r="Z118" i="13" s="1"/>
  <c r="F328" i="7" s="1"/>
  <c r="BR117" i="13"/>
  <c r="BS118" i="13" s="1"/>
  <c r="N229" i="12"/>
  <c r="BU117" i="13" l="1"/>
  <c r="BX117" i="13"/>
  <c r="J229" i="12"/>
  <c r="AW118" i="13"/>
  <c r="AZ118" i="13" s="1"/>
  <c r="AJ118" i="13"/>
  <c r="AS118" i="13" s="1"/>
  <c r="CB117" i="13"/>
  <c r="N117" i="13"/>
  <c r="BH118" i="13"/>
  <c r="J118" i="13"/>
  <c r="BQ118" i="13"/>
  <c r="BN118" i="13"/>
  <c r="BI145" i="13"/>
  <c r="BK145" i="13"/>
  <c r="BC118" i="13" l="1"/>
  <c r="AV118" i="13"/>
  <c r="AY118" i="13" s="1"/>
  <c r="AI118" i="13"/>
  <c r="AR118" i="13" s="1"/>
  <c r="CA117" i="13"/>
  <c r="CD117" i="13" s="1"/>
  <c r="CF117" i="13" s="1"/>
  <c r="BP118" i="13"/>
  <c r="I118" i="13"/>
  <c r="BM118" i="13"/>
  <c r="J329" i="7"/>
  <c r="G329" i="7"/>
  <c r="P329" i="7"/>
  <c r="R329" i="7"/>
  <c r="K329" i="7"/>
  <c r="N329" i="7"/>
  <c r="Q329" i="7"/>
  <c r="H329" i="7"/>
  <c r="O329" i="7"/>
  <c r="I329" i="7"/>
  <c r="S118" i="13"/>
  <c r="AB119" i="13" s="1"/>
  <c r="M118" i="13"/>
  <c r="BJ145" i="13"/>
  <c r="BW118" i="13" l="1"/>
  <c r="BZ118" i="13"/>
  <c r="BB118" i="13"/>
  <c r="AU118" i="13"/>
  <c r="AX118" i="13" s="1"/>
  <c r="CE117" i="13"/>
  <c r="S329" i="7"/>
  <c r="K229" i="12" s="1"/>
  <c r="L229" i="12" s="1"/>
  <c r="M229" i="12" s="1"/>
  <c r="L329" i="7"/>
  <c r="G229" i="12" s="1"/>
  <c r="H118" i="13"/>
  <c r="BR118" i="13" s="1"/>
  <c r="BS119" i="13" s="1"/>
  <c r="BO118" i="13"/>
  <c r="BL118" i="13"/>
  <c r="P118" i="13"/>
  <c r="R118" i="13"/>
  <c r="AA119" i="13" s="1"/>
  <c r="L118" i="13"/>
  <c r="BI146" i="13"/>
  <c r="BV118" i="13" l="1"/>
  <c r="BY118" i="13"/>
  <c r="BA118" i="13"/>
  <c r="BD118" i="13" s="1"/>
  <c r="H229" i="12"/>
  <c r="I229" i="12" s="1"/>
  <c r="AK119" i="13"/>
  <c r="AT119" i="13" s="1"/>
  <c r="CC118" i="13"/>
  <c r="N230" i="12"/>
  <c r="O118" i="13"/>
  <c r="K118" i="13"/>
  <c r="Q118" i="13"/>
  <c r="Z119" i="13" s="1"/>
  <c r="F329" i="7" s="1"/>
  <c r="BK146" i="13"/>
  <c r="BJ146" i="13"/>
  <c r="BU118" i="13" l="1"/>
  <c r="BX118" i="13"/>
  <c r="J230" i="12"/>
  <c r="AW119" i="13"/>
  <c r="AZ119" i="13" s="1"/>
  <c r="AJ119" i="13"/>
  <c r="AS119" i="13" s="1"/>
  <c r="CB118" i="13"/>
  <c r="BQ119" i="13"/>
  <c r="J119" i="13"/>
  <c r="BN119" i="13"/>
  <c r="BH119" i="13"/>
  <c r="N118" i="13"/>
  <c r="BC119" i="13" l="1"/>
  <c r="AV119" i="13"/>
  <c r="AY119" i="13" s="1"/>
  <c r="AI119" i="13"/>
  <c r="AR119" i="13" s="1"/>
  <c r="CA118" i="13"/>
  <c r="CD118" i="13" s="1"/>
  <c r="CE118" i="13" s="1"/>
  <c r="BP119" i="13"/>
  <c r="I119" i="13"/>
  <c r="BM119" i="13"/>
  <c r="G330" i="7"/>
  <c r="R330" i="7"/>
  <c r="O330" i="7"/>
  <c r="H330" i="7"/>
  <c r="Q330" i="7"/>
  <c r="N330" i="7"/>
  <c r="P330" i="7"/>
  <c r="J330" i="7"/>
  <c r="I330" i="7"/>
  <c r="K330" i="7"/>
  <c r="M119" i="13"/>
  <c r="S119" i="13"/>
  <c r="AB120" i="13" s="1"/>
  <c r="BI147" i="13"/>
  <c r="BW119" i="13" l="1"/>
  <c r="BZ119" i="13"/>
  <c r="BB119" i="13"/>
  <c r="AU119" i="13"/>
  <c r="AX119" i="13" s="1"/>
  <c r="CF118" i="13"/>
  <c r="L330" i="7"/>
  <c r="G230" i="12" s="1"/>
  <c r="R119" i="13"/>
  <c r="AA120" i="13" s="1"/>
  <c r="L119" i="13"/>
  <c r="P119" i="13"/>
  <c r="S330" i="7"/>
  <c r="K230" i="12" s="1"/>
  <c r="L230" i="12" s="1"/>
  <c r="M230" i="12" s="1"/>
  <c r="BO119" i="13"/>
  <c r="H119" i="13"/>
  <c r="BL119" i="13"/>
  <c r="BJ147" i="13"/>
  <c r="BK147" i="13"/>
  <c r="BV119" i="13" l="1"/>
  <c r="BY119" i="13"/>
  <c r="BA119" i="13"/>
  <c r="BD119" i="13" s="1"/>
  <c r="H230" i="12"/>
  <c r="I230" i="12" s="1"/>
  <c r="AK120" i="13"/>
  <c r="AT120" i="13" s="1"/>
  <c r="CC119" i="13"/>
  <c r="N231" i="12"/>
  <c r="K119" i="13"/>
  <c r="BR119" i="13"/>
  <c r="BS120" i="13" s="1"/>
  <c r="Q119" i="13"/>
  <c r="Z120" i="13" s="1"/>
  <c r="F330" i="7" s="1"/>
  <c r="O119" i="13"/>
  <c r="BU119" i="13" l="1"/>
  <c r="BX119" i="13"/>
  <c r="J231" i="12"/>
  <c r="AW120" i="13"/>
  <c r="AZ120" i="13" s="1"/>
  <c r="AJ120" i="13"/>
  <c r="AS120" i="13" s="1"/>
  <c r="CB119" i="13"/>
  <c r="BH120" i="13"/>
  <c r="N119" i="13"/>
  <c r="J120" i="13"/>
  <c r="BQ120" i="13"/>
  <c r="BN120" i="13"/>
  <c r="BJ148" i="13"/>
  <c r="BK148" i="13"/>
  <c r="BI148" i="13"/>
  <c r="BC120" i="13" l="1"/>
  <c r="AV120" i="13"/>
  <c r="AY120" i="13" s="1"/>
  <c r="AI120" i="13"/>
  <c r="AR120" i="13" s="1"/>
  <c r="CA119" i="13"/>
  <c r="CD119" i="13" s="1"/>
  <c r="CF119" i="13" s="1"/>
  <c r="J331" i="7"/>
  <c r="Q331" i="7"/>
  <c r="K331" i="7"/>
  <c r="I331" i="7"/>
  <c r="H331" i="7"/>
  <c r="P331" i="7"/>
  <c r="R331" i="7"/>
  <c r="G331" i="7"/>
  <c r="O331" i="7"/>
  <c r="N331" i="7"/>
  <c r="BP120" i="13"/>
  <c r="I120" i="13"/>
  <c r="BM120" i="13"/>
  <c r="M120" i="13"/>
  <c r="S120" i="13"/>
  <c r="AB121" i="13" s="1"/>
  <c r="BW120" i="13" l="1"/>
  <c r="BZ120" i="13"/>
  <c r="BB120" i="13"/>
  <c r="AU120" i="13"/>
  <c r="AX120" i="13" s="1"/>
  <c r="CE119" i="13"/>
  <c r="L120" i="13"/>
  <c r="R120" i="13"/>
  <c r="AA121" i="13" s="1"/>
  <c r="BO120" i="13"/>
  <c r="H120" i="13"/>
  <c r="BL120" i="13"/>
  <c r="S331" i="7"/>
  <c r="K231" i="12" s="1"/>
  <c r="L231" i="12" s="1"/>
  <c r="M231" i="12" s="1"/>
  <c r="L331" i="7"/>
  <c r="G231" i="12" s="1"/>
  <c r="P120" i="13"/>
  <c r="BV120" i="13" l="1"/>
  <c r="BY120" i="13"/>
  <c r="BA120" i="13"/>
  <c r="BD120" i="13" s="1"/>
  <c r="H231" i="12"/>
  <c r="I231" i="12" s="1"/>
  <c r="AK121" i="13"/>
  <c r="AT121" i="13" s="1"/>
  <c r="CC120" i="13"/>
  <c r="N232" i="12"/>
  <c r="BR120" i="13"/>
  <c r="BS121" i="13" s="1"/>
  <c r="K120" i="13"/>
  <c r="Q120" i="13"/>
  <c r="Z121" i="13" s="1"/>
  <c r="F331" i="7" s="1"/>
  <c r="O120" i="13"/>
  <c r="BK149" i="13"/>
  <c r="BI149" i="13"/>
  <c r="BJ149" i="13"/>
  <c r="BU120" i="13" l="1"/>
  <c r="BX120" i="13"/>
  <c r="J232" i="12"/>
  <c r="AW121" i="13"/>
  <c r="AZ121" i="13" s="1"/>
  <c r="AJ121" i="13"/>
  <c r="AS121" i="13" s="1"/>
  <c r="CB120" i="13"/>
  <c r="J121" i="13"/>
  <c r="BQ121" i="13"/>
  <c r="BN121" i="13"/>
  <c r="N120" i="13"/>
  <c r="BH121" i="13"/>
  <c r="BC121" i="13" l="1"/>
  <c r="AV121" i="13"/>
  <c r="AY121" i="13" s="1"/>
  <c r="AI121" i="13"/>
  <c r="AR121" i="13" s="1"/>
  <c r="CA120" i="13"/>
  <c r="CD120" i="13" s="1"/>
  <c r="CE120" i="13" s="1"/>
  <c r="S121" i="13"/>
  <c r="AB122" i="13" s="1"/>
  <c r="M121" i="13"/>
  <c r="H332" i="7"/>
  <c r="K332" i="7"/>
  <c r="J332" i="7"/>
  <c r="G332" i="7"/>
  <c r="I332" i="7"/>
  <c r="Q332" i="7"/>
  <c r="R332" i="7"/>
  <c r="N332" i="7"/>
  <c r="P332" i="7"/>
  <c r="O332" i="7"/>
  <c r="BP121" i="13"/>
  <c r="I121" i="13"/>
  <c r="BM121" i="13"/>
  <c r="BK150" i="13"/>
  <c r="BW121" i="13" l="1"/>
  <c r="BZ121" i="13"/>
  <c r="BB121" i="13"/>
  <c r="AU121" i="13"/>
  <c r="AX121" i="13" s="1"/>
  <c r="CF120" i="13"/>
  <c r="L121" i="13"/>
  <c r="R121" i="13"/>
  <c r="AA122" i="13" s="1"/>
  <c r="P121" i="13"/>
  <c r="S332" i="7"/>
  <c r="K232" i="12" s="1"/>
  <c r="L232" i="12" s="1"/>
  <c r="M232" i="12" s="1"/>
  <c r="L332" i="7"/>
  <c r="G232" i="12" s="1"/>
  <c r="BL121" i="13"/>
  <c r="H121" i="13"/>
  <c r="BO121" i="13"/>
  <c r="BJ150" i="13"/>
  <c r="BI150" i="13"/>
  <c r="BV121" i="13" l="1"/>
  <c r="BY121" i="13"/>
  <c r="H232" i="12"/>
  <c r="I232" i="12" s="1"/>
  <c r="BA121" i="13"/>
  <c r="BD121" i="13" s="1"/>
  <c r="AK122" i="13"/>
  <c r="AT122" i="13" s="1"/>
  <c r="CC121" i="13"/>
  <c r="K121" i="13"/>
  <c r="Q121" i="13"/>
  <c r="Z122" i="13" s="1"/>
  <c r="F332" i="7" s="1"/>
  <c r="BR121" i="13"/>
  <c r="BS122" i="13" s="1"/>
  <c r="N233" i="12"/>
  <c r="O121" i="13"/>
  <c r="BU121" i="13" l="1"/>
  <c r="BX121" i="13"/>
  <c r="J233" i="12"/>
  <c r="AW122" i="13"/>
  <c r="AZ122" i="13" s="1"/>
  <c r="AJ122" i="13"/>
  <c r="AS122" i="13" s="1"/>
  <c r="CB121" i="13"/>
  <c r="N121" i="13"/>
  <c r="BH122" i="13"/>
  <c r="BQ122" i="13"/>
  <c r="J122" i="13"/>
  <c r="BN122" i="13"/>
  <c r="BJ151" i="13"/>
  <c r="BK151" i="13"/>
  <c r="BI151" i="13"/>
  <c r="BC122" i="13" l="1"/>
  <c r="AV122" i="13"/>
  <c r="AY122" i="13" s="1"/>
  <c r="AI122" i="13"/>
  <c r="AR122" i="13" s="1"/>
  <c r="CA121" i="13"/>
  <c r="CD121" i="13" s="1"/>
  <c r="CF121" i="13" s="1"/>
  <c r="J333" i="7"/>
  <c r="I333" i="7"/>
  <c r="R333" i="7"/>
  <c r="G333" i="7"/>
  <c r="H333" i="7"/>
  <c r="K333" i="7"/>
  <c r="Q333" i="7"/>
  <c r="N333" i="7"/>
  <c r="O333" i="7"/>
  <c r="P333" i="7"/>
  <c r="BP122" i="13"/>
  <c r="I122" i="13"/>
  <c r="BM122" i="13"/>
  <c r="M122" i="13"/>
  <c r="S122" i="13"/>
  <c r="AB123" i="13" s="1"/>
  <c r="BW122" i="13" l="1"/>
  <c r="BZ122" i="13"/>
  <c r="BB122" i="13"/>
  <c r="AU122" i="13"/>
  <c r="AX122" i="13" s="1"/>
  <c r="CE121" i="13"/>
  <c r="H122" i="13"/>
  <c r="BO122" i="13"/>
  <c r="BL122" i="13"/>
  <c r="S333" i="7"/>
  <c r="K233" i="12" s="1"/>
  <c r="L233" i="12" s="1"/>
  <c r="M233" i="12" s="1"/>
  <c r="L333" i="7"/>
  <c r="G233" i="12" s="1"/>
  <c r="P122" i="13"/>
  <c r="L122" i="13"/>
  <c r="R122" i="13"/>
  <c r="AA123" i="13" s="1"/>
  <c r="BI152" i="13"/>
  <c r="BV122" i="13" l="1"/>
  <c r="BY122" i="13"/>
  <c r="BA122" i="13"/>
  <c r="BD122" i="13" s="1"/>
  <c r="H233" i="12"/>
  <c r="I233" i="12" s="1"/>
  <c r="AK123" i="13"/>
  <c r="AT123" i="13" s="1"/>
  <c r="CC122" i="13"/>
  <c r="N234" i="12"/>
  <c r="K122" i="13"/>
  <c r="Q122" i="13"/>
  <c r="Z123" i="13" s="1"/>
  <c r="F333" i="7" s="1"/>
  <c r="BR122" i="13"/>
  <c r="BS123" i="13" s="1"/>
  <c r="O122" i="13"/>
  <c r="BJ152" i="13"/>
  <c r="BK152" i="13"/>
  <c r="BU122" i="13" l="1"/>
  <c r="BX122" i="13"/>
  <c r="J234" i="12"/>
  <c r="AW123" i="13"/>
  <c r="AZ123" i="13" s="1"/>
  <c r="AJ123" i="13"/>
  <c r="AS123" i="13" s="1"/>
  <c r="CB122" i="13"/>
  <c r="N122" i="13"/>
  <c r="BH123" i="13"/>
  <c r="J123" i="13"/>
  <c r="BN123" i="13"/>
  <c r="BQ123" i="13"/>
  <c r="BC123" i="13" l="1"/>
  <c r="AV123" i="13"/>
  <c r="AY123" i="13" s="1"/>
  <c r="AI123" i="13"/>
  <c r="AR123" i="13" s="1"/>
  <c r="CA122" i="13"/>
  <c r="CD122" i="13" s="1"/>
  <c r="CE122" i="13" s="1"/>
  <c r="S123" i="13"/>
  <c r="AB124" i="13" s="1"/>
  <c r="M123" i="13"/>
  <c r="O334" i="7"/>
  <c r="G334" i="7"/>
  <c r="H334" i="7"/>
  <c r="J334" i="7"/>
  <c r="I334" i="7"/>
  <c r="R334" i="7"/>
  <c r="N334" i="7"/>
  <c r="K334" i="7"/>
  <c r="Q334" i="7"/>
  <c r="P334" i="7"/>
  <c r="I123" i="13"/>
  <c r="BP123" i="13"/>
  <c r="BM123" i="13"/>
  <c r="BI153" i="13"/>
  <c r="BJ153" i="13"/>
  <c r="BW123" i="13" l="1"/>
  <c r="BZ123" i="13"/>
  <c r="BB123" i="13"/>
  <c r="AU123" i="13"/>
  <c r="AX123" i="13" s="1"/>
  <c r="CF122" i="13"/>
  <c r="L334" i="7"/>
  <c r="G234" i="12" s="1"/>
  <c r="P123" i="13"/>
  <c r="H123" i="13"/>
  <c r="BO123" i="13"/>
  <c r="BL123" i="13"/>
  <c r="R123" i="13"/>
  <c r="AA124" i="13" s="1"/>
  <c r="L123" i="13"/>
  <c r="S334" i="7"/>
  <c r="K234" i="12" s="1"/>
  <c r="L234" i="12" s="1"/>
  <c r="M234" i="12" s="1"/>
  <c r="BK153" i="13"/>
  <c r="BV123" i="13" l="1"/>
  <c r="BY123" i="13"/>
  <c r="BA123" i="13"/>
  <c r="BD123" i="13" s="1"/>
  <c r="H234" i="12"/>
  <c r="I234" i="12" s="1"/>
  <c r="AK124" i="13"/>
  <c r="AT124" i="13" s="1"/>
  <c r="CC123" i="13"/>
  <c r="N235" i="12"/>
  <c r="K123" i="13"/>
  <c r="Q123" i="13"/>
  <c r="Z124" i="13" s="1"/>
  <c r="F334" i="7" s="1"/>
  <c r="BR123" i="13"/>
  <c r="BS124" i="13" s="1"/>
  <c r="O123" i="13"/>
  <c r="BI154" i="13"/>
  <c r="BU123" i="13" l="1"/>
  <c r="BX123" i="13"/>
  <c r="J235" i="12"/>
  <c r="AW124" i="13"/>
  <c r="AZ124" i="13" s="1"/>
  <c r="AJ124" i="13"/>
  <c r="AS124" i="13" s="1"/>
  <c r="CB123" i="13"/>
  <c r="N123" i="13"/>
  <c r="J124" i="13"/>
  <c r="BQ124" i="13"/>
  <c r="BN124" i="13"/>
  <c r="BH124" i="13"/>
  <c r="BJ154" i="13"/>
  <c r="BC124" i="13" l="1"/>
  <c r="AV124" i="13"/>
  <c r="AY124" i="13" s="1"/>
  <c r="AI124" i="13"/>
  <c r="AR124" i="13" s="1"/>
  <c r="CA123" i="13"/>
  <c r="CD123" i="13" s="1"/>
  <c r="CF123" i="13" s="1"/>
  <c r="O335" i="7"/>
  <c r="H335" i="7"/>
  <c r="G335" i="7"/>
  <c r="P335" i="7"/>
  <c r="I335" i="7"/>
  <c r="N335" i="7"/>
  <c r="K335" i="7"/>
  <c r="Q335" i="7"/>
  <c r="R335" i="7"/>
  <c r="J335" i="7"/>
  <c r="BP124" i="13"/>
  <c r="I124" i="13"/>
  <c r="BM124" i="13"/>
  <c r="M124" i="13"/>
  <c r="S124" i="13"/>
  <c r="AB125" i="13" s="1"/>
  <c r="BK154" i="13"/>
  <c r="BW124" i="13" l="1"/>
  <c r="BZ124" i="13"/>
  <c r="BB124" i="13"/>
  <c r="AU124" i="13"/>
  <c r="AX124" i="13" s="1"/>
  <c r="CE123" i="13"/>
  <c r="H124" i="13"/>
  <c r="BO124" i="13"/>
  <c r="BL124" i="13"/>
  <c r="R124" i="13"/>
  <c r="AA125" i="13" s="1"/>
  <c r="L124" i="13"/>
  <c r="P124" i="13"/>
  <c r="L335" i="7"/>
  <c r="G235" i="12" s="1"/>
  <c r="S335" i="7"/>
  <c r="K235" i="12" s="1"/>
  <c r="L235" i="12" s="1"/>
  <c r="M235" i="12" s="1"/>
  <c r="BJ155" i="13"/>
  <c r="BI155" i="13"/>
  <c r="BV124" i="13" l="1"/>
  <c r="BY124" i="13"/>
  <c r="BA124" i="13"/>
  <c r="BD124" i="13" s="1"/>
  <c r="H235" i="12"/>
  <c r="I235" i="12" s="1"/>
  <c r="AK125" i="13"/>
  <c r="AT125" i="13" s="1"/>
  <c r="CC124" i="13"/>
  <c r="N236" i="12"/>
  <c r="Q124" i="13"/>
  <c r="Z125" i="13" s="1"/>
  <c r="F335" i="7" s="1"/>
  <c r="K124" i="13"/>
  <c r="BR124" i="13"/>
  <c r="BS125" i="13" s="1"/>
  <c r="O124" i="13"/>
  <c r="BK155" i="13"/>
  <c r="BU124" i="13" l="1"/>
  <c r="BX124" i="13"/>
  <c r="J236" i="12"/>
  <c r="AW125" i="13"/>
  <c r="AZ125" i="13" s="1"/>
  <c r="AJ125" i="13"/>
  <c r="AS125" i="13" s="1"/>
  <c r="CB124" i="13"/>
  <c r="N124" i="13"/>
  <c r="BH125" i="13"/>
  <c r="BQ125" i="13"/>
  <c r="J125" i="13"/>
  <c r="BN125" i="13"/>
  <c r="BC125" i="13" l="1"/>
  <c r="AV125" i="13"/>
  <c r="AY125" i="13" s="1"/>
  <c r="AI125" i="13"/>
  <c r="AR125" i="13" s="1"/>
  <c r="CA124" i="13"/>
  <c r="CD124" i="13" s="1"/>
  <c r="CF124" i="13" s="1"/>
  <c r="I125" i="13"/>
  <c r="BP125" i="13"/>
  <c r="BM125" i="13"/>
  <c r="M125" i="13"/>
  <c r="S125" i="13"/>
  <c r="AB126" i="13" s="1"/>
  <c r="I336" i="7"/>
  <c r="N336" i="7"/>
  <c r="J336" i="7"/>
  <c r="G336" i="7"/>
  <c r="K336" i="7"/>
  <c r="H336" i="7"/>
  <c r="R336" i="7"/>
  <c r="P336" i="7"/>
  <c r="Q336" i="7"/>
  <c r="O336" i="7"/>
  <c r="BI156" i="13"/>
  <c r="BW125" i="13" l="1"/>
  <c r="BZ125" i="13"/>
  <c r="BB125" i="13"/>
  <c r="AU125" i="13"/>
  <c r="AX125" i="13" s="1"/>
  <c r="CE124" i="13"/>
  <c r="S336" i="7"/>
  <c r="K236" i="12" s="1"/>
  <c r="L236" i="12" s="1"/>
  <c r="M236" i="12" s="1"/>
  <c r="R125" i="13"/>
  <c r="AA126" i="13" s="1"/>
  <c r="L125" i="13"/>
  <c r="BO125" i="13"/>
  <c r="H125" i="13"/>
  <c r="BL125" i="13"/>
  <c r="L336" i="7"/>
  <c r="G236" i="12" s="1"/>
  <c r="P125" i="13"/>
  <c r="BK156" i="13"/>
  <c r="BJ156" i="13"/>
  <c r="BI157" i="13"/>
  <c r="BV125" i="13" l="1"/>
  <c r="BY125" i="13"/>
  <c r="BA125" i="13"/>
  <c r="BD125" i="13" s="1"/>
  <c r="H236" i="12"/>
  <c r="I236" i="12" s="1"/>
  <c r="AK126" i="13"/>
  <c r="AT126" i="13" s="1"/>
  <c r="CC125" i="13"/>
  <c r="N237" i="12"/>
  <c r="K125" i="13"/>
  <c r="Q125" i="13"/>
  <c r="Z126" i="13" s="1"/>
  <c r="F336" i="7" s="1"/>
  <c r="BR125" i="13"/>
  <c r="BS126" i="13" s="1"/>
  <c r="O125" i="13"/>
  <c r="BU125" i="13" l="1"/>
  <c r="BX125" i="13"/>
  <c r="J237" i="12"/>
  <c r="AW126" i="13"/>
  <c r="AZ126" i="13" s="1"/>
  <c r="AJ126" i="13"/>
  <c r="AS126" i="13" s="1"/>
  <c r="CB125" i="13"/>
  <c r="BH126" i="13"/>
  <c r="BQ126" i="13"/>
  <c r="J126" i="13"/>
  <c r="BN126" i="13"/>
  <c r="N125" i="13"/>
  <c r="BK157" i="13"/>
  <c r="BJ157" i="13"/>
  <c r="BC126" i="13" l="1"/>
  <c r="AV126" i="13"/>
  <c r="AY126" i="13" s="1"/>
  <c r="AI126" i="13"/>
  <c r="AR126" i="13" s="1"/>
  <c r="CA125" i="13"/>
  <c r="CD125" i="13" s="1"/>
  <c r="CF125" i="13" s="1"/>
  <c r="I337" i="7"/>
  <c r="O337" i="7"/>
  <c r="Q337" i="7"/>
  <c r="K337" i="7"/>
  <c r="J337" i="7"/>
  <c r="N337" i="7"/>
  <c r="G337" i="7"/>
  <c r="R337" i="7"/>
  <c r="H337" i="7"/>
  <c r="P337" i="7"/>
  <c r="I126" i="13"/>
  <c r="BP126" i="13"/>
  <c r="BM126" i="13"/>
  <c r="S126" i="13"/>
  <c r="AB127" i="13" s="1"/>
  <c r="M126" i="13"/>
  <c r="BW126" i="13" l="1"/>
  <c r="BZ126" i="13"/>
  <c r="BB126" i="13"/>
  <c r="AU126" i="13"/>
  <c r="AX126" i="13" s="1"/>
  <c r="CE125" i="13"/>
  <c r="R126" i="13"/>
  <c r="AA127" i="13" s="1"/>
  <c r="L126" i="13"/>
  <c r="H126" i="13"/>
  <c r="BO126" i="13"/>
  <c r="BL126" i="13"/>
  <c r="P126" i="13"/>
  <c r="S337" i="7"/>
  <c r="K237" i="12" s="1"/>
  <c r="L237" i="12" s="1"/>
  <c r="M237" i="12" s="1"/>
  <c r="L337" i="7"/>
  <c r="G237" i="12" s="1"/>
  <c r="BI158" i="13"/>
  <c r="BK158" i="13"/>
  <c r="BJ158" i="13"/>
  <c r="BV126" i="13" l="1"/>
  <c r="BY126" i="13"/>
  <c r="H237" i="12"/>
  <c r="I237" i="12" s="1"/>
  <c r="BA126" i="13"/>
  <c r="BD126" i="13" s="1"/>
  <c r="AK127" i="13"/>
  <c r="AT127" i="13" s="1"/>
  <c r="CC126" i="13"/>
  <c r="N238" i="12"/>
  <c r="Q126" i="13"/>
  <c r="Z127" i="13" s="1"/>
  <c r="F337" i="7" s="1"/>
  <c r="K126" i="13"/>
  <c r="BR126" i="13"/>
  <c r="BS127" i="13" s="1"/>
  <c r="O126" i="13"/>
  <c r="BU126" i="13" l="1"/>
  <c r="BX126" i="13"/>
  <c r="J238" i="12"/>
  <c r="AW127" i="13"/>
  <c r="AZ127" i="13" s="1"/>
  <c r="AJ127" i="13"/>
  <c r="AS127" i="13" s="1"/>
  <c r="CB126" i="13"/>
  <c r="N126" i="13"/>
  <c r="BQ127" i="13"/>
  <c r="J127" i="13"/>
  <c r="BN127" i="13"/>
  <c r="BH127" i="13"/>
  <c r="BI159" i="13"/>
  <c r="BJ159" i="13"/>
  <c r="BC127" i="13" l="1"/>
  <c r="AV127" i="13"/>
  <c r="AY127" i="13" s="1"/>
  <c r="AI127" i="13"/>
  <c r="AR127" i="13" s="1"/>
  <c r="CA126" i="13"/>
  <c r="CD126" i="13" s="1"/>
  <c r="CE126" i="13" s="1"/>
  <c r="S127" i="13"/>
  <c r="AB128" i="13" s="1"/>
  <c r="M127" i="13"/>
  <c r="N338" i="7"/>
  <c r="I338" i="7"/>
  <c r="R338" i="7"/>
  <c r="O338" i="7"/>
  <c r="J338" i="7"/>
  <c r="Q338" i="7"/>
  <c r="P338" i="7"/>
  <c r="K338" i="7"/>
  <c r="G338" i="7"/>
  <c r="H338" i="7"/>
  <c r="I127" i="13"/>
  <c r="BP127" i="13"/>
  <c r="BM127" i="13"/>
  <c r="BK159" i="13"/>
  <c r="BW127" i="13" l="1"/>
  <c r="BZ127" i="13"/>
  <c r="BB127" i="13"/>
  <c r="AU127" i="13"/>
  <c r="AX127" i="13" s="1"/>
  <c r="CF126" i="13"/>
  <c r="P127" i="13"/>
  <c r="BO127" i="13"/>
  <c r="H127" i="13"/>
  <c r="BL127" i="13"/>
  <c r="S338" i="7"/>
  <c r="K238" i="12" s="1"/>
  <c r="L238" i="12" s="1"/>
  <c r="M238" i="12" s="1"/>
  <c r="L127" i="13"/>
  <c r="R127" i="13"/>
  <c r="AA128" i="13" s="1"/>
  <c r="L338" i="7"/>
  <c r="G238" i="12" s="1"/>
  <c r="BV127" i="13" l="1"/>
  <c r="BY127" i="13"/>
  <c r="H238" i="12"/>
  <c r="I238" i="12" s="1"/>
  <c r="BA127" i="13"/>
  <c r="BD127" i="13" s="1"/>
  <c r="AK128" i="13"/>
  <c r="AT128" i="13" s="1"/>
  <c r="CC127" i="13"/>
  <c r="O127" i="13"/>
  <c r="N239" i="12"/>
  <c r="K127" i="13"/>
  <c r="BR127" i="13"/>
  <c r="BS128" i="13" s="1"/>
  <c r="Q127" i="13"/>
  <c r="Z128" i="13" s="1"/>
  <c r="F338" i="7" s="1"/>
  <c r="BI160" i="13"/>
  <c r="BJ160" i="13"/>
  <c r="BK160" i="13"/>
  <c r="BU127" i="13" l="1"/>
  <c r="BX127" i="13"/>
  <c r="J239" i="12"/>
  <c r="AW128" i="13"/>
  <c r="AZ128" i="13" s="1"/>
  <c r="AJ128" i="13"/>
  <c r="AS128" i="13" s="1"/>
  <c r="CB127" i="13"/>
  <c r="BQ128" i="13"/>
  <c r="J128" i="13"/>
  <c r="BN128" i="13"/>
  <c r="N127" i="13"/>
  <c r="BH128" i="13"/>
  <c r="BC128" i="13" l="1"/>
  <c r="AV128" i="13"/>
  <c r="AY128" i="13" s="1"/>
  <c r="AI128" i="13"/>
  <c r="AR128" i="13" s="1"/>
  <c r="CA127" i="13"/>
  <c r="CD127" i="13" s="1"/>
  <c r="CF127" i="13" s="1"/>
  <c r="S128" i="13"/>
  <c r="AB129" i="13" s="1"/>
  <c r="M128" i="13"/>
  <c r="H339" i="7"/>
  <c r="O339" i="7"/>
  <c r="G339" i="7"/>
  <c r="Q339" i="7"/>
  <c r="I339" i="7"/>
  <c r="J339" i="7"/>
  <c r="N339" i="7"/>
  <c r="K339" i="7"/>
  <c r="P339" i="7"/>
  <c r="R339" i="7"/>
  <c r="BP128" i="13"/>
  <c r="I128" i="13"/>
  <c r="BM128" i="13"/>
  <c r="BW128" i="13" l="1"/>
  <c r="BZ128" i="13"/>
  <c r="BB128" i="13"/>
  <c r="AU128" i="13"/>
  <c r="AX128" i="13" s="1"/>
  <c r="CE127" i="13"/>
  <c r="BO128" i="13"/>
  <c r="H128" i="13"/>
  <c r="BL128" i="13"/>
  <c r="S339" i="7"/>
  <c r="K239" i="12" s="1"/>
  <c r="L239" i="12" s="1"/>
  <c r="M239" i="12" s="1"/>
  <c r="L339" i="7"/>
  <c r="G239" i="12" s="1"/>
  <c r="P128" i="13"/>
  <c r="L128" i="13"/>
  <c r="R128" i="13"/>
  <c r="AA129" i="13" s="1"/>
  <c r="BK161" i="13"/>
  <c r="BJ161" i="13"/>
  <c r="BI161" i="13"/>
  <c r="BV128" i="13" l="1"/>
  <c r="BY128" i="13"/>
  <c r="H239" i="12"/>
  <c r="I239" i="12" s="1"/>
  <c r="BA128" i="13"/>
  <c r="BD128" i="13" s="1"/>
  <c r="AK129" i="13"/>
  <c r="AT129" i="13" s="1"/>
  <c r="CC128" i="13"/>
  <c r="O128" i="13"/>
  <c r="Q128" i="13"/>
  <c r="Z129" i="13" s="1"/>
  <c r="F339" i="7" s="1"/>
  <c r="BR128" i="13"/>
  <c r="BS129" i="13" s="1"/>
  <c r="K128" i="13"/>
  <c r="N240" i="12"/>
  <c r="BU128" i="13" l="1"/>
  <c r="BX128" i="13"/>
  <c r="J240" i="12"/>
  <c r="AW129" i="13"/>
  <c r="AZ129" i="13" s="1"/>
  <c r="AJ129" i="13"/>
  <c r="AS129" i="13" s="1"/>
  <c r="CB128" i="13"/>
  <c r="BH129" i="13"/>
  <c r="J129" i="13"/>
  <c r="BQ129" i="13"/>
  <c r="BN129" i="13"/>
  <c r="N128" i="13"/>
  <c r="BI162" i="13"/>
  <c r="BC129" i="13" l="1"/>
  <c r="AV129" i="13"/>
  <c r="AY129" i="13" s="1"/>
  <c r="AI129" i="13"/>
  <c r="AR129" i="13" s="1"/>
  <c r="CA128" i="13"/>
  <c r="CD128" i="13" s="1"/>
  <c r="CE128" i="13" s="1"/>
  <c r="G340" i="7"/>
  <c r="J340" i="7"/>
  <c r="Q340" i="7"/>
  <c r="I340" i="7"/>
  <c r="O340" i="7"/>
  <c r="H340" i="7"/>
  <c r="K340" i="7"/>
  <c r="N340" i="7"/>
  <c r="P340" i="7"/>
  <c r="R340" i="7"/>
  <c r="S129" i="13"/>
  <c r="AB130" i="13" s="1"/>
  <c r="M129" i="13"/>
  <c r="I129" i="13"/>
  <c r="BP129" i="13"/>
  <c r="BM129" i="13"/>
  <c r="BK162" i="13"/>
  <c r="BJ162" i="13"/>
  <c r="BW129" i="13" l="1"/>
  <c r="BZ129" i="13"/>
  <c r="BB129" i="13"/>
  <c r="AU129" i="13"/>
  <c r="AX129" i="13" s="1"/>
  <c r="CF128" i="13"/>
  <c r="S340" i="7"/>
  <c r="K240" i="12" s="1"/>
  <c r="L240" i="12" s="1"/>
  <c r="M240" i="12" s="1"/>
  <c r="H129" i="13"/>
  <c r="BO129" i="13"/>
  <c r="BL129" i="13"/>
  <c r="L129" i="13"/>
  <c r="R129" i="13"/>
  <c r="AA130" i="13" s="1"/>
  <c r="P129" i="13"/>
  <c r="L340" i="7"/>
  <c r="G240" i="12" s="1"/>
  <c r="BI163" i="13"/>
  <c r="BV129" i="13" l="1"/>
  <c r="BY129" i="13"/>
  <c r="H240" i="12"/>
  <c r="I240" i="12" s="1"/>
  <c r="BA129" i="13"/>
  <c r="BD129" i="13" s="1"/>
  <c r="AK130" i="13"/>
  <c r="AT130" i="13" s="1"/>
  <c r="CC129" i="13"/>
  <c r="O129" i="13"/>
  <c r="N241" i="12"/>
  <c r="BR129" i="13"/>
  <c r="BS130" i="13" s="1"/>
  <c r="K129" i="13"/>
  <c r="Q129" i="13"/>
  <c r="Z130" i="13" s="1"/>
  <c r="F340" i="7" s="1"/>
  <c r="BJ163" i="13"/>
  <c r="BK163" i="13"/>
  <c r="BU129" i="13" l="1"/>
  <c r="BX129" i="13"/>
  <c r="J241" i="12"/>
  <c r="AW130" i="13"/>
  <c r="AZ130" i="13" s="1"/>
  <c r="AJ130" i="13"/>
  <c r="AS130" i="13" s="1"/>
  <c r="CB129" i="13"/>
  <c r="BQ130" i="13"/>
  <c r="J130" i="13"/>
  <c r="BN130" i="13"/>
  <c r="N129" i="13"/>
  <c r="BH130" i="13"/>
  <c r="BC130" i="13" l="1"/>
  <c r="AV130" i="13"/>
  <c r="AY130" i="13" s="1"/>
  <c r="AI130" i="13"/>
  <c r="AR130" i="13" s="1"/>
  <c r="CA129" i="13"/>
  <c r="CD129" i="13" s="1"/>
  <c r="CF129" i="13" s="1"/>
  <c r="P341" i="7"/>
  <c r="H341" i="7"/>
  <c r="G341" i="7"/>
  <c r="R341" i="7"/>
  <c r="Q341" i="7"/>
  <c r="J341" i="7"/>
  <c r="K341" i="7"/>
  <c r="O341" i="7"/>
  <c r="I341" i="7"/>
  <c r="N341" i="7"/>
  <c r="BP130" i="13"/>
  <c r="I130" i="13"/>
  <c r="BM130" i="13"/>
  <c r="M130" i="13"/>
  <c r="S130" i="13"/>
  <c r="AB131" i="13" s="1"/>
  <c r="BJ164" i="13"/>
  <c r="BI164" i="13"/>
  <c r="BW130" i="13" l="1"/>
  <c r="BZ130" i="13"/>
  <c r="BB130" i="13"/>
  <c r="AU130" i="13"/>
  <c r="AX130" i="13" s="1"/>
  <c r="CE129" i="13"/>
  <c r="S341" i="7"/>
  <c r="K241" i="12" s="1"/>
  <c r="L241" i="12" s="1"/>
  <c r="M241" i="12" s="1"/>
  <c r="P130" i="13"/>
  <c r="BO130" i="13"/>
  <c r="H130" i="13"/>
  <c r="BL130" i="13"/>
  <c r="R130" i="13"/>
  <c r="AA131" i="13" s="1"/>
  <c r="L130" i="13"/>
  <c r="L341" i="7"/>
  <c r="G241" i="12" s="1"/>
  <c r="BK164" i="13"/>
  <c r="BV130" i="13" l="1"/>
  <c r="BY130" i="13"/>
  <c r="H241" i="12"/>
  <c r="I241" i="12" s="1"/>
  <c r="BA130" i="13"/>
  <c r="BD130" i="13" s="1"/>
  <c r="AK131" i="13"/>
  <c r="AT131" i="13" s="1"/>
  <c r="CC130" i="13"/>
  <c r="O130" i="13"/>
  <c r="N242" i="12"/>
  <c r="BR130" i="13"/>
  <c r="BS131" i="13" s="1"/>
  <c r="Q130" i="13"/>
  <c r="Z131" i="13" s="1"/>
  <c r="F341" i="7" s="1"/>
  <c r="K130" i="13"/>
  <c r="BI165" i="13"/>
  <c r="BU130" i="13" l="1"/>
  <c r="BX130" i="13"/>
  <c r="J242" i="12"/>
  <c r="AW131" i="13"/>
  <c r="AZ131" i="13" s="1"/>
  <c r="AJ131" i="13"/>
  <c r="AS131" i="13" s="1"/>
  <c r="CB130" i="13"/>
  <c r="N130" i="13"/>
  <c r="BQ131" i="13"/>
  <c r="J131" i="13"/>
  <c r="BN131" i="13"/>
  <c r="BH131" i="13"/>
  <c r="BK165" i="13"/>
  <c r="BJ165" i="13"/>
  <c r="BC131" i="13" l="1"/>
  <c r="AV131" i="13"/>
  <c r="AY131" i="13" s="1"/>
  <c r="AI131" i="13"/>
  <c r="AR131" i="13" s="1"/>
  <c r="CA130" i="13"/>
  <c r="CD130" i="13" s="1"/>
  <c r="CF130" i="13" s="1"/>
  <c r="BP131" i="13"/>
  <c r="I131" i="13"/>
  <c r="BM131" i="13"/>
  <c r="I342" i="7"/>
  <c r="R342" i="7"/>
  <c r="K342" i="7"/>
  <c r="O342" i="7"/>
  <c r="N342" i="7"/>
  <c r="H342" i="7"/>
  <c r="Q342" i="7"/>
  <c r="P342" i="7"/>
  <c r="G342" i="7"/>
  <c r="J342" i="7"/>
  <c r="M131" i="13"/>
  <c r="S131" i="13"/>
  <c r="AB132" i="13" s="1"/>
  <c r="BW131" i="13" l="1"/>
  <c r="BZ131" i="13"/>
  <c r="BB131" i="13"/>
  <c r="AU131" i="13"/>
  <c r="AX131" i="13" s="1"/>
  <c r="CE130" i="13"/>
  <c r="S342" i="7"/>
  <c r="K242" i="12" s="1"/>
  <c r="L242" i="12" s="1"/>
  <c r="M242" i="12" s="1"/>
  <c r="R131" i="13"/>
  <c r="AA132" i="13" s="1"/>
  <c r="L131" i="13"/>
  <c r="P131" i="13"/>
  <c r="L342" i="7"/>
  <c r="G242" i="12" s="1"/>
  <c r="H131" i="13"/>
  <c r="BO131" i="13"/>
  <c r="BL131" i="13"/>
  <c r="BK166" i="13"/>
  <c r="BI166" i="13"/>
  <c r="BV131" i="13" l="1"/>
  <c r="BY131" i="13"/>
  <c r="H242" i="12"/>
  <c r="I242" i="12" s="1"/>
  <c r="BA131" i="13"/>
  <c r="BD131" i="13" s="1"/>
  <c r="AK132" i="13"/>
  <c r="AT132" i="13" s="1"/>
  <c r="CC131" i="13"/>
  <c r="Q131" i="13"/>
  <c r="Z132" i="13" s="1"/>
  <c r="F342" i="7" s="1"/>
  <c r="K131" i="13"/>
  <c r="BR131" i="13"/>
  <c r="BS132" i="13" s="1"/>
  <c r="N243" i="12"/>
  <c r="O131" i="13"/>
  <c r="BJ166" i="13"/>
  <c r="BU131" i="13" l="1"/>
  <c r="BX131" i="13"/>
  <c r="J243" i="12"/>
  <c r="AW132" i="13"/>
  <c r="AZ132" i="13" s="1"/>
  <c r="AJ132" i="13"/>
  <c r="AS132" i="13" s="1"/>
  <c r="CB131" i="13"/>
  <c r="N131" i="13"/>
  <c r="J132" i="13"/>
  <c r="BQ132" i="13"/>
  <c r="BN132" i="13"/>
  <c r="BH132" i="13"/>
  <c r="BC132" i="13" l="1"/>
  <c r="AV132" i="13"/>
  <c r="AY132" i="13" s="1"/>
  <c r="AI132" i="13"/>
  <c r="AR132" i="13" s="1"/>
  <c r="CA131" i="13"/>
  <c r="CD131" i="13" s="1"/>
  <c r="CE131" i="13" s="1"/>
  <c r="J343" i="7"/>
  <c r="R343" i="7"/>
  <c r="G343" i="7"/>
  <c r="P343" i="7"/>
  <c r="H343" i="7"/>
  <c r="K343" i="7"/>
  <c r="N343" i="7"/>
  <c r="I343" i="7"/>
  <c r="O343" i="7"/>
  <c r="Q343" i="7"/>
  <c r="M132" i="13"/>
  <c r="S132" i="13"/>
  <c r="AB133" i="13" s="1"/>
  <c r="BP132" i="13"/>
  <c r="I132" i="13"/>
  <c r="BM132" i="13"/>
  <c r="BK167" i="13"/>
  <c r="BI167" i="13"/>
  <c r="BW132" i="13" l="1"/>
  <c r="BZ132" i="13"/>
  <c r="BB132" i="13"/>
  <c r="AU132" i="13"/>
  <c r="AX132" i="13" s="1"/>
  <c r="CF131" i="13"/>
  <c r="P132" i="13"/>
  <c r="S343" i="7"/>
  <c r="K243" i="12" s="1"/>
  <c r="L243" i="12" s="1"/>
  <c r="M243" i="12" s="1"/>
  <c r="L343" i="7"/>
  <c r="G243" i="12" s="1"/>
  <c r="L132" i="13"/>
  <c r="R132" i="13"/>
  <c r="AA133" i="13" s="1"/>
  <c r="BO132" i="13"/>
  <c r="H132" i="13"/>
  <c r="BL132" i="13"/>
  <c r="BJ167" i="13"/>
  <c r="BV132" i="13" l="1"/>
  <c r="BY132" i="13"/>
  <c r="H243" i="12"/>
  <c r="I243" i="12" s="1"/>
  <c r="BA132" i="13"/>
  <c r="BD132" i="13" s="1"/>
  <c r="AK133" i="13"/>
  <c r="AT133" i="13" s="1"/>
  <c r="CC132" i="13"/>
  <c r="BR132" i="13"/>
  <c r="BS133" i="13" s="1"/>
  <c r="K132" i="13"/>
  <c r="Q132" i="13"/>
  <c r="Z133" i="13" s="1"/>
  <c r="F343" i="7" s="1"/>
  <c r="O132" i="13"/>
  <c r="N244" i="12"/>
  <c r="BI168" i="13"/>
  <c r="BU132" i="13" l="1"/>
  <c r="BX132" i="13"/>
  <c r="J244" i="12"/>
  <c r="AJ133" i="13"/>
  <c r="AS133" i="13" s="1"/>
  <c r="CB132" i="13"/>
  <c r="BH133" i="13"/>
  <c r="N132" i="13"/>
  <c r="BK168" i="13"/>
  <c r="AW133" i="13" l="1"/>
  <c r="AZ133" i="13" s="1"/>
  <c r="AV133" i="13"/>
  <c r="AY133" i="13" s="1"/>
  <c r="BQ133" i="13"/>
  <c r="BN133" i="13"/>
  <c r="J133" i="13"/>
  <c r="M133" i="13" s="1"/>
  <c r="AI133" i="13"/>
  <c r="AR133" i="13" s="1"/>
  <c r="CA132" i="13"/>
  <c r="CD132" i="13" s="1"/>
  <c r="CF132" i="13" s="1"/>
  <c r="BP133" i="13"/>
  <c r="I133" i="13"/>
  <c r="BM133" i="13"/>
  <c r="G344" i="7"/>
  <c r="N344" i="7"/>
  <c r="K344" i="7"/>
  <c r="O344" i="7"/>
  <c r="Q344" i="7"/>
  <c r="J344" i="7"/>
  <c r="P344" i="7"/>
  <c r="I344" i="7"/>
  <c r="R344" i="7"/>
  <c r="H344" i="7"/>
  <c r="BJ168" i="13"/>
  <c r="BI169" i="13"/>
  <c r="BW133" i="13" l="1"/>
  <c r="BZ133" i="13"/>
  <c r="BC133" i="13"/>
  <c r="BB133" i="13"/>
  <c r="S133" i="13"/>
  <c r="AB134" i="13" s="1"/>
  <c r="AU133" i="13"/>
  <c r="AX133" i="13" s="1"/>
  <c r="CE132" i="13"/>
  <c r="L133" i="13"/>
  <c r="R133" i="13"/>
  <c r="AA134" i="13" s="1"/>
  <c r="P133" i="13"/>
  <c r="S344" i="7"/>
  <c r="K244" i="12" s="1"/>
  <c r="L244" i="12" s="1"/>
  <c r="M244" i="12" s="1"/>
  <c r="BO133" i="13"/>
  <c r="H133" i="13"/>
  <c r="BL133" i="13"/>
  <c r="L344" i="7"/>
  <c r="G244" i="12" s="1"/>
  <c r="BV133" i="13" l="1"/>
  <c r="BY133" i="13"/>
  <c r="H244" i="12"/>
  <c r="I244" i="12" s="1"/>
  <c r="BA133" i="13"/>
  <c r="BD133" i="13" s="1"/>
  <c r="AK134" i="13"/>
  <c r="AT134" i="13" s="1"/>
  <c r="CC133" i="13"/>
  <c r="N245" i="12"/>
  <c r="K133" i="13"/>
  <c r="BR133" i="13"/>
  <c r="BS134" i="13" s="1"/>
  <c r="Q133" i="13"/>
  <c r="Z134" i="13" s="1"/>
  <c r="F344" i="7" s="1"/>
  <c r="O133" i="13"/>
  <c r="BK169" i="13"/>
  <c r="BU133" i="13" l="1"/>
  <c r="BX133" i="13"/>
  <c r="J245" i="12"/>
  <c r="AW134" i="13"/>
  <c r="AZ134" i="13" s="1"/>
  <c r="AJ134" i="13"/>
  <c r="AS134" i="13" s="1"/>
  <c r="CB133" i="13"/>
  <c r="BH134" i="13"/>
  <c r="BQ134" i="13"/>
  <c r="J134" i="13"/>
  <c r="BN134" i="13"/>
  <c r="N133" i="13"/>
  <c r="BJ169" i="13"/>
  <c r="BC134" i="13" l="1"/>
  <c r="AV134" i="13"/>
  <c r="AY134" i="13" s="1"/>
  <c r="AI134" i="13"/>
  <c r="AR134" i="13" s="1"/>
  <c r="CA133" i="13"/>
  <c r="CD133" i="13" s="1"/>
  <c r="CF133" i="13" s="1"/>
  <c r="M134" i="13"/>
  <c r="S134" i="13"/>
  <c r="AB135" i="13" s="1"/>
  <c r="N345" i="7"/>
  <c r="J345" i="7"/>
  <c r="I345" i="7"/>
  <c r="P345" i="7"/>
  <c r="H345" i="7"/>
  <c r="G345" i="7"/>
  <c r="R345" i="7"/>
  <c r="O345" i="7"/>
  <c r="K345" i="7"/>
  <c r="Q345" i="7"/>
  <c r="BP134" i="13"/>
  <c r="I134" i="13"/>
  <c r="BM134" i="13"/>
  <c r="BK170" i="13"/>
  <c r="BI170" i="13"/>
  <c r="BW134" i="13" l="1"/>
  <c r="BZ134" i="13"/>
  <c r="BB134" i="13"/>
  <c r="AU134" i="13"/>
  <c r="AX134" i="13" s="1"/>
  <c r="CE133" i="13"/>
  <c r="BO134" i="13"/>
  <c r="H134" i="13"/>
  <c r="BL134" i="13"/>
  <c r="P134" i="13"/>
  <c r="L134" i="13"/>
  <c r="R134" i="13"/>
  <c r="AA135" i="13" s="1"/>
  <c r="S345" i="7"/>
  <c r="K245" i="12" s="1"/>
  <c r="L245" i="12" s="1"/>
  <c r="M245" i="12" s="1"/>
  <c r="L345" i="7"/>
  <c r="G245" i="12" s="1"/>
  <c r="BV134" i="13" l="1"/>
  <c r="BY134" i="13"/>
  <c r="H245" i="12"/>
  <c r="I245" i="12" s="1"/>
  <c r="BA134" i="13"/>
  <c r="BD134" i="13" s="1"/>
  <c r="AK135" i="13"/>
  <c r="AT135" i="13" s="1"/>
  <c r="CC134" i="13"/>
  <c r="Q134" i="13"/>
  <c r="Z135" i="13" s="1"/>
  <c r="F345" i="7" s="1"/>
  <c r="K134" i="13"/>
  <c r="BR134" i="13"/>
  <c r="BS135" i="13" s="1"/>
  <c r="N246" i="12"/>
  <c r="O134" i="13"/>
  <c r="BJ170" i="13"/>
  <c r="BU134" i="13" l="1"/>
  <c r="BX134" i="13"/>
  <c r="J246" i="12"/>
  <c r="AW135" i="13"/>
  <c r="AZ135" i="13" s="1"/>
  <c r="AJ135" i="13"/>
  <c r="AS135" i="13" s="1"/>
  <c r="CB134" i="13"/>
  <c r="BH135" i="13"/>
  <c r="N134" i="13"/>
  <c r="BQ135" i="13"/>
  <c r="J135" i="13"/>
  <c r="BN135" i="13"/>
  <c r="BI171" i="13"/>
  <c r="BK171" i="13"/>
  <c r="BC135" i="13" l="1"/>
  <c r="AV135" i="13"/>
  <c r="AY135" i="13" s="1"/>
  <c r="AI135" i="13"/>
  <c r="AR135" i="13" s="1"/>
  <c r="CA134" i="13"/>
  <c r="CD134" i="13" s="1"/>
  <c r="CF134" i="13" s="1"/>
  <c r="BP135" i="13"/>
  <c r="I135" i="13"/>
  <c r="BM135" i="13"/>
  <c r="K346" i="7"/>
  <c r="J346" i="7"/>
  <c r="P346" i="7"/>
  <c r="H346" i="7"/>
  <c r="I346" i="7"/>
  <c r="N346" i="7"/>
  <c r="R346" i="7"/>
  <c r="G346" i="7"/>
  <c r="O346" i="7"/>
  <c r="Q346" i="7"/>
  <c r="S135" i="13"/>
  <c r="AB136" i="13" s="1"/>
  <c r="M135" i="13"/>
  <c r="BW135" i="13" l="1"/>
  <c r="BZ135" i="13"/>
  <c r="BB135" i="13"/>
  <c r="AU135" i="13"/>
  <c r="AX135" i="13" s="1"/>
  <c r="CE134" i="13"/>
  <c r="L346" i="7"/>
  <c r="G246" i="12" s="1"/>
  <c r="P135" i="13"/>
  <c r="BO135" i="13"/>
  <c r="H135" i="13"/>
  <c r="BL135" i="13"/>
  <c r="R135" i="13"/>
  <c r="AA136" i="13" s="1"/>
  <c r="L135" i="13"/>
  <c r="S346" i="7"/>
  <c r="K246" i="12" s="1"/>
  <c r="L246" i="12" s="1"/>
  <c r="M246" i="12" s="1"/>
  <c r="BI172" i="13"/>
  <c r="BJ171" i="13"/>
  <c r="BV135" i="13" l="1"/>
  <c r="BY135" i="13"/>
  <c r="BA135" i="13"/>
  <c r="BD135" i="13" s="1"/>
  <c r="H246" i="12"/>
  <c r="I246" i="12" s="1"/>
  <c r="AK136" i="13"/>
  <c r="AT136" i="13" s="1"/>
  <c r="CC135" i="13"/>
  <c r="N247" i="12"/>
  <c r="K135" i="13"/>
  <c r="Q135" i="13"/>
  <c r="Z136" i="13" s="1"/>
  <c r="F346" i="7" s="1"/>
  <c r="BR135" i="13"/>
  <c r="BS136" i="13" s="1"/>
  <c r="O135" i="13"/>
  <c r="BK172" i="13"/>
  <c r="BU135" i="13" l="1"/>
  <c r="BX135" i="13"/>
  <c r="J247" i="12"/>
  <c r="AW136" i="13"/>
  <c r="AZ136" i="13" s="1"/>
  <c r="AJ136" i="13"/>
  <c r="AS136" i="13" s="1"/>
  <c r="CB135" i="13"/>
  <c r="BH136" i="13"/>
  <c r="BQ136" i="13"/>
  <c r="J136" i="13"/>
  <c r="BN136" i="13"/>
  <c r="N135" i="13"/>
  <c r="BJ172" i="13"/>
  <c r="BC136" i="13" l="1"/>
  <c r="AV136" i="13"/>
  <c r="AY136" i="13" s="1"/>
  <c r="AI136" i="13"/>
  <c r="AR136" i="13" s="1"/>
  <c r="CA135" i="13"/>
  <c r="CD135" i="13" s="1"/>
  <c r="CF135" i="13" s="1"/>
  <c r="BP136" i="13"/>
  <c r="I136" i="13"/>
  <c r="BM136" i="13"/>
  <c r="M136" i="13"/>
  <c r="S136" i="13"/>
  <c r="AB137" i="13" s="1"/>
  <c r="O347" i="7"/>
  <c r="J347" i="7"/>
  <c r="P347" i="7"/>
  <c r="H347" i="7"/>
  <c r="I347" i="7"/>
  <c r="Q347" i="7"/>
  <c r="G347" i="7"/>
  <c r="R347" i="7"/>
  <c r="N347" i="7"/>
  <c r="K347" i="7"/>
  <c r="BW136" i="13" l="1"/>
  <c r="BZ136" i="13"/>
  <c r="BB136" i="13"/>
  <c r="AU136" i="13"/>
  <c r="AX136" i="13" s="1"/>
  <c r="CE135" i="13"/>
  <c r="L347" i="7"/>
  <c r="G247" i="12" s="1"/>
  <c r="S347" i="7"/>
  <c r="K247" i="12" s="1"/>
  <c r="L247" i="12" s="1"/>
  <c r="M247" i="12" s="1"/>
  <c r="P136" i="13"/>
  <c r="L136" i="13"/>
  <c r="R136" i="13"/>
  <c r="AA137" i="13" s="1"/>
  <c r="BO136" i="13"/>
  <c r="H136" i="13"/>
  <c r="BL136" i="13"/>
  <c r="BI173" i="13"/>
  <c r="BK173" i="13"/>
  <c r="BJ173" i="13"/>
  <c r="BV136" i="13" l="1"/>
  <c r="BY136" i="13"/>
  <c r="BA136" i="13"/>
  <c r="BD136" i="13" s="1"/>
  <c r="H247" i="12"/>
  <c r="I247" i="12" s="1"/>
  <c r="AK137" i="13"/>
  <c r="AT137" i="13" s="1"/>
  <c r="CC136" i="13"/>
  <c r="K136" i="13"/>
  <c r="Q136" i="13"/>
  <c r="Z137" i="13" s="1"/>
  <c r="F347" i="7" s="1"/>
  <c r="BR136" i="13"/>
  <c r="BS137" i="13" s="1"/>
  <c r="N248" i="12"/>
  <c r="O136" i="13"/>
  <c r="BU136" i="13" l="1"/>
  <c r="BX136" i="13"/>
  <c r="J248" i="12"/>
  <c r="AW137" i="13"/>
  <c r="AZ137" i="13" s="1"/>
  <c r="AJ137" i="13"/>
  <c r="AS137" i="13" s="1"/>
  <c r="CB136" i="13"/>
  <c r="J137" i="13"/>
  <c r="BQ137" i="13"/>
  <c r="BN137" i="13"/>
  <c r="N136" i="13"/>
  <c r="BH137" i="13"/>
  <c r="BC137" i="13" l="1"/>
  <c r="AV137" i="13"/>
  <c r="AY137" i="13" s="1"/>
  <c r="AI137" i="13"/>
  <c r="AR137" i="13" s="1"/>
  <c r="CA136" i="13"/>
  <c r="CD136" i="13" s="1"/>
  <c r="CE136" i="13" s="1"/>
  <c r="P348" i="7"/>
  <c r="N348" i="7"/>
  <c r="K348" i="7"/>
  <c r="Q348" i="7"/>
  <c r="I348" i="7"/>
  <c r="H348" i="7"/>
  <c r="G348" i="7"/>
  <c r="R348" i="7"/>
  <c r="J348" i="7"/>
  <c r="O348" i="7"/>
  <c r="M137" i="13"/>
  <c r="S137" i="13"/>
  <c r="AB138" i="13" s="1"/>
  <c r="BP137" i="13"/>
  <c r="I137" i="13"/>
  <c r="BM137" i="13"/>
  <c r="BI174" i="13"/>
  <c r="BK174" i="13"/>
  <c r="BJ174" i="13"/>
  <c r="BW137" i="13" l="1"/>
  <c r="BZ137" i="13"/>
  <c r="BB137" i="13"/>
  <c r="AU137" i="13"/>
  <c r="AX137" i="13" s="1"/>
  <c r="CF136" i="13"/>
  <c r="BO137" i="13"/>
  <c r="H137" i="13"/>
  <c r="BL137" i="13"/>
  <c r="R137" i="13"/>
  <c r="AA138" i="13" s="1"/>
  <c r="L137" i="13"/>
  <c r="S348" i="7"/>
  <c r="K248" i="12" s="1"/>
  <c r="L248" i="12" s="1"/>
  <c r="M248" i="12" s="1"/>
  <c r="P137" i="13"/>
  <c r="L348" i="7"/>
  <c r="G248" i="12" s="1"/>
  <c r="BV137" i="13" l="1"/>
  <c r="BY137" i="13"/>
  <c r="H248" i="12"/>
  <c r="I248" i="12" s="1"/>
  <c r="BA137" i="13"/>
  <c r="BD137" i="13" s="1"/>
  <c r="AK138" i="13"/>
  <c r="AT138" i="13" s="1"/>
  <c r="CC137" i="13"/>
  <c r="O137" i="13"/>
  <c r="K137" i="13"/>
  <c r="BR137" i="13"/>
  <c r="BS138" i="13" s="1"/>
  <c r="Q137" i="13"/>
  <c r="Z138" i="13" s="1"/>
  <c r="F348" i="7" s="1"/>
  <c r="N249" i="12"/>
  <c r="BI175" i="13"/>
  <c r="BU137" i="13" l="1"/>
  <c r="BX137" i="13"/>
  <c r="J249" i="12"/>
  <c r="AW138" i="13"/>
  <c r="AZ138" i="13" s="1"/>
  <c r="AJ138" i="13"/>
  <c r="AS138" i="13" s="1"/>
  <c r="CB137" i="13"/>
  <c r="N137" i="13"/>
  <c r="BH138" i="13"/>
  <c r="BQ138" i="13"/>
  <c r="J138" i="13"/>
  <c r="BN138" i="13"/>
  <c r="BK175" i="13"/>
  <c r="BC138" i="13" l="1"/>
  <c r="AV138" i="13"/>
  <c r="AY138" i="13" s="1"/>
  <c r="AI138" i="13"/>
  <c r="AR138" i="13" s="1"/>
  <c r="CA137" i="13"/>
  <c r="CD137" i="13" s="1"/>
  <c r="CE137" i="13" s="1"/>
  <c r="M138" i="13"/>
  <c r="S138" i="13"/>
  <c r="AB139" i="13" s="1"/>
  <c r="BP138" i="13"/>
  <c r="I138" i="13"/>
  <c r="BM138" i="13"/>
  <c r="N349" i="7"/>
  <c r="O349" i="7"/>
  <c r="Q349" i="7"/>
  <c r="J349" i="7"/>
  <c r="R349" i="7"/>
  <c r="H349" i="7"/>
  <c r="G349" i="7"/>
  <c r="P349" i="7"/>
  <c r="I349" i="7"/>
  <c r="K349" i="7"/>
  <c r="BJ175" i="13"/>
  <c r="BI176" i="13"/>
  <c r="BW138" i="13" l="1"/>
  <c r="BZ138" i="13"/>
  <c r="BB138" i="13"/>
  <c r="AU138" i="13"/>
  <c r="AX138" i="13" s="1"/>
  <c r="CF137" i="13"/>
  <c r="BO138" i="13"/>
  <c r="H138" i="13"/>
  <c r="BL138" i="13"/>
  <c r="L138" i="13"/>
  <c r="R138" i="13"/>
  <c r="AA139" i="13" s="1"/>
  <c r="S349" i="7"/>
  <c r="K249" i="12" s="1"/>
  <c r="L249" i="12" s="1"/>
  <c r="M249" i="12" s="1"/>
  <c r="L349" i="7"/>
  <c r="G249" i="12" s="1"/>
  <c r="P138" i="13"/>
  <c r="BK176" i="13"/>
  <c r="BV138" i="13" l="1"/>
  <c r="BY138" i="13"/>
  <c r="BA138" i="13"/>
  <c r="BD138" i="13" s="1"/>
  <c r="H249" i="12"/>
  <c r="I249" i="12" s="1"/>
  <c r="AK139" i="13"/>
  <c r="AT139" i="13" s="1"/>
  <c r="CC138" i="13"/>
  <c r="O138" i="13"/>
  <c r="BR138" i="13"/>
  <c r="BS139" i="13" s="1"/>
  <c r="K138" i="13"/>
  <c r="Q138" i="13"/>
  <c r="Z139" i="13" s="1"/>
  <c r="F349" i="7" s="1"/>
  <c r="N250" i="12"/>
  <c r="BU138" i="13" l="1"/>
  <c r="BX138" i="13"/>
  <c r="J250" i="12"/>
  <c r="AW139" i="13"/>
  <c r="AZ139" i="13" s="1"/>
  <c r="AJ139" i="13"/>
  <c r="AS139" i="13" s="1"/>
  <c r="CB138" i="13"/>
  <c r="BH139" i="13"/>
  <c r="N138" i="13"/>
  <c r="BQ139" i="13"/>
  <c r="J139" i="13"/>
  <c r="BN139" i="13"/>
  <c r="BJ176" i="13"/>
  <c r="BC139" i="13" l="1"/>
  <c r="AV139" i="13"/>
  <c r="AY139" i="13" s="1"/>
  <c r="AI139" i="13"/>
  <c r="AR139" i="13" s="1"/>
  <c r="CA138" i="13"/>
  <c r="CD138" i="13" s="1"/>
  <c r="CF138" i="13" s="1"/>
  <c r="K350" i="7"/>
  <c r="N350" i="7"/>
  <c r="Q350" i="7"/>
  <c r="P350" i="7"/>
  <c r="G350" i="7"/>
  <c r="J350" i="7"/>
  <c r="H350" i="7"/>
  <c r="R350" i="7"/>
  <c r="I350" i="7"/>
  <c r="O350" i="7"/>
  <c r="BP139" i="13"/>
  <c r="I139" i="13"/>
  <c r="BM139" i="13"/>
  <c r="M139" i="13"/>
  <c r="S139" i="13"/>
  <c r="AB140" i="13" s="1"/>
  <c r="BW139" i="13" l="1"/>
  <c r="BZ139" i="13"/>
  <c r="BB139" i="13"/>
  <c r="AU139" i="13"/>
  <c r="AX139" i="13" s="1"/>
  <c r="CE138" i="13"/>
  <c r="S350" i="7"/>
  <c r="K250" i="12" s="1"/>
  <c r="L250" i="12" s="1"/>
  <c r="M250" i="12" s="1"/>
  <c r="P139" i="13"/>
  <c r="H139" i="13"/>
  <c r="BO139" i="13"/>
  <c r="BL139" i="13"/>
  <c r="L139" i="13"/>
  <c r="R139" i="13"/>
  <c r="AA140" i="13" s="1"/>
  <c r="L350" i="7"/>
  <c r="G250" i="12" s="1"/>
  <c r="BK177" i="13"/>
  <c r="BI177" i="13"/>
  <c r="BV139" i="13" l="1"/>
  <c r="BY139" i="13"/>
  <c r="BA139" i="13"/>
  <c r="BD139" i="13" s="1"/>
  <c r="H250" i="12"/>
  <c r="I250" i="12" s="1"/>
  <c r="AK140" i="13"/>
  <c r="AT140" i="13" s="1"/>
  <c r="CC139" i="13"/>
  <c r="O139" i="13"/>
  <c r="N251" i="12"/>
  <c r="Q139" i="13"/>
  <c r="Z140" i="13" s="1"/>
  <c r="F350" i="7" s="1"/>
  <c r="BR139" i="13"/>
  <c r="BS140" i="13" s="1"/>
  <c r="K139" i="13"/>
  <c r="BJ177" i="13"/>
  <c r="BU139" i="13" l="1"/>
  <c r="BX139" i="13"/>
  <c r="J251" i="12"/>
  <c r="AW140" i="13"/>
  <c r="AZ140" i="13" s="1"/>
  <c r="AJ140" i="13"/>
  <c r="AS140" i="13" s="1"/>
  <c r="CB139" i="13"/>
  <c r="N139" i="13"/>
  <c r="J140" i="13"/>
  <c r="BQ140" i="13"/>
  <c r="BN140" i="13"/>
  <c r="BH140" i="13"/>
  <c r="BI178" i="13"/>
  <c r="BC140" i="13" l="1"/>
  <c r="AV140" i="13"/>
  <c r="AY140" i="13" s="1"/>
  <c r="AI140" i="13"/>
  <c r="AR140" i="13" s="1"/>
  <c r="CA139" i="13"/>
  <c r="CD139" i="13" s="1"/>
  <c r="CF139" i="13" s="1"/>
  <c r="BP140" i="13"/>
  <c r="I140" i="13"/>
  <c r="BM140" i="13"/>
  <c r="M140" i="13"/>
  <c r="S140" i="13"/>
  <c r="AB141" i="13" s="1"/>
  <c r="O351" i="7"/>
  <c r="G351" i="7"/>
  <c r="I351" i="7"/>
  <c r="K351" i="7"/>
  <c r="R351" i="7"/>
  <c r="Q351" i="7"/>
  <c r="J351" i="7"/>
  <c r="H351" i="7"/>
  <c r="N351" i="7"/>
  <c r="P351" i="7"/>
  <c r="BK178" i="13"/>
  <c r="BW140" i="13" l="1"/>
  <c r="BZ140" i="13"/>
  <c r="BB140" i="13"/>
  <c r="AU140" i="13"/>
  <c r="AX140" i="13" s="1"/>
  <c r="CE139" i="13"/>
  <c r="L140" i="13"/>
  <c r="R140" i="13"/>
  <c r="AA141" i="13" s="1"/>
  <c r="L351" i="7"/>
  <c r="G251" i="12" s="1"/>
  <c r="P140" i="13"/>
  <c r="S351" i="7"/>
  <c r="K251" i="12" s="1"/>
  <c r="L251" i="12" s="1"/>
  <c r="M251" i="12" s="1"/>
  <c r="BO140" i="13"/>
  <c r="BL140" i="13"/>
  <c r="H140" i="13"/>
  <c r="BJ178" i="13"/>
  <c r="BI179" i="13"/>
  <c r="BV140" i="13" l="1"/>
  <c r="BY140" i="13"/>
  <c r="BA140" i="13"/>
  <c r="BD140" i="13" s="1"/>
  <c r="H251" i="12"/>
  <c r="I251" i="12" s="1"/>
  <c r="AK141" i="13"/>
  <c r="AT141" i="13" s="1"/>
  <c r="CC140" i="13"/>
  <c r="K140" i="13"/>
  <c r="Q140" i="13"/>
  <c r="Z141" i="13" s="1"/>
  <c r="F351" i="7" s="1"/>
  <c r="BR140" i="13"/>
  <c r="BS141" i="13" s="1"/>
  <c r="N252" i="12"/>
  <c r="O140" i="13"/>
  <c r="BJ179" i="13"/>
  <c r="BU140" i="13" l="1"/>
  <c r="BX140" i="13"/>
  <c r="J252" i="12"/>
  <c r="AW141" i="13"/>
  <c r="AZ141" i="13" s="1"/>
  <c r="AJ141" i="13"/>
  <c r="AS141" i="13" s="1"/>
  <c r="CB140" i="13"/>
  <c r="BQ141" i="13"/>
  <c r="J141" i="13"/>
  <c r="BN141" i="13"/>
  <c r="N140" i="13"/>
  <c r="BH141" i="13"/>
  <c r="BK179" i="13"/>
  <c r="BC141" i="13" l="1"/>
  <c r="AV141" i="13"/>
  <c r="AY141" i="13" s="1"/>
  <c r="AI141" i="13"/>
  <c r="AR141" i="13" s="1"/>
  <c r="CA140" i="13"/>
  <c r="CD140" i="13" s="1"/>
  <c r="CE140" i="13" s="1"/>
  <c r="S141" i="13"/>
  <c r="AB142" i="13" s="1"/>
  <c r="M141" i="13"/>
  <c r="BP141" i="13"/>
  <c r="I141" i="13"/>
  <c r="BM141" i="13"/>
  <c r="P352" i="7"/>
  <c r="H352" i="7"/>
  <c r="N352" i="7"/>
  <c r="O352" i="7"/>
  <c r="K352" i="7"/>
  <c r="J352" i="7"/>
  <c r="G352" i="7"/>
  <c r="R352" i="7"/>
  <c r="I352" i="7"/>
  <c r="Q352" i="7"/>
  <c r="BW141" i="13" l="1"/>
  <c r="BZ141" i="13"/>
  <c r="BB141" i="13"/>
  <c r="AU141" i="13"/>
  <c r="AX141" i="13" s="1"/>
  <c r="CF140" i="13"/>
  <c r="L352" i="7"/>
  <c r="G252" i="12" s="1"/>
  <c r="R141" i="13"/>
  <c r="AA142" i="13" s="1"/>
  <c r="L141" i="13"/>
  <c r="S352" i="7"/>
  <c r="K252" i="12" s="1"/>
  <c r="L252" i="12" s="1"/>
  <c r="M252" i="12" s="1"/>
  <c r="BO141" i="13"/>
  <c r="H141" i="13"/>
  <c r="BL141" i="13"/>
  <c r="P141" i="13"/>
  <c r="BI180" i="13"/>
  <c r="BK180" i="13"/>
  <c r="BJ180" i="13"/>
  <c r="BV141" i="13" l="1"/>
  <c r="BY141" i="13"/>
  <c r="BA141" i="13"/>
  <c r="BD141" i="13" s="1"/>
  <c r="H252" i="12"/>
  <c r="I252" i="12" s="1"/>
  <c r="AK142" i="13"/>
  <c r="AT142" i="13" s="1"/>
  <c r="CC141" i="13"/>
  <c r="O141" i="13"/>
  <c r="Q141" i="13"/>
  <c r="Z142" i="13" s="1"/>
  <c r="F352" i="7" s="1"/>
  <c r="K141" i="13"/>
  <c r="BR141" i="13"/>
  <c r="BS142" i="13" s="1"/>
  <c r="N253" i="12"/>
  <c r="BU141" i="13" l="1"/>
  <c r="BX141" i="13"/>
  <c r="J253" i="12"/>
  <c r="AW142" i="13"/>
  <c r="AZ142" i="13" s="1"/>
  <c r="AJ142" i="13"/>
  <c r="AS142" i="13" s="1"/>
  <c r="CB141" i="13"/>
  <c r="BQ142" i="13"/>
  <c r="J142" i="13"/>
  <c r="BN142" i="13"/>
  <c r="BH142" i="13"/>
  <c r="N141" i="13"/>
  <c r="BC142" i="13" l="1"/>
  <c r="AV142" i="13"/>
  <c r="AY142" i="13" s="1"/>
  <c r="AI142" i="13"/>
  <c r="AR142" i="13" s="1"/>
  <c r="CA141" i="13"/>
  <c r="CD141" i="13" s="1"/>
  <c r="CE141" i="13" s="1"/>
  <c r="P353" i="7"/>
  <c r="H353" i="7"/>
  <c r="Q353" i="7"/>
  <c r="R353" i="7"/>
  <c r="O353" i="7"/>
  <c r="J353" i="7"/>
  <c r="G353" i="7"/>
  <c r="K353" i="7"/>
  <c r="I353" i="7"/>
  <c r="N353" i="7"/>
  <c r="M142" i="13"/>
  <c r="S142" i="13"/>
  <c r="AB143" i="13" s="1"/>
  <c r="I142" i="13"/>
  <c r="BP142" i="13"/>
  <c r="BM142" i="13"/>
  <c r="BJ181" i="13"/>
  <c r="BK181" i="13"/>
  <c r="BI181" i="13"/>
  <c r="BW142" i="13" l="1"/>
  <c r="BZ142" i="13"/>
  <c r="BB142" i="13"/>
  <c r="AU142" i="13"/>
  <c r="AX142" i="13" s="1"/>
  <c r="CF141" i="13"/>
  <c r="BO142" i="13"/>
  <c r="H142" i="13"/>
  <c r="BL142" i="13"/>
  <c r="P142" i="13"/>
  <c r="S353" i="7"/>
  <c r="K253" i="12" s="1"/>
  <c r="L253" i="12" s="1"/>
  <c r="M253" i="12" s="1"/>
  <c r="L142" i="13"/>
  <c r="R142" i="13"/>
  <c r="AA143" i="13" s="1"/>
  <c r="L353" i="7"/>
  <c r="G253" i="12" s="1"/>
  <c r="BI182" i="13"/>
  <c r="BV142" i="13" l="1"/>
  <c r="BY142" i="13"/>
  <c r="H253" i="12"/>
  <c r="I253" i="12" s="1"/>
  <c r="BA142" i="13"/>
  <c r="BD142" i="13" s="1"/>
  <c r="AK143" i="13"/>
  <c r="AT143" i="13" s="1"/>
  <c r="CC142" i="13"/>
  <c r="O142" i="13"/>
  <c r="K142" i="13"/>
  <c r="Q142" i="13"/>
  <c r="Z143" i="13" s="1"/>
  <c r="F353" i="7" s="1"/>
  <c r="BR142" i="13"/>
  <c r="BS143" i="13" s="1"/>
  <c r="N254" i="12"/>
  <c r="BJ182" i="13"/>
  <c r="BK182" i="13"/>
  <c r="BU142" i="13" l="1"/>
  <c r="BX142" i="13"/>
  <c r="J254" i="12"/>
  <c r="AW143" i="13"/>
  <c r="AZ143" i="13" s="1"/>
  <c r="AJ143" i="13"/>
  <c r="AS143" i="13" s="1"/>
  <c r="CB142" i="13"/>
  <c r="BH143" i="13"/>
  <c r="BQ143" i="13"/>
  <c r="J143" i="13"/>
  <c r="BN143" i="13"/>
  <c r="N142" i="13"/>
  <c r="BI183" i="13"/>
  <c r="BJ183" i="13"/>
  <c r="BC143" i="13" l="1"/>
  <c r="AV143" i="13"/>
  <c r="AY143" i="13" s="1"/>
  <c r="AI143" i="13"/>
  <c r="AR143" i="13" s="1"/>
  <c r="CA142" i="13"/>
  <c r="CD142" i="13" s="1"/>
  <c r="BP143" i="13"/>
  <c r="I143" i="13"/>
  <c r="BM143" i="13"/>
  <c r="S143" i="13"/>
  <c r="AB144" i="13" s="1"/>
  <c r="M143" i="13"/>
  <c r="K354" i="7"/>
  <c r="P354" i="7"/>
  <c r="H354" i="7"/>
  <c r="O354" i="7"/>
  <c r="R354" i="7"/>
  <c r="N354" i="7"/>
  <c r="G354" i="7"/>
  <c r="J354" i="7"/>
  <c r="Q354" i="7"/>
  <c r="I354" i="7"/>
  <c r="BW143" i="13" l="1"/>
  <c r="BZ143" i="13"/>
  <c r="BB143" i="13"/>
  <c r="AU143" i="13"/>
  <c r="AX143" i="13" s="1"/>
  <c r="CE142" i="13"/>
  <c r="CF142" i="13"/>
  <c r="S354" i="7"/>
  <c r="K254" i="12" s="1"/>
  <c r="L254" i="12" s="1"/>
  <c r="M254" i="12" s="1"/>
  <c r="H143" i="13"/>
  <c r="BO143" i="13"/>
  <c r="BL143" i="13"/>
  <c r="R143" i="13"/>
  <c r="AA144" i="13" s="1"/>
  <c r="L143" i="13"/>
  <c r="L354" i="7"/>
  <c r="G254" i="12" s="1"/>
  <c r="P143" i="13"/>
  <c r="BK183" i="13"/>
  <c r="BV143" i="13" l="1"/>
  <c r="BY143" i="13"/>
  <c r="BA143" i="13"/>
  <c r="BD143" i="13" s="1"/>
  <c r="H254" i="12"/>
  <c r="I254" i="12" s="1"/>
  <c r="AK144" i="13"/>
  <c r="AT144" i="13" s="1"/>
  <c r="CC143" i="13"/>
  <c r="K143" i="13"/>
  <c r="BR143" i="13"/>
  <c r="BS144" i="13" s="1"/>
  <c r="Q143" i="13"/>
  <c r="Z144" i="13" s="1"/>
  <c r="F354" i="7" s="1"/>
  <c r="N255" i="12"/>
  <c r="O143" i="13"/>
  <c r="BJ184" i="13"/>
  <c r="BU143" i="13" l="1"/>
  <c r="BX143" i="13"/>
  <c r="J255" i="12"/>
  <c r="AW144" i="13"/>
  <c r="AZ144" i="13" s="1"/>
  <c r="AJ144" i="13"/>
  <c r="AS144" i="13" s="1"/>
  <c r="CB143" i="13"/>
  <c r="BH144" i="13"/>
  <c r="BQ144" i="13"/>
  <c r="J144" i="13"/>
  <c r="BN144" i="13"/>
  <c r="N143" i="13"/>
  <c r="BI184" i="13"/>
  <c r="BC144" i="13" l="1"/>
  <c r="AV144" i="13"/>
  <c r="AY144" i="13" s="1"/>
  <c r="AI144" i="13"/>
  <c r="AR144" i="13" s="1"/>
  <c r="CA143" i="13"/>
  <c r="CD143" i="13" s="1"/>
  <c r="CF143" i="13" s="1"/>
  <c r="BP144" i="13"/>
  <c r="I144" i="13"/>
  <c r="BM144" i="13"/>
  <c r="M144" i="13"/>
  <c r="S144" i="13"/>
  <c r="AB145" i="13" s="1"/>
  <c r="O355" i="7"/>
  <c r="R355" i="7"/>
  <c r="I355" i="7"/>
  <c r="Q355" i="7"/>
  <c r="J355" i="7"/>
  <c r="K355" i="7"/>
  <c r="P355" i="7"/>
  <c r="N355" i="7"/>
  <c r="G355" i="7"/>
  <c r="H355" i="7"/>
  <c r="BK184" i="13"/>
  <c r="BW144" i="13" l="1"/>
  <c r="BZ144" i="13"/>
  <c r="BB144" i="13"/>
  <c r="AU144" i="13"/>
  <c r="AX144" i="13" s="1"/>
  <c r="CE143" i="13"/>
  <c r="P144" i="13"/>
  <c r="S355" i="7"/>
  <c r="K255" i="12" s="1"/>
  <c r="L255" i="12" s="1"/>
  <c r="M255" i="12" s="1"/>
  <c r="L355" i="7"/>
  <c r="G255" i="12" s="1"/>
  <c r="BO144" i="13"/>
  <c r="H144" i="13"/>
  <c r="BL144" i="13"/>
  <c r="R144" i="13"/>
  <c r="AA145" i="13" s="1"/>
  <c r="L144" i="13"/>
  <c r="BK185" i="13"/>
  <c r="BV144" i="13" l="1"/>
  <c r="BY144" i="13"/>
  <c r="BA144" i="13"/>
  <c r="BD144" i="13" s="1"/>
  <c r="H255" i="12"/>
  <c r="I255" i="12" s="1"/>
  <c r="AK145" i="13"/>
  <c r="AT145" i="13" s="1"/>
  <c r="CC144" i="13"/>
  <c r="O144" i="13"/>
  <c r="K144" i="13"/>
  <c r="BR144" i="13"/>
  <c r="BS145" i="13" s="1"/>
  <c r="Q144" i="13"/>
  <c r="Z145" i="13" s="1"/>
  <c r="F355" i="7" s="1"/>
  <c r="N256" i="12"/>
  <c r="BI185" i="13"/>
  <c r="BJ185" i="13"/>
  <c r="BU144" i="13" l="1"/>
  <c r="BX144" i="13"/>
  <c r="J256" i="12"/>
  <c r="AW145" i="13"/>
  <c r="AZ145" i="13" s="1"/>
  <c r="AJ145" i="13"/>
  <c r="AS145" i="13" s="1"/>
  <c r="CB144" i="13"/>
  <c r="J145" i="13"/>
  <c r="BQ145" i="13"/>
  <c r="BN145" i="13"/>
  <c r="N144" i="13"/>
  <c r="BH145" i="13"/>
  <c r="BK186" i="13"/>
  <c r="BC145" i="13" l="1"/>
  <c r="AV145" i="13"/>
  <c r="AY145" i="13" s="1"/>
  <c r="AI145" i="13"/>
  <c r="AR145" i="13" s="1"/>
  <c r="CA144" i="13"/>
  <c r="CD144" i="13" s="1"/>
  <c r="CF144" i="13" s="1"/>
  <c r="S145" i="13"/>
  <c r="AB146" i="13" s="1"/>
  <c r="M145" i="13"/>
  <c r="BP145" i="13"/>
  <c r="I145" i="13"/>
  <c r="BM145" i="13"/>
  <c r="P356" i="7"/>
  <c r="G356" i="7"/>
  <c r="I356" i="7"/>
  <c r="K356" i="7"/>
  <c r="J356" i="7"/>
  <c r="N356" i="7"/>
  <c r="Q356" i="7"/>
  <c r="H356" i="7"/>
  <c r="O356" i="7"/>
  <c r="R356" i="7"/>
  <c r="BW145" i="13" l="1"/>
  <c r="BZ145" i="13"/>
  <c r="BB145" i="13"/>
  <c r="AU145" i="13"/>
  <c r="AX145" i="13" s="1"/>
  <c r="CE144" i="13"/>
  <c r="S356" i="7"/>
  <c r="K256" i="12" s="1"/>
  <c r="L256" i="12" s="1"/>
  <c r="M256" i="12" s="1"/>
  <c r="L356" i="7"/>
  <c r="G256" i="12" s="1"/>
  <c r="R145" i="13"/>
  <c r="AA146" i="13" s="1"/>
  <c r="L145" i="13"/>
  <c r="P145" i="13"/>
  <c r="BO145" i="13"/>
  <c r="H145" i="13"/>
  <c r="BL145" i="13"/>
  <c r="BJ186" i="13"/>
  <c r="BI186" i="13"/>
  <c r="BV145" i="13" l="1"/>
  <c r="BY145" i="13"/>
  <c r="BA145" i="13"/>
  <c r="BD145" i="13" s="1"/>
  <c r="H256" i="12"/>
  <c r="I256" i="12" s="1"/>
  <c r="AK146" i="13"/>
  <c r="AT146" i="13" s="1"/>
  <c r="CC145" i="13"/>
  <c r="K145" i="13"/>
  <c r="Q145" i="13"/>
  <c r="Z146" i="13" s="1"/>
  <c r="F356" i="7" s="1"/>
  <c r="O145" i="13"/>
  <c r="N257" i="12"/>
  <c r="BR145" i="13"/>
  <c r="BS146" i="13" s="1"/>
  <c r="BK187" i="13"/>
  <c r="BU145" i="13" l="1"/>
  <c r="BX145" i="13"/>
  <c r="J257" i="12"/>
  <c r="AW146" i="13"/>
  <c r="AZ146" i="13" s="1"/>
  <c r="AJ146" i="13"/>
  <c r="AS146" i="13" s="1"/>
  <c r="CB145" i="13"/>
  <c r="BQ146" i="13"/>
  <c r="J146" i="13"/>
  <c r="BN146" i="13"/>
  <c r="N145" i="13"/>
  <c r="BH146" i="13"/>
  <c r="BI187" i="13"/>
  <c r="BJ187" i="13"/>
  <c r="BC146" i="13" l="1"/>
  <c r="AV146" i="13"/>
  <c r="AY146" i="13" s="1"/>
  <c r="AI146" i="13"/>
  <c r="AR146" i="13" s="1"/>
  <c r="CA145" i="13"/>
  <c r="CD145" i="13" s="1"/>
  <c r="CE145" i="13" s="1"/>
  <c r="I146" i="13"/>
  <c r="BP146" i="13"/>
  <c r="BM146" i="13"/>
  <c r="S146" i="13"/>
  <c r="AB147" i="13" s="1"/>
  <c r="M146" i="13"/>
  <c r="G357" i="7"/>
  <c r="R357" i="7"/>
  <c r="H357" i="7"/>
  <c r="I357" i="7"/>
  <c r="O357" i="7"/>
  <c r="K357" i="7"/>
  <c r="P357" i="7"/>
  <c r="N357" i="7"/>
  <c r="J357" i="7"/>
  <c r="Q357" i="7"/>
  <c r="BK188" i="13"/>
  <c r="BW146" i="13" l="1"/>
  <c r="BZ146" i="13"/>
  <c r="BB146" i="13"/>
  <c r="AU146" i="13"/>
  <c r="AX146" i="13" s="1"/>
  <c r="CF145" i="13"/>
  <c r="L146" i="13"/>
  <c r="R146" i="13"/>
  <c r="AA147" i="13" s="1"/>
  <c r="S357" i="7"/>
  <c r="K257" i="12" s="1"/>
  <c r="L257" i="12" s="1"/>
  <c r="M257" i="12" s="1"/>
  <c r="P146" i="13"/>
  <c r="BO146" i="13"/>
  <c r="H146" i="13"/>
  <c r="BL146" i="13"/>
  <c r="L357" i="7"/>
  <c r="G257" i="12" s="1"/>
  <c r="BI188" i="13"/>
  <c r="BV146" i="13" l="1"/>
  <c r="BY146" i="13"/>
  <c r="H257" i="12"/>
  <c r="I257" i="12" s="1"/>
  <c r="BA146" i="13"/>
  <c r="BD146" i="13" s="1"/>
  <c r="AK147" i="13"/>
  <c r="AT147" i="13" s="1"/>
  <c r="CC146" i="13"/>
  <c r="N258" i="12"/>
  <c r="K146" i="13"/>
  <c r="BR146" i="13"/>
  <c r="BS147" i="13" s="1"/>
  <c r="Q146" i="13"/>
  <c r="Z147" i="13" s="1"/>
  <c r="F357" i="7" s="1"/>
  <c r="O146" i="13"/>
  <c r="BJ188" i="13"/>
  <c r="BU146" i="13" l="1"/>
  <c r="BX146" i="13"/>
  <c r="J258" i="12"/>
  <c r="AW147" i="13"/>
  <c r="AZ147" i="13" s="1"/>
  <c r="AJ147" i="13"/>
  <c r="AS147" i="13" s="1"/>
  <c r="CB146" i="13"/>
  <c r="BH147" i="13"/>
  <c r="BQ147" i="13"/>
  <c r="J147" i="13"/>
  <c r="BN147" i="13"/>
  <c r="N146" i="13"/>
  <c r="BC147" i="13" l="1"/>
  <c r="AV147" i="13"/>
  <c r="AY147" i="13" s="1"/>
  <c r="AI147" i="13"/>
  <c r="AR147" i="13" s="1"/>
  <c r="CA146" i="13"/>
  <c r="CD146" i="13" s="1"/>
  <c r="CF146" i="13" s="1"/>
  <c r="BP147" i="13"/>
  <c r="I147" i="13"/>
  <c r="BM147" i="13"/>
  <c r="R358" i="7"/>
  <c r="I358" i="7"/>
  <c r="P358" i="7"/>
  <c r="G358" i="7"/>
  <c r="J358" i="7"/>
  <c r="Q358" i="7"/>
  <c r="K358" i="7"/>
  <c r="O358" i="7"/>
  <c r="N358" i="7"/>
  <c r="H358" i="7"/>
  <c r="S147" i="13"/>
  <c r="AB148" i="13" s="1"/>
  <c r="M147" i="13"/>
  <c r="BJ189" i="13"/>
  <c r="BW147" i="13" l="1"/>
  <c r="BZ147" i="13"/>
  <c r="BB147" i="13"/>
  <c r="AU147" i="13"/>
  <c r="AX147" i="13" s="1"/>
  <c r="CE146" i="13"/>
  <c r="S358" i="7"/>
  <c r="K258" i="12" s="1"/>
  <c r="L258" i="12" s="1"/>
  <c r="M258" i="12" s="1"/>
  <c r="R147" i="13"/>
  <c r="AA148" i="13" s="1"/>
  <c r="L147" i="13"/>
  <c r="P147" i="13"/>
  <c r="BO147" i="13"/>
  <c r="H147" i="13"/>
  <c r="BL147" i="13"/>
  <c r="L358" i="7"/>
  <c r="G258" i="12" s="1"/>
  <c r="BK189" i="13"/>
  <c r="BI189" i="13"/>
  <c r="BV147" i="13" l="1"/>
  <c r="BY147" i="13"/>
  <c r="H258" i="12"/>
  <c r="I258" i="12" s="1"/>
  <c r="BA147" i="13"/>
  <c r="BD147" i="13" s="1"/>
  <c r="AK148" i="13"/>
  <c r="AT148" i="13" s="1"/>
  <c r="CC147" i="13"/>
  <c r="N259" i="12"/>
  <c r="Q147" i="13"/>
  <c r="Z148" i="13" s="1"/>
  <c r="F358" i="7" s="1"/>
  <c r="K147" i="13"/>
  <c r="BR147" i="13"/>
  <c r="BS148" i="13" s="1"/>
  <c r="O147" i="13"/>
  <c r="BK190" i="13"/>
  <c r="BU147" i="13" l="1"/>
  <c r="BX147" i="13"/>
  <c r="J259" i="12"/>
  <c r="AW148" i="13"/>
  <c r="AZ148" i="13" s="1"/>
  <c r="AJ148" i="13"/>
  <c r="AS148" i="13" s="1"/>
  <c r="CB147" i="13"/>
  <c r="BQ148" i="13"/>
  <c r="J148" i="13"/>
  <c r="BN148" i="13"/>
  <c r="N147" i="13"/>
  <c r="BH148" i="13"/>
  <c r="BJ190" i="13"/>
  <c r="BC148" i="13" l="1"/>
  <c r="AV148" i="13"/>
  <c r="AY148" i="13" s="1"/>
  <c r="AI148" i="13"/>
  <c r="AR148" i="13" s="1"/>
  <c r="CA147" i="13"/>
  <c r="CD147" i="13" s="1"/>
  <c r="CF147" i="13" s="1"/>
  <c r="BP148" i="13"/>
  <c r="I148" i="13"/>
  <c r="BM148" i="13"/>
  <c r="M148" i="13"/>
  <c r="S148" i="13"/>
  <c r="AB149" i="13" s="1"/>
  <c r="Q359" i="7"/>
  <c r="O359" i="7"/>
  <c r="P359" i="7"/>
  <c r="I359" i="7"/>
  <c r="H359" i="7"/>
  <c r="G359" i="7"/>
  <c r="N359" i="7"/>
  <c r="J359" i="7"/>
  <c r="K359" i="7"/>
  <c r="R359" i="7"/>
  <c r="BI190" i="13"/>
  <c r="BW148" i="13" l="1"/>
  <c r="BZ148" i="13"/>
  <c r="BB148" i="13"/>
  <c r="AU148" i="13"/>
  <c r="AX148" i="13" s="1"/>
  <c r="CE147" i="13"/>
  <c r="L359" i="7"/>
  <c r="G259" i="12" s="1"/>
  <c r="BO148" i="13"/>
  <c r="H148" i="13"/>
  <c r="BL148" i="13"/>
  <c r="S359" i="7"/>
  <c r="K259" i="12" s="1"/>
  <c r="L259" i="12" s="1"/>
  <c r="M259" i="12" s="1"/>
  <c r="P148" i="13"/>
  <c r="L148" i="13"/>
  <c r="R148" i="13"/>
  <c r="AA149" i="13" s="1"/>
  <c r="BJ191" i="13"/>
  <c r="BV148" i="13" l="1"/>
  <c r="BY148" i="13"/>
  <c r="BA148" i="13"/>
  <c r="BD148" i="13" s="1"/>
  <c r="H259" i="12"/>
  <c r="I259" i="12" s="1"/>
  <c r="AK149" i="13"/>
  <c r="AT149" i="13" s="1"/>
  <c r="CC148" i="13"/>
  <c r="N260" i="12"/>
  <c r="Q148" i="13"/>
  <c r="Z149" i="13" s="1"/>
  <c r="K148" i="13"/>
  <c r="BR148" i="13"/>
  <c r="BS149" i="13" s="1"/>
  <c r="O148" i="13"/>
  <c r="BK191" i="13"/>
  <c r="BU148" i="13" l="1"/>
  <c r="BX148" i="13"/>
  <c r="BH149" i="13"/>
  <c r="F359" i="7"/>
  <c r="J260" i="12"/>
  <c r="AW149" i="13"/>
  <c r="AZ149" i="13" s="1"/>
  <c r="AJ149" i="13"/>
  <c r="AS149" i="13" s="1"/>
  <c r="CB148" i="13"/>
  <c r="J149" i="13"/>
  <c r="BQ149" i="13"/>
  <c r="BN149" i="13"/>
  <c r="N148" i="13"/>
  <c r="BI191" i="13"/>
  <c r="BC149" i="13" l="1"/>
  <c r="AV149" i="13"/>
  <c r="AY149" i="13" s="1"/>
  <c r="AI149" i="13"/>
  <c r="AR149" i="13" s="1"/>
  <c r="CA148" i="13"/>
  <c r="CD148" i="13" s="1"/>
  <c r="CE148" i="13" s="1"/>
  <c r="BP149" i="13"/>
  <c r="I149" i="13"/>
  <c r="BM149" i="13"/>
  <c r="S149" i="13"/>
  <c r="AB150" i="13" s="1"/>
  <c r="M149" i="13"/>
  <c r="O360" i="7"/>
  <c r="N360" i="7"/>
  <c r="K360" i="7"/>
  <c r="P360" i="7"/>
  <c r="G360" i="7"/>
  <c r="Q360" i="7"/>
  <c r="I360" i="7"/>
  <c r="R360" i="7"/>
  <c r="H360" i="7"/>
  <c r="J360" i="7"/>
  <c r="BJ192" i="13"/>
  <c r="BW149" i="13" l="1"/>
  <c r="BZ149" i="13"/>
  <c r="BB149" i="13"/>
  <c r="AU149" i="13"/>
  <c r="AX149" i="13" s="1"/>
  <c r="CF148" i="13"/>
  <c r="L360" i="7"/>
  <c r="G260" i="12" s="1"/>
  <c r="BO149" i="13"/>
  <c r="H149" i="13"/>
  <c r="BL149" i="13"/>
  <c r="S360" i="7"/>
  <c r="K260" i="12" s="1"/>
  <c r="L260" i="12" s="1"/>
  <c r="M260" i="12" s="1"/>
  <c r="P149" i="13"/>
  <c r="L149" i="13"/>
  <c r="R149" i="13"/>
  <c r="AA150" i="13" s="1"/>
  <c r="BK192" i="13"/>
  <c r="BI192" i="13"/>
  <c r="BV149" i="13" l="1"/>
  <c r="BY149" i="13"/>
  <c r="H260" i="12"/>
  <c r="I260" i="12" s="1"/>
  <c r="BA149" i="13"/>
  <c r="BD149" i="13" s="1"/>
  <c r="AK150" i="13"/>
  <c r="AT150" i="13" s="1"/>
  <c r="CC149" i="13"/>
  <c r="O149" i="13"/>
  <c r="N261" i="12"/>
  <c r="Q149" i="13"/>
  <c r="Z150" i="13" s="1"/>
  <c r="F360" i="7" s="1"/>
  <c r="K149" i="13"/>
  <c r="BR149" i="13"/>
  <c r="BS150" i="13" s="1"/>
  <c r="BK193" i="13"/>
  <c r="BU149" i="13" l="1"/>
  <c r="BX149" i="13"/>
  <c r="J261" i="12"/>
  <c r="AW150" i="13"/>
  <c r="AZ150" i="13" s="1"/>
  <c r="AJ150" i="13"/>
  <c r="AS150" i="13" s="1"/>
  <c r="CB149" i="13"/>
  <c r="BQ150" i="13"/>
  <c r="J150" i="13"/>
  <c r="BN150" i="13"/>
  <c r="BH150" i="13"/>
  <c r="N149" i="13"/>
  <c r="BI193" i="13"/>
  <c r="BJ193" i="13"/>
  <c r="BC150" i="13" l="1"/>
  <c r="AV150" i="13"/>
  <c r="AY150" i="13" s="1"/>
  <c r="AI150" i="13"/>
  <c r="AR150" i="13" s="1"/>
  <c r="CA149" i="13"/>
  <c r="CD149" i="13" s="1"/>
  <c r="CF149" i="13" s="1"/>
  <c r="M150" i="13"/>
  <c r="S150" i="13"/>
  <c r="AB151" i="13" s="1"/>
  <c r="I150" i="13"/>
  <c r="BP150" i="13"/>
  <c r="BM150" i="13"/>
  <c r="R361" i="7"/>
  <c r="K361" i="7"/>
  <c r="Q361" i="7"/>
  <c r="G361" i="7"/>
  <c r="H361" i="7"/>
  <c r="N361" i="7"/>
  <c r="I361" i="7"/>
  <c r="O361" i="7"/>
  <c r="P361" i="7"/>
  <c r="J361" i="7"/>
  <c r="BW150" i="13" l="1"/>
  <c r="BZ150" i="13"/>
  <c r="BB150" i="13"/>
  <c r="AU150" i="13"/>
  <c r="AX150" i="13" s="1"/>
  <c r="CE149" i="13"/>
  <c r="L361" i="7"/>
  <c r="G261" i="12" s="1"/>
  <c r="L150" i="13"/>
  <c r="R150" i="13"/>
  <c r="AA151" i="13" s="1"/>
  <c r="BO150" i="13"/>
  <c r="H150" i="13"/>
  <c r="BL150" i="13"/>
  <c r="S361" i="7"/>
  <c r="K261" i="12" s="1"/>
  <c r="L261" i="12" s="1"/>
  <c r="M261" i="12" s="1"/>
  <c r="P150" i="13"/>
  <c r="BV150" i="13" l="1"/>
  <c r="BY150" i="13"/>
  <c r="BA150" i="13"/>
  <c r="BD150" i="13" s="1"/>
  <c r="H261" i="12"/>
  <c r="I261" i="12" s="1"/>
  <c r="AK151" i="13"/>
  <c r="AT151" i="13" s="1"/>
  <c r="CC150" i="13"/>
  <c r="Q150" i="13"/>
  <c r="Z151" i="13" s="1"/>
  <c r="F361" i="7" s="1"/>
  <c r="K150" i="13"/>
  <c r="BR150" i="13"/>
  <c r="BS151" i="13" s="1"/>
  <c r="O150" i="13"/>
  <c r="N262" i="12"/>
  <c r="BK194" i="13"/>
  <c r="BJ194" i="13"/>
  <c r="BI194" i="13"/>
  <c r="BU150" i="13" l="1"/>
  <c r="BX150" i="13"/>
  <c r="J262" i="12"/>
  <c r="AW151" i="13"/>
  <c r="AZ151" i="13" s="1"/>
  <c r="AJ151" i="13"/>
  <c r="AS151" i="13" s="1"/>
  <c r="CB150" i="13"/>
  <c r="BH151" i="13"/>
  <c r="J151" i="13"/>
  <c r="BQ151" i="13"/>
  <c r="BN151" i="13"/>
  <c r="N150" i="13"/>
  <c r="BC151" i="13" l="1"/>
  <c r="AV151" i="13"/>
  <c r="AY151" i="13" s="1"/>
  <c r="AI151" i="13"/>
  <c r="AR151" i="13" s="1"/>
  <c r="CA150" i="13"/>
  <c r="CD150" i="13" s="1"/>
  <c r="CE150" i="13" s="1"/>
  <c r="P362" i="7"/>
  <c r="Q362" i="7"/>
  <c r="R362" i="7"/>
  <c r="K362" i="7"/>
  <c r="I362" i="7"/>
  <c r="G362" i="7"/>
  <c r="N362" i="7"/>
  <c r="O362" i="7"/>
  <c r="J362" i="7"/>
  <c r="H362" i="7"/>
  <c r="I151" i="13"/>
  <c r="BP151" i="13"/>
  <c r="BM151" i="13"/>
  <c r="S151" i="13"/>
  <c r="AB152" i="13" s="1"/>
  <c r="M151" i="13"/>
  <c r="BK195" i="13"/>
  <c r="BW151" i="13" l="1"/>
  <c r="BZ151" i="13"/>
  <c r="BB151" i="13"/>
  <c r="AU151" i="13"/>
  <c r="AX151" i="13" s="1"/>
  <c r="CF150" i="13"/>
  <c r="L151" i="13"/>
  <c r="R151" i="13"/>
  <c r="AA152" i="13" s="1"/>
  <c r="L362" i="7"/>
  <c r="G262" i="12" s="1"/>
  <c r="BO151" i="13"/>
  <c r="H151" i="13"/>
  <c r="BL151" i="13"/>
  <c r="P151" i="13"/>
  <c r="S362" i="7"/>
  <c r="K262" i="12" s="1"/>
  <c r="L262" i="12" s="1"/>
  <c r="M262" i="12" s="1"/>
  <c r="BI195" i="13"/>
  <c r="BJ195" i="13"/>
  <c r="BV151" i="13" l="1"/>
  <c r="BY151" i="13"/>
  <c r="BA151" i="13"/>
  <c r="BD151" i="13" s="1"/>
  <c r="H262" i="12"/>
  <c r="I262" i="12" s="1"/>
  <c r="AK152" i="13"/>
  <c r="AT152" i="13" s="1"/>
  <c r="CC151" i="13"/>
  <c r="K151" i="13"/>
  <c r="BR151" i="13"/>
  <c r="BS152" i="13" s="1"/>
  <c r="Q151" i="13"/>
  <c r="Z152" i="13" s="1"/>
  <c r="F362" i="7" s="1"/>
  <c r="O151" i="13"/>
  <c r="N263" i="12"/>
  <c r="BU151" i="13" l="1"/>
  <c r="BX151" i="13"/>
  <c r="J263" i="12"/>
  <c r="AW152" i="13"/>
  <c r="AZ152" i="13" s="1"/>
  <c r="AJ152" i="13"/>
  <c r="AS152" i="13" s="1"/>
  <c r="CB151" i="13"/>
  <c r="N151" i="13"/>
  <c r="BH152" i="13"/>
  <c r="BQ152" i="13"/>
  <c r="J152" i="13"/>
  <c r="BN152" i="13"/>
  <c r="BK196" i="13"/>
  <c r="BJ196" i="13"/>
  <c r="BC152" i="13" l="1"/>
  <c r="AV152" i="13"/>
  <c r="AY152" i="13" s="1"/>
  <c r="AI152" i="13"/>
  <c r="AR152" i="13" s="1"/>
  <c r="CA151" i="13"/>
  <c r="CD151" i="13" s="1"/>
  <c r="CF151" i="13" s="1"/>
  <c r="BP152" i="13"/>
  <c r="I152" i="13"/>
  <c r="BM152" i="13"/>
  <c r="M152" i="13"/>
  <c r="S152" i="13"/>
  <c r="AB153" i="13" s="1"/>
  <c r="O363" i="7"/>
  <c r="Q363" i="7"/>
  <c r="H363" i="7"/>
  <c r="I363" i="7"/>
  <c r="J363" i="7"/>
  <c r="K363" i="7"/>
  <c r="N363" i="7"/>
  <c r="R363" i="7"/>
  <c r="P363" i="7"/>
  <c r="G363" i="7"/>
  <c r="BI196" i="13"/>
  <c r="BW152" i="13" l="1"/>
  <c r="BZ152" i="13"/>
  <c r="BB152" i="13"/>
  <c r="AU152" i="13"/>
  <c r="AX152" i="13" s="1"/>
  <c r="CE151" i="13"/>
  <c r="L363" i="7"/>
  <c r="G263" i="12" s="1"/>
  <c r="P152" i="13"/>
  <c r="BO152" i="13"/>
  <c r="H152" i="13"/>
  <c r="BL152" i="13"/>
  <c r="L152" i="13"/>
  <c r="R152" i="13"/>
  <c r="AA153" i="13" s="1"/>
  <c r="S363" i="7"/>
  <c r="K263" i="12" s="1"/>
  <c r="L263" i="12" s="1"/>
  <c r="M263" i="12" s="1"/>
  <c r="BV152" i="13" l="1"/>
  <c r="BY152" i="13"/>
  <c r="BA152" i="13"/>
  <c r="BD152" i="13" s="1"/>
  <c r="H263" i="12"/>
  <c r="I263" i="12" s="1"/>
  <c r="AK153" i="13"/>
  <c r="AT153" i="13" s="1"/>
  <c r="CC152" i="13"/>
  <c r="N264" i="12"/>
  <c r="O152" i="13"/>
  <c r="Q152" i="13"/>
  <c r="Z153" i="13" s="1"/>
  <c r="F363" i="7" s="1"/>
  <c r="K152" i="13"/>
  <c r="BR152" i="13"/>
  <c r="BS153" i="13" s="1"/>
  <c r="BK197" i="13"/>
  <c r="BI197" i="13"/>
  <c r="BJ197" i="13"/>
  <c r="BU152" i="13" l="1"/>
  <c r="BX152" i="13"/>
  <c r="J264" i="12"/>
  <c r="AW153" i="13"/>
  <c r="AZ153" i="13" s="1"/>
  <c r="AJ153" i="13"/>
  <c r="AS153" i="13" s="1"/>
  <c r="CB152" i="13"/>
  <c r="J153" i="13"/>
  <c r="BQ153" i="13"/>
  <c r="BN153" i="13"/>
  <c r="BH153" i="13"/>
  <c r="N152" i="13"/>
  <c r="BC153" i="13" l="1"/>
  <c r="AV153" i="13"/>
  <c r="AY153" i="13" s="1"/>
  <c r="AI153" i="13"/>
  <c r="AR153" i="13" s="1"/>
  <c r="CA152" i="13"/>
  <c r="CD152" i="13" s="1"/>
  <c r="CF152" i="13" s="1"/>
  <c r="M153" i="13"/>
  <c r="S153" i="13"/>
  <c r="AB154" i="13" s="1"/>
  <c r="BP153" i="13"/>
  <c r="I153" i="13"/>
  <c r="BM153" i="13"/>
  <c r="I364" i="7"/>
  <c r="Q364" i="7"/>
  <c r="K364" i="7"/>
  <c r="O364" i="7"/>
  <c r="P364" i="7"/>
  <c r="R364" i="7"/>
  <c r="N364" i="7"/>
  <c r="J364" i="7"/>
  <c r="G364" i="7"/>
  <c r="H364" i="7"/>
  <c r="BK198" i="13"/>
  <c r="BW153" i="13" l="1"/>
  <c r="BZ153" i="13"/>
  <c r="BB153" i="13"/>
  <c r="AU153" i="13"/>
  <c r="AX153" i="13" s="1"/>
  <c r="CE152" i="13"/>
  <c r="R153" i="13"/>
  <c r="AA154" i="13" s="1"/>
  <c r="L153" i="13"/>
  <c r="S364" i="7"/>
  <c r="K264" i="12" s="1"/>
  <c r="L264" i="12" s="1"/>
  <c r="M264" i="12" s="1"/>
  <c r="L364" i="7"/>
  <c r="G264" i="12" s="1"/>
  <c r="P153" i="13"/>
  <c r="H153" i="13"/>
  <c r="BO153" i="13"/>
  <c r="BL153" i="13"/>
  <c r="BJ198" i="13"/>
  <c r="BI198" i="13"/>
  <c r="BV153" i="13" l="1"/>
  <c r="BY153" i="13"/>
  <c r="H264" i="12"/>
  <c r="I264" i="12" s="1"/>
  <c r="BA153" i="13"/>
  <c r="BD153" i="13" s="1"/>
  <c r="AK154" i="13"/>
  <c r="AT154" i="13" s="1"/>
  <c r="CC153" i="13"/>
  <c r="Q153" i="13"/>
  <c r="Z154" i="13" s="1"/>
  <c r="F364" i="7" s="1"/>
  <c r="K153" i="13"/>
  <c r="BR153" i="13"/>
  <c r="BS154" i="13" s="1"/>
  <c r="N265" i="12"/>
  <c r="O153" i="13"/>
  <c r="BU153" i="13" l="1"/>
  <c r="BX153" i="13"/>
  <c r="J265" i="12"/>
  <c r="AW154" i="13"/>
  <c r="AZ154" i="13" s="1"/>
  <c r="AJ154" i="13"/>
  <c r="AS154" i="13" s="1"/>
  <c r="CB153" i="13"/>
  <c r="BQ154" i="13"/>
  <c r="J154" i="13"/>
  <c r="BN154" i="13"/>
  <c r="BH154" i="13"/>
  <c r="N153" i="13"/>
  <c r="BJ199" i="13"/>
  <c r="BK199" i="13"/>
  <c r="BI199" i="13"/>
  <c r="BC154" i="13" l="1"/>
  <c r="AV154" i="13"/>
  <c r="AY154" i="13" s="1"/>
  <c r="AI154" i="13"/>
  <c r="AR154" i="13" s="1"/>
  <c r="CA153" i="13"/>
  <c r="CD153" i="13" s="1"/>
  <c r="CF153" i="13" s="1"/>
  <c r="M154" i="13"/>
  <c r="S154" i="13"/>
  <c r="AB155" i="13" s="1"/>
  <c r="N365" i="7"/>
  <c r="K365" i="7"/>
  <c r="O365" i="7"/>
  <c r="R365" i="7"/>
  <c r="H365" i="7"/>
  <c r="I365" i="7"/>
  <c r="J365" i="7"/>
  <c r="G365" i="7"/>
  <c r="P365" i="7"/>
  <c r="Q365" i="7"/>
  <c r="I154" i="13"/>
  <c r="BP154" i="13"/>
  <c r="BM154" i="13"/>
  <c r="BW154" i="13" l="1"/>
  <c r="BZ154" i="13"/>
  <c r="BB154" i="13"/>
  <c r="AU154" i="13"/>
  <c r="AX154" i="13" s="1"/>
  <c r="CE153" i="13"/>
  <c r="R154" i="13"/>
  <c r="AA155" i="13" s="1"/>
  <c r="L154" i="13"/>
  <c r="L365" i="7"/>
  <c r="G265" i="12" s="1"/>
  <c r="BO154" i="13"/>
  <c r="H154" i="13"/>
  <c r="BL154" i="13"/>
  <c r="S365" i="7"/>
  <c r="K265" i="12" s="1"/>
  <c r="L265" i="12" s="1"/>
  <c r="M265" i="12" s="1"/>
  <c r="P154" i="13"/>
  <c r="BK200" i="13"/>
  <c r="BV154" i="13" l="1"/>
  <c r="BY154" i="13"/>
  <c r="H265" i="12"/>
  <c r="I265" i="12" s="1"/>
  <c r="BA154" i="13"/>
  <c r="BD154" i="13" s="1"/>
  <c r="AK155" i="13"/>
  <c r="AT155" i="13" s="1"/>
  <c r="CC154" i="13"/>
  <c r="O154" i="13"/>
  <c r="K154" i="13"/>
  <c r="Q154" i="13"/>
  <c r="Z155" i="13" s="1"/>
  <c r="F365" i="7" s="1"/>
  <c r="BR154" i="13"/>
  <c r="BS155" i="13" s="1"/>
  <c r="N266" i="12"/>
  <c r="BJ200" i="13"/>
  <c r="BI200" i="13"/>
  <c r="BU154" i="13" l="1"/>
  <c r="BX154" i="13"/>
  <c r="J266" i="12"/>
  <c r="AW155" i="13"/>
  <c r="AZ155" i="13" s="1"/>
  <c r="AJ155" i="13"/>
  <c r="AS155" i="13" s="1"/>
  <c r="CB154" i="13"/>
  <c r="BH155" i="13"/>
  <c r="BQ155" i="13"/>
  <c r="J155" i="13"/>
  <c r="BN155" i="13"/>
  <c r="N154" i="13"/>
  <c r="BK201" i="13"/>
  <c r="BC155" i="13" l="1"/>
  <c r="AV155" i="13"/>
  <c r="AY155" i="13" s="1"/>
  <c r="AI155" i="13"/>
  <c r="AR155" i="13" s="1"/>
  <c r="CA154" i="13"/>
  <c r="CD154" i="13" s="1"/>
  <c r="CE154" i="13" s="1"/>
  <c r="BP155" i="13"/>
  <c r="I155" i="13"/>
  <c r="BM155" i="13"/>
  <c r="S155" i="13"/>
  <c r="AB156" i="13" s="1"/>
  <c r="M155" i="13"/>
  <c r="P366" i="7"/>
  <c r="G366" i="7"/>
  <c r="R366" i="7"/>
  <c r="Q366" i="7"/>
  <c r="O366" i="7"/>
  <c r="H366" i="7"/>
  <c r="N366" i="7"/>
  <c r="K366" i="7"/>
  <c r="I366" i="7"/>
  <c r="J366" i="7"/>
  <c r="BJ201" i="13"/>
  <c r="BW155" i="13" l="1"/>
  <c r="BZ155" i="13"/>
  <c r="BB155" i="13"/>
  <c r="AU155" i="13"/>
  <c r="AX155" i="13" s="1"/>
  <c r="CF154" i="13"/>
  <c r="L366" i="7"/>
  <c r="G266" i="12" s="1"/>
  <c r="S366" i="7"/>
  <c r="K266" i="12" s="1"/>
  <c r="L266" i="12" s="1"/>
  <c r="M266" i="12" s="1"/>
  <c r="P155" i="13"/>
  <c r="BO155" i="13"/>
  <c r="H155" i="13"/>
  <c r="BL155" i="13"/>
  <c r="L155" i="13"/>
  <c r="R155" i="13"/>
  <c r="AA156" i="13" s="1"/>
  <c r="BI201" i="13"/>
  <c r="BV155" i="13" l="1"/>
  <c r="BY155" i="13"/>
  <c r="BA155" i="13"/>
  <c r="BD155" i="13" s="1"/>
  <c r="H266" i="12"/>
  <c r="I266" i="12" s="1"/>
  <c r="AK156" i="13"/>
  <c r="AT156" i="13" s="1"/>
  <c r="CC155" i="13"/>
  <c r="K155" i="13"/>
  <c r="Q155" i="13"/>
  <c r="Z156" i="13" s="1"/>
  <c r="F366" i="7" s="1"/>
  <c r="BR155" i="13"/>
  <c r="BS156" i="13" s="1"/>
  <c r="O155" i="13"/>
  <c r="N267" i="12"/>
  <c r="BJ202" i="13"/>
  <c r="BU155" i="13" l="1"/>
  <c r="BX155" i="13"/>
  <c r="J267" i="12"/>
  <c r="AW156" i="13"/>
  <c r="AZ156" i="13" s="1"/>
  <c r="AJ156" i="13"/>
  <c r="AS156" i="13" s="1"/>
  <c r="CB155" i="13"/>
  <c r="BH156" i="13"/>
  <c r="BQ156" i="13"/>
  <c r="J156" i="13"/>
  <c r="BN156" i="13"/>
  <c r="N155" i="13"/>
  <c r="BK202" i="13"/>
  <c r="BI202" i="13"/>
  <c r="BC156" i="13" l="1"/>
  <c r="AV156" i="13"/>
  <c r="AY156" i="13" s="1"/>
  <c r="AI156" i="13"/>
  <c r="AR156" i="13" s="1"/>
  <c r="CA155" i="13"/>
  <c r="CD155" i="13" s="1"/>
  <c r="CF155" i="13" s="1"/>
  <c r="K367" i="7"/>
  <c r="I367" i="7"/>
  <c r="H367" i="7"/>
  <c r="R367" i="7"/>
  <c r="P367" i="7"/>
  <c r="N367" i="7"/>
  <c r="O367" i="7"/>
  <c r="Q367" i="7"/>
  <c r="G367" i="7"/>
  <c r="J367" i="7"/>
  <c r="BP156" i="13"/>
  <c r="I156" i="13"/>
  <c r="BM156" i="13"/>
  <c r="M156" i="13"/>
  <c r="S156" i="13"/>
  <c r="AB157" i="13" s="1"/>
  <c r="BW156" i="13" l="1"/>
  <c r="BZ156" i="13"/>
  <c r="BB156" i="13"/>
  <c r="AU156" i="13"/>
  <c r="AX156" i="13" s="1"/>
  <c r="CE155" i="13"/>
  <c r="P156" i="13"/>
  <c r="H156" i="13"/>
  <c r="BO156" i="13"/>
  <c r="BL156" i="13"/>
  <c r="R156" i="13"/>
  <c r="AA157" i="13" s="1"/>
  <c r="L156" i="13"/>
  <c r="L367" i="7"/>
  <c r="G267" i="12" s="1"/>
  <c r="S367" i="7"/>
  <c r="K267" i="12" s="1"/>
  <c r="L267" i="12" s="1"/>
  <c r="M267" i="12" s="1"/>
  <c r="BV156" i="13" l="1"/>
  <c r="BY156" i="13"/>
  <c r="H267" i="12"/>
  <c r="I267" i="12" s="1"/>
  <c r="BA156" i="13"/>
  <c r="BD156" i="13" s="1"/>
  <c r="AK157" i="13"/>
  <c r="AT157" i="13" s="1"/>
  <c r="CC156" i="13"/>
  <c r="N268" i="12"/>
  <c r="O156" i="13"/>
  <c r="Q156" i="13"/>
  <c r="Z157" i="13" s="1"/>
  <c r="F367" i="7" s="1"/>
  <c r="K156" i="13"/>
  <c r="BR156" i="13"/>
  <c r="BS157" i="13" s="1"/>
  <c r="BK203" i="13"/>
  <c r="BJ203" i="13"/>
  <c r="BI203" i="13"/>
  <c r="BU156" i="13" l="1"/>
  <c r="BX156" i="13"/>
  <c r="J268" i="12"/>
  <c r="AW157" i="13"/>
  <c r="AZ157" i="13" s="1"/>
  <c r="AJ157" i="13"/>
  <c r="AS157" i="13" s="1"/>
  <c r="CB156" i="13"/>
  <c r="BH157" i="13"/>
  <c r="N156" i="13"/>
  <c r="BQ157" i="13"/>
  <c r="J157" i="13"/>
  <c r="BN157" i="13"/>
  <c r="BC157" i="13" l="1"/>
  <c r="AV157" i="13"/>
  <c r="AY157" i="13" s="1"/>
  <c r="AI157" i="13"/>
  <c r="AR157" i="13" s="1"/>
  <c r="CA156" i="13"/>
  <c r="CD156" i="13" s="1"/>
  <c r="CF156" i="13" s="1"/>
  <c r="BP157" i="13"/>
  <c r="I157" i="13"/>
  <c r="BM157" i="13"/>
  <c r="K368" i="7"/>
  <c r="I368" i="7"/>
  <c r="G368" i="7"/>
  <c r="J368" i="7"/>
  <c r="P368" i="7"/>
  <c r="N368" i="7"/>
  <c r="Q368" i="7"/>
  <c r="H368" i="7"/>
  <c r="R368" i="7"/>
  <c r="O368" i="7"/>
  <c r="S157" i="13"/>
  <c r="AB158" i="13" s="1"/>
  <c r="M157" i="13"/>
  <c r="BK204" i="13"/>
  <c r="BW157" i="13" l="1"/>
  <c r="BZ157" i="13"/>
  <c r="BB157" i="13"/>
  <c r="AU157" i="13"/>
  <c r="AX157" i="13" s="1"/>
  <c r="CE156" i="13"/>
  <c r="P157" i="13"/>
  <c r="BO157" i="13"/>
  <c r="H157" i="13"/>
  <c r="BL157" i="13"/>
  <c r="L368" i="7"/>
  <c r="G268" i="12" s="1"/>
  <c r="R157" i="13"/>
  <c r="AA158" i="13" s="1"/>
  <c r="L157" i="13"/>
  <c r="S368" i="7"/>
  <c r="K268" i="12" s="1"/>
  <c r="L268" i="12" s="1"/>
  <c r="M268" i="12" s="1"/>
  <c r="BJ204" i="13"/>
  <c r="BI204" i="13"/>
  <c r="BV157" i="13" l="1"/>
  <c r="BY157" i="13"/>
  <c r="BA157" i="13"/>
  <c r="BD157" i="13" s="1"/>
  <c r="H268" i="12"/>
  <c r="I268" i="12" s="1"/>
  <c r="AK158" i="13"/>
  <c r="AT158" i="13" s="1"/>
  <c r="CC157" i="13"/>
  <c r="N269" i="12"/>
  <c r="O157" i="13"/>
  <c r="K157" i="13"/>
  <c r="Q157" i="13"/>
  <c r="Z158" i="13" s="1"/>
  <c r="BR157" i="13"/>
  <c r="BS158" i="13" s="1"/>
  <c r="BK205" i="13"/>
  <c r="BU157" i="13" l="1"/>
  <c r="BX157" i="13"/>
  <c r="BH158" i="13"/>
  <c r="F368" i="7"/>
  <c r="J269" i="12"/>
  <c r="AW158" i="13"/>
  <c r="AZ158" i="13" s="1"/>
  <c r="AJ158" i="13"/>
  <c r="AS158" i="13" s="1"/>
  <c r="CB157" i="13"/>
  <c r="N157" i="13"/>
  <c r="J158" i="13"/>
  <c r="BQ158" i="13"/>
  <c r="BN158" i="13"/>
  <c r="BJ205" i="13"/>
  <c r="BC158" i="13" l="1"/>
  <c r="AV158" i="13"/>
  <c r="AY158" i="13" s="1"/>
  <c r="AI158" i="13"/>
  <c r="AR158" i="13" s="1"/>
  <c r="O369" i="7"/>
  <c r="CA157" i="13"/>
  <c r="CD157" i="13" s="1"/>
  <c r="CE157" i="13" s="1"/>
  <c r="H369" i="7"/>
  <c r="G369" i="7"/>
  <c r="N369" i="7"/>
  <c r="J369" i="7"/>
  <c r="K369" i="7"/>
  <c r="Q369" i="7"/>
  <c r="P369" i="7"/>
  <c r="I369" i="7"/>
  <c r="R369" i="7"/>
  <c r="BP158" i="13"/>
  <c r="I158" i="13"/>
  <c r="BM158" i="13"/>
  <c r="M158" i="13"/>
  <c r="S158" i="13"/>
  <c r="AB159" i="13" s="1"/>
  <c r="BI205" i="13"/>
  <c r="BW158" i="13" l="1"/>
  <c r="BZ158" i="13"/>
  <c r="BB158" i="13"/>
  <c r="AU158" i="13"/>
  <c r="AX158" i="13" s="1"/>
  <c r="CF157" i="13"/>
  <c r="L369" i="7"/>
  <c r="G269" i="12" s="1"/>
  <c r="S369" i="7"/>
  <c r="K269" i="12" s="1"/>
  <c r="L269" i="12" s="1"/>
  <c r="M269" i="12" s="1"/>
  <c r="BO158" i="13"/>
  <c r="H158" i="13"/>
  <c r="BL158" i="13"/>
  <c r="L158" i="13"/>
  <c r="R158" i="13"/>
  <c r="AA159" i="13" s="1"/>
  <c r="P158" i="13"/>
  <c r="BV158" i="13" l="1"/>
  <c r="BY158" i="13"/>
  <c r="BA158" i="13"/>
  <c r="BD158" i="13" s="1"/>
  <c r="H269" i="12"/>
  <c r="I269" i="12" s="1"/>
  <c r="AK159" i="13"/>
  <c r="AT159" i="13" s="1"/>
  <c r="CC158" i="13"/>
  <c r="N270" i="12"/>
  <c r="Q158" i="13"/>
  <c r="Z159" i="13" s="1"/>
  <c r="F369" i="7" s="1"/>
  <c r="K158" i="13"/>
  <c r="BR158" i="13"/>
  <c r="BS159" i="13" s="1"/>
  <c r="O158" i="13"/>
  <c r="BK206" i="13"/>
  <c r="BJ206" i="13"/>
  <c r="BU158" i="13" l="1"/>
  <c r="BX158" i="13"/>
  <c r="J270" i="12"/>
  <c r="AW159" i="13"/>
  <c r="AZ159" i="13" s="1"/>
  <c r="AJ159" i="13"/>
  <c r="AS159" i="13" s="1"/>
  <c r="CB158" i="13"/>
  <c r="BQ159" i="13"/>
  <c r="J159" i="13"/>
  <c r="BN159" i="13"/>
  <c r="BH159" i="13"/>
  <c r="N158" i="13"/>
  <c r="BK207" i="13"/>
  <c r="BI206" i="13"/>
  <c r="BC159" i="13" l="1"/>
  <c r="AV159" i="13"/>
  <c r="AY159" i="13" s="1"/>
  <c r="AI159" i="13"/>
  <c r="AR159" i="13" s="1"/>
  <c r="CA158" i="13"/>
  <c r="CD158" i="13" s="1"/>
  <c r="CF158" i="13" s="1"/>
  <c r="G370" i="7"/>
  <c r="H370" i="7"/>
  <c r="P370" i="7"/>
  <c r="J370" i="7"/>
  <c r="R370" i="7"/>
  <c r="I370" i="7"/>
  <c r="Q370" i="7"/>
  <c r="K370" i="7"/>
  <c r="N370" i="7"/>
  <c r="O370" i="7"/>
  <c r="S159" i="13"/>
  <c r="AB160" i="13" s="1"/>
  <c r="M159" i="13"/>
  <c r="I159" i="13"/>
  <c r="BP159" i="13"/>
  <c r="BM159" i="13"/>
  <c r="BJ207" i="13"/>
  <c r="BI207" i="13"/>
  <c r="BW159" i="13" l="1"/>
  <c r="BZ159" i="13"/>
  <c r="BB159" i="13"/>
  <c r="AU159" i="13"/>
  <c r="AX159" i="13" s="1"/>
  <c r="CE158" i="13"/>
  <c r="P159" i="13"/>
  <c r="R159" i="13"/>
  <c r="AA160" i="13" s="1"/>
  <c r="L159" i="13"/>
  <c r="S370" i="7"/>
  <c r="K270" i="12" s="1"/>
  <c r="L270" i="12" s="1"/>
  <c r="M270" i="12" s="1"/>
  <c r="L370" i="7"/>
  <c r="G270" i="12" s="1"/>
  <c r="BO159" i="13"/>
  <c r="H159" i="13"/>
  <c r="BL159" i="13"/>
  <c r="BV159" i="13" l="1"/>
  <c r="BY159" i="13"/>
  <c r="H270" i="12"/>
  <c r="I270" i="12" s="1"/>
  <c r="BA159" i="13"/>
  <c r="BD159" i="13" s="1"/>
  <c r="AK160" i="13"/>
  <c r="AT160" i="13" s="1"/>
  <c r="CC159" i="13"/>
  <c r="Q159" i="13"/>
  <c r="Z160" i="13" s="1"/>
  <c r="F370" i="7" s="1"/>
  <c r="BR159" i="13"/>
  <c r="BS160" i="13" s="1"/>
  <c r="K159" i="13"/>
  <c r="O159" i="13"/>
  <c r="N271" i="12"/>
  <c r="BK208" i="13"/>
  <c r="BJ208" i="13"/>
  <c r="BU159" i="13" l="1"/>
  <c r="BX159" i="13"/>
  <c r="J271" i="12"/>
  <c r="AW160" i="13"/>
  <c r="AZ160" i="13" s="1"/>
  <c r="AJ160" i="13"/>
  <c r="AS160" i="13" s="1"/>
  <c r="CB159" i="13"/>
  <c r="BH160" i="13"/>
  <c r="N159" i="13"/>
  <c r="BQ160" i="13"/>
  <c r="J160" i="13"/>
  <c r="BN160" i="13"/>
  <c r="BI208" i="13"/>
  <c r="BC160" i="13" l="1"/>
  <c r="AV160" i="13"/>
  <c r="AY160" i="13" s="1"/>
  <c r="AI160" i="13"/>
  <c r="AR160" i="13" s="1"/>
  <c r="CA159" i="13"/>
  <c r="CD159" i="13" s="1"/>
  <c r="CF159" i="13" s="1"/>
  <c r="M160" i="13"/>
  <c r="S160" i="13"/>
  <c r="AB161" i="13" s="1"/>
  <c r="I160" i="13"/>
  <c r="BP160" i="13"/>
  <c r="BM160" i="13"/>
  <c r="K371" i="7"/>
  <c r="Q371" i="7"/>
  <c r="H371" i="7"/>
  <c r="N371" i="7"/>
  <c r="O371" i="7"/>
  <c r="G371" i="7"/>
  <c r="R371" i="7"/>
  <c r="I371" i="7"/>
  <c r="J371" i="7"/>
  <c r="P371" i="7"/>
  <c r="BW160" i="13" l="1"/>
  <c r="BZ160" i="13"/>
  <c r="BB160" i="13"/>
  <c r="AU160" i="13"/>
  <c r="AX160" i="13" s="1"/>
  <c r="CE159" i="13"/>
  <c r="L371" i="7"/>
  <c r="G271" i="12" s="1"/>
  <c r="P160" i="13"/>
  <c r="S371" i="7"/>
  <c r="K271" i="12" s="1"/>
  <c r="L271" i="12" s="1"/>
  <c r="M271" i="12" s="1"/>
  <c r="R160" i="13"/>
  <c r="AA161" i="13" s="1"/>
  <c r="L160" i="13"/>
  <c r="BO160" i="13"/>
  <c r="H160" i="13"/>
  <c r="BL160" i="13"/>
  <c r="BK209" i="13"/>
  <c r="BJ209" i="13"/>
  <c r="BI209" i="13"/>
  <c r="BV160" i="13" l="1"/>
  <c r="BY160" i="13"/>
  <c r="H271" i="12"/>
  <c r="I271" i="12" s="1"/>
  <c r="BA160" i="13"/>
  <c r="BD160" i="13" s="1"/>
  <c r="AK161" i="13"/>
  <c r="AT161" i="13" s="1"/>
  <c r="CC160" i="13"/>
  <c r="O160" i="13"/>
  <c r="Q160" i="13"/>
  <c r="Z161" i="13" s="1"/>
  <c r="F371" i="7" s="1"/>
  <c r="BR160" i="13"/>
  <c r="BS161" i="13" s="1"/>
  <c r="K160" i="13"/>
  <c r="N272" i="12"/>
  <c r="BU160" i="13" l="1"/>
  <c r="BX160" i="13"/>
  <c r="J272" i="12"/>
  <c r="AW161" i="13"/>
  <c r="AZ161" i="13" s="1"/>
  <c r="AJ161" i="13"/>
  <c r="AS161" i="13" s="1"/>
  <c r="CB160" i="13"/>
  <c r="BQ161" i="13"/>
  <c r="J161" i="13"/>
  <c r="BN161" i="13"/>
  <c r="BH161" i="13"/>
  <c r="N160" i="13"/>
  <c r="BC161" i="13" l="1"/>
  <c r="AV161" i="13"/>
  <c r="AY161" i="13" s="1"/>
  <c r="AI161" i="13"/>
  <c r="AR161" i="13" s="1"/>
  <c r="CA160" i="13"/>
  <c r="CD160" i="13" s="1"/>
  <c r="CE160" i="13" s="1"/>
  <c r="M161" i="13"/>
  <c r="S161" i="13"/>
  <c r="AB162" i="13" s="1"/>
  <c r="G372" i="7"/>
  <c r="R372" i="7"/>
  <c r="H372" i="7"/>
  <c r="O372" i="7"/>
  <c r="J372" i="7"/>
  <c r="P372" i="7"/>
  <c r="N372" i="7"/>
  <c r="I372" i="7"/>
  <c r="Q372" i="7"/>
  <c r="K372" i="7"/>
  <c r="I161" i="13"/>
  <c r="BP161" i="13"/>
  <c r="BM161" i="13"/>
  <c r="BK210" i="13"/>
  <c r="BJ210" i="13"/>
  <c r="BI210" i="13"/>
  <c r="BW161" i="13" l="1"/>
  <c r="BZ161" i="13"/>
  <c r="BB161" i="13"/>
  <c r="AU161" i="13"/>
  <c r="AX161" i="13" s="1"/>
  <c r="CF160" i="13"/>
  <c r="R161" i="13"/>
  <c r="AA162" i="13" s="1"/>
  <c r="L161" i="13"/>
  <c r="L372" i="7"/>
  <c r="G272" i="12" s="1"/>
  <c r="H161" i="13"/>
  <c r="BO161" i="13"/>
  <c r="BL161" i="13"/>
  <c r="P161" i="13"/>
  <c r="S372" i="7"/>
  <c r="K272" i="12" s="1"/>
  <c r="L272" i="12" s="1"/>
  <c r="M272" i="12" s="1"/>
  <c r="BJ211" i="13"/>
  <c r="BK211" i="13"/>
  <c r="BV161" i="13" l="1"/>
  <c r="BY161" i="13"/>
  <c r="BA161" i="13"/>
  <c r="BD161" i="13" s="1"/>
  <c r="H272" i="12"/>
  <c r="I272" i="12" s="1"/>
  <c r="AK162" i="13"/>
  <c r="AT162" i="13" s="1"/>
  <c r="CC161" i="13"/>
  <c r="O161" i="13"/>
  <c r="N273" i="12"/>
  <c r="K161" i="13"/>
  <c r="BR161" i="13"/>
  <c r="BS162" i="13" s="1"/>
  <c r="Q161" i="13"/>
  <c r="Z162" i="13" s="1"/>
  <c r="F372" i="7" s="1"/>
  <c r="BI211" i="13"/>
  <c r="BU161" i="13" l="1"/>
  <c r="BX161" i="13"/>
  <c r="J273" i="12"/>
  <c r="AW162" i="13"/>
  <c r="AZ162" i="13" s="1"/>
  <c r="AJ162" i="13"/>
  <c r="AS162" i="13" s="1"/>
  <c r="CB161" i="13"/>
  <c r="BH162" i="13"/>
  <c r="N161" i="13"/>
  <c r="BQ162" i="13"/>
  <c r="J162" i="13"/>
  <c r="BN162" i="13"/>
  <c r="BC162" i="13" l="1"/>
  <c r="AV162" i="13"/>
  <c r="AY162" i="13" s="1"/>
  <c r="AI162" i="13"/>
  <c r="AR162" i="13" s="1"/>
  <c r="CA161" i="13"/>
  <c r="CD161" i="13" s="1"/>
  <c r="CF161" i="13" s="1"/>
  <c r="BP162" i="13"/>
  <c r="I162" i="13"/>
  <c r="BM162" i="13"/>
  <c r="M162" i="13"/>
  <c r="S162" i="13"/>
  <c r="AB163" i="13" s="1"/>
  <c r="G373" i="7"/>
  <c r="R373" i="7"/>
  <c r="N373" i="7"/>
  <c r="P373" i="7"/>
  <c r="K373" i="7"/>
  <c r="O373" i="7"/>
  <c r="I373" i="7"/>
  <c r="H373" i="7"/>
  <c r="J373" i="7"/>
  <c r="Q373" i="7"/>
  <c r="BW162" i="13" l="1"/>
  <c r="BZ162" i="13"/>
  <c r="BB162" i="13"/>
  <c r="AU162" i="13"/>
  <c r="AX162" i="13" s="1"/>
  <c r="CE161" i="13"/>
  <c r="P162" i="13"/>
  <c r="BO162" i="13"/>
  <c r="H162" i="13"/>
  <c r="BL162" i="13"/>
  <c r="L373" i="7"/>
  <c r="G273" i="12" s="1"/>
  <c r="L162" i="13"/>
  <c r="R162" i="13"/>
  <c r="AA163" i="13" s="1"/>
  <c r="S373" i="7"/>
  <c r="K273" i="12" s="1"/>
  <c r="L273" i="12" s="1"/>
  <c r="M273" i="12" s="1"/>
  <c r="BK212" i="13"/>
  <c r="BJ212" i="13"/>
  <c r="BI212" i="13"/>
  <c r="BV162" i="13" l="1"/>
  <c r="BY162" i="13"/>
  <c r="BA162" i="13"/>
  <c r="BD162" i="13" s="1"/>
  <c r="H273" i="12"/>
  <c r="I273" i="12" s="1"/>
  <c r="AK163" i="13"/>
  <c r="AT163" i="13" s="1"/>
  <c r="CC162" i="13"/>
  <c r="O162" i="13"/>
  <c r="K162" i="13"/>
  <c r="BR162" i="13"/>
  <c r="BS163" i="13" s="1"/>
  <c r="Q162" i="13"/>
  <c r="Z163" i="13" s="1"/>
  <c r="F373" i="7" s="1"/>
  <c r="N274" i="12"/>
  <c r="BK213" i="13"/>
  <c r="BU162" i="13" l="1"/>
  <c r="BX162" i="13"/>
  <c r="J274" i="12"/>
  <c r="AW163" i="13"/>
  <c r="AZ163" i="13" s="1"/>
  <c r="AJ163" i="13"/>
  <c r="AS163" i="13" s="1"/>
  <c r="CB162" i="13"/>
  <c r="BQ163" i="13"/>
  <c r="J163" i="13"/>
  <c r="BN163" i="13"/>
  <c r="N162" i="13"/>
  <c r="BH163" i="13"/>
  <c r="BJ213" i="13"/>
  <c r="BI213" i="13"/>
  <c r="BC163" i="13" l="1"/>
  <c r="AV163" i="13"/>
  <c r="AY163" i="13" s="1"/>
  <c r="AI163" i="13"/>
  <c r="AR163" i="13" s="1"/>
  <c r="CA162" i="13"/>
  <c r="CD162" i="13" s="1"/>
  <c r="CF162" i="13" s="1"/>
  <c r="I163" i="13"/>
  <c r="BP163" i="13"/>
  <c r="BM163" i="13"/>
  <c r="S163" i="13"/>
  <c r="AB164" i="13" s="1"/>
  <c r="M163" i="13"/>
  <c r="J374" i="7"/>
  <c r="G374" i="7"/>
  <c r="O374" i="7"/>
  <c r="K374" i="7"/>
  <c r="P374" i="7"/>
  <c r="N374" i="7"/>
  <c r="H374" i="7"/>
  <c r="I374" i="7"/>
  <c r="R374" i="7"/>
  <c r="Q374" i="7"/>
  <c r="BW163" i="13" l="1"/>
  <c r="BZ163" i="13"/>
  <c r="BB163" i="13"/>
  <c r="AU163" i="13"/>
  <c r="AX163" i="13" s="1"/>
  <c r="CE162" i="13"/>
  <c r="S374" i="7"/>
  <c r="K274" i="12" s="1"/>
  <c r="L274" i="12" s="1"/>
  <c r="M274" i="12" s="1"/>
  <c r="L374" i="7"/>
  <c r="G274" i="12" s="1"/>
  <c r="R163" i="13"/>
  <c r="AA164" i="13" s="1"/>
  <c r="L163" i="13"/>
  <c r="H163" i="13"/>
  <c r="BO163" i="13"/>
  <c r="BL163" i="13"/>
  <c r="P163" i="13"/>
  <c r="BV163" i="13" l="1"/>
  <c r="BY163" i="13"/>
  <c r="H274" i="12"/>
  <c r="I274" i="12" s="1"/>
  <c r="BA163" i="13"/>
  <c r="BD163" i="13" s="1"/>
  <c r="AK164" i="13"/>
  <c r="AT164" i="13" s="1"/>
  <c r="CC163" i="13"/>
  <c r="Q163" i="13"/>
  <c r="Z164" i="13" s="1"/>
  <c r="F374" i="7" s="1"/>
  <c r="K163" i="13"/>
  <c r="BR163" i="13"/>
  <c r="BS164" i="13" s="1"/>
  <c r="N275" i="12"/>
  <c r="O163" i="13"/>
  <c r="BJ214" i="13"/>
  <c r="BK214" i="13"/>
  <c r="BI214" i="13"/>
  <c r="BU163" i="13" l="1"/>
  <c r="BX163" i="13"/>
  <c r="J275" i="12"/>
  <c r="AW164" i="13"/>
  <c r="AZ164" i="13" s="1"/>
  <c r="AJ164" i="13"/>
  <c r="AS164" i="13" s="1"/>
  <c r="CB163" i="13"/>
  <c r="N163" i="13"/>
  <c r="BH164" i="13"/>
  <c r="BQ164" i="13"/>
  <c r="J164" i="13"/>
  <c r="BN164" i="13"/>
  <c r="BK215" i="13"/>
  <c r="BJ215" i="13"/>
  <c r="BC164" i="13" l="1"/>
  <c r="AV164" i="13"/>
  <c r="AY164" i="13" s="1"/>
  <c r="AI164" i="13"/>
  <c r="AR164" i="13" s="1"/>
  <c r="CA163" i="13"/>
  <c r="CD163" i="13" s="1"/>
  <c r="CE163" i="13" s="1"/>
  <c r="N375" i="7"/>
  <c r="P375" i="7"/>
  <c r="K375" i="7"/>
  <c r="O375" i="7"/>
  <c r="Q375" i="7"/>
  <c r="I375" i="7"/>
  <c r="H375" i="7"/>
  <c r="G375" i="7"/>
  <c r="J375" i="7"/>
  <c r="R375" i="7"/>
  <c r="BP164" i="13"/>
  <c r="I164" i="13"/>
  <c r="BM164" i="13"/>
  <c r="S164" i="13"/>
  <c r="AB165" i="13" s="1"/>
  <c r="M164" i="13"/>
  <c r="BW164" i="13" l="1"/>
  <c r="BZ164" i="13"/>
  <c r="BB164" i="13"/>
  <c r="AU164" i="13"/>
  <c r="AX164" i="13" s="1"/>
  <c r="CF163" i="13"/>
  <c r="L375" i="7"/>
  <c r="G275" i="12" s="1"/>
  <c r="H164" i="13"/>
  <c r="BO164" i="13"/>
  <c r="BL164" i="13"/>
  <c r="S375" i="7"/>
  <c r="K275" i="12" s="1"/>
  <c r="L275" i="12" s="1"/>
  <c r="M275" i="12" s="1"/>
  <c r="L164" i="13"/>
  <c r="R164" i="13"/>
  <c r="AA165" i="13" s="1"/>
  <c r="P164" i="13"/>
  <c r="BI215" i="13"/>
  <c r="BV164" i="13" l="1"/>
  <c r="BY164" i="13"/>
  <c r="H275" i="12"/>
  <c r="I275" i="12" s="1"/>
  <c r="BA164" i="13"/>
  <c r="BD164" i="13" s="1"/>
  <c r="AK165" i="13"/>
  <c r="AT165" i="13" s="1"/>
  <c r="CC164" i="13"/>
  <c r="N276" i="12"/>
  <c r="K164" i="13"/>
  <c r="Q164" i="13"/>
  <c r="Z165" i="13" s="1"/>
  <c r="F375" i="7" s="1"/>
  <c r="BR164" i="13"/>
  <c r="BS165" i="13" s="1"/>
  <c r="O164" i="13"/>
  <c r="BU164" i="13" l="1"/>
  <c r="BX164" i="13"/>
  <c r="J276" i="12"/>
  <c r="AW165" i="13"/>
  <c r="AZ165" i="13" s="1"/>
  <c r="AJ165" i="13"/>
  <c r="AS165" i="13" s="1"/>
  <c r="CB164" i="13"/>
  <c r="N164" i="13"/>
  <c r="BQ165" i="13"/>
  <c r="J165" i="13"/>
  <c r="BN165" i="13"/>
  <c r="BH165" i="13"/>
  <c r="BK216" i="13"/>
  <c r="BJ216" i="13"/>
  <c r="BC165" i="13" l="1"/>
  <c r="AV165" i="13"/>
  <c r="AY165" i="13" s="1"/>
  <c r="AI165" i="13"/>
  <c r="AR165" i="13" s="1"/>
  <c r="CA164" i="13"/>
  <c r="CD164" i="13" s="1"/>
  <c r="CF164" i="13" s="1"/>
  <c r="J376" i="7"/>
  <c r="G376" i="7"/>
  <c r="Q376" i="7"/>
  <c r="K376" i="7"/>
  <c r="N376" i="7"/>
  <c r="H376" i="7"/>
  <c r="R376" i="7"/>
  <c r="O376" i="7"/>
  <c r="P376" i="7"/>
  <c r="I376" i="7"/>
  <c r="BP165" i="13"/>
  <c r="I165" i="13"/>
  <c r="BM165" i="13"/>
  <c r="S165" i="13"/>
  <c r="AB166" i="13" s="1"/>
  <c r="M165" i="13"/>
  <c r="BI216" i="13"/>
  <c r="BW165" i="13" l="1"/>
  <c r="BZ165" i="13"/>
  <c r="BB165" i="13"/>
  <c r="AU165" i="13"/>
  <c r="AX165" i="13" s="1"/>
  <c r="CE164" i="13"/>
  <c r="R165" i="13"/>
  <c r="AA166" i="13" s="1"/>
  <c r="L165" i="13"/>
  <c r="L376" i="7"/>
  <c r="G276" i="12" s="1"/>
  <c r="H165" i="13"/>
  <c r="BO165" i="13"/>
  <c r="BL165" i="13"/>
  <c r="P165" i="13"/>
  <c r="S376" i="7"/>
  <c r="K276" i="12" s="1"/>
  <c r="L276" i="12" s="1"/>
  <c r="M276" i="12" s="1"/>
  <c r="BI217" i="13"/>
  <c r="BV165" i="13" l="1"/>
  <c r="BY165" i="13"/>
  <c r="H276" i="12"/>
  <c r="I276" i="12" s="1"/>
  <c r="BA165" i="13"/>
  <c r="BD165" i="13" s="1"/>
  <c r="AK166" i="13"/>
  <c r="AT166" i="13" s="1"/>
  <c r="CC165" i="13"/>
  <c r="K165" i="13"/>
  <c r="BR165" i="13"/>
  <c r="BS166" i="13" s="1"/>
  <c r="Q165" i="13"/>
  <c r="Z166" i="13" s="1"/>
  <c r="F376" i="7" s="1"/>
  <c r="O165" i="13"/>
  <c r="N277" i="12"/>
  <c r="BJ217" i="13"/>
  <c r="BK217" i="13"/>
  <c r="BU165" i="13" l="1"/>
  <c r="BX165" i="13"/>
  <c r="J277" i="12"/>
  <c r="AJ166" i="13"/>
  <c r="AS166" i="13" s="1"/>
  <c r="CB165" i="13"/>
  <c r="BH166" i="13"/>
  <c r="N165" i="13"/>
  <c r="AW166" i="13" l="1"/>
  <c r="AZ166" i="13" s="1"/>
  <c r="AV166" i="13"/>
  <c r="AY166" i="13" s="1"/>
  <c r="BQ166" i="13"/>
  <c r="J166" i="13"/>
  <c r="S166" i="13" s="1"/>
  <c r="AB167" i="13" s="1"/>
  <c r="BN166" i="13"/>
  <c r="AI166" i="13"/>
  <c r="AR166" i="13" s="1"/>
  <c r="CA165" i="13"/>
  <c r="CD165" i="13" s="1"/>
  <c r="CF165" i="13" s="1"/>
  <c r="BP166" i="13"/>
  <c r="I166" i="13"/>
  <c r="BM166" i="13"/>
  <c r="Q377" i="7"/>
  <c r="J377" i="7"/>
  <c r="G377" i="7"/>
  <c r="P377" i="7"/>
  <c r="H377" i="7"/>
  <c r="K377" i="7"/>
  <c r="R377" i="7"/>
  <c r="O377" i="7"/>
  <c r="I377" i="7"/>
  <c r="N377" i="7"/>
  <c r="M166" i="13" l="1"/>
  <c r="BW166" i="13" s="1"/>
  <c r="BC166" i="13"/>
  <c r="BB166" i="13"/>
  <c r="AU166" i="13"/>
  <c r="AX166" i="13" s="1"/>
  <c r="CE165" i="13"/>
  <c r="L377" i="7"/>
  <c r="G277" i="12" s="1"/>
  <c r="S377" i="7"/>
  <c r="K277" i="12" s="1"/>
  <c r="L277" i="12" s="1"/>
  <c r="M277" i="12" s="1"/>
  <c r="L166" i="13"/>
  <c r="R166" i="13"/>
  <c r="AA167" i="13" s="1"/>
  <c r="BO166" i="13"/>
  <c r="H166" i="13"/>
  <c r="BL166" i="13"/>
  <c r="P166" i="13" l="1"/>
  <c r="BZ166" i="13"/>
  <c r="CC166" i="13" s="1"/>
  <c r="BV166" i="13"/>
  <c r="BY166" i="13"/>
  <c r="BA166" i="13"/>
  <c r="BD166" i="13" s="1"/>
  <c r="H277" i="12"/>
  <c r="I277" i="12" s="1"/>
  <c r="AK167" i="13"/>
  <c r="AT167" i="13" s="1"/>
  <c r="K166" i="13"/>
  <c r="Q166" i="13"/>
  <c r="Z167" i="13" s="1"/>
  <c r="F377" i="7" s="1"/>
  <c r="BR166" i="13"/>
  <c r="BS167" i="13" s="1"/>
  <c r="O166" i="13"/>
  <c r="N278" i="12"/>
  <c r="BK218" i="13"/>
  <c r="BI218" i="13"/>
  <c r="BJ218" i="13"/>
  <c r="BU166" i="13" l="1"/>
  <c r="BX166" i="13"/>
  <c r="J278" i="12"/>
  <c r="AW167" i="13"/>
  <c r="AZ167" i="13" s="1"/>
  <c r="AJ167" i="13"/>
  <c r="AS167" i="13" s="1"/>
  <c r="CB166" i="13"/>
  <c r="BQ167" i="13"/>
  <c r="J167" i="13"/>
  <c r="BN167" i="13"/>
  <c r="N166" i="13"/>
  <c r="BH167" i="13"/>
  <c r="BC167" i="13" l="1"/>
  <c r="AV167" i="13"/>
  <c r="AY167" i="13" s="1"/>
  <c r="AI167" i="13"/>
  <c r="AR167" i="13" s="1"/>
  <c r="CA166" i="13"/>
  <c r="CD166" i="13" s="1"/>
  <c r="CE166" i="13" s="1"/>
  <c r="I167" i="13"/>
  <c r="BP167" i="13"/>
  <c r="BM167" i="13"/>
  <c r="K378" i="7"/>
  <c r="J378" i="7"/>
  <c r="P378" i="7"/>
  <c r="Q378" i="7"/>
  <c r="O378" i="7"/>
  <c r="H378" i="7"/>
  <c r="G378" i="7"/>
  <c r="R378" i="7"/>
  <c r="N378" i="7"/>
  <c r="I378" i="7"/>
  <c r="S167" i="13"/>
  <c r="AB168" i="13" s="1"/>
  <c r="M167" i="13"/>
  <c r="BW167" i="13" l="1"/>
  <c r="BZ167" i="13"/>
  <c r="BB167" i="13"/>
  <c r="AU167" i="13"/>
  <c r="AX167" i="13" s="1"/>
  <c r="CF166" i="13"/>
  <c r="R167" i="13"/>
  <c r="AA168" i="13" s="1"/>
  <c r="L167" i="13"/>
  <c r="L378" i="7"/>
  <c r="G278" i="12" s="1"/>
  <c r="H167" i="13"/>
  <c r="BR167" i="13" s="1"/>
  <c r="BS168" i="13" s="1"/>
  <c r="BO167" i="13"/>
  <c r="BL167" i="13"/>
  <c r="P167" i="13"/>
  <c r="S378" i="7"/>
  <c r="K278" i="12" s="1"/>
  <c r="L278" i="12" s="1"/>
  <c r="M278" i="12" s="1"/>
  <c r="BV167" i="13" l="1"/>
  <c r="BY167" i="13"/>
  <c r="H278" i="12"/>
  <c r="I278" i="12" s="1"/>
  <c r="BA167" i="13"/>
  <c r="BD167" i="13" s="1"/>
  <c r="AK168" i="13"/>
  <c r="AT168" i="13" s="1"/>
  <c r="CC167" i="13"/>
  <c r="K167" i="13"/>
  <c r="Q167" i="13"/>
  <c r="Z168" i="13" s="1"/>
  <c r="F378" i="7" s="1"/>
  <c r="O167" i="13"/>
  <c r="N279" i="12"/>
  <c r="BU167" i="13" l="1"/>
  <c r="BX167" i="13"/>
  <c r="J279" i="12"/>
  <c r="AW168" i="13"/>
  <c r="AZ168" i="13" s="1"/>
  <c r="AJ168" i="13"/>
  <c r="AS168" i="13" s="1"/>
  <c r="CB167" i="13"/>
  <c r="N167" i="13"/>
  <c r="BH168" i="13"/>
  <c r="BQ168" i="13"/>
  <c r="J168" i="13"/>
  <c r="BN168" i="13"/>
  <c r="BC168" i="13" l="1"/>
  <c r="AV168" i="13"/>
  <c r="AY168" i="13" s="1"/>
  <c r="AI168" i="13"/>
  <c r="AR168" i="13" s="1"/>
  <c r="CA167" i="13"/>
  <c r="CD167" i="13" s="1"/>
  <c r="CF167" i="13" s="1"/>
  <c r="I168" i="13"/>
  <c r="BP168" i="13"/>
  <c r="BM168" i="13"/>
  <c r="M168" i="13"/>
  <c r="S168" i="13"/>
  <c r="AB169" i="13" s="1"/>
  <c r="Q379" i="7"/>
  <c r="K379" i="7"/>
  <c r="I379" i="7"/>
  <c r="G379" i="7"/>
  <c r="R379" i="7"/>
  <c r="J379" i="7"/>
  <c r="O379" i="7"/>
  <c r="P379" i="7"/>
  <c r="H379" i="7"/>
  <c r="N379" i="7"/>
  <c r="BK219" i="13"/>
  <c r="BK220" i="13"/>
  <c r="BI219" i="13"/>
  <c r="BJ219" i="13"/>
  <c r="BK221" i="13"/>
  <c r="BI220" i="13"/>
  <c r="BJ220" i="13"/>
  <c r="BK222" i="13"/>
  <c r="BI221" i="13"/>
  <c r="BJ221" i="13"/>
  <c r="BK223" i="13"/>
  <c r="BI222" i="13"/>
  <c r="BJ222" i="13"/>
  <c r="BK224" i="13"/>
  <c r="BI223" i="13"/>
  <c r="BJ223" i="13"/>
  <c r="BK225" i="13"/>
  <c r="BI224" i="13"/>
  <c r="BJ224" i="13"/>
  <c r="BK226" i="13"/>
  <c r="BI225" i="13"/>
  <c r="BJ225" i="13"/>
  <c r="BK227" i="13"/>
  <c r="BI226" i="13"/>
  <c r="BJ226" i="13"/>
  <c r="BK228" i="13"/>
  <c r="BI227" i="13"/>
  <c r="BJ227" i="13"/>
  <c r="BK229" i="13"/>
  <c r="BI228" i="13"/>
  <c r="BJ228" i="13"/>
  <c r="BK230" i="13"/>
  <c r="BI229" i="13"/>
  <c r="BJ229" i="13"/>
  <c r="BK231" i="13"/>
  <c r="BI230" i="13"/>
  <c r="BJ230" i="13"/>
  <c r="BK232" i="13"/>
  <c r="BI231" i="13"/>
  <c r="BJ231" i="13"/>
  <c r="BK233" i="13"/>
  <c r="BI232" i="13"/>
  <c r="BJ232" i="13"/>
  <c r="BK234" i="13"/>
  <c r="BI233" i="13"/>
  <c r="BJ233" i="13"/>
  <c r="BK235" i="13"/>
  <c r="BI234" i="13"/>
  <c r="BJ234" i="13"/>
  <c r="BK236" i="13"/>
  <c r="BI235" i="13"/>
  <c r="BJ235" i="13"/>
  <c r="BK237" i="13"/>
  <c r="BI236" i="13"/>
  <c r="BJ236" i="13"/>
  <c r="BK238" i="13"/>
  <c r="BI237" i="13"/>
  <c r="BJ237" i="13"/>
  <c r="BK239" i="13"/>
  <c r="BI238" i="13"/>
  <c r="BJ238" i="13"/>
  <c r="BK240" i="13"/>
  <c r="BI239" i="13"/>
  <c r="BJ239" i="13"/>
  <c r="BK241" i="13"/>
  <c r="BI240" i="13"/>
  <c r="BJ240" i="13"/>
  <c r="BK242" i="13"/>
  <c r="BI241" i="13"/>
  <c r="BJ241" i="13"/>
  <c r="BK243" i="13"/>
  <c r="BI242" i="13"/>
  <c r="BJ242" i="13"/>
  <c r="BK244" i="13"/>
  <c r="BI243" i="13"/>
  <c r="BJ243" i="13"/>
  <c r="BK245" i="13"/>
  <c r="BI244" i="13"/>
  <c r="BJ244" i="13"/>
  <c r="BI245" i="13"/>
  <c r="BI246" i="13"/>
  <c r="BJ245" i="13"/>
  <c r="BJ246" i="13"/>
  <c r="BK246" i="13"/>
  <c r="BJ247" i="13"/>
  <c r="BI247" i="13"/>
  <c r="BK247" i="13"/>
  <c r="BJ248" i="13"/>
  <c r="BJ249" i="13"/>
  <c r="BI248" i="13"/>
  <c r="BK248" i="13"/>
  <c r="BJ250" i="13"/>
  <c r="BI249" i="13"/>
  <c r="BK249" i="13"/>
  <c r="BI250" i="13"/>
  <c r="BK250" i="13"/>
  <c r="BJ251" i="13"/>
  <c r="BI251" i="13"/>
  <c r="BK251" i="13"/>
  <c r="BJ252" i="13"/>
  <c r="BJ253" i="13"/>
  <c r="BI252" i="13"/>
  <c r="BK252" i="13"/>
  <c r="BI253" i="13"/>
  <c r="BK253" i="13"/>
  <c r="BJ254" i="13"/>
  <c r="BJ255" i="13"/>
  <c r="BI254" i="13"/>
  <c r="BK254" i="13"/>
  <c r="BJ256" i="13"/>
  <c r="BI255" i="13"/>
  <c r="BK255" i="13"/>
  <c r="BJ257" i="13"/>
  <c r="BI256" i="13"/>
  <c r="BK256" i="13"/>
  <c r="BJ258" i="13"/>
  <c r="BI257" i="13"/>
  <c r="BK257" i="13"/>
  <c r="BK258" i="13"/>
  <c r="BI258" i="13"/>
  <c r="BK259" i="13"/>
  <c r="BI259" i="13"/>
  <c r="BJ259" i="13"/>
  <c r="BK260" i="13"/>
  <c r="BK261" i="13"/>
  <c r="BI260" i="13"/>
  <c r="BJ260" i="13"/>
  <c r="BI261" i="13"/>
  <c r="BJ261" i="13"/>
  <c r="BI262" i="13"/>
  <c r="BI263" i="13"/>
  <c r="BJ262" i="13"/>
  <c r="BK262" i="13"/>
  <c r="BI264" i="13"/>
  <c r="BJ263" i="13"/>
  <c r="BK263" i="13"/>
  <c r="BI265" i="13"/>
  <c r="BJ264" i="13"/>
  <c r="BK264" i="13"/>
  <c r="BI266" i="13"/>
  <c r="BJ265" i="13"/>
  <c r="BK265" i="13"/>
  <c r="BI267" i="13"/>
  <c r="BJ266" i="13"/>
  <c r="BK266" i="13"/>
  <c r="BJ267" i="13"/>
  <c r="BJ268" i="13"/>
  <c r="BK267" i="13"/>
  <c r="BI268" i="13"/>
  <c r="BK268" i="13"/>
  <c r="BI269" i="13"/>
  <c r="BI270" i="13"/>
  <c r="BK269" i="13"/>
  <c r="BJ269" i="13"/>
  <c r="BI271" i="13"/>
  <c r="BJ270" i="13"/>
  <c r="BK270" i="13"/>
  <c r="BJ271" i="13"/>
  <c r="BK271" i="13"/>
  <c r="BJ272" i="13"/>
  <c r="BI272" i="13"/>
  <c r="BK272" i="13"/>
  <c r="BJ273" i="13"/>
  <c r="BI273" i="13"/>
  <c r="BK273" i="13"/>
  <c r="BJ274" i="13"/>
  <c r="BJ275" i="13"/>
  <c r="BK274" i="13"/>
  <c r="BI274" i="13"/>
  <c r="BK275" i="13"/>
  <c r="BI275" i="13"/>
  <c r="BK276" i="13"/>
  <c r="BI276" i="13"/>
  <c r="BJ276" i="13"/>
  <c r="BK277" i="13"/>
  <c r="BI277" i="13"/>
  <c r="BJ277" i="13"/>
  <c r="BK278" i="13"/>
  <c r="BK279" i="13"/>
  <c r="BI278" i="13"/>
  <c r="BJ278" i="13"/>
  <c r="BI279" i="13"/>
  <c r="BJ279" i="13"/>
  <c r="BK280" i="13"/>
  <c r="BI280" i="13"/>
  <c r="BJ280" i="13"/>
  <c r="BK281" i="13"/>
  <c r="BK282" i="13"/>
  <c r="BI281" i="13"/>
  <c r="BJ281" i="13"/>
  <c r="BJ282" i="13"/>
  <c r="BJ283" i="13"/>
  <c r="BI282" i="13"/>
  <c r="BJ284" i="13"/>
  <c r="BI283" i="13"/>
  <c r="BK283" i="13"/>
  <c r="BJ285" i="13"/>
  <c r="BI284" i="13"/>
  <c r="BK284" i="13"/>
  <c r="BJ286" i="13"/>
  <c r="BI285" i="13"/>
  <c r="BK285" i="13"/>
  <c r="BI286" i="13"/>
  <c r="BK286" i="13"/>
  <c r="BJ287" i="13"/>
  <c r="BJ288" i="13"/>
  <c r="BK287" i="13"/>
  <c r="BI287" i="13"/>
  <c r="BI288" i="13"/>
  <c r="BK288" i="13"/>
  <c r="BI289" i="13"/>
  <c r="BJ289" i="13"/>
  <c r="BK289" i="13"/>
  <c r="BI290" i="13"/>
  <c r="BI291" i="13"/>
  <c r="BK290" i="13"/>
  <c r="BK291" i="13"/>
  <c r="BJ290" i="13"/>
  <c r="BJ291" i="13"/>
  <c r="BJ292" i="13"/>
  <c r="BJ293" i="13"/>
  <c r="BI292" i="13"/>
  <c r="BI293" i="13"/>
  <c r="BK292" i="13"/>
  <c r="BK293" i="13"/>
  <c r="BK294" i="13"/>
  <c r="BI294" i="13"/>
  <c r="BJ294" i="13"/>
  <c r="BK295" i="13"/>
  <c r="BK296" i="13"/>
  <c r="BI295" i="13"/>
  <c r="BJ295" i="13"/>
  <c r="BJ296" i="13"/>
  <c r="BJ297" i="13"/>
  <c r="BI296" i="13"/>
  <c r="BI297" i="13"/>
  <c r="BK297" i="13"/>
  <c r="BI298" i="13"/>
  <c r="BJ298" i="13"/>
  <c r="BK298" i="13"/>
  <c r="BI299" i="13"/>
  <c r="BI300" i="13"/>
  <c r="BJ299" i="13"/>
  <c r="BJ300" i="13"/>
  <c r="BK299" i="13"/>
  <c r="BK300" i="13"/>
  <c r="BK301" i="13"/>
  <c r="BK302" i="13"/>
  <c r="BI301" i="13"/>
  <c r="BJ301" i="13"/>
  <c r="BJ302" i="13"/>
  <c r="BI302" i="13"/>
  <c r="BJ303" i="13"/>
  <c r="BI303" i="13"/>
  <c r="BK303" i="13"/>
  <c r="BJ304" i="13"/>
  <c r="BJ305" i="13"/>
  <c r="BK304" i="13"/>
  <c r="BK305" i="13"/>
  <c r="BI304" i="13"/>
  <c r="BI305" i="13"/>
  <c r="BJ306" i="13"/>
  <c r="BJ307" i="13"/>
  <c r="BI306" i="13"/>
  <c r="BK306" i="13"/>
  <c r="BI307" i="13"/>
  <c r="BK307" i="13"/>
  <c r="BJ308" i="13"/>
  <c r="BI308" i="13"/>
  <c r="BK308" i="13"/>
  <c r="BJ309" i="13"/>
  <c r="BJ310" i="13"/>
  <c r="BI309" i="13"/>
  <c r="BK309" i="13"/>
  <c r="BI310" i="13"/>
  <c r="BK310" i="13"/>
  <c r="BJ311" i="13"/>
  <c r="BI311" i="13"/>
  <c r="BK311" i="13"/>
  <c r="BJ312" i="13"/>
  <c r="BI312" i="13"/>
  <c r="BK312" i="13"/>
  <c r="BJ313" i="13"/>
  <c r="BI313" i="13"/>
  <c r="BK313" i="13"/>
  <c r="BJ314" i="13"/>
  <c r="BJ315" i="13"/>
  <c r="BK314" i="13"/>
  <c r="BI314" i="13"/>
  <c r="BK315" i="13"/>
  <c r="BK316" i="13"/>
  <c r="BI315" i="13"/>
  <c r="BI316" i="13"/>
  <c r="BJ316" i="13"/>
  <c r="BK317" i="13"/>
  <c r="BK318" i="13"/>
  <c r="BJ317" i="13"/>
  <c r="BI317" i="13"/>
  <c r="BI318" i="13"/>
  <c r="BJ318" i="13"/>
  <c r="BJ319" i="13"/>
  <c r="BJ320" i="13"/>
  <c r="BK319" i="13"/>
  <c r="BK320" i="13"/>
  <c r="BI319" i="13"/>
  <c r="BK321" i="13"/>
  <c r="BI320" i="13"/>
  <c r="BI321" i="13"/>
  <c r="BJ321" i="13"/>
  <c r="BI322" i="13"/>
  <c r="BJ322" i="13"/>
  <c r="BK322" i="13"/>
  <c r="BI323" i="13"/>
  <c r="BJ323" i="13"/>
  <c r="BK323" i="13"/>
  <c r="BI324" i="13"/>
  <c r="BI325" i="13"/>
  <c r="BK324" i="13"/>
  <c r="BK325" i="13"/>
  <c r="BJ324" i="13"/>
  <c r="BK326" i="13"/>
  <c r="BJ325" i="13"/>
  <c r="BJ326" i="13"/>
  <c r="BJ327" i="13"/>
  <c r="BI326" i="13"/>
  <c r="BI327" i="13"/>
  <c r="BK327" i="13"/>
  <c r="BI328" i="13"/>
  <c r="BJ328" i="13"/>
  <c r="BK328" i="13"/>
  <c r="BI329" i="13"/>
  <c r="BJ329" i="13"/>
  <c r="BK329" i="13"/>
  <c r="BI330" i="13"/>
  <c r="BJ330" i="13"/>
  <c r="BK330" i="13"/>
  <c r="BI331" i="13"/>
  <c r="BJ331" i="13"/>
  <c r="BK331" i="13"/>
  <c r="BI332" i="13"/>
  <c r="BI333" i="13"/>
  <c r="BK332" i="13"/>
  <c r="BK333" i="13"/>
  <c r="BJ332" i="13"/>
  <c r="BK334" i="13"/>
  <c r="BJ333" i="13"/>
  <c r="BK335" i="13"/>
  <c r="BI334" i="13"/>
  <c r="BJ334" i="13"/>
  <c r="BK336" i="13"/>
  <c r="BI335" i="13"/>
  <c r="BJ335" i="13"/>
  <c r="BI336" i="13"/>
  <c r="BJ336" i="13"/>
  <c r="BK337" i="13"/>
  <c r="BI337" i="13"/>
  <c r="BJ337" i="13"/>
  <c r="BK338" i="13"/>
  <c r="BI338" i="13"/>
  <c r="BJ338" i="13"/>
  <c r="BK339" i="13"/>
  <c r="BI339" i="13"/>
  <c r="BJ339" i="13"/>
  <c r="BK340" i="13"/>
  <c r="BI340" i="13"/>
  <c r="BJ340" i="13"/>
  <c r="BK341" i="13"/>
  <c r="BK342" i="13"/>
  <c r="BJ341" i="13"/>
  <c r="BJ342" i="13"/>
  <c r="BI341" i="13"/>
  <c r="BJ343" i="13"/>
  <c r="BI342" i="13"/>
  <c r="BI343" i="13"/>
  <c r="BI344" i="13"/>
  <c r="BK343" i="13"/>
  <c r="BI345" i="13"/>
  <c r="BJ344" i="13"/>
  <c r="BJ345" i="13"/>
  <c r="BK344" i="13"/>
  <c r="BK345" i="13"/>
  <c r="BK346" i="13"/>
  <c r="BJ346" i="13"/>
  <c r="BI346" i="13"/>
  <c r="BW168" i="13" l="1"/>
  <c r="BZ168" i="13"/>
  <c r="BB168" i="13"/>
  <c r="AU168" i="13"/>
  <c r="AX168" i="13" s="1"/>
  <c r="CE167" i="13"/>
  <c r="L168" i="13"/>
  <c r="R168" i="13"/>
  <c r="AA169" i="13" s="1"/>
  <c r="P168" i="13"/>
  <c r="BO168" i="13"/>
  <c r="H168" i="13"/>
  <c r="BL168" i="13"/>
  <c r="L379" i="7"/>
  <c r="G279" i="12" s="1"/>
  <c r="S379" i="7"/>
  <c r="K279" i="12" s="1"/>
  <c r="L279" i="12" s="1"/>
  <c r="M279" i="12" s="1"/>
  <c r="BV168" i="13" l="1"/>
  <c r="BY168" i="13"/>
  <c r="H279" i="12"/>
  <c r="I279" i="12" s="1"/>
  <c r="BA168" i="13"/>
  <c r="BD168" i="13" s="1"/>
  <c r="AK169" i="13"/>
  <c r="AT169" i="13" s="1"/>
  <c r="CC168" i="13"/>
  <c r="N280" i="12"/>
  <c r="Q168" i="13"/>
  <c r="Z169" i="13" s="1"/>
  <c r="F379" i="7" s="1"/>
  <c r="K168" i="13"/>
  <c r="BR168" i="13"/>
  <c r="BS169" i="13" s="1"/>
  <c r="O168" i="13"/>
  <c r="BU168" i="13" l="1"/>
  <c r="BX168" i="13"/>
  <c r="J280" i="12"/>
  <c r="AW169" i="13"/>
  <c r="AZ169" i="13" s="1"/>
  <c r="AJ169" i="13"/>
  <c r="AS169" i="13" s="1"/>
  <c r="CB168" i="13"/>
  <c r="N168" i="13"/>
  <c r="BQ169" i="13"/>
  <c r="J169" i="13"/>
  <c r="BN169" i="13"/>
  <c r="BH169" i="13"/>
  <c r="BC169" i="13" l="1"/>
  <c r="AV169" i="13"/>
  <c r="AY169" i="13" s="1"/>
  <c r="AI169" i="13"/>
  <c r="AR169" i="13" s="1"/>
  <c r="CA168" i="13"/>
  <c r="CD168" i="13" s="1"/>
  <c r="CE168" i="13" s="1"/>
  <c r="I169" i="13"/>
  <c r="BP169" i="13"/>
  <c r="BM169" i="13"/>
  <c r="P380" i="7"/>
  <c r="R380" i="7"/>
  <c r="I380" i="7"/>
  <c r="J380" i="7"/>
  <c r="Q380" i="7"/>
  <c r="G380" i="7"/>
  <c r="O380" i="7"/>
  <c r="H380" i="7"/>
  <c r="N380" i="7"/>
  <c r="K380" i="7"/>
  <c r="M169" i="13"/>
  <c r="S169" i="13"/>
  <c r="AB170" i="13" s="1"/>
  <c r="BW169" i="13" l="1"/>
  <c r="BZ169" i="13"/>
  <c r="BB169" i="13"/>
  <c r="AU169" i="13"/>
  <c r="AX169" i="13" s="1"/>
  <c r="CF168" i="13"/>
  <c r="BO169" i="13"/>
  <c r="H169" i="13"/>
  <c r="BL169" i="13"/>
  <c r="L380" i="7"/>
  <c r="G280" i="12" s="1"/>
  <c r="R169" i="13"/>
  <c r="AA170" i="13" s="1"/>
  <c r="L169" i="13"/>
  <c r="S380" i="7"/>
  <c r="K280" i="12" s="1"/>
  <c r="L280" i="12" s="1"/>
  <c r="M280" i="12" s="1"/>
  <c r="P169" i="13"/>
  <c r="BV169" i="13" l="1"/>
  <c r="BY169" i="13"/>
  <c r="H280" i="12"/>
  <c r="I280" i="12" s="1"/>
  <c r="BA169" i="13"/>
  <c r="BD169" i="13" s="1"/>
  <c r="AK170" i="13"/>
  <c r="AT170" i="13" s="1"/>
  <c r="CC169" i="13"/>
  <c r="O169" i="13"/>
  <c r="Q169" i="13"/>
  <c r="Z170" i="13" s="1"/>
  <c r="F380" i="7" s="1"/>
  <c r="K169" i="13"/>
  <c r="BR169" i="13"/>
  <c r="BS170" i="13" s="1"/>
  <c r="N281" i="12"/>
  <c r="BU169" i="13" l="1"/>
  <c r="BX169" i="13"/>
  <c r="J281" i="12"/>
  <c r="AW170" i="13"/>
  <c r="AZ170" i="13" s="1"/>
  <c r="AJ170" i="13"/>
  <c r="AS170" i="13" s="1"/>
  <c r="CB169" i="13"/>
  <c r="N169" i="13"/>
  <c r="BQ170" i="13"/>
  <c r="J170" i="13"/>
  <c r="BN170" i="13"/>
  <c r="BH170" i="13"/>
  <c r="BC170" i="13" l="1"/>
  <c r="AV170" i="13"/>
  <c r="AY170" i="13" s="1"/>
  <c r="AI170" i="13"/>
  <c r="AR170" i="13" s="1"/>
  <c r="CA169" i="13"/>
  <c r="CD169" i="13" s="1"/>
  <c r="CE169" i="13" s="1"/>
  <c r="K381" i="7"/>
  <c r="I381" i="7"/>
  <c r="Q381" i="7"/>
  <c r="J381" i="7"/>
  <c r="G381" i="7"/>
  <c r="R381" i="7"/>
  <c r="N381" i="7"/>
  <c r="P381" i="7"/>
  <c r="O381" i="7"/>
  <c r="H381" i="7"/>
  <c r="S170" i="13"/>
  <c r="AB171" i="13" s="1"/>
  <c r="M170" i="13"/>
  <c r="BP170" i="13"/>
  <c r="I170" i="13"/>
  <c r="BM170" i="13"/>
  <c r="BW170" i="13" l="1"/>
  <c r="BZ170" i="13"/>
  <c r="BB170" i="13"/>
  <c r="AU170" i="13"/>
  <c r="AX170" i="13" s="1"/>
  <c r="CF169" i="13"/>
  <c r="L170" i="13"/>
  <c r="R170" i="13"/>
  <c r="AA171" i="13" s="1"/>
  <c r="P170" i="13"/>
  <c r="L381" i="7"/>
  <c r="G281" i="12" s="1"/>
  <c r="S381" i="7"/>
  <c r="K281" i="12" s="1"/>
  <c r="L281" i="12" s="1"/>
  <c r="M281" i="12" s="1"/>
  <c r="H170" i="13"/>
  <c r="BO170" i="13"/>
  <c r="BL170" i="13"/>
  <c r="BV170" i="13" l="1"/>
  <c r="BY170" i="13"/>
  <c r="H281" i="12"/>
  <c r="I281" i="12" s="1"/>
  <c r="BA170" i="13"/>
  <c r="BD170" i="13" s="1"/>
  <c r="AK171" i="13"/>
  <c r="AT171" i="13" s="1"/>
  <c r="CC170" i="13"/>
  <c r="O170" i="13"/>
  <c r="Q170" i="13"/>
  <c r="Z171" i="13" s="1"/>
  <c r="F381" i="7" s="1"/>
  <c r="K170" i="13"/>
  <c r="BR170" i="13"/>
  <c r="BS171" i="13" s="1"/>
  <c r="N282" i="12"/>
  <c r="BU170" i="13" l="1"/>
  <c r="BX170" i="13"/>
  <c r="J282" i="12"/>
  <c r="AW171" i="13"/>
  <c r="AZ171" i="13" s="1"/>
  <c r="AJ171" i="13"/>
  <c r="AS171" i="13" s="1"/>
  <c r="CB170" i="13"/>
  <c r="BH171" i="13"/>
  <c r="J171" i="13"/>
  <c r="BQ171" i="13"/>
  <c r="BN171" i="13"/>
  <c r="N170" i="13"/>
  <c r="BC171" i="13" l="1"/>
  <c r="AV171" i="13"/>
  <c r="AY171" i="13" s="1"/>
  <c r="AI171" i="13"/>
  <c r="AR171" i="13" s="1"/>
  <c r="CA170" i="13"/>
  <c r="CD170" i="13" s="1"/>
  <c r="CE170" i="13" s="1"/>
  <c r="J382" i="7"/>
  <c r="H382" i="7"/>
  <c r="Q382" i="7"/>
  <c r="P382" i="7"/>
  <c r="N382" i="7"/>
  <c r="K382" i="7"/>
  <c r="O382" i="7"/>
  <c r="G382" i="7"/>
  <c r="R382" i="7"/>
  <c r="I382" i="7"/>
  <c r="M171" i="13"/>
  <c r="S171" i="13"/>
  <c r="AB172" i="13" s="1"/>
  <c r="BP171" i="13"/>
  <c r="I171" i="13"/>
  <c r="BM171" i="13"/>
  <c r="BW171" i="13" l="1"/>
  <c r="BZ171" i="13"/>
  <c r="BB171" i="13"/>
  <c r="AU171" i="13"/>
  <c r="AX171" i="13" s="1"/>
  <c r="CF170" i="13"/>
  <c r="R171" i="13"/>
  <c r="AA172" i="13" s="1"/>
  <c r="L171" i="13"/>
  <c r="L382" i="7"/>
  <c r="G282" i="12" s="1"/>
  <c r="BO171" i="13"/>
  <c r="H171" i="13"/>
  <c r="BL171" i="13"/>
  <c r="P171" i="13"/>
  <c r="S382" i="7"/>
  <c r="K282" i="12" s="1"/>
  <c r="L282" i="12" s="1"/>
  <c r="M282" i="12" s="1"/>
  <c r="BV171" i="13" l="1"/>
  <c r="BY171" i="13"/>
  <c r="H282" i="12"/>
  <c r="I282" i="12" s="1"/>
  <c r="BA171" i="13"/>
  <c r="BD171" i="13" s="1"/>
  <c r="AK172" i="13"/>
  <c r="AT172" i="13" s="1"/>
  <c r="CC171" i="13"/>
  <c r="N283" i="12"/>
  <c r="O171" i="13"/>
  <c r="K171" i="13"/>
  <c r="Q171" i="13"/>
  <c r="Z172" i="13" s="1"/>
  <c r="F382" i="7" s="1"/>
  <c r="BR171" i="13"/>
  <c r="BS172" i="13" s="1"/>
  <c r="BU171" i="13" l="1"/>
  <c r="BX171" i="13"/>
  <c r="J283" i="12"/>
  <c r="AW172" i="13"/>
  <c r="AZ172" i="13" s="1"/>
  <c r="AJ172" i="13"/>
  <c r="AS172" i="13" s="1"/>
  <c r="CB171" i="13"/>
  <c r="BH172" i="13"/>
  <c r="N171" i="13"/>
  <c r="J172" i="13"/>
  <c r="BQ172" i="13"/>
  <c r="BN172" i="13"/>
  <c r="BC172" i="13" l="1"/>
  <c r="AV172" i="13"/>
  <c r="AY172" i="13" s="1"/>
  <c r="AI172" i="13"/>
  <c r="AR172" i="13" s="1"/>
  <c r="CA171" i="13"/>
  <c r="CD171" i="13" s="1"/>
  <c r="CE171" i="13" s="1"/>
  <c r="G383" i="7"/>
  <c r="H383" i="7"/>
  <c r="Q383" i="7"/>
  <c r="J383" i="7"/>
  <c r="K383" i="7"/>
  <c r="N383" i="7"/>
  <c r="R383" i="7"/>
  <c r="O383" i="7"/>
  <c r="P383" i="7"/>
  <c r="I383" i="7"/>
  <c r="BP172" i="13"/>
  <c r="I172" i="13"/>
  <c r="BM172" i="13"/>
  <c r="M172" i="13"/>
  <c r="S172" i="13"/>
  <c r="AB173" i="13" s="1"/>
  <c r="BW172" i="13" l="1"/>
  <c r="BZ172" i="13"/>
  <c r="BB172" i="13"/>
  <c r="AU172" i="13"/>
  <c r="AX172" i="13" s="1"/>
  <c r="CF171" i="13"/>
  <c r="P172" i="13"/>
  <c r="L383" i="7"/>
  <c r="G283" i="12" s="1"/>
  <c r="R172" i="13"/>
  <c r="AA173" i="13" s="1"/>
  <c r="L172" i="13"/>
  <c r="BO172" i="13"/>
  <c r="H172" i="13"/>
  <c r="BL172" i="13"/>
  <c r="S383" i="7"/>
  <c r="K283" i="12" s="1"/>
  <c r="L283" i="12" s="1"/>
  <c r="M283" i="12" s="1"/>
  <c r="BV172" i="13" l="1"/>
  <c r="BY172" i="13"/>
  <c r="H283" i="12"/>
  <c r="I283" i="12" s="1"/>
  <c r="BA172" i="13"/>
  <c r="BD172" i="13" s="1"/>
  <c r="AK173" i="13"/>
  <c r="AT173" i="13" s="1"/>
  <c r="CC172" i="13"/>
  <c r="N284" i="12"/>
  <c r="Q172" i="13"/>
  <c r="Z173" i="13" s="1"/>
  <c r="F383" i="7" s="1"/>
  <c r="K172" i="13"/>
  <c r="O172" i="13"/>
  <c r="BR172" i="13"/>
  <c r="BS173" i="13" s="1"/>
  <c r="BU172" i="13" l="1"/>
  <c r="BX172" i="13"/>
  <c r="J284" i="12"/>
  <c r="AW173" i="13"/>
  <c r="AZ173" i="13" s="1"/>
  <c r="AJ173" i="13"/>
  <c r="AS173" i="13" s="1"/>
  <c r="CB172" i="13"/>
  <c r="BH173" i="13"/>
  <c r="BQ173" i="13"/>
  <c r="J173" i="13"/>
  <c r="BN173" i="13"/>
  <c r="N172" i="13"/>
  <c r="BC173" i="13" l="1"/>
  <c r="AV173" i="13"/>
  <c r="AY173" i="13" s="1"/>
  <c r="AI173" i="13"/>
  <c r="AR173" i="13" s="1"/>
  <c r="CA172" i="13"/>
  <c r="CD172" i="13" s="1"/>
  <c r="CF172" i="13" s="1"/>
  <c r="O384" i="7"/>
  <c r="H384" i="7"/>
  <c r="K384" i="7"/>
  <c r="G384" i="7"/>
  <c r="P384" i="7"/>
  <c r="J384" i="7"/>
  <c r="Q384" i="7"/>
  <c r="R384" i="7"/>
  <c r="N384" i="7"/>
  <c r="I384" i="7"/>
  <c r="M173" i="13"/>
  <c r="S173" i="13"/>
  <c r="AB174" i="13" s="1"/>
  <c r="BP173" i="13"/>
  <c r="I173" i="13"/>
  <c r="BM173" i="13"/>
  <c r="BW173" i="13" l="1"/>
  <c r="BZ173" i="13"/>
  <c r="BB173" i="13"/>
  <c r="AU173" i="13"/>
  <c r="AX173" i="13" s="1"/>
  <c r="CE172" i="13"/>
  <c r="P173" i="13"/>
  <c r="S384" i="7"/>
  <c r="K284" i="12" s="1"/>
  <c r="L284" i="12" s="1"/>
  <c r="M284" i="12" s="1"/>
  <c r="BO173" i="13"/>
  <c r="H173" i="13"/>
  <c r="BL173" i="13"/>
  <c r="L384" i="7"/>
  <c r="G284" i="12" s="1"/>
  <c r="R173" i="13"/>
  <c r="AA174" i="13" s="1"/>
  <c r="L173" i="13"/>
  <c r="BV173" i="13" l="1"/>
  <c r="BY173" i="13"/>
  <c r="BA173" i="13"/>
  <c r="BD173" i="13" s="1"/>
  <c r="H284" i="12"/>
  <c r="I284" i="12" s="1"/>
  <c r="AK174" i="13"/>
  <c r="AT174" i="13" s="1"/>
  <c r="CC173" i="13"/>
  <c r="Q173" i="13"/>
  <c r="Z174" i="13" s="1"/>
  <c r="F384" i="7" s="1"/>
  <c r="BR173" i="13"/>
  <c r="BS174" i="13" s="1"/>
  <c r="K173" i="13"/>
  <c r="O173" i="13"/>
  <c r="N285" i="12"/>
  <c r="BU173" i="13" l="1"/>
  <c r="BX173" i="13"/>
  <c r="J285" i="12"/>
  <c r="AW174" i="13"/>
  <c r="AZ174" i="13" s="1"/>
  <c r="AJ174" i="13"/>
  <c r="AS174" i="13" s="1"/>
  <c r="CB173" i="13"/>
  <c r="BH174" i="13"/>
  <c r="BQ174" i="13"/>
  <c r="J174" i="13"/>
  <c r="BN174" i="13"/>
  <c r="N173" i="13"/>
  <c r="BC174" i="13" l="1"/>
  <c r="AV174" i="13"/>
  <c r="AY174" i="13" s="1"/>
  <c r="AI174" i="13"/>
  <c r="AR174" i="13" s="1"/>
  <c r="CA173" i="13"/>
  <c r="CD173" i="13" s="1"/>
  <c r="CF173" i="13" s="1"/>
  <c r="O385" i="7"/>
  <c r="G385" i="7"/>
  <c r="K385" i="7"/>
  <c r="R385" i="7"/>
  <c r="Q385" i="7"/>
  <c r="N385" i="7"/>
  <c r="H385" i="7"/>
  <c r="J385" i="7"/>
  <c r="I385" i="7"/>
  <c r="P385" i="7"/>
  <c r="BP174" i="13"/>
  <c r="I174" i="13"/>
  <c r="BM174" i="13"/>
  <c r="M174" i="13"/>
  <c r="S174" i="13"/>
  <c r="AB175" i="13" s="1"/>
  <c r="BW174" i="13" l="1"/>
  <c r="BZ174" i="13"/>
  <c r="BB174" i="13"/>
  <c r="AU174" i="13"/>
  <c r="AX174" i="13" s="1"/>
  <c r="CE173" i="13"/>
  <c r="P174" i="13"/>
  <c r="BO174" i="13"/>
  <c r="H174" i="13"/>
  <c r="BL174" i="13"/>
  <c r="R174" i="13"/>
  <c r="AA175" i="13" s="1"/>
  <c r="L174" i="13"/>
  <c r="S385" i="7"/>
  <c r="K285" i="12" s="1"/>
  <c r="L285" i="12" s="1"/>
  <c r="M285" i="12" s="1"/>
  <c r="L385" i="7"/>
  <c r="G285" i="12" s="1"/>
  <c r="BV174" i="13" l="1"/>
  <c r="BY174" i="13"/>
  <c r="H285" i="12"/>
  <c r="I285" i="12" s="1"/>
  <c r="BA174" i="13"/>
  <c r="BD174" i="13" s="1"/>
  <c r="AK175" i="13"/>
  <c r="AT175" i="13" s="1"/>
  <c r="CC174" i="13"/>
  <c r="N286" i="12"/>
  <c r="O174" i="13"/>
  <c r="K174" i="13"/>
  <c r="Q174" i="13"/>
  <c r="Z175" i="13" s="1"/>
  <c r="F385" i="7" s="1"/>
  <c r="BR174" i="13"/>
  <c r="BS175" i="13" s="1"/>
  <c r="BU174" i="13" l="1"/>
  <c r="BX174" i="13"/>
  <c r="J286" i="12"/>
  <c r="AW175" i="13"/>
  <c r="AZ175" i="13" s="1"/>
  <c r="AJ175" i="13"/>
  <c r="AS175" i="13" s="1"/>
  <c r="CB174" i="13"/>
  <c r="N174" i="13"/>
  <c r="BQ175" i="13"/>
  <c r="J175" i="13"/>
  <c r="BN175" i="13"/>
  <c r="BH175" i="13"/>
  <c r="BC175" i="13" l="1"/>
  <c r="AV175" i="13"/>
  <c r="AY175" i="13" s="1"/>
  <c r="AI175" i="13"/>
  <c r="AR175" i="13" s="1"/>
  <c r="CA174" i="13"/>
  <c r="CD174" i="13" s="1"/>
  <c r="CE174" i="13" s="1"/>
  <c r="I386" i="7"/>
  <c r="R386" i="7"/>
  <c r="H386" i="7"/>
  <c r="J386" i="7"/>
  <c r="G386" i="7"/>
  <c r="P386" i="7"/>
  <c r="O386" i="7"/>
  <c r="K386" i="7"/>
  <c r="N386" i="7"/>
  <c r="Q386" i="7"/>
  <c r="M175" i="13"/>
  <c r="S175" i="13"/>
  <c r="AB176" i="13" s="1"/>
  <c r="BP175" i="13"/>
  <c r="I175" i="13"/>
  <c r="BM175" i="13"/>
  <c r="BW175" i="13" l="1"/>
  <c r="BZ175" i="13"/>
  <c r="BB175" i="13"/>
  <c r="AU175" i="13"/>
  <c r="AX175" i="13" s="1"/>
  <c r="CF174" i="13"/>
  <c r="R175" i="13"/>
  <c r="AA176" i="13" s="1"/>
  <c r="L175" i="13"/>
  <c r="S386" i="7"/>
  <c r="K286" i="12" s="1"/>
  <c r="L286" i="12" s="1"/>
  <c r="M286" i="12" s="1"/>
  <c r="L386" i="7"/>
  <c r="G286" i="12" s="1"/>
  <c r="BO175" i="13"/>
  <c r="H175" i="13"/>
  <c r="BL175" i="13"/>
  <c r="P175" i="13"/>
  <c r="BV175" i="13" l="1"/>
  <c r="BY175" i="13"/>
  <c r="H286" i="12"/>
  <c r="I286" i="12" s="1"/>
  <c r="BA175" i="13"/>
  <c r="BD175" i="13" s="1"/>
  <c r="AK176" i="13"/>
  <c r="AT176" i="13" s="1"/>
  <c r="CC175" i="13"/>
  <c r="O175" i="13"/>
  <c r="N287" i="12"/>
  <c r="K175" i="13"/>
  <c r="Q175" i="13"/>
  <c r="Z176" i="13" s="1"/>
  <c r="BR175" i="13"/>
  <c r="BS176" i="13" s="1"/>
  <c r="BU175" i="13" l="1"/>
  <c r="BX175" i="13"/>
  <c r="BH176" i="13"/>
  <c r="F386" i="7"/>
  <c r="J287" i="12"/>
  <c r="AW176" i="13"/>
  <c r="AZ176" i="13" s="1"/>
  <c r="AJ176" i="13"/>
  <c r="AS176" i="13" s="1"/>
  <c r="CB175" i="13"/>
  <c r="J176" i="13"/>
  <c r="BQ176" i="13"/>
  <c r="BN176" i="13"/>
  <c r="N175" i="13"/>
  <c r="BC176" i="13" l="1"/>
  <c r="AV176" i="13"/>
  <c r="AY176" i="13" s="1"/>
  <c r="AI176" i="13"/>
  <c r="AR176" i="13" s="1"/>
  <c r="CA175" i="13"/>
  <c r="CD175" i="13" s="1"/>
  <c r="CE175" i="13" s="1"/>
  <c r="M176" i="13"/>
  <c r="S176" i="13"/>
  <c r="AB177" i="13" s="1"/>
  <c r="BP176" i="13"/>
  <c r="I176" i="13"/>
  <c r="BM176" i="13"/>
  <c r="H387" i="7"/>
  <c r="N387" i="7"/>
  <c r="K387" i="7"/>
  <c r="I387" i="7"/>
  <c r="R387" i="7"/>
  <c r="G387" i="7"/>
  <c r="J387" i="7"/>
  <c r="O387" i="7"/>
  <c r="Q387" i="7"/>
  <c r="P387" i="7"/>
  <c r="BW176" i="13" l="1"/>
  <c r="BZ176" i="13"/>
  <c r="BB176" i="13"/>
  <c r="AU176" i="13"/>
  <c r="AX176" i="13" s="1"/>
  <c r="CF175" i="13"/>
  <c r="L176" i="13"/>
  <c r="R176" i="13"/>
  <c r="AA177" i="13" s="1"/>
  <c r="L387" i="7"/>
  <c r="G287" i="12" s="1"/>
  <c r="S387" i="7"/>
  <c r="K287" i="12" s="1"/>
  <c r="L287" i="12" s="1"/>
  <c r="M287" i="12" s="1"/>
  <c r="P176" i="13"/>
  <c r="BO176" i="13"/>
  <c r="H176" i="13"/>
  <c r="BL176" i="13"/>
  <c r="BV176" i="13" l="1"/>
  <c r="BY176" i="13"/>
  <c r="H287" i="12"/>
  <c r="I287" i="12" s="1"/>
  <c r="BA176" i="13"/>
  <c r="BD176" i="13" s="1"/>
  <c r="AK177" i="13"/>
  <c r="AT177" i="13" s="1"/>
  <c r="CC176" i="13"/>
  <c r="O176" i="13"/>
  <c r="K176" i="13"/>
  <c r="Q176" i="13"/>
  <c r="Z177" i="13" s="1"/>
  <c r="F387" i="7" s="1"/>
  <c r="BR176" i="13"/>
  <c r="BS177" i="13" s="1"/>
  <c r="N288" i="12"/>
  <c r="BU176" i="13" l="1"/>
  <c r="BX176" i="13"/>
  <c r="J288" i="12"/>
  <c r="AW177" i="13"/>
  <c r="AZ177" i="13" s="1"/>
  <c r="AJ177" i="13"/>
  <c r="AS177" i="13" s="1"/>
  <c r="CB176" i="13"/>
  <c r="N176" i="13"/>
  <c r="J177" i="13"/>
  <c r="BQ177" i="13"/>
  <c r="BN177" i="13"/>
  <c r="BH177" i="13"/>
  <c r="BC177" i="13" l="1"/>
  <c r="AV177" i="13"/>
  <c r="AY177" i="13" s="1"/>
  <c r="AI177" i="13"/>
  <c r="AR177" i="13" s="1"/>
  <c r="CA176" i="13"/>
  <c r="CD176" i="13" s="1"/>
  <c r="CF176" i="13" s="1"/>
  <c r="M177" i="13"/>
  <c r="S177" i="13"/>
  <c r="AB178" i="13" s="1"/>
  <c r="G388" i="7"/>
  <c r="Q388" i="7"/>
  <c r="K388" i="7"/>
  <c r="R388" i="7"/>
  <c r="H388" i="7"/>
  <c r="J388" i="7"/>
  <c r="N388" i="7"/>
  <c r="I388" i="7"/>
  <c r="P388" i="7"/>
  <c r="O388" i="7"/>
  <c r="I177" i="13"/>
  <c r="BP177" i="13"/>
  <c r="BM177" i="13"/>
  <c r="BW177" i="13" l="1"/>
  <c r="BZ177" i="13"/>
  <c r="BB177" i="13"/>
  <c r="CE176" i="13"/>
  <c r="R177" i="13"/>
  <c r="AA178" i="13" s="1"/>
  <c r="L177" i="13"/>
  <c r="P177" i="13"/>
  <c r="S388" i="7"/>
  <c r="K288" i="12" s="1"/>
  <c r="L288" i="12" s="1"/>
  <c r="M288" i="12" s="1"/>
  <c r="L388" i="7"/>
  <c r="G288" i="12" s="1"/>
  <c r="BV177" i="13" l="1"/>
  <c r="BY177" i="13"/>
  <c r="H288" i="12"/>
  <c r="I288" i="12" s="1"/>
  <c r="AU177" i="13"/>
  <c r="AX177" i="13" s="1"/>
  <c r="BL177" i="13"/>
  <c r="H177" i="13"/>
  <c r="Q177" i="13" s="1"/>
  <c r="Z178" i="13" s="1"/>
  <c r="F388" i="7" s="1"/>
  <c r="BO177" i="13"/>
  <c r="AK178" i="13"/>
  <c r="AT178" i="13" s="1"/>
  <c r="CC177" i="13"/>
  <c r="O177" i="13"/>
  <c r="N289" i="12"/>
  <c r="BA177" i="13" l="1"/>
  <c r="BD177" i="13" s="1"/>
  <c r="J289" i="12"/>
  <c r="BR177" i="13"/>
  <c r="BS178" i="13" s="1"/>
  <c r="K177" i="13"/>
  <c r="AW178" i="13"/>
  <c r="AZ178" i="13" s="1"/>
  <c r="AJ178" i="13"/>
  <c r="AS178" i="13" s="1"/>
  <c r="CB177" i="13"/>
  <c r="BQ178" i="13"/>
  <c r="J178" i="13"/>
  <c r="BN178" i="13"/>
  <c r="BH178" i="13"/>
  <c r="BU177" i="13" l="1"/>
  <c r="BX177" i="13"/>
  <c r="BC178" i="13"/>
  <c r="N177" i="13"/>
  <c r="AV178" i="13"/>
  <c r="AY178" i="13" s="1"/>
  <c r="AI178" i="13"/>
  <c r="BP178" i="13"/>
  <c r="I178" i="13"/>
  <c r="BM178" i="13"/>
  <c r="S178" i="13"/>
  <c r="AB179" i="13" s="1"/>
  <c r="M178" i="13"/>
  <c r="J389" i="7"/>
  <c r="R389" i="7"/>
  <c r="K389" i="7"/>
  <c r="Q389" i="7"/>
  <c r="G389" i="7"/>
  <c r="H389" i="7"/>
  <c r="P389" i="7"/>
  <c r="O389" i="7"/>
  <c r="N389" i="7"/>
  <c r="I389" i="7"/>
  <c r="CA177" i="13" l="1"/>
  <c r="CD177" i="13" s="1"/>
  <c r="CF177" i="13" s="1"/>
  <c r="AR178" i="13"/>
  <c r="BL178" i="13" s="1"/>
  <c r="BW178" i="13"/>
  <c r="BZ178" i="13"/>
  <c r="BB178" i="13"/>
  <c r="L178" i="13"/>
  <c r="R178" i="13"/>
  <c r="AA179" i="13" s="1"/>
  <c r="S389" i="7"/>
  <c r="K289" i="12" s="1"/>
  <c r="L289" i="12" s="1"/>
  <c r="M289" i="12" s="1"/>
  <c r="L389" i="7"/>
  <c r="G289" i="12" s="1"/>
  <c r="P178" i="13"/>
  <c r="CE177" i="13" l="1"/>
  <c r="AU178" i="13"/>
  <c r="AX178" i="13" s="1"/>
  <c r="BA178" i="13" s="1"/>
  <c r="BD178" i="13" s="1"/>
  <c r="BO178" i="13"/>
  <c r="H178" i="13"/>
  <c r="BR178" i="13" s="1"/>
  <c r="BS179" i="13" s="1"/>
  <c r="BV178" i="13"/>
  <c r="BY178" i="13"/>
  <c r="H289" i="12"/>
  <c r="I289" i="12" s="1"/>
  <c r="AK179" i="13"/>
  <c r="AT179" i="13" s="1"/>
  <c r="CC178" i="13"/>
  <c r="N290" i="12"/>
  <c r="O178" i="13"/>
  <c r="K178" i="13" l="1"/>
  <c r="BX178" i="13" s="1"/>
  <c r="Q178" i="13"/>
  <c r="Z179" i="13" s="1"/>
  <c r="F389" i="7" s="1"/>
  <c r="J290" i="12"/>
  <c r="AW179" i="13"/>
  <c r="AZ179" i="13" s="1"/>
  <c r="AJ179" i="13"/>
  <c r="AS179" i="13" s="1"/>
  <c r="CB178" i="13"/>
  <c r="BQ179" i="13"/>
  <c r="J179" i="13"/>
  <c r="BN179" i="13"/>
  <c r="N178" i="13" l="1"/>
  <c r="BU178" i="13"/>
  <c r="CA178" i="13" s="1"/>
  <c r="CD178" i="13" s="1"/>
  <c r="CF178" i="13" s="1"/>
  <c r="BH179" i="13"/>
  <c r="BC179" i="13"/>
  <c r="AV179" i="13"/>
  <c r="AY179" i="13" s="1"/>
  <c r="AI179" i="13"/>
  <c r="AR179" i="13" s="1"/>
  <c r="I179" i="13"/>
  <c r="BM179" i="13"/>
  <c r="BP179" i="13"/>
  <c r="S179" i="13"/>
  <c r="AB180" i="13" s="1"/>
  <c r="M179" i="13"/>
  <c r="K390" i="7"/>
  <c r="I390" i="7"/>
  <c r="R390" i="7"/>
  <c r="H390" i="7"/>
  <c r="G390" i="7"/>
  <c r="J390" i="7"/>
  <c r="P390" i="7"/>
  <c r="Q390" i="7"/>
  <c r="N390" i="7"/>
  <c r="O390" i="7"/>
  <c r="BW179" i="13" l="1"/>
  <c r="BZ179" i="13"/>
  <c r="BB179" i="13"/>
  <c r="AU179" i="13"/>
  <c r="AX179" i="13" s="1"/>
  <c r="CE178" i="13"/>
  <c r="BO179" i="13"/>
  <c r="H179" i="13"/>
  <c r="BL179" i="13"/>
  <c r="P179" i="13"/>
  <c r="R179" i="13"/>
  <c r="AA180" i="13" s="1"/>
  <c r="L179" i="13"/>
  <c r="S390" i="7"/>
  <c r="K290" i="12" s="1"/>
  <c r="L290" i="12" s="1"/>
  <c r="M290" i="12" s="1"/>
  <c r="L390" i="7"/>
  <c r="G290" i="12" s="1"/>
  <c r="BV179" i="13" l="1"/>
  <c r="BY179" i="13"/>
  <c r="BA179" i="13"/>
  <c r="BD179" i="13" s="1"/>
  <c r="H290" i="12"/>
  <c r="I290" i="12" s="1"/>
  <c r="AK180" i="13"/>
  <c r="AT180" i="13" s="1"/>
  <c r="CC179" i="13"/>
  <c r="N291" i="12"/>
  <c r="O179" i="13"/>
  <c r="K179" i="13"/>
  <c r="Q179" i="13"/>
  <c r="Z180" i="13" s="1"/>
  <c r="F390" i="7" s="1"/>
  <c r="BR179" i="13"/>
  <c r="BS180" i="13" s="1"/>
  <c r="BU179" i="13" l="1"/>
  <c r="BX179" i="13"/>
  <c r="J291" i="12"/>
  <c r="BQ180" i="13"/>
  <c r="AJ180" i="13"/>
  <c r="AS180" i="13" s="1"/>
  <c r="CB179" i="13"/>
  <c r="BH180" i="13"/>
  <c r="N179" i="13"/>
  <c r="AW180" i="13" l="1"/>
  <c r="AZ180" i="13" s="1"/>
  <c r="AV180" i="13"/>
  <c r="AY180" i="13" s="1"/>
  <c r="J180" i="13"/>
  <c r="M180" i="13" s="1"/>
  <c r="BN180" i="13"/>
  <c r="AI180" i="13"/>
  <c r="AR180" i="13" s="1"/>
  <c r="CA179" i="13"/>
  <c r="CD179" i="13" s="1"/>
  <c r="CE179" i="13" s="1"/>
  <c r="R391" i="7"/>
  <c r="J391" i="7"/>
  <c r="G391" i="7"/>
  <c r="K391" i="7"/>
  <c r="H391" i="7"/>
  <c r="P391" i="7"/>
  <c r="Q391" i="7"/>
  <c r="I391" i="7"/>
  <c r="O391" i="7"/>
  <c r="N391" i="7"/>
  <c r="BP180" i="13"/>
  <c r="I180" i="13"/>
  <c r="BM180" i="13"/>
  <c r="BW180" i="13" l="1"/>
  <c r="BZ180" i="13"/>
  <c r="BC180" i="13"/>
  <c r="BB180" i="13"/>
  <c r="AU180" i="13"/>
  <c r="AX180" i="13" s="1"/>
  <c r="S180" i="13"/>
  <c r="AB181" i="13" s="1"/>
  <c r="CF179" i="13"/>
  <c r="H180" i="13"/>
  <c r="BO180" i="13"/>
  <c r="BL180" i="13"/>
  <c r="P180" i="13"/>
  <c r="S391" i="7"/>
  <c r="K291" i="12" s="1"/>
  <c r="L291" i="12" s="1"/>
  <c r="M291" i="12" s="1"/>
  <c r="L180" i="13"/>
  <c r="R180" i="13"/>
  <c r="AA181" i="13" s="1"/>
  <c r="L391" i="7"/>
  <c r="G291" i="12" s="1"/>
  <c r="BV180" i="13" l="1"/>
  <c r="BY180" i="13"/>
  <c r="BA180" i="13"/>
  <c r="BD180" i="13" s="1"/>
  <c r="H291" i="12"/>
  <c r="I291" i="12" s="1"/>
  <c r="AK181" i="13"/>
  <c r="AT181" i="13" s="1"/>
  <c r="CC180" i="13"/>
  <c r="Q180" i="13"/>
  <c r="Z181" i="13" s="1"/>
  <c r="F391" i="7" s="1"/>
  <c r="K180" i="13"/>
  <c r="BR180" i="13"/>
  <c r="BS181" i="13" s="1"/>
  <c r="O180" i="13"/>
  <c r="N292" i="12"/>
  <c r="BU180" i="13" l="1"/>
  <c r="BX180" i="13"/>
  <c r="J292" i="12"/>
  <c r="AW181" i="13"/>
  <c r="AZ181" i="13" s="1"/>
  <c r="AJ181" i="13"/>
  <c r="AS181" i="13" s="1"/>
  <c r="CB180" i="13"/>
  <c r="N180" i="13"/>
  <c r="BQ181" i="13"/>
  <c r="J181" i="13"/>
  <c r="BN181" i="13"/>
  <c r="BH181" i="13"/>
  <c r="BC181" i="13" l="1"/>
  <c r="AV181" i="13"/>
  <c r="AY181" i="13" s="1"/>
  <c r="AI181" i="13"/>
  <c r="AR181" i="13" s="1"/>
  <c r="CA180" i="13"/>
  <c r="CD180" i="13" s="1"/>
  <c r="CF180" i="13" s="1"/>
  <c r="BP181" i="13"/>
  <c r="I181" i="13"/>
  <c r="BM181" i="13"/>
  <c r="J392" i="7"/>
  <c r="Q392" i="7"/>
  <c r="K392" i="7"/>
  <c r="P392" i="7"/>
  <c r="O392" i="7"/>
  <c r="I392" i="7"/>
  <c r="N392" i="7"/>
  <c r="G392" i="7"/>
  <c r="R392" i="7"/>
  <c r="H392" i="7"/>
  <c r="S181" i="13"/>
  <c r="AB182" i="13" s="1"/>
  <c r="M181" i="13"/>
  <c r="BW181" i="13" l="1"/>
  <c r="BZ181" i="13"/>
  <c r="BB181" i="13"/>
  <c r="AU181" i="13"/>
  <c r="AX181" i="13" s="1"/>
  <c r="CE180" i="13"/>
  <c r="P181" i="13"/>
  <c r="L392" i="7"/>
  <c r="G292" i="12" s="1"/>
  <c r="S392" i="7"/>
  <c r="K292" i="12" s="1"/>
  <c r="L292" i="12" s="1"/>
  <c r="M292" i="12" s="1"/>
  <c r="L181" i="13"/>
  <c r="R181" i="13"/>
  <c r="AA182" i="13" s="1"/>
  <c r="BO181" i="13"/>
  <c r="H181" i="13"/>
  <c r="BL181" i="13"/>
  <c r="BV181" i="13" l="1"/>
  <c r="BY181" i="13"/>
  <c r="BA181" i="13"/>
  <c r="BD181" i="13" s="1"/>
  <c r="H292" i="12"/>
  <c r="I292" i="12" s="1"/>
  <c r="AK182" i="13"/>
  <c r="AT182" i="13" s="1"/>
  <c r="CC181" i="13"/>
  <c r="O181" i="13"/>
  <c r="K181" i="13"/>
  <c r="Q181" i="13"/>
  <c r="Z182" i="13" s="1"/>
  <c r="F392" i="7" s="1"/>
  <c r="BR181" i="13"/>
  <c r="BS182" i="13" s="1"/>
  <c r="N293" i="12"/>
  <c r="BU181" i="13" l="1"/>
  <c r="BX181" i="13"/>
  <c r="J293" i="12"/>
  <c r="AW182" i="13"/>
  <c r="AZ182" i="13" s="1"/>
  <c r="AJ182" i="13"/>
  <c r="AS182" i="13" s="1"/>
  <c r="CB181" i="13"/>
  <c r="BH182" i="13"/>
  <c r="BQ182" i="13"/>
  <c r="J182" i="13"/>
  <c r="BN182" i="13"/>
  <c r="N181" i="13"/>
  <c r="BC182" i="13" l="1"/>
  <c r="AV182" i="13"/>
  <c r="AY182" i="13" s="1"/>
  <c r="AI182" i="13"/>
  <c r="AR182" i="13" s="1"/>
  <c r="CA181" i="13"/>
  <c r="CD181" i="13" s="1"/>
  <c r="CF181" i="13" s="1"/>
  <c r="J393" i="7"/>
  <c r="O393" i="7"/>
  <c r="Q393" i="7"/>
  <c r="K393" i="7"/>
  <c r="R393" i="7"/>
  <c r="G393" i="7"/>
  <c r="N393" i="7"/>
  <c r="P393" i="7"/>
  <c r="H393" i="7"/>
  <c r="I393" i="7"/>
  <c r="S182" i="13"/>
  <c r="AB183" i="13" s="1"/>
  <c r="M182" i="13"/>
  <c r="I182" i="13"/>
  <c r="BP182" i="13"/>
  <c r="BM182" i="13"/>
  <c r="BW182" i="13" l="1"/>
  <c r="BZ182" i="13"/>
  <c r="BB182" i="13"/>
  <c r="AU182" i="13"/>
  <c r="AX182" i="13" s="1"/>
  <c r="CE181" i="13"/>
  <c r="P182" i="13"/>
  <c r="BO182" i="13"/>
  <c r="BL182" i="13"/>
  <c r="H182" i="13"/>
  <c r="R182" i="13"/>
  <c r="AA183" i="13" s="1"/>
  <c r="L182" i="13"/>
  <c r="S393" i="7"/>
  <c r="K293" i="12" s="1"/>
  <c r="L293" i="12" s="1"/>
  <c r="M293" i="12" s="1"/>
  <c r="L393" i="7"/>
  <c r="G293" i="12" s="1"/>
  <c r="BV182" i="13" l="1"/>
  <c r="BY182" i="13"/>
  <c r="H293" i="12"/>
  <c r="I293" i="12" s="1"/>
  <c r="BA182" i="13"/>
  <c r="BD182" i="13" s="1"/>
  <c r="AK183" i="13"/>
  <c r="AT183" i="13" s="1"/>
  <c r="CC182" i="13"/>
  <c r="N294" i="12"/>
  <c r="Q182" i="13"/>
  <c r="Z183" i="13" s="1"/>
  <c r="F393" i="7" s="1"/>
  <c r="K182" i="13"/>
  <c r="BR182" i="13"/>
  <c r="BS183" i="13" s="1"/>
  <c r="O182" i="13"/>
  <c r="BU182" i="13" l="1"/>
  <c r="BX182" i="13"/>
  <c r="J294" i="12"/>
  <c r="AW183" i="13"/>
  <c r="AZ183" i="13" s="1"/>
  <c r="AJ183" i="13"/>
  <c r="AS183" i="13" s="1"/>
  <c r="CB182" i="13"/>
  <c r="N182" i="13"/>
  <c r="J183" i="13"/>
  <c r="BQ183" i="13"/>
  <c r="BN183" i="13"/>
  <c r="BH183" i="13"/>
  <c r="BC183" i="13" l="1"/>
  <c r="AV183" i="13"/>
  <c r="AY183" i="13" s="1"/>
  <c r="AI183" i="13"/>
  <c r="AR183" i="13" s="1"/>
  <c r="CA182" i="13"/>
  <c r="CD182" i="13" s="1"/>
  <c r="CF182" i="13" s="1"/>
  <c r="S183" i="13"/>
  <c r="AB184" i="13" s="1"/>
  <c r="M183" i="13"/>
  <c r="I183" i="13"/>
  <c r="BM183" i="13"/>
  <c r="BP183" i="13"/>
  <c r="G394" i="7"/>
  <c r="R394" i="7"/>
  <c r="J394" i="7"/>
  <c r="K394" i="7"/>
  <c r="O394" i="7"/>
  <c r="I394" i="7"/>
  <c r="N394" i="7"/>
  <c r="Q394" i="7"/>
  <c r="H394" i="7"/>
  <c r="P394" i="7"/>
  <c r="BW183" i="13" l="1"/>
  <c r="BZ183" i="13"/>
  <c r="BB183" i="13"/>
  <c r="AU183" i="13"/>
  <c r="AX183" i="13" s="1"/>
  <c r="CE182" i="13"/>
  <c r="S394" i="7"/>
  <c r="K294" i="12" s="1"/>
  <c r="L294" i="12" s="1"/>
  <c r="M294" i="12" s="1"/>
  <c r="L394" i="7"/>
  <c r="G294" i="12" s="1"/>
  <c r="P183" i="13"/>
  <c r="H183" i="13"/>
  <c r="BO183" i="13"/>
  <c r="BL183" i="13"/>
  <c r="L183" i="13"/>
  <c r="R183" i="13"/>
  <c r="AA184" i="13" s="1"/>
  <c r="BV183" i="13" l="1"/>
  <c r="BY183" i="13"/>
  <c r="H294" i="12"/>
  <c r="I294" i="12" s="1"/>
  <c r="BA183" i="13"/>
  <c r="BD183" i="13" s="1"/>
  <c r="AK184" i="13"/>
  <c r="AT184" i="13" s="1"/>
  <c r="CC183" i="13"/>
  <c r="N295" i="12"/>
  <c r="O183" i="13"/>
  <c r="K183" i="13"/>
  <c r="Q183" i="13"/>
  <c r="Z184" i="13" s="1"/>
  <c r="F394" i="7" s="1"/>
  <c r="BR183" i="13"/>
  <c r="BS184" i="13" s="1"/>
  <c r="BU183" i="13" l="1"/>
  <c r="BX183" i="13"/>
  <c r="J295" i="12"/>
  <c r="AW184" i="13"/>
  <c r="AZ184" i="13" s="1"/>
  <c r="AJ184" i="13"/>
  <c r="AS184" i="13" s="1"/>
  <c r="CB183" i="13"/>
  <c r="BQ184" i="13"/>
  <c r="J184" i="13"/>
  <c r="BN184" i="13"/>
  <c r="BH184" i="13"/>
  <c r="N183" i="13"/>
  <c r="BC184" i="13" l="1"/>
  <c r="AV184" i="13"/>
  <c r="AY184" i="13" s="1"/>
  <c r="AI184" i="13"/>
  <c r="AR184" i="13" s="1"/>
  <c r="CA183" i="13"/>
  <c r="CD183" i="13" s="1"/>
  <c r="CF183" i="13" s="1"/>
  <c r="BP184" i="13"/>
  <c r="I184" i="13"/>
  <c r="BM184" i="13"/>
  <c r="N395" i="7"/>
  <c r="H395" i="7"/>
  <c r="G395" i="7"/>
  <c r="J395" i="7"/>
  <c r="I395" i="7"/>
  <c r="O395" i="7"/>
  <c r="P395" i="7"/>
  <c r="K395" i="7"/>
  <c r="Q395" i="7"/>
  <c r="R395" i="7"/>
  <c r="M184" i="13"/>
  <c r="S184" i="13"/>
  <c r="AB185" i="13" s="1"/>
  <c r="BW184" i="13" l="1"/>
  <c r="BZ184" i="13"/>
  <c r="BB184" i="13"/>
  <c r="AU184" i="13"/>
  <c r="AX184" i="13" s="1"/>
  <c r="CE183" i="13"/>
  <c r="P184" i="13"/>
  <c r="L395" i="7"/>
  <c r="G295" i="12" s="1"/>
  <c r="H184" i="13"/>
  <c r="BO184" i="13"/>
  <c r="BL184" i="13"/>
  <c r="S395" i="7"/>
  <c r="K295" i="12" s="1"/>
  <c r="L295" i="12" s="1"/>
  <c r="M295" i="12" s="1"/>
  <c r="L184" i="13"/>
  <c r="R184" i="13"/>
  <c r="AA185" i="13" s="1"/>
  <c r="BV184" i="13" l="1"/>
  <c r="BY184" i="13"/>
  <c r="BA184" i="13"/>
  <c r="BD184" i="13" s="1"/>
  <c r="H295" i="12"/>
  <c r="I295" i="12" s="1"/>
  <c r="AK185" i="13"/>
  <c r="AT185" i="13" s="1"/>
  <c r="CC184" i="13"/>
  <c r="Q184" i="13"/>
  <c r="Z185" i="13" s="1"/>
  <c r="F395" i="7" s="1"/>
  <c r="K184" i="13"/>
  <c r="BR184" i="13"/>
  <c r="BS185" i="13" s="1"/>
  <c r="N296" i="12"/>
  <c r="O184" i="13"/>
  <c r="BU184" i="13" l="1"/>
  <c r="BX184" i="13"/>
  <c r="J296" i="12"/>
  <c r="AW185" i="13"/>
  <c r="AZ185" i="13" s="1"/>
  <c r="AJ185" i="13"/>
  <c r="AS185" i="13" s="1"/>
  <c r="CB184" i="13"/>
  <c r="BH185" i="13"/>
  <c r="N184" i="13"/>
  <c r="BQ185" i="13"/>
  <c r="BN185" i="13"/>
  <c r="J185" i="13"/>
  <c r="BC185" i="13" l="1"/>
  <c r="AV185" i="13"/>
  <c r="AY185" i="13" s="1"/>
  <c r="AI185" i="13"/>
  <c r="AR185" i="13" s="1"/>
  <c r="CA184" i="13"/>
  <c r="CD184" i="13" s="1"/>
  <c r="CE184" i="13" s="1"/>
  <c r="I185" i="13"/>
  <c r="BP185" i="13"/>
  <c r="BM185" i="13"/>
  <c r="S185" i="13"/>
  <c r="AB186" i="13" s="1"/>
  <c r="M185" i="13"/>
  <c r="P396" i="7"/>
  <c r="Q396" i="7"/>
  <c r="G396" i="7"/>
  <c r="I396" i="7"/>
  <c r="O396" i="7"/>
  <c r="K396" i="7"/>
  <c r="H396" i="7"/>
  <c r="J396" i="7"/>
  <c r="N396" i="7"/>
  <c r="R396" i="7"/>
  <c r="BW185" i="13" l="1"/>
  <c r="BZ185" i="13"/>
  <c r="BB185" i="13"/>
  <c r="AU185" i="13"/>
  <c r="AX185" i="13" s="1"/>
  <c r="CF184" i="13"/>
  <c r="S396" i="7"/>
  <c r="K296" i="12" s="1"/>
  <c r="L296" i="12" s="1"/>
  <c r="M296" i="12" s="1"/>
  <c r="BO185" i="13"/>
  <c r="H185" i="13"/>
  <c r="BL185" i="13"/>
  <c r="R185" i="13"/>
  <c r="AA186" i="13" s="1"/>
  <c r="L185" i="13"/>
  <c r="P185" i="13"/>
  <c r="L396" i="7"/>
  <c r="G296" i="12" s="1"/>
  <c r="BV185" i="13" l="1"/>
  <c r="BY185" i="13"/>
  <c r="BA185" i="13"/>
  <c r="BD185" i="13" s="1"/>
  <c r="H296" i="12"/>
  <c r="I296" i="12" s="1"/>
  <c r="AK186" i="13"/>
  <c r="AT186" i="13" s="1"/>
  <c r="CC185" i="13"/>
  <c r="K185" i="13"/>
  <c r="Q185" i="13"/>
  <c r="Z186" i="13" s="1"/>
  <c r="F396" i="7" s="1"/>
  <c r="BR185" i="13"/>
  <c r="BS186" i="13" s="1"/>
  <c r="N297" i="12"/>
  <c r="O185" i="13"/>
  <c r="BU185" i="13" l="1"/>
  <c r="BX185" i="13"/>
  <c r="J297" i="12"/>
  <c r="AW186" i="13"/>
  <c r="AZ186" i="13" s="1"/>
  <c r="AJ186" i="13"/>
  <c r="AS186" i="13" s="1"/>
  <c r="CB185" i="13"/>
  <c r="J186" i="13"/>
  <c r="BN186" i="13"/>
  <c r="BQ186" i="13"/>
  <c r="N185" i="13"/>
  <c r="BH186" i="13"/>
  <c r="BC186" i="13" l="1"/>
  <c r="AV186" i="13"/>
  <c r="AY186" i="13" s="1"/>
  <c r="AI186" i="13"/>
  <c r="AR186" i="13" s="1"/>
  <c r="CA185" i="13"/>
  <c r="CD185" i="13" s="1"/>
  <c r="BP186" i="13"/>
  <c r="I186" i="13"/>
  <c r="BM186" i="13"/>
  <c r="S186" i="13"/>
  <c r="AB187" i="13" s="1"/>
  <c r="M186" i="13"/>
  <c r="Q397" i="7"/>
  <c r="R397" i="7"/>
  <c r="N397" i="7"/>
  <c r="P397" i="7"/>
  <c r="I397" i="7"/>
  <c r="O397" i="7"/>
  <c r="J397" i="7"/>
  <c r="G397" i="7"/>
  <c r="H397" i="7"/>
  <c r="K397" i="7"/>
  <c r="BW186" i="13" l="1"/>
  <c r="BZ186" i="13"/>
  <c r="BB186" i="13"/>
  <c r="AU186" i="13"/>
  <c r="AX186" i="13" s="1"/>
  <c r="CF185" i="13"/>
  <c r="CE185" i="13"/>
  <c r="L397" i="7"/>
  <c r="G297" i="12" s="1"/>
  <c r="BO186" i="13"/>
  <c r="H186" i="13"/>
  <c r="BL186" i="13"/>
  <c r="S397" i="7"/>
  <c r="K297" i="12" s="1"/>
  <c r="L297" i="12" s="1"/>
  <c r="M297" i="12" s="1"/>
  <c r="L186" i="13"/>
  <c r="R186" i="13"/>
  <c r="AA187" i="13" s="1"/>
  <c r="P186" i="13"/>
  <c r="BV186" i="13" l="1"/>
  <c r="BY186" i="13"/>
  <c r="H297" i="12"/>
  <c r="I297" i="12" s="1"/>
  <c r="BA186" i="13"/>
  <c r="BD186" i="13" s="1"/>
  <c r="AK187" i="13"/>
  <c r="AT187" i="13" s="1"/>
  <c r="CC186" i="13"/>
  <c r="O186" i="13"/>
  <c r="Q186" i="13"/>
  <c r="Z187" i="13" s="1"/>
  <c r="F397" i="7" s="1"/>
  <c r="K186" i="13"/>
  <c r="BR186" i="13"/>
  <c r="BS187" i="13" s="1"/>
  <c r="N298" i="12"/>
  <c r="BU186" i="13" l="1"/>
  <c r="BX186" i="13"/>
  <c r="J298" i="12"/>
  <c r="AW187" i="13"/>
  <c r="AZ187" i="13" s="1"/>
  <c r="AJ187" i="13"/>
  <c r="AS187" i="13" s="1"/>
  <c r="CB186" i="13"/>
  <c r="BQ187" i="13"/>
  <c r="J187" i="13"/>
  <c r="BN187" i="13"/>
  <c r="N186" i="13"/>
  <c r="BH187" i="13"/>
  <c r="BC187" i="13" l="1"/>
  <c r="AV187" i="13"/>
  <c r="AY187" i="13" s="1"/>
  <c r="AI187" i="13"/>
  <c r="AR187" i="13" s="1"/>
  <c r="CA186" i="13"/>
  <c r="CD186" i="13" s="1"/>
  <c r="CF186" i="13" s="1"/>
  <c r="BP187" i="13"/>
  <c r="I187" i="13"/>
  <c r="BM187" i="13"/>
  <c r="M187" i="13"/>
  <c r="S187" i="13"/>
  <c r="AB188" i="13" s="1"/>
  <c r="N398" i="7"/>
  <c r="I398" i="7"/>
  <c r="G398" i="7"/>
  <c r="O398" i="7"/>
  <c r="H398" i="7"/>
  <c r="K398" i="7"/>
  <c r="J398" i="7"/>
  <c r="P398" i="7"/>
  <c r="R398" i="7"/>
  <c r="Q398" i="7"/>
  <c r="BW187" i="13" l="1"/>
  <c r="BZ187" i="13"/>
  <c r="BB187" i="13"/>
  <c r="AU187" i="13"/>
  <c r="AX187" i="13" s="1"/>
  <c r="CE186" i="13"/>
  <c r="S398" i="7"/>
  <c r="K298" i="12" s="1"/>
  <c r="L298" i="12" s="1"/>
  <c r="M298" i="12" s="1"/>
  <c r="BO187" i="13"/>
  <c r="H187" i="13"/>
  <c r="BR187" i="13" s="1"/>
  <c r="BS188" i="13" s="1"/>
  <c r="BL187" i="13"/>
  <c r="R187" i="13"/>
  <c r="AA188" i="13" s="1"/>
  <c r="L187" i="13"/>
  <c r="P187" i="13"/>
  <c r="L398" i="7"/>
  <c r="G298" i="12" s="1"/>
  <c r="BV187" i="13" l="1"/>
  <c r="BY187" i="13"/>
  <c r="BA187" i="13"/>
  <c r="BD187" i="13" s="1"/>
  <c r="H298" i="12"/>
  <c r="I298" i="12" s="1"/>
  <c r="AK188" i="13"/>
  <c r="AT188" i="13" s="1"/>
  <c r="CC187" i="13"/>
  <c r="O187" i="13"/>
  <c r="Q187" i="13"/>
  <c r="Z188" i="13" s="1"/>
  <c r="F398" i="7" s="1"/>
  <c r="K187" i="13"/>
  <c r="N299" i="12"/>
  <c r="BU187" i="13" l="1"/>
  <c r="BX187" i="13"/>
  <c r="J299" i="12"/>
  <c r="AW188" i="13"/>
  <c r="AZ188" i="13" s="1"/>
  <c r="AJ188" i="13"/>
  <c r="AS188" i="13" s="1"/>
  <c r="CB187" i="13"/>
  <c r="J188" i="13"/>
  <c r="BN188" i="13"/>
  <c r="BQ188" i="13"/>
  <c r="N187" i="13"/>
  <c r="BH188" i="13"/>
  <c r="BC188" i="13" l="1"/>
  <c r="AV188" i="13"/>
  <c r="AY188" i="13" s="1"/>
  <c r="AI188" i="13"/>
  <c r="AR188" i="13" s="1"/>
  <c r="CA187" i="13"/>
  <c r="CD187" i="13" s="1"/>
  <c r="CF187" i="13" s="1"/>
  <c r="BP188" i="13"/>
  <c r="I188" i="13"/>
  <c r="BM188" i="13"/>
  <c r="I399" i="7"/>
  <c r="K399" i="7"/>
  <c r="N399" i="7"/>
  <c r="O399" i="7"/>
  <c r="P399" i="7"/>
  <c r="G399" i="7"/>
  <c r="J399" i="7"/>
  <c r="Q399" i="7"/>
  <c r="R399" i="7"/>
  <c r="H399" i="7"/>
  <c r="M188" i="13"/>
  <c r="S188" i="13"/>
  <c r="AB189" i="13" s="1"/>
  <c r="BW188" i="13" l="1"/>
  <c r="BZ188" i="13"/>
  <c r="BB188" i="13"/>
  <c r="AU188" i="13"/>
  <c r="AX188" i="13" s="1"/>
  <c r="CE187" i="13"/>
  <c r="P188" i="13"/>
  <c r="S399" i="7"/>
  <c r="K299" i="12" s="1"/>
  <c r="L299" i="12" s="1"/>
  <c r="M299" i="12" s="1"/>
  <c r="L399" i="7"/>
  <c r="G299" i="12" s="1"/>
  <c r="H188" i="13"/>
  <c r="BO188" i="13"/>
  <c r="BL188" i="13"/>
  <c r="L188" i="13"/>
  <c r="R188" i="13"/>
  <c r="AA189" i="13" s="1"/>
  <c r="BV188" i="13" l="1"/>
  <c r="BY188" i="13"/>
  <c r="BA188" i="13"/>
  <c r="BD188" i="13" s="1"/>
  <c r="H299" i="12"/>
  <c r="I299" i="12" s="1"/>
  <c r="AK189" i="13"/>
  <c r="AT189" i="13" s="1"/>
  <c r="CC188" i="13"/>
  <c r="O188" i="13"/>
  <c r="Q188" i="13"/>
  <c r="Z189" i="13" s="1"/>
  <c r="F399" i="7" s="1"/>
  <c r="K188" i="13"/>
  <c r="BR188" i="13"/>
  <c r="BS189" i="13" s="1"/>
  <c r="N300" i="12"/>
  <c r="BU188" i="13" l="1"/>
  <c r="BX188" i="13"/>
  <c r="J300" i="12"/>
  <c r="AW189" i="13"/>
  <c r="AZ189" i="13" s="1"/>
  <c r="AJ189" i="13"/>
  <c r="AS189" i="13" s="1"/>
  <c r="CB188" i="13"/>
  <c r="BH189" i="13"/>
  <c r="BQ189" i="13"/>
  <c r="J189" i="13"/>
  <c r="BN189" i="13"/>
  <c r="N188" i="13"/>
  <c r="BC189" i="13" l="1"/>
  <c r="AV189" i="13"/>
  <c r="AY189" i="13" s="1"/>
  <c r="AI189" i="13"/>
  <c r="AR189" i="13" s="1"/>
  <c r="CA188" i="13"/>
  <c r="CD188" i="13" s="1"/>
  <c r="CF188" i="13" s="1"/>
  <c r="S189" i="13"/>
  <c r="AB190" i="13" s="1"/>
  <c r="M189" i="13"/>
  <c r="BP189" i="13"/>
  <c r="I189" i="13"/>
  <c r="BM189" i="13"/>
  <c r="I400" i="7"/>
  <c r="J400" i="7"/>
  <c r="G400" i="7"/>
  <c r="K400" i="7"/>
  <c r="Q400" i="7"/>
  <c r="N400" i="7"/>
  <c r="H400" i="7"/>
  <c r="P400" i="7"/>
  <c r="O400" i="7"/>
  <c r="R400" i="7"/>
  <c r="BW189" i="13" l="1"/>
  <c r="BZ189" i="13"/>
  <c r="BB189" i="13"/>
  <c r="AU189" i="13"/>
  <c r="AX189" i="13" s="1"/>
  <c r="CE188" i="13"/>
  <c r="S400" i="7"/>
  <c r="K300" i="12" s="1"/>
  <c r="L300" i="12" s="1"/>
  <c r="M300" i="12" s="1"/>
  <c r="H189" i="13"/>
  <c r="BO189" i="13"/>
  <c r="BL189" i="13"/>
  <c r="R189" i="13"/>
  <c r="AA190" i="13" s="1"/>
  <c r="L189" i="13"/>
  <c r="L400" i="7"/>
  <c r="G300" i="12" s="1"/>
  <c r="P189" i="13"/>
  <c r="BV189" i="13" l="1"/>
  <c r="BY189" i="13"/>
  <c r="BA189" i="13"/>
  <c r="BD189" i="13" s="1"/>
  <c r="H300" i="12"/>
  <c r="I300" i="12" s="1"/>
  <c r="AK190" i="13"/>
  <c r="AT190" i="13" s="1"/>
  <c r="CC189" i="13"/>
  <c r="O189" i="13"/>
  <c r="N301" i="12"/>
  <c r="K189" i="13"/>
  <c r="Q189" i="13"/>
  <c r="Z190" i="13" s="1"/>
  <c r="F400" i="7" s="1"/>
  <c r="BR189" i="13"/>
  <c r="BS190" i="13" s="1"/>
  <c r="BU189" i="13" l="1"/>
  <c r="BX189" i="13"/>
  <c r="J301" i="12"/>
  <c r="AW190" i="13"/>
  <c r="AZ190" i="13" s="1"/>
  <c r="AJ190" i="13"/>
  <c r="AS190" i="13" s="1"/>
  <c r="CB189" i="13"/>
  <c r="BH190" i="13"/>
  <c r="N189" i="13"/>
  <c r="J190" i="13"/>
  <c r="BN190" i="13"/>
  <c r="BQ190" i="13"/>
  <c r="BC190" i="13" l="1"/>
  <c r="AV190" i="13"/>
  <c r="AY190" i="13" s="1"/>
  <c r="AI190" i="13"/>
  <c r="AR190" i="13" s="1"/>
  <c r="CA189" i="13"/>
  <c r="CD189" i="13" s="1"/>
  <c r="CE189" i="13" s="1"/>
  <c r="S190" i="13"/>
  <c r="AB191" i="13" s="1"/>
  <c r="M190" i="13"/>
  <c r="G401" i="7"/>
  <c r="R401" i="7"/>
  <c r="I401" i="7"/>
  <c r="Q401" i="7"/>
  <c r="K401" i="7"/>
  <c r="N401" i="7"/>
  <c r="O401" i="7"/>
  <c r="H401" i="7"/>
  <c r="J401" i="7"/>
  <c r="P401" i="7"/>
  <c r="I190" i="13"/>
  <c r="BP190" i="13"/>
  <c r="BM190" i="13"/>
  <c r="BW190" i="13" l="1"/>
  <c r="BZ190" i="13"/>
  <c r="BB190" i="13"/>
  <c r="AU190" i="13"/>
  <c r="AX190" i="13" s="1"/>
  <c r="CF189" i="13"/>
  <c r="S401" i="7"/>
  <c r="K301" i="12" s="1"/>
  <c r="L301" i="12" s="1"/>
  <c r="M301" i="12" s="1"/>
  <c r="L401" i="7"/>
  <c r="G301" i="12" s="1"/>
  <c r="R190" i="13"/>
  <c r="AA191" i="13" s="1"/>
  <c r="L190" i="13"/>
  <c r="BO190" i="13"/>
  <c r="H190" i="13"/>
  <c r="BL190" i="13"/>
  <c r="P190" i="13"/>
  <c r="BV190" i="13" l="1"/>
  <c r="BY190" i="13"/>
  <c r="H301" i="12"/>
  <c r="I301" i="12" s="1"/>
  <c r="BA190" i="13"/>
  <c r="BD190" i="13" s="1"/>
  <c r="AK191" i="13"/>
  <c r="AT191" i="13" s="1"/>
  <c r="CC190" i="13"/>
  <c r="N302" i="12"/>
  <c r="Q190" i="13"/>
  <c r="Z191" i="13" s="1"/>
  <c r="F401" i="7" s="1"/>
  <c r="K190" i="13"/>
  <c r="BR190" i="13"/>
  <c r="BS191" i="13" s="1"/>
  <c r="O190" i="13"/>
  <c r="BU190" i="13" l="1"/>
  <c r="BX190" i="13"/>
  <c r="J302" i="12"/>
  <c r="AW191" i="13"/>
  <c r="AZ191" i="13" s="1"/>
  <c r="AJ191" i="13"/>
  <c r="AS191" i="13" s="1"/>
  <c r="CB190" i="13"/>
  <c r="BQ191" i="13"/>
  <c r="J191" i="13"/>
  <c r="BN191" i="13"/>
  <c r="BH191" i="13"/>
  <c r="N190" i="13"/>
  <c r="BC191" i="13" l="1"/>
  <c r="AV191" i="13"/>
  <c r="AY191" i="13" s="1"/>
  <c r="AI191" i="13"/>
  <c r="AR191" i="13" s="1"/>
  <c r="CA190" i="13"/>
  <c r="CD190" i="13" s="1"/>
  <c r="CE190" i="13" s="1"/>
  <c r="BP191" i="13"/>
  <c r="I191" i="13"/>
  <c r="BM191" i="13"/>
  <c r="N402" i="7"/>
  <c r="P402" i="7"/>
  <c r="H402" i="7"/>
  <c r="K402" i="7"/>
  <c r="J402" i="7"/>
  <c r="I402" i="7"/>
  <c r="G402" i="7"/>
  <c r="O402" i="7"/>
  <c r="R402" i="7"/>
  <c r="Q402" i="7"/>
  <c r="M191" i="13"/>
  <c r="S191" i="13"/>
  <c r="AB192" i="13" s="1"/>
  <c r="BW191" i="13" l="1"/>
  <c r="BZ191" i="13"/>
  <c r="BB191" i="13"/>
  <c r="AU191" i="13"/>
  <c r="AX191" i="13" s="1"/>
  <c r="CF190" i="13"/>
  <c r="S402" i="7"/>
  <c r="K302" i="12" s="1"/>
  <c r="L302" i="12" s="1"/>
  <c r="M302" i="12" s="1"/>
  <c r="L191" i="13"/>
  <c r="R191" i="13"/>
  <c r="AA192" i="13" s="1"/>
  <c r="BO191" i="13"/>
  <c r="H191" i="13"/>
  <c r="BL191" i="13"/>
  <c r="P191" i="13"/>
  <c r="L402" i="7"/>
  <c r="G302" i="12" s="1"/>
  <c r="BV191" i="13" l="1"/>
  <c r="BY191" i="13"/>
  <c r="BA191" i="13"/>
  <c r="BD191" i="13" s="1"/>
  <c r="H302" i="12"/>
  <c r="I302" i="12" s="1"/>
  <c r="AK192" i="13"/>
  <c r="AT192" i="13" s="1"/>
  <c r="CC191" i="13"/>
  <c r="O191" i="13"/>
  <c r="N303" i="12"/>
  <c r="K191" i="13"/>
  <c r="BR191" i="13"/>
  <c r="BS192" i="13" s="1"/>
  <c r="Q191" i="13"/>
  <c r="Z192" i="13" s="1"/>
  <c r="F402" i="7" s="1"/>
  <c r="BU191" i="13" l="1"/>
  <c r="BX191" i="13"/>
  <c r="J303" i="12"/>
  <c r="AW192" i="13"/>
  <c r="AZ192" i="13" s="1"/>
  <c r="AJ192" i="13"/>
  <c r="AS192" i="13" s="1"/>
  <c r="CB191" i="13"/>
  <c r="N191" i="13"/>
  <c r="BH192" i="13"/>
  <c r="BQ192" i="13"/>
  <c r="J192" i="13"/>
  <c r="BN192" i="13"/>
  <c r="BC192" i="13" l="1"/>
  <c r="AV192" i="13"/>
  <c r="AY192" i="13" s="1"/>
  <c r="AI192" i="13"/>
  <c r="AR192" i="13" s="1"/>
  <c r="CA191" i="13"/>
  <c r="CD191" i="13" s="1"/>
  <c r="CE191" i="13" s="1"/>
  <c r="I192" i="13"/>
  <c r="BP192" i="13"/>
  <c r="BM192" i="13"/>
  <c r="S192" i="13"/>
  <c r="AB193" i="13" s="1"/>
  <c r="M192" i="13"/>
  <c r="I403" i="7"/>
  <c r="G403" i="7"/>
  <c r="H403" i="7"/>
  <c r="R403" i="7"/>
  <c r="N403" i="7"/>
  <c r="Q403" i="7"/>
  <c r="P403" i="7"/>
  <c r="J403" i="7"/>
  <c r="K403" i="7"/>
  <c r="O403" i="7"/>
  <c r="BW192" i="13" l="1"/>
  <c r="BZ192" i="13"/>
  <c r="BB192" i="13"/>
  <c r="AU192" i="13"/>
  <c r="AX192" i="13" s="1"/>
  <c r="CF191" i="13"/>
  <c r="S403" i="7"/>
  <c r="K303" i="12" s="1"/>
  <c r="L303" i="12" s="1"/>
  <c r="M303" i="12" s="1"/>
  <c r="L403" i="7"/>
  <c r="G303" i="12" s="1"/>
  <c r="R192" i="13"/>
  <c r="AA193" i="13" s="1"/>
  <c r="L192" i="13"/>
  <c r="P192" i="13"/>
  <c r="H192" i="13"/>
  <c r="BO192" i="13"/>
  <c r="BL192" i="13"/>
  <c r="BV192" i="13" l="1"/>
  <c r="BY192" i="13"/>
  <c r="H303" i="12"/>
  <c r="I303" i="12" s="1"/>
  <c r="BA192" i="13"/>
  <c r="BD192" i="13" s="1"/>
  <c r="AK193" i="13"/>
  <c r="AT193" i="13" s="1"/>
  <c r="CC192" i="13"/>
  <c r="O192" i="13"/>
  <c r="K192" i="13"/>
  <c r="Q192" i="13"/>
  <c r="Z193" i="13" s="1"/>
  <c r="F403" i="7" s="1"/>
  <c r="BR192" i="13"/>
  <c r="BS193" i="13" s="1"/>
  <c r="N304" i="12"/>
  <c r="BU192" i="13" l="1"/>
  <c r="BX192" i="13"/>
  <c r="J304" i="12"/>
  <c r="AW193" i="13"/>
  <c r="AZ193" i="13" s="1"/>
  <c r="AJ193" i="13"/>
  <c r="AS193" i="13" s="1"/>
  <c r="CB192" i="13"/>
  <c r="BH193" i="13"/>
  <c r="BQ193" i="13"/>
  <c r="BN193" i="13"/>
  <c r="J193" i="13"/>
  <c r="N192" i="13"/>
  <c r="BC193" i="13" l="1"/>
  <c r="AV193" i="13"/>
  <c r="AY193" i="13" s="1"/>
  <c r="AI193" i="13"/>
  <c r="AR193" i="13" s="1"/>
  <c r="CA192" i="13"/>
  <c r="CD192" i="13" s="1"/>
  <c r="CE192" i="13" s="1"/>
  <c r="N404" i="7"/>
  <c r="I404" i="7"/>
  <c r="R404" i="7"/>
  <c r="P404" i="7"/>
  <c r="H404" i="7"/>
  <c r="Q404" i="7"/>
  <c r="O404" i="7"/>
  <c r="K404" i="7"/>
  <c r="G404" i="7"/>
  <c r="J404" i="7"/>
  <c r="M193" i="13"/>
  <c r="S193" i="13"/>
  <c r="AB194" i="13" s="1"/>
  <c r="BP193" i="13"/>
  <c r="I193" i="13"/>
  <c r="BM193" i="13"/>
  <c r="BW193" i="13" l="1"/>
  <c r="BZ193" i="13"/>
  <c r="BB193" i="13"/>
  <c r="AU193" i="13"/>
  <c r="AX193" i="13" s="1"/>
  <c r="CF192" i="13"/>
  <c r="P193" i="13"/>
  <c r="R193" i="13"/>
  <c r="AA194" i="13" s="1"/>
  <c r="L193" i="13"/>
  <c r="BO193" i="13"/>
  <c r="H193" i="13"/>
  <c r="BL193" i="13"/>
  <c r="L404" i="7"/>
  <c r="G304" i="12" s="1"/>
  <c r="S404" i="7"/>
  <c r="K304" i="12" s="1"/>
  <c r="L304" i="12" s="1"/>
  <c r="M304" i="12" s="1"/>
  <c r="BV193" i="13" l="1"/>
  <c r="BY193" i="13"/>
  <c r="BA193" i="13"/>
  <c r="BD193" i="13" s="1"/>
  <c r="H304" i="12"/>
  <c r="I304" i="12" s="1"/>
  <c r="AK194" i="13"/>
  <c r="AT194" i="13" s="1"/>
  <c r="CC193" i="13"/>
  <c r="N305" i="12"/>
  <c r="O193" i="13"/>
  <c r="K193" i="13"/>
  <c r="BR193" i="13"/>
  <c r="BS194" i="13" s="1"/>
  <c r="Q193" i="13"/>
  <c r="Z194" i="13" s="1"/>
  <c r="F404" i="7" s="1"/>
  <c r="BU193" i="13" l="1"/>
  <c r="BX193" i="13"/>
  <c r="J305" i="12"/>
  <c r="AW194" i="13"/>
  <c r="AZ194" i="13" s="1"/>
  <c r="AJ194" i="13"/>
  <c r="AS194" i="13" s="1"/>
  <c r="CB193" i="13"/>
  <c r="BH194" i="13"/>
  <c r="BQ194" i="13"/>
  <c r="J194" i="13"/>
  <c r="BN194" i="13"/>
  <c r="N193" i="13"/>
  <c r="BC194" i="13" l="1"/>
  <c r="AV194" i="13"/>
  <c r="AY194" i="13" s="1"/>
  <c r="AI194" i="13"/>
  <c r="AR194" i="13" s="1"/>
  <c r="CA193" i="13"/>
  <c r="CD193" i="13" s="1"/>
  <c r="Q405" i="7"/>
  <c r="I405" i="7"/>
  <c r="J405" i="7"/>
  <c r="P405" i="7"/>
  <c r="R405" i="7"/>
  <c r="O405" i="7"/>
  <c r="G405" i="7"/>
  <c r="N405" i="7"/>
  <c r="H405" i="7"/>
  <c r="K405" i="7"/>
  <c r="I194" i="13"/>
  <c r="BP194" i="13"/>
  <c r="BM194" i="13"/>
  <c r="S194" i="13"/>
  <c r="AB195" i="13" s="1"/>
  <c r="M194" i="13"/>
  <c r="BW194" i="13" l="1"/>
  <c r="BZ194" i="13"/>
  <c r="BB194" i="13"/>
  <c r="AU194" i="13"/>
  <c r="AX194" i="13" s="1"/>
  <c r="CE193" i="13"/>
  <c r="CF193" i="13"/>
  <c r="BO194" i="13"/>
  <c r="H194" i="13"/>
  <c r="BL194" i="13"/>
  <c r="S405" i="7"/>
  <c r="K305" i="12" s="1"/>
  <c r="L305" i="12" s="1"/>
  <c r="M305" i="12" s="1"/>
  <c r="R194" i="13"/>
  <c r="AA195" i="13" s="1"/>
  <c r="L194" i="13"/>
  <c r="P194" i="13"/>
  <c r="L405" i="7"/>
  <c r="G305" i="12" s="1"/>
  <c r="BV194" i="13" l="1"/>
  <c r="BY194" i="13"/>
  <c r="H305" i="12"/>
  <c r="I305" i="12" s="1"/>
  <c r="BA194" i="13"/>
  <c r="BD194" i="13" s="1"/>
  <c r="AK195" i="13"/>
  <c r="AT195" i="13" s="1"/>
  <c r="CC194" i="13"/>
  <c r="Q194" i="13"/>
  <c r="Z195" i="13" s="1"/>
  <c r="F405" i="7" s="1"/>
  <c r="K194" i="13"/>
  <c r="BR194" i="13"/>
  <c r="BS195" i="13" s="1"/>
  <c r="N306" i="12"/>
  <c r="O194" i="13"/>
  <c r="BU194" i="13" l="1"/>
  <c r="BX194" i="13"/>
  <c r="J306" i="12"/>
  <c r="AW195" i="13"/>
  <c r="AZ195" i="13" s="1"/>
  <c r="AJ195" i="13"/>
  <c r="AS195" i="13" s="1"/>
  <c r="CB194" i="13"/>
  <c r="BQ195" i="13"/>
  <c r="J195" i="13"/>
  <c r="BN195" i="13"/>
  <c r="N194" i="13"/>
  <c r="BH195" i="13"/>
  <c r="BC195" i="13" l="1"/>
  <c r="AV195" i="13"/>
  <c r="AY195" i="13" s="1"/>
  <c r="AI195" i="13"/>
  <c r="AR195" i="13" s="1"/>
  <c r="CA194" i="13"/>
  <c r="CD194" i="13" s="1"/>
  <c r="CE194" i="13" s="1"/>
  <c r="I195" i="13"/>
  <c r="BP195" i="13"/>
  <c r="BM195" i="13"/>
  <c r="Q406" i="7"/>
  <c r="H406" i="7"/>
  <c r="O406" i="7"/>
  <c r="N406" i="7"/>
  <c r="K406" i="7"/>
  <c r="J406" i="7"/>
  <c r="P406" i="7"/>
  <c r="R406" i="7"/>
  <c r="I406" i="7"/>
  <c r="G406" i="7"/>
  <c r="M195" i="13"/>
  <c r="S195" i="13"/>
  <c r="AB196" i="13" s="1"/>
  <c r="BW195" i="13" l="1"/>
  <c r="BZ195" i="13"/>
  <c r="BB195" i="13"/>
  <c r="AU195" i="13"/>
  <c r="AX195" i="13" s="1"/>
  <c r="CF194" i="13"/>
  <c r="L406" i="7"/>
  <c r="G306" i="12" s="1"/>
  <c r="S406" i="7"/>
  <c r="K306" i="12" s="1"/>
  <c r="L306" i="12" s="1"/>
  <c r="M306" i="12" s="1"/>
  <c r="R195" i="13"/>
  <c r="AA196" i="13" s="1"/>
  <c r="L195" i="13"/>
  <c r="H195" i="13"/>
  <c r="BO195" i="13"/>
  <c r="BL195" i="13"/>
  <c r="P195" i="13"/>
  <c r="BV195" i="13" l="1"/>
  <c r="BY195" i="13"/>
  <c r="H306" i="12"/>
  <c r="I306" i="12" s="1"/>
  <c r="BA195" i="13"/>
  <c r="BD195" i="13" s="1"/>
  <c r="AK196" i="13"/>
  <c r="AT196" i="13" s="1"/>
  <c r="CC195" i="13"/>
  <c r="N307" i="12"/>
  <c r="O195" i="13"/>
  <c r="K195" i="13"/>
  <c r="Q195" i="13"/>
  <c r="Z196" i="13" s="1"/>
  <c r="F406" i="7" s="1"/>
  <c r="BR195" i="13"/>
  <c r="BS196" i="13" s="1"/>
  <c r="BU195" i="13" l="1"/>
  <c r="BX195" i="13"/>
  <c r="J307" i="12"/>
  <c r="AW196" i="13"/>
  <c r="AZ196" i="13" s="1"/>
  <c r="AJ196" i="13"/>
  <c r="AS196" i="13" s="1"/>
  <c r="CB195" i="13"/>
  <c r="BH196" i="13"/>
  <c r="BQ196" i="13"/>
  <c r="J196" i="13"/>
  <c r="BN196" i="13"/>
  <c r="N195" i="13"/>
  <c r="BC196" i="13" l="1"/>
  <c r="AV196" i="13"/>
  <c r="AY196" i="13" s="1"/>
  <c r="AI196" i="13"/>
  <c r="AR196" i="13" s="1"/>
  <c r="CA195" i="13"/>
  <c r="CD195" i="13" s="1"/>
  <c r="CF195" i="13" s="1"/>
  <c r="G407" i="7"/>
  <c r="J407" i="7"/>
  <c r="O407" i="7"/>
  <c r="I407" i="7"/>
  <c r="R407" i="7"/>
  <c r="N407" i="7"/>
  <c r="P407" i="7"/>
  <c r="K407" i="7"/>
  <c r="Q407" i="7"/>
  <c r="H407" i="7"/>
  <c r="S196" i="13"/>
  <c r="AB197" i="13" s="1"/>
  <c r="M196" i="13"/>
  <c r="BP196" i="13"/>
  <c r="I196" i="13"/>
  <c r="BM196" i="13"/>
  <c r="BW196" i="13" l="1"/>
  <c r="BZ196" i="13"/>
  <c r="BB196" i="13"/>
  <c r="AU196" i="13"/>
  <c r="AX196" i="13" s="1"/>
  <c r="CE195" i="13"/>
  <c r="S407" i="7"/>
  <c r="K307" i="12" s="1"/>
  <c r="L307" i="12" s="1"/>
  <c r="M307" i="12" s="1"/>
  <c r="BO196" i="13"/>
  <c r="H196" i="13"/>
  <c r="BL196" i="13"/>
  <c r="P196" i="13"/>
  <c r="L196" i="13"/>
  <c r="R196" i="13"/>
  <c r="AA197" i="13" s="1"/>
  <c r="L407" i="7"/>
  <c r="G307" i="12" s="1"/>
  <c r="BV196" i="13" l="1"/>
  <c r="BY196" i="13"/>
  <c r="H307" i="12"/>
  <c r="I307" i="12" s="1"/>
  <c r="BA196" i="13"/>
  <c r="BD196" i="13" s="1"/>
  <c r="AK197" i="13"/>
  <c r="AT197" i="13" s="1"/>
  <c r="CC196" i="13"/>
  <c r="O196" i="13"/>
  <c r="Q196" i="13"/>
  <c r="Z197" i="13" s="1"/>
  <c r="F407" i="7" s="1"/>
  <c r="BR196" i="13"/>
  <c r="BS197" i="13" s="1"/>
  <c r="K196" i="13"/>
  <c r="N308" i="12"/>
  <c r="BU196" i="13" l="1"/>
  <c r="BX196" i="13"/>
  <c r="J308" i="12"/>
  <c r="AW197" i="13"/>
  <c r="AZ197" i="13" s="1"/>
  <c r="AJ197" i="13"/>
  <c r="AS197" i="13" s="1"/>
  <c r="CB196" i="13"/>
  <c r="J197" i="13"/>
  <c r="BQ197" i="13"/>
  <c r="BN197" i="13"/>
  <c r="N196" i="13"/>
  <c r="BH197" i="13"/>
  <c r="BC197" i="13" l="1"/>
  <c r="AV197" i="13"/>
  <c r="AY197" i="13" s="1"/>
  <c r="AI197" i="13"/>
  <c r="AR197" i="13" s="1"/>
  <c r="CA196" i="13"/>
  <c r="CD196" i="13" s="1"/>
  <c r="CE196" i="13" s="1"/>
  <c r="S197" i="13"/>
  <c r="AB198" i="13" s="1"/>
  <c r="M197" i="13"/>
  <c r="I197" i="13"/>
  <c r="BP197" i="13"/>
  <c r="BM197" i="13"/>
  <c r="K408" i="7"/>
  <c r="G408" i="7"/>
  <c r="R408" i="7"/>
  <c r="N408" i="7"/>
  <c r="P408" i="7"/>
  <c r="Q408" i="7"/>
  <c r="O408" i="7"/>
  <c r="H408" i="7"/>
  <c r="I408" i="7"/>
  <c r="J408" i="7"/>
  <c r="BW197" i="13" l="1"/>
  <c r="BZ197" i="13"/>
  <c r="BB197" i="13"/>
  <c r="AU197" i="13"/>
  <c r="AX197" i="13" s="1"/>
  <c r="CF196" i="13"/>
  <c r="L408" i="7"/>
  <c r="G308" i="12" s="1"/>
  <c r="BO197" i="13"/>
  <c r="H197" i="13"/>
  <c r="BL197" i="13"/>
  <c r="P197" i="13"/>
  <c r="S408" i="7"/>
  <c r="K308" i="12" s="1"/>
  <c r="L308" i="12" s="1"/>
  <c r="M308" i="12" s="1"/>
  <c r="R197" i="13"/>
  <c r="AA198" i="13" s="1"/>
  <c r="L197" i="13"/>
  <c r="BV197" i="13" l="1"/>
  <c r="BY197" i="13"/>
  <c r="BA197" i="13"/>
  <c r="BD197" i="13" s="1"/>
  <c r="H308" i="12"/>
  <c r="I308" i="12" s="1"/>
  <c r="AK198" i="13"/>
  <c r="AT198" i="13" s="1"/>
  <c r="CC197" i="13"/>
  <c r="N309" i="12"/>
  <c r="Q197" i="13"/>
  <c r="Z198" i="13" s="1"/>
  <c r="F408" i="7" s="1"/>
  <c r="BR197" i="13"/>
  <c r="BS198" i="13" s="1"/>
  <c r="K197" i="13"/>
  <c r="O197" i="13"/>
  <c r="BU197" i="13" l="1"/>
  <c r="BX197" i="13"/>
  <c r="J309" i="12"/>
  <c r="AW198" i="13"/>
  <c r="AZ198" i="13" s="1"/>
  <c r="AJ198" i="13"/>
  <c r="AS198" i="13" s="1"/>
  <c r="CB197" i="13"/>
  <c r="J198" i="13"/>
  <c r="BQ198" i="13"/>
  <c r="BN198" i="13"/>
  <c r="BH198" i="13"/>
  <c r="N197" i="13"/>
  <c r="BC198" i="13" l="1"/>
  <c r="AV198" i="13"/>
  <c r="AY198" i="13" s="1"/>
  <c r="AI198" i="13"/>
  <c r="AR198" i="13" s="1"/>
  <c r="CA197" i="13"/>
  <c r="CD197" i="13" s="1"/>
  <c r="CE197" i="13" s="1"/>
  <c r="G409" i="7"/>
  <c r="P409" i="7"/>
  <c r="R409" i="7"/>
  <c r="H409" i="7"/>
  <c r="N409" i="7"/>
  <c r="K409" i="7"/>
  <c r="I409" i="7"/>
  <c r="O409" i="7"/>
  <c r="Q409" i="7"/>
  <c r="J409" i="7"/>
  <c r="BP198" i="13"/>
  <c r="I198" i="13"/>
  <c r="BM198" i="13"/>
  <c r="S198" i="13"/>
  <c r="AB199" i="13" s="1"/>
  <c r="M198" i="13"/>
  <c r="BW198" i="13" l="1"/>
  <c r="BZ198" i="13"/>
  <c r="BB198" i="13"/>
  <c r="AU198" i="13"/>
  <c r="AX198" i="13" s="1"/>
  <c r="CF197" i="13"/>
  <c r="H198" i="13"/>
  <c r="BO198" i="13"/>
  <c r="BL198" i="13"/>
  <c r="S409" i="7"/>
  <c r="K309" i="12" s="1"/>
  <c r="L309" i="12" s="1"/>
  <c r="M309" i="12" s="1"/>
  <c r="L409" i="7"/>
  <c r="G309" i="12" s="1"/>
  <c r="L198" i="13"/>
  <c r="R198" i="13"/>
  <c r="AA199" i="13" s="1"/>
  <c r="P198" i="13"/>
  <c r="BV198" i="13" l="1"/>
  <c r="BY198" i="13"/>
  <c r="BA198" i="13"/>
  <c r="BD198" i="13" s="1"/>
  <c r="H309" i="12"/>
  <c r="I309" i="12" s="1"/>
  <c r="AK199" i="13"/>
  <c r="AT199" i="13" s="1"/>
  <c r="CC198" i="13"/>
  <c r="O198" i="13"/>
  <c r="N310" i="12"/>
  <c r="K198" i="13"/>
  <c r="Q198" i="13"/>
  <c r="Z199" i="13" s="1"/>
  <c r="F409" i="7" s="1"/>
  <c r="BR198" i="13"/>
  <c r="BS199" i="13" s="1"/>
  <c r="BU198" i="13" l="1"/>
  <c r="BX198" i="13"/>
  <c r="J310" i="12"/>
  <c r="AW199" i="13"/>
  <c r="AZ199" i="13" s="1"/>
  <c r="AJ199" i="13"/>
  <c r="AS199" i="13" s="1"/>
  <c r="CB198" i="13"/>
  <c r="BQ199" i="13"/>
  <c r="J199" i="13"/>
  <c r="BN199" i="13"/>
  <c r="BH199" i="13"/>
  <c r="N198" i="13"/>
  <c r="BC199" i="13" l="1"/>
  <c r="AV199" i="13"/>
  <c r="AY199" i="13" s="1"/>
  <c r="AI199" i="13"/>
  <c r="AR199" i="13" s="1"/>
  <c r="CA198" i="13"/>
  <c r="CD198" i="13" s="1"/>
  <c r="CE198" i="13" s="1"/>
  <c r="I410" i="7"/>
  <c r="G410" i="7"/>
  <c r="J410" i="7"/>
  <c r="O410" i="7"/>
  <c r="K410" i="7"/>
  <c r="Q410" i="7"/>
  <c r="H410" i="7"/>
  <c r="R410" i="7"/>
  <c r="N410" i="7"/>
  <c r="P410" i="7"/>
  <c r="S199" i="13"/>
  <c r="AB200" i="13" s="1"/>
  <c r="M199" i="13"/>
  <c r="I199" i="13"/>
  <c r="BP199" i="13"/>
  <c r="BM199" i="13"/>
  <c r="BW199" i="13" l="1"/>
  <c r="BZ199" i="13"/>
  <c r="BB199" i="13"/>
  <c r="AU199" i="13"/>
  <c r="AX199" i="13" s="1"/>
  <c r="CF198" i="13"/>
  <c r="S410" i="7"/>
  <c r="K310" i="12" s="1"/>
  <c r="L310" i="12" s="1"/>
  <c r="M310" i="12" s="1"/>
  <c r="L199" i="13"/>
  <c r="R199" i="13"/>
  <c r="AA200" i="13" s="1"/>
  <c r="L410" i="7"/>
  <c r="G310" i="12" s="1"/>
  <c r="P199" i="13"/>
  <c r="BO199" i="13"/>
  <c r="H199" i="13"/>
  <c r="BL199" i="13"/>
  <c r="BV199" i="13" l="1"/>
  <c r="BY199" i="13"/>
  <c r="H310" i="12"/>
  <c r="I310" i="12" s="1"/>
  <c r="BA199" i="13"/>
  <c r="BD199" i="13" s="1"/>
  <c r="AK200" i="13"/>
  <c r="AT200" i="13" s="1"/>
  <c r="CC199" i="13"/>
  <c r="N311" i="12"/>
  <c r="BR199" i="13"/>
  <c r="BS200" i="13" s="1"/>
  <c r="Q199" i="13"/>
  <c r="Z200" i="13" s="1"/>
  <c r="F410" i="7" s="1"/>
  <c r="K199" i="13"/>
  <c r="O199" i="13"/>
  <c r="BU199" i="13" l="1"/>
  <c r="BX199" i="13"/>
  <c r="J311" i="12"/>
  <c r="AW200" i="13"/>
  <c r="AZ200" i="13" s="1"/>
  <c r="AJ200" i="13"/>
  <c r="AS200" i="13" s="1"/>
  <c r="CB199" i="13"/>
  <c r="BH200" i="13"/>
  <c r="J200" i="13"/>
  <c r="BQ200" i="13"/>
  <c r="BN200" i="13"/>
  <c r="N199" i="13"/>
  <c r="BC200" i="13" l="1"/>
  <c r="AV200" i="13"/>
  <c r="AY200" i="13" s="1"/>
  <c r="AI200" i="13"/>
  <c r="AR200" i="13" s="1"/>
  <c r="CA199" i="13"/>
  <c r="CD199" i="13" s="1"/>
  <c r="CE199" i="13" s="1"/>
  <c r="I200" i="13"/>
  <c r="BP200" i="13"/>
  <c r="BM200" i="13"/>
  <c r="G411" i="7"/>
  <c r="P411" i="7"/>
  <c r="J411" i="7"/>
  <c r="O411" i="7"/>
  <c r="R411" i="7"/>
  <c r="Q411" i="7"/>
  <c r="K411" i="7"/>
  <c r="H411" i="7"/>
  <c r="N411" i="7"/>
  <c r="I411" i="7"/>
  <c r="S200" i="13"/>
  <c r="AB201" i="13" s="1"/>
  <c r="M200" i="13"/>
  <c r="BW200" i="13" l="1"/>
  <c r="BZ200" i="13"/>
  <c r="BB200" i="13"/>
  <c r="AU200" i="13"/>
  <c r="AX200" i="13" s="1"/>
  <c r="CF199" i="13"/>
  <c r="S411" i="7"/>
  <c r="K311" i="12" s="1"/>
  <c r="L311" i="12" s="1"/>
  <c r="M311" i="12" s="1"/>
  <c r="L411" i="7"/>
  <c r="G311" i="12" s="1"/>
  <c r="R200" i="13"/>
  <c r="AA201" i="13" s="1"/>
  <c r="L200" i="13"/>
  <c r="P200" i="13"/>
  <c r="BO200" i="13"/>
  <c r="H200" i="13"/>
  <c r="BL200" i="13"/>
  <c r="BV200" i="13" l="1"/>
  <c r="BY200" i="13"/>
  <c r="BA200" i="13"/>
  <c r="BD200" i="13" s="1"/>
  <c r="H311" i="12"/>
  <c r="I311" i="12" s="1"/>
  <c r="AK201" i="13"/>
  <c r="AT201" i="13" s="1"/>
  <c r="CC200" i="13"/>
  <c r="O200" i="13"/>
  <c r="BR200" i="13"/>
  <c r="BS201" i="13" s="1"/>
  <c r="Q200" i="13"/>
  <c r="Z201" i="13" s="1"/>
  <c r="F411" i="7" s="1"/>
  <c r="K200" i="13"/>
  <c r="N312" i="12"/>
  <c r="BU200" i="13" l="1"/>
  <c r="BX200" i="13"/>
  <c r="J312" i="12"/>
  <c r="AW201" i="13"/>
  <c r="AZ201" i="13" s="1"/>
  <c r="AJ201" i="13"/>
  <c r="AS201" i="13" s="1"/>
  <c r="CB200" i="13"/>
  <c r="BH201" i="13"/>
  <c r="N200" i="13"/>
  <c r="J201" i="13"/>
  <c r="BQ201" i="13"/>
  <c r="BN201" i="13"/>
  <c r="BC201" i="13" l="1"/>
  <c r="AV201" i="13"/>
  <c r="AY201" i="13" s="1"/>
  <c r="AI201" i="13"/>
  <c r="AR201" i="13" s="1"/>
  <c r="CA200" i="13"/>
  <c r="CD200" i="13" s="1"/>
  <c r="CF200" i="13" s="1"/>
  <c r="M201" i="13"/>
  <c r="S201" i="13"/>
  <c r="AB202" i="13" s="1"/>
  <c r="H412" i="7"/>
  <c r="P412" i="7"/>
  <c r="N412" i="7"/>
  <c r="Q412" i="7"/>
  <c r="O412" i="7"/>
  <c r="I412" i="7"/>
  <c r="J412" i="7"/>
  <c r="G412" i="7"/>
  <c r="R412" i="7"/>
  <c r="K412" i="7"/>
  <c r="BP201" i="13"/>
  <c r="I201" i="13"/>
  <c r="BM201" i="13"/>
  <c r="BW201" i="13" l="1"/>
  <c r="BZ201" i="13"/>
  <c r="BB201" i="13"/>
  <c r="AU201" i="13"/>
  <c r="AX201" i="13" s="1"/>
  <c r="CE200" i="13"/>
  <c r="R201" i="13"/>
  <c r="AA202" i="13" s="1"/>
  <c r="L201" i="13"/>
  <c r="BO201" i="13"/>
  <c r="H201" i="13"/>
  <c r="BL201" i="13"/>
  <c r="P201" i="13"/>
  <c r="S412" i="7"/>
  <c r="K312" i="12" s="1"/>
  <c r="L312" i="12" s="1"/>
  <c r="M312" i="12" s="1"/>
  <c r="L412" i="7"/>
  <c r="G312" i="12" s="1"/>
  <c r="BV201" i="13" l="1"/>
  <c r="BY201" i="13"/>
  <c r="BA201" i="13"/>
  <c r="BD201" i="13" s="1"/>
  <c r="H312" i="12"/>
  <c r="I312" i="12" s="1"/>
  <c r="AK202" i="13"/>
  <c r="AT202" i="13" s="1"/>
  <c r="CC201" i="13"/>
  <c r="BR201" i="13"/>
  <c r="BS202" i="13" s="1"/>
  <c r="Q201" i="13"/>
  <c r="Z202" i="13" s="1"/>
  <c r="F412" i="7" s="1"/>
  <c r="K201" i="13"/>
  <c r="N313" i="12"/>
  <c r="O201" i="13"/>
  <c r="BU201" i="13" l="1"/>
  <c r="BX201" i="13"/>
  <c r="J313" i="12"/>
  <c r="AW202" i="13"/>
  <c r="AZ202" i="13" s="1"/>
  <c r="AJ202" i="13"/>
  <c r="AS202" i="13" s="1"/>
  <c r="CB201" i="13"/>
  <c r="N201" i="13"/>
  <c r="BQ202" i="13"/>
  <c r="J202" i="13"/>
  <c r="BN202" i="13"/>
  <c r="BH202" i="13"/>
  <c r="BC202" i="13" l="1"/>
  <c r="AV202" i="13"/>
  <c r="AY202" i="13" s="1"/>
  <c r="AI202" i="13"/>
  <c r="AR202" i="13" s="1"/>
  <c r="CA201" i="13"/>
  <c r="CD201" i="13" s="1"/>
  <c r="CE201" i="13" s="1"/>
  <c r="M202" i="13"/>
  <c r="S202" i="13"/>
  <c r="AB203" i="13" s="1"/>
  <c r="I202" i="13"/>
  <c r="BP202" i="13"/>
  <c r="BM202" i="13"/>
  <c r="N413" i="7"/>
  <c r="I413" i="7"/>
  <c r="Q413" i="7"/>
  <c r="K413" i="7"/>
  <c r="G413" i="7"/>
  <c r="O413" i="7"/>
  <c r="J413" i="7"/>
  <c r="R413" i="7"/>
  <c r="P413" i="7"/>
  <c r="H413" i="7"/>
  <c r="BW202" i="13" l="1"/>
  <c r="BZ202" i="13"/>
  <c r="BB202" i="13"/>
  <c r="AU202" i="13"/>
  <c r="AX202" i="13" s="1"/>
  <c r="CF201" i="13"/>
  <c r="L202" i="13"/>
  <c r="R202" i="13"/>
  <c r="AA203" i="13" s="1"/>
  <c r="BO202" i="13"/>
  <c r="H202" i="13"/>
  <c r="BL202" i="13"/>
  <c r="P202" i="13"/>
  <c r="L413" i="7"/>
  <c r="G313" i="12" s="1"/>
  <c r="S413" i="7"/>
  <c r="K313" i="12" s="1"/>
  <c r="L313" i="12" s="1"/>
  <c r="M313" i="12" s="1"/>
  <c r="BV202" i="13" l="1"/>
  <c r="BY202" i="13"/>
  <c r="H313" i="12"/>
  <c r="I313" i="12" s="1"/>
  <c r="BA202" i="13"/>
  <c r="BD202" i="13" s="1"/>
  <c r="AK203" i="13"/>
  <c r="AT203" i="13" s="1"/>
  <c r="CC202" i="13"/>
  <c r="N314" i="12"/>
  <c r="BR202" i="13"/>
  <c r="BS203" i="13" s="1"/>
  <c r="Q202" i="13"/>
  <c r="Z203" i="13" s="1"/>
  <c r="F413" i="7" s="1"/>
  <c r="K202" i="13"/>
  <c r="O202" i="13"/>
  <c r="BU202" i="13" l="1"/>
  <c r="BX202" i="13"/>
  <c r="J314" i="12"/>
  <c r="AW203" i="13"/>
  <c r="AZ203" i="13" s="1"/>
  <c r="AJ203" i="13"/>
  <c r="AS203" i="13" s="1"/>
  <c r="CB202" i="13"/>
  <c r="BH203" i="13"/>
  <c r="N202" i="13"/>
  <c r="BQ203" i="13"/>
  <c r="J203" i="13"/>
  <c r="BN203" i="13"/>
  <c r="BC203" i="13" l="1"/>
  <c r="AV203" i="13"/>
  <c r="AY203" i="13" s="1"/>
  <c r="AI203" i="13"/>
  <c r="AR203" i="13" s="1"/>
  <c r="CA202" i="13"/>
  <c r="CD202" i="13" s="1"/>
  <c r="CE202" i="13" s="1"/>
  <c r="M203" i="13"/>
  <c r="S203" i="13"/>
  <c r="AB204" i="13" s="1"/>
  <c r="J414" i="7"/>
  <c r="N414" i="7"/>
  <c r="K414" i="7"/>
  <c r="I414" i="7"/>
  <c r="R414" i="7"/>
  <c r="O414" i="7"/>
  <c r="G414" i="7"/>
  <c r="Q414" i="7"/>
  <c r="H414" i="7"/>
  <c r="P414" i="7"/>
  <c r="I203" i="13"/>
  <c r="BP203" i="13"/>
  <c r="BM203" i="13"/>
  <c r="BW203" i="13" l="1"/>
  <c r="BZ203" i="13"/>
  <c r="BB203" i="13"/>
  <c r="AU203" i="13"/>
  <c r="AX203" i="13" s="1"/>
  <c r="CF202" i="13"/>
  <c r="L414" i="7"/>
  <c r="G314" i="12" s="1"/>
  <c r="BO203" i="13"/>
  <c r="H203" i="13"/>
  <c r="BL203" i="13"/>
  <c r="R203" i="13"/>
  <c r="AA204" i="13" s="1"/>
  <c r="L203" i="13"/>
  <c r="S414" i="7"/>
  <c r="K314" i="12" s="1"/>
  <c r="L314" i="12" s="1"/>
  <c r="M314" i="12" s="1"/>
  <c r="P203" i="13"/>
  <c r="BV203" i="13" l="1"/>
  <c r="BY203" i="13"/>
  <c r="BA203" i="13"/>
  <c r="BD203" i="13" s="1"/>
  <c r="H314" i="12"/>
  <c r="I314" i="12" s="1"/>
  <c r="AK204" i="13"/>
  <c r="AT204" i="13" s="1"/>
  <c r="CC203" i="13"/>
  <c r="O203" i="13"/>
  <c r="K203" i="13"/>
  <c r="Q203" i="13"/>
  <c r="Z204" i="13" s="1"/>
  <c r="F414" i="7" s="1"/>
  <c r="BR203" i="13"/>
  <c r="BS204" i="13" s="1"/>
  <c r="N315" i="12"/>
  <c r="BU203" i="13" l="1"/>
  <c r="BX203" i="13"/>
  <c r="J315" i="12"/>
  <c r="AW204" i="13"/>
  <c r="AZ204" i="13" s="1"/>
  <c r="AJ204" i="13"/>
  <c r="AS204" i="13" s="1"/>
  <c r="CB203" i="13"/>
  <c r="BH204" i="13"/>
  <c r="J204" i="13"/>
  <c r="BQ204" i="13"/>
  <c r="BN204" i="13"/>
  <c r="N203" i="13"/>
  <c r="BC204" i="13" l="1"/>
  <c r="AV204" i="13"/>
  <c r="AY204" i="13" s="1"/>
  <c r="AI204" i="13"/>
  <c r="AR204" i="13" s="1"/>
  <c r="CA203" i="13"/>
  <c r="CD203" i="13" s="1"/>
  <c r="CE203" i="13" s="1"/>
  <c r="G415" i="7"/>
  <c r="R415" i="7"/>
  <c r="K415" i="7"/>
  <c r="O415" i="7"/>
  <c r="H415" i="7"/>
  <c r="P415" i="7"/>
  <c r="I415" i="7"/>
  <c r="N415" i="7"/>
  <c r="Q415" i="7"/>
  <c r="J415" i="7"/>
  <c r="M204" i="13"/>
  <c r="S204" i="13"/>
  <c r="AB205" i="13" s="1"/>
  <c r="BP204" i="13"/>
  <c r="I204" i="13"/>
  <c r="BM204" i="13"/>
  <c r="BW204" i="13" l="1"/>
  <c r="BZ204" i="13"/>
  <c r="BB204" i="13"/>
  <c r="AU204" i="13"/>
  <c r="AX204" i="13" s="1"/>
  <c r="CF203" i="13"/>
  <c r="S415" i="7"/>
  <c r="K315" i="12" s="1"/>
  <c r="L315" i="12" s="1"/>
  <c r="M315" i="12" s="1"/>
  <c r="L415" i="7"/>
  <c r="G315" i="12" s="1"/>
  <c r="L204" i="13"/>
  <c r="R204" i="13"/>
  <c r="AA205" i="13" s="1"/>
  <c r="P204" i="13"/>
  <c r="BO204" i="13"/>
  <c r="H204" i="13"/>
  <c r="BL204" i="13"/>
  <c r="BV204" i="13" l="1"/>
  <c r="BY204" i="13"/>
  <c r="H315" i="12"/>
  <c r="I315" i="12" s="1"/>
  <c r="BA204" i="13"/>
  <c r="BD204" i="13" s="1"/>
  <c r="AK205" i="13"/>
  <c r="AT205" i="13" s="1"/>
  <c r="CC204" i="13"/>
  <c r="N316" i="12"/>
  <c r="K204" i="13"/>
  <c r="Q204" i="13"/>
  <c r="Z205" i="13" s="1"/>
  <c r="F415" i="7" s="1"/>
  <c r="BR204" i="13"/>
  <c r="BS205" i="13" s="1"/>
  <c r="O204" i="13"/>
  <c r="BU204" i="13" l="1"/>
  <c r="BX204" i="13"/>
  <c r="J316" i="12"/>
  <c r="AW205" i="13"/>
  <c r="AZ205" i="13" s="1"/>
  <c r="AJ205" i="13"/>
  <c r="AS205" i="13" s="1"/>
  <c r="CB204" i="13"/>
  <c r="BQ205" i="13"/>
  <c r="J205" i="13"/>
  <c r="BN205" i="13"/>
  <c r="N204" i="13"/>
  <c r="BH205" i="13"/>
  <c r="BC205" i="13" l="1"/>
  <c r="AV205" i="13"/>
  <c r="AY205" i="13" s="1"/>
  <c r="AI205" i="13"/>
  <c r="AR205" i="13" s="1"/>
  <c r="CA204" i="13"/>
  <c r="CD204" i="13" s="1"/>
  <c r="CE204" i="13" s="1"/>
  <c r="BP205" i="13"/>
  <c r="I205" i="13"/>
  <c r="BM205" i="13"/>
  <c r="G416" i="7"/>
  <c r="K416" i="7"/>
  <c r="P416" i="7"/>
  <c r="H416" i="7"/>
  <c r="J416" i="7"/>
  <c r="O416" i="7"/>
  <c r="Q416" i="7"/>
  <c r="R416" i="7"/>
  <c r="I416" i="7"/>
  <c r="N416" i="7"/>
  <c r="M205" i="13"/>
  <c r="S205" i="13"/>
  <c r="AB206" i="13" s="1"/>
  <c r="BW205" i="13" l="1"/>
  <c r="BZ205" i="13"/>
  <c r="BB205" i="13"/>
  <c r="AU205" i="13"/>
  <c r="AX205" i="13" s="1"/>
  <c r="CF204" i="13"/>
  <c r="L416" i="7"/>
  <c r="G316" i="12" s="1"/>
  <c r="S416" i="7"/>
  <c r="K316" i="12" s="1"/>
  <c r="L316" i="12" s="1"/>
  <c r="M316" i="12" s="1"/>
  <c r="L205" i="13"/>
  <c r="R205" i="13"/>
  <c r="AA206" i="13" s="1"/>
  <c r="BO205" i="13"/>
  <c r="H205" i="13"/>
  <c r="BL205" i="13"/>
  <c r="P205" i="13"/>
  <c r="BV205" i="13" l="1"/>
  <c r="BY205" i="13"/>
  <c r="BA205" i="13"/>
  <c r="BD205" i="13" s="1"/>
  <c r="H316" i="12"/>
  <c r="I316" i="12" s="1"/>
  <c r="AK206" i="13"/>
  <c r="AT206" i="13" s="1"/>
  <c r="CC205" i="13"/>
  <c r="Q205" i="13"/>
  <c r="Z206" i="13" s="1"/>
  <c r="F416" i="7" s="1"/>
  <c r="K205" i="13"/>
  <c r="BR205" i="13"/>
  <c r="BS206" i="13" s="1"/>
  <c r="N317" i="12"/>
  <c r="O205" i="13"/>
  <c r="BU205" i="13" l="1"/>
  <c r="BX205" i="13"/>
  <c r="J317" i="12"/>
  <c r="AW206" i="13"/>
  <c r="AZ206" i="13" s="1"/>
  <c r="AJ206" i="13"/>
  <c r="AS206" i="13" s="1"/>
  <c r="CB205" i="13"/>
  <c r="N205" i="13"/>
  <c r="J206" i="13"/>
  <c r="BQ206" i="13"/>
  <c r="BN206" i="13"/>
  <c r="BH206" i="13"/>
  <c r="BC206" i="13" l="1"/>
  <c r="AV206" i="13"/>
  <c r="AY206" i="13" s="1"/>
  <c r="AI206" i="13"/>
  <c r="AR206" i="13" s="1"/>
  <c r="CA205" i="13"/>
  <c r="CD205" i="13" s="1"/>
  <c r="CE205" i="13" s="1"/>
  <c r="BP206" i="13"/>
  <c r="I206" i="13"/>
  <c r="BM206" i="13"/>
  <c r="I417" i="7"/>
  <c r="P417" i="7"/>
  <c r="R417" i="7"/>
  <c r="Q417" i="7"/>
  <c r="G417" i="7"/>
  <c r="N417" i="7"/>
  <c r="K417" i="7"/>
  <c r="J417" i="7"/>
  <c r="O417" i="7"/>
  <c r="H417" i="7"/>
  <c r="S206" i="13"/>
  <c r="AB207" i="13" s="1"/>
  <c r="M206" i="13"/>
  <c r="BW206" i="13" l="1"/>
  <c r="BZ206" i="13"/>
  <c r="BB206" i="13"/>
  <c r="AU206" i="13"/>
  <c r="AX206" i="13" s="1"/>
  <c r="CF205" i="13"/>
  <c r="S417" i="7"/>
  <c r="K317" i="12" s="1"/>
  <c r="L317" i="12" s="1"/>
  <c r="M317" i="12" s="1"/>
  <c r="BO206" i="13"/>
  <c r="H206" i="13"/>
  <c r="BL206" i="13"/>
  <c r="P206" i="13"/>
  <c r="L206" i="13"/>
  <c r="R206" i="13"/>
  <c r="AA207" i="13" s="1"/>
  <c r="L417" i="7"/>
  <c r="G317" i="12" s="1"/>
  <c r="BV206" i="13" l="1"/>
  <c r="BY206" i="13"/>
  <c r="H317" i="12"/>
  <c r="I317" i="12" s="1"/>
  <c r="BA206" i="13"/>
  <c r="BD206" i="13" s="1"/>
  <c r="AK207" i="13"/>
  <c r="AT207" i="13" s="1"/>
  <c r="CC206" i="13"/>
  <c r="N318" i="12"/>
  <c r="Q206" i="13"/>
  <c r="Z207" i="13" s="1"/>
  <c r="F417" i="7" s="1"/>
  <c r="K206" i="13"/>
  <c r="BR206" i="13"/>
  <c r="BS207" i="13" s="1"/>
  <c r="O206" i="13"/>
  <c r="BU206" i="13" l="1"/>
  <c r="BX206" i="13"/>
  <c r="J318" i="12"/>
  <c r="AW207" i="13"/>
  <c r="AZ207" i="13" s="1"/>
  <c r="AJ207" i="13"/>
  <c r="AS207" i="13" s="1"/>
  <c r="CB206" i="13"/>
  <c r="BQ207" i="13"/>
  <c r="J207" i="13"/>
  <c r="BN207" i="13"/>
  <c r="BH207" i="13"/>
  <c r="N206" i="13"/>
  <c r="BC207" i="13" l="1"/>
  <c r="AV207" i="13"/>
  <c r="AY207" i="13" s="1"/>
  <c r="AI207" i="13"/>
  <c r="AR207" i="13" s="1"/>
  <c r="CA206" i="13"/>
  <c r="CD206" i="13" s="1"/>
  <c r="CF206" i="13" s="1"/>
  <c r="M207" i="13"/>
  <c r="S207" i="13"/>
  <c r="AB208" i="13" s="1"/>
  <c r="I418" i="7"/>
  <c r="Q418" i="7"/>
  <c r="G418" i="7"/>
  <c r="K418" i="7"/>
  <c r="P418" i="7"/>
  <c r="J418" i="7"/>
  <c r="O418" i="7"/>
  <c r="N418" i="7"/>
  <c r="R418" i="7"/>
  <c r="H418" i="7"/>
  <c r="I207" i="13"/>
  <c r="BP207" i="13"/>
  <c r="BM207" i="13"/>
  <c r="BW207" i="13" l="1"/>
  <c r="BZ207" i="13"/>
  <c r="BB207" i="13"/>
  <c r="AU207" i="13"/>
  <c r="AX207" i="13" s="1"/>
  <c r="CE206" i="13"/>
  <c r="L418" i="7"/>
  <c r="G318" i="12" s="1"/>
  <c r="BO207" i="13"/>
  <c r="BL207" i="13"/>
  <c r="H207" i="13"/>
  <c r="P207" i="13"/>
  <c r="L207" i="13"/>
  <c r="R207" i="13"/>
  <c r="AA208" i="13" s="1"/>
  <c r="S418" i="7"/>
  <c r="K318" i="12" s="1"/>
  <c r="L318" i="12" s="1"/>
  <c r="M318" i="12" s="1"/>
  <c r="BV207" i="13" l="1"/>
  <c r="BY207" i="13"/>
  <c r="BA207" i="13"/>
  <c r="BD207" i="13" s="1"/>
  <c r="H318" i="12"/>
  <c r="I318" i="12" s="1"/>
  <c r="AK208" i="13"/>
  <c r="AT208" i="13" s="1"/>
  <c r="CC207" i="13"/>
  <c r="N319" i="12"/>
  <c r="BR207" i="13"/>
  <c r="BS208" i="13" s="1"/>
  <c r="Q207" i="13"/>
  <c r="Z208" i="13" s="1"/>
  <c r="F418" i="7" s="1"/>
  <c r="K207" i="13"/>
  <c r="O207" i="13"/>
  <c r="BU207" i="13" l="1"/>
  <c r="BX207" i="13"/>
  <c r="J319" i="12"/>
  <c r="AW208" i="13"/>
  <c r="AZ208" i="13" s="1"/>
  <c r="AJ208" i="13"/>
  <c r="AS208" i="13" s="1"/>
  <c r="CB207" i="13"/>
  <c r="N207" i="13"/>
  <c r="BH208" i="13"/>
  <c r="BQ208" i="13"/>
  <c r="J208" i="13"/>
  <c r="BN208" i="13"/>
  <c r="BC208" i="13" l="1"/>
  <c r="AV208" i="13"/>
  <c r="AY208" i="13" s="1"/>
  <c r="AI208" i="13"/>
  <c r="AR208" i="13" s="1"/>
  <c r="CA207" i="13"/>
  <c r="CD207" i="13" s="1"/>
  <c r="CE207" i="13" s="1"/>
  <c r="I208" i="13"/>
  <c r="BP208" i="13"/>
  <c r="BM208" i="13"/>
  <c r="M208" i="13"/>
  <c r="S208" i="13"/>
  <c r="AB209" i="13" s="1"/>
  <c r="I419" i="7"/>
  <c r="P419" i="7"/>
  <c r="Q419" i="7"/>
  <c r="R419" i="7"/>
  <c r="H419" i="7"/>
  <c r="K419" i="7"/>
  <c r="N419" i="7"/>
  <c r="G419" i="7"/>
  <c r="O419" i="7"/>
  <c r="J419" i="7"/>
  <c r="BW208" i="13" l="1"/>
  <c r="BZ208" i="13"/>
  <c r="BB208" i="13"/>
  <c r="AU208" i="13"/>
  <c r="AX208" i="13" s="1"/>
  <c r="CF207" i="13"/>
  <c r="S419" i="7"/>
  <c r="K319" i="12" s="1"/>
  <c r="L319" i="12" s="1"/>
  <c r="M319" i="12" s="1"/>
  <c r="P208" i="13"/>
  <c r="L208" i="13"/>
  <c r="R208" i="13"/>
  <c r="AA209" i="13" s="1"/>
  <c r="H208" i="13"/>
  <c r="BO208" i="13"/>
  <c r="BL208" i="13"/>
  <c r="L419" i="7"/>
  <c r="G319" i="12" s="1"/>
  <c r="BV208" i="13" l="1"/>
  <c r="BY208" i="13"/>
  <c r="BA208" i="13"/>
  <c r="BD208" i="13" s="1"/>
  <c r="H319" i="12"/>
  <c r="I319" i="12" s="1"/>
  <c r="AK209" i="13"/>
  <c r="AT209" i="13" s="1"/>
  <c r="CC208" i="13"/>
  <c r="N320" i="12"/>
  <c r="BR208" i="13"/>
  <c r="BS209" i="13" s="1"/>
  <c r="K208" i="13"/>
  <c r="Q208" i="13"/>
  <c r="Z209" i="13" s="1"/>
  <c r="F419" i="7" s="1"/>
  <c r="O208" i="13"/>
  <c r="BU208" i="13" l="1"/>
  <c r="BX208" i="13"/>
  <c r="J320" i="12"/>
  <c r="AW209" i="13"/>
  <c r="AZ209" i="13" s="1"/>
  <c r="AJ209" i="13"/>
  <c r="AS209" i="13" s="1"/>
  <c r="CB208" i="13"/>
  <c r="N208" i="13"/>
  <c r="J209" i="13"/>
  <c r="BQ209" i="13"/>
  <c r="BN209" i="13"/>
  <c r="BH209" i="13"/>
  <c r="BC209" i="13" l="1"/>
  <c r="AV209" i="13"/>
  <c r="AY209" i="13" s="1"/>
  <c r="AI209" i="13"/>
  <c r="AR209" i="13" s="1"/>
  <c r="CA208" i="13"/>
  <c r="CD208" i="13" s="1"/>
  <c r="CE208" i="13" s="1"/>
  <c r="BP209" i="13"/>
  <c r="I209" i="13"/>
  <c r="BM209" i="13"/>
  <c r="K420" i="7"/>
  <c r="Q420" i="7"/>
  <c r="G420" i="7"/>
  <c r="O420" i="7"/>
  <c r="P420" i="7"/>
  <c r="I420" i="7"/>
  <c r="J420" i="7"/>
  <c r="H420" i="7"/>
  <c r="N420" i="7"/>
  <c r="R420" i="7"/>
  <c r="M209" i="13"/>
  <c r="S209" i="13"/>
  <c r="AB210" i="13" s="1"/>
  <c r="BW209" i="13" l="1"/>
  <c r="BZ209" i="13"/>
  <c r="BB209" i="13"/>
  <c r="AU209" i="13"/>
  <c r="AX209" i="13" s="1"/>
  <c r="CF208" i="13"/>
  <c r="BO209" i="13"/>
  <c r="H209" i="13"/>
  <c r="BL209" i="13"/>
  <c r="S420" i="7"/>
  <c r="K320" i="12" s="1"/>
  <c r="L320" i="12" s="1"/>
  <c r="M320" i="12" s="1"/>
  <c r="L209" i="13"/>
  <c r="R209" i="13"/>
  <c r="AA210" i="13" s="1"/>
  <c r="P209" i="13"/>
  <c r="L420" i="7"/>
  <c r="G320" i="12" s="1"/>
  <c r="BV209" i="13" l="1"/>
  <c r="BY209" i="13"/>
  <c r="H320" i="12"/>
  <c r="I320" i="12" s="1"/>
  <c r="BA209" i="13"/>
  <c r="BD209" i="13" s="1"/>
  <c r="AK210" i="13"/>
  <c r="AT210" i="13" s="1"/>
  <c r="CC209" i="13"/>
  <c r="Q209" i="13"/>
  <c r="Z210" i="13" s="1"/>
  <c r="F420" i="7" s="1"/>
  <c r="K209" i="13"/>
  <c r="BR209" i="13"/>
  <c r="BS210" i="13" s="1"/>
  <c r="O209" i="13"/>
  <c r="N321" i="12"/>
  <c r="BU209" i="13" l="1"/>
  <c r="BX209" i="13"/>
  <c r="J321" i="12"/>
  <c r="AW210" i="13"/>
  <c r="AZ210" i="13" s="1"/>
  <c r="AJ210" i="13"/>
  <c r="AS210" i="13" s="1"/>
  <c r="CB209" i="13"/>
  <c r="J210" i="13"/>
  <c r="BQ210" i="13"/>
  <c r="BN210" i="13"/>
  <c r="N209" i="13"/>
  <c r="BH210" i="13"/>
  <c r="BC210" i="13" l="1"/>
  <c r="AV210" i="13"/>
  <c r="AY210" i="13" s="1"/>
  <c r="AI210" i="13"/>
  <c r="AR210" i="13" s="1"/>
  <c r="CA209" i="13"/>
  <c r="CD209" i="13" s="1"/>
  <c r="CE209" i="13" s="1"/>
  <c r="BP210" i="13"/>
  <c r="I210" i="13"/>
  <c r="BM210" i="13"/>
  <c r="S210" i="13"/>
  <c r="AB211" i="13" s="1"/>
  <c r="M210" i="13"/>
  <c r="K421" i="7"/>
  <c r="G421" i="7"/>
  <c r="J421" i="7"/>
  <c r="P421" i="7"/>
  <c r="Q421" i="7"/>
  <c r="H421" i="7"/>
  <c r="I421" i="7"/>
  <c r="N421" i="7"/>
  <c r="O421" i="7"/>
  <c r="R421" i="7"/>
  <c r="BW210" i="13" l="1"/>
  <c r="BZ210" i="13"/>
  <c r="BB210" i="13"/>
  <c r="AU210" i="13"/>
  <c r="AX210" i="13" s="1"/>
  <c r="CF209" i="13"/>
  <c r="H210" i="13"/>
  <c r="BO210" i="13"/>
  <c r="BL210" i="13"/>
  <c r="R210" i="13"/>
  <c r="AA211" i="13" s="1"/>
  <c r="L210" i="13"/>
  <c r="S421" i="7"/>
  <c r="K321" i="12" s="1"/>
  <c r="L321" i="12" s="1"/>
  <c r="M321" i="12" s="1"/>
  <c r="P210" i="13"/>
  <c r="L421" i="7"/>
  <c r="G321" i="12" s="1"/>
  <c r="BV210" i="13" l="1"/>
  <c r="BY210" i="13"/>
  <c r="H321" i="12"/>
  <c r="I321" i="12" s="1"/>
  <c r="BA210" i="13"/>
  <c r="BD210" i="13" s="1"/>
  <c r="AK211" i="13"/>
  <c r="AT211" i="13" s="1"/>
  <c r="CC210" i="13"/>
  <c r="O210" i="13"/>
  <c r="K210" i="13"/>
  <c r="BR210" i="13"/>
  <c r="BS211" i="13" s="1"/>
  <c r="Q210" i="13"/>
  <c r="Z211" i="13" s="1"/>
  <c r="F421" i="7" s="1"/>
  <c r="N322" i="12"/>
  <c r="BU210" i="13" l="1"/>
  <c r="BX210" i="13"/>
  <c r="J322" i="12"/>
  <c r="AW211" i="13"/>
  <c r="AZ211" i="13" s="1"/>
  <c r="AJ211" i="13"/>
  <c r="AS211" i="13" s="1"/>
  <c r="CB210" i="13"/>
  <c r="BQ211" i="13"/>
  <c r="BN211" i="13"/>
  <c r="J211" i="13"/>
  <c r="N210" i="13"/>
  <c r="BH211" i="13"/>
  <c r="BC211" i="13" l="1"/>
  <c r="AV211" i="13"/>
  <c r="AY211" i="13" s="1"/>
  <c r="AI211" i="13"/>
  <c r="AR211" i="13" s="1"/>
  <c r="CA210" i="13"/>
  <c r="CD210" i="13" s="1"/>
  <c r="CF210" i="13" s="1"/>
  <c r="M211" i="13"/>
  <c r="S211" i="13"/>
  <c r="AB212" i="13" s="1"/>
  <c r="I211" i="13"/>
  <c r="BP211" i="13"/>
  <c r="BM211" i="13"/>
  <c r="I422" i="7"/>
  <c r="K422" i="7"/>
  <c r="G422" i="7"/>
  <c r="Q422" i="7"/>
  <c r="N422" i="7"/>
  <c r="P422" i="7"/>
  <c r="J422" i="7"/>
  <c r="O422" i="7"/>
  <c r="H422" i="7"/>
  <c r="R422" i="7"/>
  <c r="BW211" i="13" l="1"/>
  <c r="BZ211" i="13"/>
  <c r="BB211" i="13"/>
  <c r="AU211" i="13"/>
  <c r="AX211" i="13" s="1"/>
  <c r="CE210" i="13"/>
  <c r="L422" i="7"/>
  <c r="G322" i="12" s="1"/>
  <c r="P211" i="13"/>
  <c r="S422" i="7"/>
  <c r="K322" i="12" s="1"/>
  <c r="L322" i="12" s="1"/>
  <c r="M322" i="12" s="1"/>
  <c r="L211" i="13"/>
  <c r="R211" i="13"/>
  <c r="AA212" i="13" s="1"/>
  <c r="H211" i="13"/>
  <c r="BO211" i="13"/>
  <c r="BL211" i="13"/>
  <c r="BV211" i="13" l="1"/>
  <c r="BY211" i="13"/>
  <c r="BA211" i="13"/>
  <c r="BD211" i="13" s="1"/>
  <c r="H322" i="12"/>
  <c r="I322" i="12" s="1"/>
  <c r="AK212" i="13"/>
  <c r="AT212" i="13" s="1"/>
  <c r="CC211" i="13"/>
  <c r="K211" i="13"/>
  <c r="BR211" i="13"/>
  <c r="BS212" i="13" s="1"/>
  <c r="Q211" i="13"/>
  <c r="Z212" i="13" s="1"/>
  <c r="F422" i="7" s="1"/>
  <c r="N323" i="12"/>
  <c r="O211" i="13"/>
  <c r="BU211" i="13" l="1"/>
  <c r="BX211" i="13"/>
  <c r="J323" i="12"/>
  <c r="AW212" i="13"/>
  <c r="AZ212" i="13" s="1"/>
  <c r="AJ212" i="13"/>
  <c r="AS212" i="13" s="1"/>
  <c r="CB211" i="13"/>
  <c r="BH212" i="13"/>
  <c r="N211" i="13"/>
  <c r="J212" i="13"/>
  <c r="BQ212" i="13"/>
  <c r="BN212" i="13"/>
  <c r="BC212" i="13" l="1"/>
  <c r="AV212" i="13"/>
  <c r="AY212" i="13" s="1"/>
  <c r="AI212" i="13"/>
  <c r="AR212" i="13" s="1"/>
  <c r="CA211" i="13"/>
  <c r="CD211" i="13" s="1"/>
  <c r="CE211" i="13" s="1"/>
  <c r="M212" i="13"/>
  <c r="S212" i="13"/>
  <c r="AB213" i="13" s="1"/>
  <c r="Q423" i="7"/>
  <c r="R423" i="7"/>
  <c r="I423" i="7"/>
  <c r="N423" i="7"/>
  <c r="H423" i="7"/>
  <c r="O423" i="7"/>
  <c r="K423" i="7"/>
  <c r="P423" i="7"/>
  <c r="G423" i="7"/>
  <c r="J423" i="7"/>
  <c r="I212" i="13"/>
  <c r="BP212" i="13"/>
  <c r="BM212" i="13"/>
  <c r="BW212" i="13" l="1"/>
  <c r="BZ212" i="13"/>
  <c r="BB212" i="13"/>
  <c r="AU212" i="13"/>
  <c r="AX212" i="13" s="1"/>
  <c r="CF211" i="13"/>
  <c r="L423" i="7"/>
  <c r="G323" i="12" s="1"/>
  <c r="H212" i="13"/>
  <c r="BO212" i="13"/>
  <c r="BL212" i="13"/>
  <c r="S423" i="7"/>
  <c r="K323" i="12" s="1"/>
  <c r="L323" i="12" s="1"/>
  <c r="M323" i="12" s="1"/>
  <c r="L212" i="13"/>
  <c r="R212" i="13"/>
  <c r="AA213" i="13" s="1"/>
  <c r="P212" i="13"/>
  <c r="BV212" i="13" l="1"/>
  <c r="BY212" i="13"/>
  <c r="BA212" i="13"/>
  <c r="BD212" i="13" s="1"/>
  <c r="H323" i="12"/>
  <c r="I323" i="12" s="1"/>
  <c r="AK213" i="13"/>
  <c r="AT213" i="13" s="1"/>
  <c r="CC212" i="13"/>
  <c r="O212" i="13"/>
  <c r="N324" i="12"/>
  <c r="K212" i="13"/>
  <c r="Q212" i="13"/>
  <c r="Z213" i="13" s="1"/>
  <c r="F423" i="7" s="1"/>
  <c r="BR212" i="13"/>
  <c r="BS213" i="13" s="1"/>
  <c r="BU212" i="13" l="1"/>
  <c r="BX212" i="13"/>
  <c r="J324" i="12"/>
  <c r="AW213" i="13"/>
  <c r="AZ213" i="13" s="1"/>
  <c r="AJ213" i="13"/>
  <c r="AS213" i="13" s="1"/>
  <c r="CB212" i="13"/>
  <c r="N212" i="13"/>
  <c r="BH213" i="13"/>
  <c r="BQ213" i="13"/>
  <c r="J213" i="13"/>
  <c r="BN213" i="13"/>
  <c r="BC213" i="13" l="1"/>
  <c r="AV213" i="13"/>
  <c r="AY213" i="13" s="1"/>
  <c r="AI213" i="13"/>
  <c r="AR213" i="13" s="1"/>
  <c r="CA212" i="13"/>
  <c r="CD212" i="13" s="1"/>
  <c r="CE212" i="13" s="1"/>
  <c r="S213" i="13"/>
  <c r="AB214" i="13" s="1"/>
  <c r="M213" i="13"/>
  <c r="BP213" i="13"/>
  <c r="I213" i="13"/>
  <c r="BM213" i="13"/>
  <c r="N424" i="7"/>
  <c r="P424" i="7"/>
  <c r="H424" i="7"/>
  <c r="I424" i="7"/>
  <c r="G424" i="7"/>
  <c r="Q424" i="7"/>
  <c r="O424" i="7"/>
  <c r="K424" i="7"/>
  <c r="R424" i="7"/>
  <c r="J424" i="7"/>
  <c r="BW213" i="13" l="1"/>
  <c r="BZ213" i="13"/>
  <c r="BB213" i="13"/>
  <c r="AU213" i="13"/>
  <c r="AX213" i="13" s="1"/>
  <c r="CF212" i="13"/>
  <c r="L424" i="7"/>
  <c r="G324" i="12" s="1"/>
  <c r="P213" i="13"/>
  <c r="S424" i="7"/>
  <c r="K324" i="12" s="1"/>
  <c r="L324" i="12" s="1"/>
  <c r="M324" i="12" s="1"/>
  <c r="H213" i="13"/>
  <c r="BO213" i="13"/>
  <c r="BL213" i="13"/>
  <c r="R213" i="13"/>
  <c r="AA214" i="13" s="1"/>
  <c r="L213" i="13"/>
  <c r="BV213" i="13" l="1"/>
  <c r="BY213" i="13"/>
  <c r="BA213" i="13"/>
  <c r="BD213" i="13" s="1"/>
  <c r="H324" i="12"/>
  <c r="I324" i="12" s="1"/>
  <c r="AK214" i="13"/>
  <c r="AT214" i="13" s="1"/>
  <c r="CC213" i="13"/>
  <c r="O213" i="13"/>
  <c r="N325" i="12"/>
  <c r="Q213" i="13"/>
  <c r="Z214" i="13" s="1"/>
  <c r="F424" i="7" s="1"/>
  <c r="BR213" i="13"/>
  <c r="BS214" i="13" s="1"/>
  <c r="K213" i="13"/>
  <c r="BU213" i="13" l="1"/>
  <c r="BX213" i="13"/>
  <c r="J325" i="12"/>
  <c r="AW214" i="13"/>
  <c r="AZ214" i="13" s="1"/>
  <c r="AJ214" i="13"/>
  <c r="AS214" i="13" s="1"/>
  <c r="CB213" i="13"/>
  <c r="BH214" i="13"/>
  <c r="N213" i="13"/>
  <c r="BQ214" i="13"/>
  <c r="J214" i="13"/>
  <c r="BN214" i="13"/>
  <c r="BC214" i="13" l="1"/>
  <c r="AV214" i="13"/>
  <c r="AY214" i="13" s="1"/>
  <c r="AI214" i="13"/>
  <c r="AR214" i="13" s="1"/>
  <c r="CA213" i="13"/>
  <c r="CD213" i="13" s="1"/>
  <c r="CE213" i="13" s="1"/>
  <c r="S214" i="13"/>
  <c r="AB215" i="13" s="1"/>
  <c r="M214" i="13"/>
  <c r="G425" i="7"/>
  <c r="N425" i="7"/>
  <c r="P425" i="7"/>
  <c r="K425" i="7"/>
  <c r="H425" i="7"/>
  <c r="O425" i="7"/>
  <c r="I425" i="7"/>
  <c r="J425" i="7"/>
  <c r="R425" i="7"/>
  <c r="Q425" i="7"/>
  <c r="I214" i="13"/>
  <c r="BP214" i="13"/>
  <c r="BM214" i="13"/>
  <c r="BW214" i="13" l="1"/>
  <c r="BZ214" i="13"/>
  <c r="BB214" i="13"/>
  <c r="AU214" i="13"/>
  <c r="AX214" i="13" s="1"/>
  <c r="CF213" i="13"/>
  <c r="L214" i="13"/>
  <c r="R214" i="13"/>
  <c r="AA215" i="13" s="1"/>
  <c r="S425" i="7"/>
  <c r="K325" i="12" s="1"/>
  <c r="L325" i="12" s="1"/>
  <c r="M325" i="12" s="1"/>
  <c r="P214" i="13"/>
  <c r="L425" i="7"/>
  <c r="G325" i="12" s="1"/>
  <c r="BO214" i="13"/>
  <c r="H214" i="13"/>
  <c r="BL214" i="13"/>
  <c r="BV214" i="13" l="1"/>
  <c r="BY214" i="13"/>
  <c r="H325" i="12"/>
  <c r="I325" i="12" s="1"/>
  <c r="BA214" i="13"/>
  <c r="BD214" i="13" s="1"/>
  <c r="AK215" i="13"/>
  <c r="AT215" i="13" s="1"/>
  <c r="CC214" i="13"/>
  <c r="Q214" i="13"/>
  <c r="Z215" i="13" s="1"/>
  <c r="F425" i="7" s="1"/>
  <c r="K214" i="13"/>
  <c r="BR214" i="13"/>
  <c r="BS215" i="13" s="1"/>
  <c r="N326" i="12"/>
  <c r="O214" i="13"/>
  <c r="BU214" i="13" l="1"/>
  <c r="BX214" i="13"/>
  <c r="J326" i="12"/>
  <c r="AW215" i="13"/>
  <c r="AZ215" i="13" s="1"/>
  <c r="AJ215" i="13"/>
  <c r="AS215" i="13" s="1"/>
  <c r="CB214" i="13"/>
  <c r="N214" i="13"/>
  <c r="BH215" i="13"/>
  <c r="BQ215" i="13"/>
  <c r="J215" i="13"/>
  <c r="BN215" i="13"/>
  <c r="BC215" i="13" l="1"/>
  <c r="AV215" i="13"/>
  <c r="AY215" i="13" s="1"/>
  <c r="AI215" i="13"/>
  <c r="AR215" i="13" s="1"/>
  <c r="CA214" i="13"/>
  <c r="CD214" i="13" s="1"/>
  <c r="CE214" i="13" s="1"/>
  <c r="M215" i="13"/>
  <c r="S215" i="13"/>
  <c r="AB216" i="13" s="1"/>
  <c r="BP215" i="13"/>
  <c r="I215" i="13"/>
  <c r="BM215" i="13"/>
  <c r="J426" i="7"/>
  <c r="I426" i="7"/>
  <c r="H426" i="7"/>
  <c r="N426" i="7"/>
  <c r="Q426" i="7"/>
  <c r="P426" i="7"/>
  <c r="G426" i="7"/>
  <c r="R426" i="7"/>
  <c r="O426" i="7"/>
  <c r="K426" i="7"/>
  <c r="BW215" i="13" l="1"/>
  <c r="BZ215" i="13"/>
  <c r="BB215" i="13"/>
  <c r="AU215" i="13"/>
  <c r="AX215" i="13" s="1"/>
  <c r="CF214" i="13"/>
  <c r="S426" i="7"/>
  <c r="K326" i="12" s="1"/>
  <c r="L326" i="12" s="1"/>
  <c r="M326" i="12" s="1"/>
  <c r="BO215" i="13"/>
  <c r="H215" i="13"/>
  <c r="BL215" i="13"/>
  <c r="L426" i="7"/>
  <c r="G326" i="12" s="1"/>
  <c r="R215" i="13"/>
  <c r="AA216" i="13" s="1"/>
  <c r="L215" i="13"/>
  <c r="P215" i="13"/>
  <c r="BV215" i="13" l="1"/>
  <c r="BY215" i="13"/>
  <c r="BA215" i="13"/>
  <c r="BD215" i="13" s="1"/>
  <c r="H326" i="12"/>
  <c r="I326" i="12" s="1"/>
  <c r="AK216" i="13"/>
  <c r="AT216" i="13" s="1"/>
  <c r="CC215" i="13"/>
  <c r="K215" i="13"/>
  <c r="Q215" i="13"/>
  <c r="Z216" i="13" s="1"/>
  <c r="F426" i="7" s="1"/>
  <c r="BR215" i="13"/>
  <c r="BS216" i="13" s="1"/>
  <c r="N327" i="12"/>
  <c r="O215" i="13"/>
  <c r="BU215" i="13" l="1"/>
  <c r="BX215" i="13"/>
  <c r="J327" i="12"/>
  <c r="AW216" i="13"/>
  <c r="AZ216" i="13" s="1"/>
  <c r="AJ216" i="13"/>
  <c r="AS216" i="13" s="1"/>
  <c r="CB215" i="13"/>
  <c r="J216" i="13"/>
  <c r="BQ216" i="13"/>
  <c r="BN216" i="13"/>
  <c r="N215" i="13"/>
  <c r="BH216" i="13"/>
  <c r="BC216" i="13" l="1"/>
  <c r="AV216" i="13"/>
  <c r="AY216" i="13" s="1"/>
  <c r="AI216" i="13"/>
  <c r="AR216" i="13" s="1"/>
  <c r="CA215" i="13"/>
  <c r="CD215" i="13" s="1"/>
  <c r="CF215" i="13" s="1"/>
  <c r="I216" i="13"/>
  <c r="BP216" i="13"/>
  <c r="BM216" i="13"/>
  <c r="S216" i="13"/>
  <c r="AB217" i="13" s="1"/>
  <c r="M216" i="13"/>
  <c r="Q427" i="7"/>
  <c r="G427" i="7"/>
  <c r="O427" i="7"/>
  <c r="P427" i="7"/>
  <c r="J427" i="7"/>
  <c r="K427" i="7"/>
  <c r="R427" i="7"/>
  <c r="I427" i="7"/>
  <c r="N427" i="7"/>
  <c r="H427" i="7"/>
  <c r="BW216" i="13" l="1"/>
  <c r="BZ216" i="13"/>
  <c r="BB216" i="13"/>
  <c r="AU216" i="13"/>
  <c r="AX216" i="13" s="1"/>
  <c r="CE215" i="13"/>
  <c r="L427" i="7"/>
  <c r="G327" i="12" s="1"/>
  <c r="R216" i="13"/>
  <c r="AA217" i="13" s="1"/>
  <c r="L216" i="13"/>
  <c r="P216" i="13"/>
  <c r="BO216" i="13"/>
  <c r="H216" i="13"/>
  <c r="BL216" i="13"/>
  <c r="S427" i="7"/>
  <c r="K327" i="12" s="1"/>
  <c r="L327" i="12" s="1"/>
  <c r="M327" i="12" s="1"/>
  <c r="BV216" i="13" l="1"/>
  <c r="BY216" i="13"/>
  <c r="H327" i="12"/>
  <c r="I327" i="12" s="1"/>
  <c r="BA216" i="13"/>
  <c r="BD216" i="13" s="1"/>
  <c r="AK217" i="13"/>
  <c r="AT217" i="13" s="1"/>
  <c r="CC216" i="13"/>
  <c r="O216" i="13"/>
  <c r="N328" i="12"/>
  <c r="K216" i="13"/>
  <c r="BR216" i="13"/>
  <c r="BS217" i="13" s="1"/>
  <c r="Q216" i="13"/>
  <c r="Z217" i="13" s="1"/>
  <c r="F427" i="7" s="1"/>
  <c r="BU216" i="13" l="1"/>
  <c r="BX216" i="13"/>
  <c r="J328" i="12"/>
  <c r="AW217" i="13"/>
  <c r="AZ217" i="13" s="1"/>
  <c r="AJ217" i="13"/>
  <c r="AS217" i="13" s="1"/>
  <c r="CB216" i="13"/>
  <c r="BH217" i="13"/>
  <c r="N216" i="13"/>
  <c r="BQ217" i="13"/>
  <c r="J217" i="13"/>
  <c r="BN217" i="13"/>
  <c r="BC217" i="13" l="1"/>
  <c r="AV217" i="13"/>
  <c r="AY217" i="13" s="1"/>
  <c r="AI217" i="13"/>
  <c r="AR217" i="13" s="1"/>
  <c r="CA216" i="13"/>
  <c r="CD216" i="13" s="1"/>
  <c r="CE216" i="13" s="1"/>
  <c r="G428" i="7"/>
  <c r="I428" i="7"/>
  <c r="N428" i="7"/>
  <c r="J428" i="7"/>
  <c r="Q428" i="7"/>
  <c r="H428" i="7"/>
  <c r="P428" i="7"/>
  <c r="O428" i="7"/>
  <c r="R428" i="7"/>
  <c r="K428" i="7"/>
  <c r="S217" i="13"/>
  <c r="AB218" i="13" s="1"/>
  <c r="M217" i="13"/>
  <c r="BP217" i="13"/>
  <c r="I217" i="13"/>
  <c r="BM217" i="13"/>
  <c r="BW217" i="13" l="1"/>
  <c r="BZ217" i="13"/>
  <c r="BB217" i="13"/>
  <c r="AU217" i="13"/>
  <c r="AX217" i="13" s="1"/>
  <c r="CF216" i="13"/>
  <c r="P217" i="13"/>
  <c r="L428" i="7"/>
  <c r="G328" i="12" s="1"/>
  <c r="S428" i="7"/>
  <c r="K328" i="12" s="1"/>
  <c r="L328" i="12" s="1"/>
  <c r="M328" i="12" s="1"/>
  <c r="R217" i="13"/>
  <c r="AA218" i="13" s="1"/>
  <c r="L217" i="13"/>
  <c r="BL217" i="13"/>
  <c r="H217" i="13"/>
  <c r="BO217" i="13"/>
  <c r="BV217" i="13" l="1"/>
  <c r="BY217" i="13"/>
  <c r="H328" i="12"/>
  <c r="I328" i="12" s="1"/>
  <c r="BA217" i="13"/>
  <c r="BD217" i="13" s="1"/>
  <c r="AK218" i="13"/>
  <c r="AT218" i="13" s="1"/>
  <c r="CC217" i="13"/>
  <c r="BR217" i="13"/>
  <c r="BS218" i="13" s="1"/>
  <c r="K217" i="13"/>
  <c r="Q217" i="13"/>
  <c r="Z218" i="13" s="1"/>
  <c r="F428" i="7" s="1"/>
  <c r="N329" i="12"/>
  <c r="O217" i="13"/>
  <c r="BU217" i="13" l="1"/>
  <c r="BX217" i="13"/>
  <c r="J329" i="12"/>
  <c r="AW218" i="13"/>
  <c r="AZ218" i="13" s="1"/>
  <c r="AJ218" i="13"/>
  <c r="AS218" i="13" s="1"/>
  <c r="CB217" i="13"/>
  <c r="BH218" i="13"/>
  <c r="BQ218" i="13"/>
  <c r="J218" i="13"/>
  <c r="BN218" i="13"/>
  <c r="N217" i="13"/>
  <c r="BC218" i="13" l="1"/>
  <c r="AV218" i="13"/>
  <c r="AY218" i="13" s="1"/>
  <c r="AI218" i="13"/>
  <c r="AR218" i="13" s="1"/>
  <c r="CA217" i="13"/>
  <c r="CD217" i="13" s="1"/>
  <c r="CF217" i="13" s="1"/>
  <c r="I218" i="13"/>
  <c r="BP218" i="13"/>
  <c r="BM218" i="13"/>
  <c r="J429" i="7"/>
  <c r="P429" i="7"/>
  <c r="G429" i="7"/>
  <c r="R429" i="7"/>
  <c r="K429" i="7"/>
  <c r="O429" i="7"/>
  <c r="H429" i="7"/>
  <c r="Q429" i="7"/>
  <c r="N429" i="7"/>
  <c r="I429" i="7"/>
  <c r="M218" i="13"/>
  <c r="S218" i="13"/>
  <c r="AB219" i="13" s="1"/>
  <c r="BW218" i="13" l="1"/>
  <c r="BZ218" i="13"/>
  <c r="BB218" i="13"/>
  <c r="AU218" i="13"/>
  <c r="AX218" i="13" s="1"/>
  <c r="CE217" i="13"/>
  <c r="S429" i="7"/>
  <c r="K329" i="12" s="1"/>
  <c r="L329" i="12" s="1"/>
  <c r="M329" i="12" s="1"/>
  <c r="P218" i="13"/>
  <c r="L429" i="7"/>
  <c r="G329" i="12" s="1"/>
  <c r="L218" i="13"/>
  <c r="R218" i="13"/>
  <c r="AA219" i="13" s="1"/>
  <c r="H218" i="13"/>
  <c r="BO218" i="13"/>
  <c r="BL218" i="13"/>
  <c r="BV218" i="13" l="1"/>
  <c r="BY218" i="13"/>
  <c r="H329" i="12"/>
  <c r="I329" i="12" s="1"/>
  <c r="BA218" i="13"/>
  <c r="BD218" i="13" s="1"/>
  <c r="AK219" i="13"/>
  <c r="AT219" i="13" s="1"/>
  <c r="CC218" i="13"/>
  <c r="O218" i="13"/>
  <c r="K218" i="13"/>
  <c r="Q218" i="13"/>
  <c r="Z219" i="13" s="1"/>
  <c r="F429" i="7" s="1"/>
  <c r="BR218" i="13"/>
  <c r="BS219" i="13" s="1"/>
  <c r="N330" i="12"/>
  <c r="BU218" i="13" l="1"/>
  <c r="BX218" i="13"/>
  <c r="J330" i="12"/>
  <c r="AW219" i="13"/>
  <c r="AZ219" i="13" s="1"/>
  <c r="AJ219" i="13"/>
  <c r="AS219" i="13" s="1"/>
  <c r="CB218" i="13"/>
  <c r="BQ219" i="13"/>
  <c r="J219" i="13"/>
  <c r="BN219" i="13"/>
  <c r="BH219" i="13"/>
  <c r="N218" i="13"/>
  <c r="BC219" i="13" l="1"/>
  <c r="AV219" i="13"/>
  <c r="AY219" i="13" s="1"/>
  <c r="AI219" i="13"/>
  <c r="AR219" i="13" s="1"/>
  <c r="CA218" i="13"/>
  <c r="CD218" i="13" s="1"/>
  <c r="CF218" i="13" s="1"/>
  <c r="BP219" i="13"/>
  <c r="I219" i="13"/>
  <c r="BM219" i="13"/>
  <c r="S219" i="13"/>
  <c r="AB220" i="13" s="1"/>
  <c r="M219" i="13"/>
  <c r="Q430" i="7"/>
  <c r="R430" i="7"/>
  <c r="P430" i="7"/>
  <c r="H430" i="7"/>
  <c r="O430" i="7"/>
  <c r="N430" i="7"/>
  <c r="J430" i="7"/>
  <c r="I430" i="7"/>
  <c r="G430" i="7"/>
  <c r="K430" i="7"/>
  <c r="BW219" i="13" l="1"/>
  <c r="BZ219" i="13"/>
  <c r="BB219" i="13"/>
  <c r="AU219" i="13"/>
  <c r="AX219" i="13" s="1"/>
  <c r="CE218" i="13"/>
  <c r="BO219" i="13"/>
  <c r="H219" i="13"/>
  <c r="BL219" i="13"/>
  <c r="R219" i="13"/>
  <c r="AA220" i="13" s="1"/>
  <c r="L219" i="13"/>
  <c r="S430" i="7"/>
  <c r="K330" i="12" s="1"/>
  <c r="L330" i="12" s="1"/>
  <c r="M330" i="12" s="1"/>
  <c r="L430" i="7"/>
  <c r="G330" i="12" s="1"/>
  <c r="P219" i="13"/>
  <c r="BV219" i="13" l="1"/>
  <c r="BY219" i="13"/>
  <c r="BA219" i="13"/>
  <c r="BD219" i="13" s="1"/>
  <c r="H330" i="12"/>
  <c r="I330" i="12" s="1"/>
  <c r="AK220" i="13"/>
  <c r="AT220" i="13" s="1"/>
  <c r="CC219" i="13"/>
  <c r="N331" i="12"/>
  <c r="K219" i="13"/>
  <c r="BR219" i="13"/>
  <c r="BS220" i="13" s="1"/>
  <c r="Q219" i="13"/>
  <c r="Z220" i="13" s="1"/>
  <c r="F430" i="7" s="1"/>
  <c r="O219" i="13"/>
  <c r="BU219" i="13" l="1"/>
  <c r="BX219" i="13"/>
  <c r="J331" i="12"/>
  <c r="AW220" i="13"/>
  <c r="AZ220" i="13" s="1"/>
  <c r="AJ220" i="13"/>
  <c r="AS220" i="13" s="1"/>
  <c r="CB219" i="13"/>
  <c r="BH220" i="13"/>
  <c r="BQ220" i="13"/>
  <c r="BN220" i="13"/>
  <c r="J220" i="13"/>
  <c r="N219" i="13"/>
  <c r="BC220" i="13" l="1"/>
  <c r="AV220" i="13"/>
  <c r="AY220" i="13" s="1"/>
  <c r="AI220" i="13"/>
  <c r="AR220" i="13" s="1"/>
  <c r="CA219" i="13"/>
  <c r="CD219" i="13" s="1"/>
  <c r="CF219" i="13" s="1"/>
  <c r="BM220" i="13"/>
  <c r="BP220" i="13"/>
  <c r="I220" i="13"/>
  <c r="H431" i="7"/>
  <c r="Q431" i="7"/>
  <c r="G431" i="7"/>
  <c r="R431" i="7"/>
  <c r="I431" i="7"/>
  <c r="N431" i="7"/>
  <c r="O431" i="7"/>
  <c r="J431" i="7"/>
  <c r="P431" i="7"/>
  <c r="K431" i="7"/>
  <c r="M220" i="13"/>
  <c r="S220" i="13"/>
  <c r="AB221" i="13" s="1"/>
  <c r="BW220" i="13" l="1"/>
  <c r="BZ220" i="13"/>
  <c r="BB220" i="13"/>
  <c r="AU220" i="13"/>
  <c r="AX220" i="13" s="1"/>
  <c r="CE219" i="13"/>
  <c r="P220" i="13"/>
  <c r="S431" i="7"/>
  <c r="K331" i="12" s="1"/>
  <c r="L331" i="12" s="1"/>
  <c r="M331" i="12" s="1"/>
  <c r="R220" i="13"/>
  <c r="AA221" i="13" s="1"/>
  <c r="L220" i="13"/>
  <c r="L431" i="7"/>
  <c r="G331" i="12" s="1"/>
  <c r="BO220" i="13"/>
  <c r="H220" i="13"/>
  <c r="BL220" i="13"/>
  <c r="BV220" i="13" l="1"/>
  <c r="BY220" i="13"/>
  <c r="BA220" i="13"/>
  <c r="BD220" i="13" s="1"/>
  <c r="H331" i="12"/>
  <c r="I331" i="12" s="1"/>
  <c r="AK221" i="13"/>
  <c r="AT221" i="13" s="1"/>
  <c r="CC220" i="13"/>
  <c r="O220" i="13"/>
  <c r="K220" i="13"/>
  <c r="BR220" i="13"/>
  <c r="BS221" i="13" s="1"/>
  <c r="Q220" i="13"/>
  <c r="Z221" i="13" s="1"/>
  <c r="F431" i="7" s="1"/>
  <c r="N332" i="12"/>
  <c r="BU220" i="13" l="1"/>
  <c r="BX220" i="13"/>
  <c r="J332" i="12"/>
  <c r="AW221" i="13"/>
  <c r="AZ221" i="13" s="1"/>
  <c r="AJ221" i="13"/>
  <c r="AS221" i="13" s="1"/>
  <c r="CB220" i="13"/>
  <c r="BQ221" i="13"/>
  <c r="BN221" i="13"/>
  <c r="J221" i="13"/>
  <c r="BH221" i="13"/>
  <c r="N220" i="13"/>
  <c r="BC221" i="13" l="1"/>
  <c r="AV221" i="13"/>
  <c r="AY221" i="13" s="1"/>
  <c r="AI221" i="13"/>
  <c r="AR221" i="13" s="1"/>
  <c r="CA220" i="13"/>
  <c r="CD220" i="13" s="1"/>
  <c r="CF220" i="13" s="1"/>
  <c r="Q432" i="7"/>
  <c r="I432" i="7"/>
  <c r="H432" i="7"/>
  <c r="N432" i="7"/>
  <c r="G432" i="7"/>
  <c r="P432" i="7"/>
  <c r="R432" i="7"/>
  <c r="J432" i="7"/>
  <c r="O432" i="7"/>
  <c r="K432" i="7"/>
  <c r="S221" i="13"/>
  <c r="AB222" i="13" s="1"/>
  <c r="M221" i="13"/>
  <c r="I221" i="13"/>
  <c r="BP221" i="13"/>
  <c r="BM221" i="13"/>
  <c r="BW221" i="13" l="1"/>
  <c r="BZ221" i="13"/>
  <c r="BB221" i="13"/>
  <c r="AU221" i="13"/>
  <c r="AX221" i="13" s="1"/>
  <c r="CE220" i="13"/>
  <c r="P221" i="13"/>
  <c r="S432" i="7"/>
  <c r="K332" i="12" s="1"/>
  <c r="L332" i="12" s="1"/>
  <c r="M332" i="12" s="1"/>
  <c r="L221" i="13"/>
  <c r="R221" i="13"/>
  <c r="AA222" i="13" s="1"/>
  <c r="L432" i="7"/>
  <c r="G332" i="12" s="1"/>
  <c r="BL221" i="13"/>
  <c r="BO221" i="13"/>
  <c r="H221" i="13"/>
  <c r="BV221" i="13" l="1"/>
  <c r="BY221" i="13"/>
  <c r="H332" i="12"/>
  <c r="I332" i="12" s="1"/>
  <c r="BA221" i="13"/>
  <c r="BD221" i="13" s="1"/>
  <c r="AK222" i="13"/>
  <c r="AT222" i="13" s="1"/>
  <c r="CC221" i="13"/>
  <c r="N333" i="12"/>
  <c r="K221" i="13"/>
  <c r="Q221" i="13"/>
  <c r="Z222" i="13" s="1"/>
  <c r="F432" i="7" s="1"/>
  <c r="BR221" i="13"/>
  <c r="BS222" i="13" s="1"/>
  <c r="O221" i="13"/>
  <c r="BU221" i="13" l="1"/>
  <c r="BX221" i="13"/>
  <c r="J333" i="12"/>
  <c r="AW222" i="13"/>
  <c r="AZ222" i="13" s="1"/>
  <c r="AJ222" i="13"/>
  <c r="AS222" i="13" s="1"/>
  <c r="CB221" i="13"/>
  <c r="N221" i="13"/>
  <c r="BQ222" i="13"/>
  <c r="BN222" i="13"/>
  <c r="J222" i="13"/>
  <c r="BH222" i="13"/>
  <c r="BC222" i="13" l="1"/>
  <c r="AV222" i="13"/>
  <c r="AY222" i="13" s="1"/>
  <c r="AI222" i="13"/>
  <c r="AR222" i="13" s="1"/>
  <c r="CA221" i="13"/>
  <c r="CD221" i="13" s="1"/>
  <c r="CE221" i="13" s="1"/>
  <c r="P433" i="7"/>
  <c r="O433" i="7"/>
  <c r="K433" i="7"/>
  <c r="Q433" i="7"/>
  <c r="I433" i="7"/>
  <c r="N433" i="7"/>
  <c r="G433" i="7"/>
  <c r="H433" i="7"/>
  <c r="J433" i="7"/>
  <c r="R433" i="7"/>
  <c r="BP222" i="13"/>
  <c r="I222" i="13"/>
  <c r="BM222" i="13"/>
  <c r="M222" i="13"/>
  <c r="S222" i="13"/>
  <c r="AB223" i="13" s="1"/>
  <c r="BW222" i="13" l="1"/>
  <c r="BZ222" i="13"/>
  <c r="BB222" i="13"/>
  <c r="AU222" i="13"/>
  <c r="AX222" i="13" s="1"/>
  <c r="CF221" i="13"/>
  <c r="BO222" i="13"/>
  <c r="H222" i="13"/>
  <c r="BL222" i="13"/>
  <c r="L222" i="13"/>
  <c r="R222" i="13"/>
  <c r="AA223" i="13" s="1"/>
  <c r="S433" i="7"/>
  <c r="K333" i="12" s="1"/>
  <c r="L333" i="12" s="1"/>
  <c r="M333" i="12" s="1"/>
  <c r="P222" i="13"/>
  <c r="L433" i="7"/>
  <c r="G333" i="12" s="1"/>
  <c r="BV222" i="13" l="1"/>
  <c r="BY222" i="13"/>
  <c r="H333" i="12"/>
  <c r="I333" i="12" s="1"/>
  <c r="BA222" i="13"/>
  <c r="BD222" i="13" s="1"/>
  <c r="AK223" i="13"/>
  <c r="AT223" i="13" s="1"/>
  <c r="CC222" i="13"/>
  <c r="K222" i="13"/>
  <c r="BR222" i="13"/>
  <c r="BS223" i="13" s="1"/>
  <c r="Q222" i="13"/>
  <c r="Z223" i="13" s="1"/>
  <c r="F433" i="7" s="1"/>
  <c r="O222" i="13"/>
  <c r="N334" i="12"/>
  <c r="BU222" i="13" l="1"/>
  <c r="BX222" i="13"/>
  <c r="J334" i="12"/>
  <c r="AW223" i="13"/>
  <c r="AZ223" i="13" s="1"/>
  <c r="AJ223" i="13"/>
  <c r="AS223" i="13" s="1"/>
  <c r="CB222" i="13"/>
  <c r="BH223" i="13"/>
  <c r="BQ223" i="13"/>
  <c r="BN223" i="13"/>
  <c r="J223" i="13"/>
  <c r="N222" i="13"/>
  <c r="BC223" i="13" l="1"/>
  <c r="AV223" i="13"/>
  <c r="AY223" i="13" s="1"/>
  <c r="AI223" i="13"/>
  <c r="AR223" i="13" s="1"/>
  <c r="CA222" i="13"/>
  <c r="CD222" i="13" s="1"/>
  <c r="CF222" i="13" s="1"/>
  <c r="P434" i="7"/>
  <c r="I434" i="7"/>
  <c r="Q434" i="7"/>
  <c r="R434" i="7"/>
  <c r="O434" i="7"/>
  <c r="N434" i="7"/>
  <c r="J434" i="7"/>
  <c r="G434" i="7"/>
  <c r="K434" i="7"/>
  <c r="H434" i="7"/>
  <c r="BM223" i="13"/>
  <c r="I223" i="13"/>
  <c r="BP223" i="13"/>
  <c r="M223" i="13"/>
  <c r="S223" i="13"/>
  <c r="AB224" i="13" s="1"/>
  <c r="BW223" i="13" l="1"/>
  <c r="BZ223" i="13"/>
  <c r="BB223" i="13"/>
  <c r="AU223" i="13"/>
  <c r="AX223" i="13" s="1"/>
  <c r="CE222" i="13"/>
  <c r="P223" i="13"/>
  <c r="L223" i="13"/>
  <c r="R223" i="13"/>
  <c r="AA224" i="13" s="1"/>
  <c r="S434" i="7"/>
  <c r="K334" i="12" s="1"/>
  <c r="L334" i="12" s="1"/>
  <c r="M334" i="12" s="1"/>
  <c r="BO223" i="13"/>
  <c r="BL223" i="13"/>
  <c r="H223" i="13"/>
  <c r="L434" i="7"/>
  <c r="G334" i="12" s="1"/>
  <c r="BV223" i="13" l="1"/>
  <c r="BY223" i="13"/>
  <c r="H334" i="12"/>
  <c r="I334" i="12" s="1"/>
  <c r="BA223" i="13"/>
  <c r="BD223" i="13" s="1"/>
  <c r="AK224" i="13"/>
  <c r="AT224" i="13" s="1"/>
  <c r="CC223" i="13"/>
  <c r="N335" i="12"/>
  <c r="K223" i="13"/>
  <c r="Q223" i="13"/>
  <c r="Z224" i="13" s="1"/>
  <c r="F434" i="7" s="1"/>
  <c r="BR223" i="13"/>
  <c r="BS224" i="13" s="1"/>
  <c r="O223" i="13"/>
  <c r="BU223" i="13" l="1"/>
  <c r="BX223" i="13"/>
  <c r="J335" i="12"/>
  <c r="AW224" i="13"/>
  <c r="AZ224" i="13" s="1"/>
  <c r="AJ224" i="13"/>
  <c r="AS224" i="13" s="1"/>
  <c r="CB223" i="13"/>
  <c r="N223" i="13"/>
  <c r="J224" i="13"/>
  <c r="BQ224" i="13"/>
  <c r="BN224" i="13"/>
  <c r="BH224" i="13"/>
  <c r="BC224" i="13" l="1"/>
  <c r="AV224" i="13"/>
  <c r="AY224" i="13" s="1"/>
  <c r="AI224" i="13"/>
  <c r="AR224" i="13" s="1"/>
  <c r="CA223" i="13"/>
  <c r="CD223" i="13" s="1"/>
  <c r="CF223" i="13" s="1"/>
  <c r="R435" i="7"/>
  <c r="Q435" i="7"/>
  <c r="N435" i="7"/>
  <c r="O435" i="7"/>
  <c r="G435" i="7"/>
  <c r="P435" i="7"/>
  <c r="H435" i="7"/>
  <c r="K435" i="7"/>
  <c r="J435" i="7"/>
  <c r="I435" i="7"/>
  <c r="BP224" i="13"/>
  <c r="I224" i="13"/>
  <c r="BM224" i="13"/>
  <c r="M224" i="13"/>
  <c r="S224" i="13"/>
  <c r="AB225" i="13" s="1"/>
  <c r="BW224" i="13" l="1"/>
  <c r="BZ224" i="13"/>
  <c r="BB224" i="13"/>
  <c r="AU224" i="13"/>
  <c r="AX224" i="13" s="1"/>
  <c r="CE223" i="13"/>
  <c r="L435" i="7"/>
  <c r="G335" i="12" s="1"/>
  <c r="P224" i="13"/>
  <c r="BL224" i="13"/>
  <c r="H224" i="13"/>
  <c r="BO224" i="13"/>
  <c r="R224" i="13"/>
  <c r="AA225" i="13" s="1"/>
  <c r="L224" i="13"/>
  <c r="S435" i="7"/>
  <c r="K335" i="12" s="1"/>
  <c r="L335" i="12" s="1"/>
  <c r="M335" i="12" s="1"/>
  <c r="BV224" i="13" l="1"/>
  <c r="BY224" i="13"/>
  <c r="BA224" i="13"/>
  <c r="BD224" i="13" s="1"/>
  <c r="H335" i="12"/>
  <c r="I335" i="12" s="1"/>
  <c r="AK225" i="13"/>
  <c r="AT225" i="13" s="1"/>
  <c r="CC224" i="13"/>
  <c r="N336" i="12"/>
  <c r="BR224" i="13"/>
  <c r="BS225" i="13" s="1"/>
  <c r="K224" i="13"/>
  <c r="Q224" i="13"/>
  <c r="Z225" i="13" s="1"/>
  <c r="F435" i="7" s="1"/>
  <c r="O224" i="13"/>
  <c r="BU224" i="13" l="1"/>
  <c r="BX224" i="13"/>
  <c r="J336" i="12"/>
  <c r="AW225" i="13"/>
  <c r="AZ225" i="13" s="1"/>
  <c r="AJ225" i="13"/>
  <c r="AS225" i="13" s="1"/>
  <c r="CB224" i="13"/>
  <c r="BH225" i="13"/>
  <c r="N224" i="13"/>
  <c r="BQ225" i="13"/>
  <c r="J225" i="13"/>
  <c r="BN225" i="13"/>
  <c r="BC225" i="13" l="1"/>
  <c r="AV225" i="13"/>
  <c r="AY225" i="13" s="1"/>
  <c r="AI225" i="13"/>
  <c r="AR225" i="13" s="1"/>
  <c r="CA224" i="13"/>
  <c r="CD224" i="13" s="1"/>
  <c r="CE224" i="13" s="1"/>
  <c r="Q436" i="7"/>
  <c r="I436" i="7"/>
  <c r="N436" i="7"/>
  <c r="J436" i="7"/>
  <c r="O436" i="7"/>
  <c r="P436" i="7"/>
  <c r="K436" i="7"/>
  <c r="R436" i="7"/>
  <c r="H436" i="7"/>
  <c r="G436" i="7"/>
  <c r="S225" i="13"/>
  <c r="AB226" i="13" s="1"/>
  <c r="M225" i="13"/>
  <c r="BM225" i="13"/>
  <c r="BP225" i="13"/>
  <c r="I225" i="13"/>
  <c r="BW225" i="13" l="1"/>
  <c r="BZ225" i="13"/>
  <c r="BB225" i="13"/>
  <c r="AU225" i="13"/>
  <c r="AX225" i="13" s="1"/>
  <c r="CF224" i="13"/>
  <c r="S436" i="7"/>
  <c r="K336" i="12" s="1"/>
  <c r="L336" i="12" s="1"/>
  <c r="M336" i="12" s="1"/>
  <c r="BO225" i="13"/>
  <c r="H225" i="13"/>
  <c r="BL225" i="13"/>
  <c r="L436" i="7"/>
  <c r="G336" i="12" s="1"/>
  <c r="P225" i="13"/>
  <c r="R225" i="13"/>
  <c r="AA226" i="13" s="1"/>
  <c r="L225" i="13"/>
  <c r="BV225" i="13" l="1"/>
  <c r="BY225" i="13"/>
  <c r="BA225" i="13"/>
  <c r="BD225" i="13" s="1"/>
  <c r="H336" i="12"/>
  <c r="I336" i="12" s="1"/>
  <c r="AK226" i="13"/>
  <c r="AT226" i="13" s="1"/>
  <c r="CC225" i="13"/>
  <c r="N337" i="12"/>
  <c r="K225" i="13"/>
  <c r="BR225" i="13"/>
  <c r="BS226" i="13" s="1"/>
  <c r="Q225" i="13"/>
  <c r="Z226" i="13" s="1"/>
  <c r="F436" i="7" s="1"/>
  <c r="O225" i="13"/>
  <c r="BU225" i="13" l="1"/>
  <c r="BX225" i="13"/>
  <c r="J337" i="12"/>
  <c r="AW226" i="13"/>
  <c r="AZ226" i="13" s="1"/>
  <c r="AJ226" i="13"/>
  <c r="AS226" i="13" s="1"/>
  <c r="CB225" i="13"/>
  <c r="J226" i="13"/>
  <c r="BQ226" i="13"/>
  <c r="BN226" i="13"/>
  <c r="N225" i="13"/>
  <c r="BH226" i="13"/>
  <c r="BC226" i="13" l="1"/>
  <c r="AV226" i="13"/>
  <c r="AY226" i="13" s="1"/>
  <c r="AI226" i="13"/>
  <c r="AR226" i="13" s="1"/>
  <c r="CA225" i="13"/>
  <c r="CD225" i="13" s="1"/>
  <c r="CE225" i="13" s="1"/>
  <c r="N437" i="7"/>
  <c r="P437" i="7"/>
  <c r="H437" i="7"/>
  <c r="K437" i="7"/>
  <c r="I437" i="7"/>
  <c r="O437" i="7"/>
  <c r="Q437" i="7"/>
  <c r="G437" i="7"/>
  <c r="R437" i="7"/>
  <c r="J437" i="7"/>
  <c r="S226" i="13"/>
  <c r="AB227" i="13" s="1"/>
  <c r="M226" i="13"/>
  <c r="BM226" i="13"/>
  <c r="I226" i="13"/>
  <c r="BP226" i="13"/>
  <c r="BW226" i="13" l="1"/>
  <c r="BZ226" i="13"/>
  <c r="BB226" i="13"/>
  <c r="AU226" i="13"/>
  <c r="AX226" i="13" s="1"/>
  <c r="CF225" i="13"/>
  <c r="BL226" i="13"/>
  <c r="BO226" i="13"/>
  <c r="H226" i="13"/>
  <c r="L437" i="7"/>
  <c r="G337" i="12" s="1"/>
  <c r="S437" i="7"/>
  <c r="K337" i="12" s="1"/>
  <c r="L337" i="12" s="1"/>
  <c r="M337" i="12" s="1"/>
  <c r="R226" i="13"/>
  <c r="AA227" i="13" s="1"/>
  <c r="L226" i="13"/>
  <c r="P226" i="13"/>
  <c r="BV226" i="13" l="1"/>
  <c r="BY226" i="13"/>
  <c r="H337" i="12"/>
  <c r="I337" i="12" s="1"/>
  <c r="BA226" i="13"/>
  <c r="BD226" i="13" s="1"/>
  <c r="AK227" i="13"/>
  <c r="AT227" i="13" s="1"/>
  <c r="CC226" i="13"/>
  <c r="O226" i="13"/>
  <c r="N338" i="12"/>
  <c r="K226" i="13"/>
  <c r="Q226" i="13"/>
  <c r="Z227" i="13" s="1"/>
  <c r="F437" i="7" s="1"/>
  <c r="BR226" i="13"/>
  <c r="BS227" i="13" s="1"/>
  <c r="BU226" i="13" l="1"/>
  <c r="BX226" i="13"/>
  <c r="J338" i="12"/>
  <c r="AW227" i="13"/>
  <c r="AZ227" i="13" s="1"/>
  <c r="AJ227" i="13"/>
  <c r="AS227" i="13" s="1"/>
  <c r="CB226" i="13"/>
  <c r="BH227" i="13"/>
  <c r="BN227" i="13"/>
  <c r="BQ227" i="13"/>
  <c r="J227" i="13"/>
  <c r="N226" i="13"/>
  <c r="BC227" i="13" l="1"/>
  <c r="AV227" i="13"/>
  <c r="AY227" i="13" s="1"/>
  <c r="AI227" i="13"/>
  <c r="AR227" i="13" s="1"/>
  <c r="CA226" i="13"/>
  <c r="CD226" i="13" s="1"/>
  <c r="CE226" i="13" s="1"/>
  <c r="M227" i="13"/>
  <c r="S227" i="13"/>
  <c r="AB228" i="13" s="1"/>
  <c r="N438" i="7"/>
  <c r="K438" i="7"/>
  <c r="R438" i="7"/>
  <c r="H438" i="7"/>
  <c r="I438" i="7"/>
  <c r="O438" i="7"/>
  <c r="P438" i="7"/>
  <c r="Q438" i="7"/>
  <c r="G438" i="7"/>
  <c r="J438" i="7"/>
  <c r="I227" i="13"/>
  <c r="BP227" i="13"/>
  <c r="BM227" i="13"/>
  <c r="BW227" i="13" l="1"/>
  <c r="BZ227" i="13"/>
  <c r="BB227" i="13"/>
  <c r="AU227" i="13"/>
  <c r="AX227" i="13" s="1"/>
  <c r="CF226" i="13"/>
  <c r="P227" i="13"/>
  <c r="BO227" i="13"/>
  <c r="H227" i="13"/>
  <c r="BL227" i="13"/>
  <c r="L438" i="7"/>
  <c r="G338" i="12" s="1"/>
  <c r="S438" i="7"/>
  <c r="K338" i="12" s="1"/>
  <c r="L338" i="12" s="1"/>
  <c r="M338" i="12" s="1"/>
  <c r="L227" i="13"/>
  <c r="R227" i="13"/>
  <c r="AA228" i="13" s="1"/>
  <c r="BV227" i="13" l="1"/>
  <c r="BY227" i="13"/>
  <c r="H338" i="12"/>
  <c r="I338" i="12" s="1"/>
  <c r="BA227" i="13"/>
  <c r="BD227" i="13" s="1"/>
  <c r="AK228" i="13"/>
  <c r="AT228" i="13" s="1"/>
  <c r="CC227" i="13"/>
  <c r="O227" i="13"/>
  <c r="N339" i="12"/>
  <c r="K227" i="13"/>
  <c r="Q227" i="13"/>
  <c r="Z228" i="13" s="1"/>
  <c r="F438" i="7" s="1"/>
  <c r="BR227" i="13"/>
  <c r="BS228" i="13" s="1"/>
  <c r="BU227" i="13" l="1"/>
  <c r="BX227" i="13"/>
  <c r="J339" i="12"/>
  <c r="AW228" i="13"/>
  <c r="AZ228" i="13" s="1"/>
  <c r="AJ228" i="13"/>
  <c r="AS228" i="13" s="1"/>
  <c r="CB227" i="13"/>
  <c r="BH228" i="13"/>
  <c r="N227" i="13"/>
  <c r="J228" i="13"/>
  <c r="BN228" i="13"/>
  <c r="BQ228" i="13"/>
  <c r="BC228" i="13" l="1"/>
  <c r="AV228" i="13"/>
  <c r="AY228" i="13" s="1"/>
  <c r="AI228" i="13"/>
  <c r="AR228" i="13" s="1"/>
  <c r="CA227" i="13"/>
  <c r="CD227" i="13" s="1"/>
  <c r="CF227" i="13" s="1"/>
  <c r="S228" i="13"/>
  <c r="AB229" i="13" s="1"/>
  <c r="M228" i="13"/>
  <c r="I228" i="13"/>
  <c r="BP228" i="13"/>
  <c r="BM228" i="13"/>
  <c r="H439" i="7"/>
  <c r="P439" i="7"/>
  <c r="I439" i="7"/>
  <c r="K439" i="7"/>
  <c r="R439" i="7"/>
  <c r="N439" i="7"/>
  <c r="J439" i="7"/>
  <c r="G439" i="7"/>
  <c r="Q439" i="7"/>
  <c r="O439" i="7"/>
  <c r="BW228" i="13" l="1"/>
  <c r="BZ228" i="13"/>
  <c r="BB228" i="13"/>
  <c r="AU228" i="13"/>
  <c r="AX228" i="13" s="1"/>
  <c r="CE227" i="13"/>
  <c r="S439" i="7"/>
  <c r="K339" i="12" s="1"/>
  <c r="L339" i="12" s="1"/>
  <c r="M339" i="12" s="1"/>
  <c r="L439" i="7"/>
  <c r="G339" i="12" s="1"/>
  <c r="BL228" i="13"/>
  <c r="BO228" i="13"/>
  <c r="H228" i="13"/>
  <c r="P228" i="13"/>
  <c r="R228" i="13"/>
  <c r="AA229" i="13" s="1"/>
  <c r="L228" i="13"/>
  <c r="BV228" i="13" l="1"/>
  <c r="BY228" i="13"/>
  <c r="BA228" i="13"/>
  <c r="BD228" i="13" s="1"/>
  <c r="H339" i="12"/>
  <c r="I339" i="12" s="1"/>
  <c r="AK229" i="13"/>
  <c r="AT229" i="13" s="1"/>
  <c r="CC228" i="13"/>
  <c r="N340" i="12"/>
  <c r="O228" i="13"/>
  <c r="BR228" i="13"/>
  <c r="BS229" i="13" s="1"/>
  <c r="K228" i="13"/>
  <c r="Q228" i="13"/>
  <c r="Z229" i="13" s="1"/>
  <c r="F439" i="7" s="1"/>
  <c r="BU228" i="13" l="1"/>
  <c r="BX228" i="13"/>
  <c r="J340" i="12"/>
  <c r="AW229" i="13"/>
  <c r="AZ229" i="13" s="1"/>
  <c r="AJ229" i="13"/>
  <c r="AS229" i="13" s="1"/>
  <c r="CB228" i="13"/>
  <c r="BN229" i="13"/>
  <c r="J229" i="13"/>
  <c r="BQ229" i="13"/>
  <c r="N228" i="13"/>
  <c r="BH229" i="13"/>
  <c r="BC229" i="13" l="1"/>
  <c r="AV229" i="13"/>
  <c r="AY229" i="13" s="1"/>
  <c r="AI229" i="13"/>
  <c r="AR229" i="13" s="1"/>
  <c r="CA228" i="13"/>
  <c r="CD228" i="13" s="1"/>
  <c r="CE228" i="13" s="1"/>
  <c r="BP229" i="13"/>
  <c r="I229" i="13"/>
  <c r="BM229" i="13"/>
  <c r="M229" i="13"/>
  <c r="S229" i="13"/>
  <c r="AB230" i="13" s="1"/>
  <c r="N440" i="7"/>
  <c r="G440" i="7"/>
  <c r="H440" i="7"/>
  <c r="Q440" i="7"/>
  <c r="O440" i="7"/>
  <c r="R440" i="7"/>
  <c r="K440" i="7"/>
  <c r="J440" i="7"/>
  <c r="I440" i="7"/>
  <c r="P440" i="7"/>
  <c r="BW229" i="13" l="1"/>
  <c r="BZ229" i="13"/>
  <c r="BB229" i="13"/>
  <c r="AU229" i="13"/>
  <c r="AX229" i="13" s="1"/>
  <c r="CF228" i="13"/>
  <c r="H229" i="13"/>
  <c r="BO229" i="13"/>
  <c r="BL229" i="13"/>
  <c r="L440" i="7"/>
  <c r="G340" i="12" s="1"/>
  <c r="P229" i="13"/>
  <c r="S440" i="7"/>
  <c r="K340" i="12" s="1"/>
  <c r="L340" i="12" s="1"/>
  <c r="M340" i="12" s="1"/>
  <c r="L229" i="13"/>
  <c r="R229" i="13"/>
  <c r="AA230" i="13" s="1"/>
  <c r="BV229" i="13" l="1"/>
  <c r="BY229" i="13"/>
  <c r="H340" i="12"/>
  <c r="I340" i="12" s="1"/>
  <c r="BA229" i="13"/>
  <c r="BD229" i="13" s="1"/>
  <c r="AK230" i="13"/>
  <c r="AT230" i="13" s="1"/>
  <c r="CC229" i="13"/>
  <c r="N341" i="12"/>
  <c r="O229" i="13"/>
  <c r="K229" i="13"/>
  <c r="Q229" i="13"/>
  <c r="Z230" i="13" s="1"/>
  <c r="F440" i="7" s="1"/>
  <c r="BR229" i="13"/>
  <c r="BS230" i="13" s="1"/>
  <c r="BU229" i="13" l="1"/>
  <c r="BX229" i="13"/>
  <c r="J341" i="12"/>
  <c r="AW230" i="13"/>
  <c r="AZ230" i="13" s="1"/>
  <c r="AJ230" i="13"/>
  <c r="AS230" i="13" s="1"/>
  <c r="CB229" i="13"/>
  <c r="BN230" i="13"/>
  <c r="BQ230" i="13"/>
  <c r="J230" i="13"/>
  <c r="BH230" i="13"/>
  <c r="N229" i="13"/>
  <c r="BC230" i="13" l="1"/>
  <c r="AV230" i="13"/>
  <c r="AY230" i="13" s="1"/>
  <c r="AI230" i="13"/>
  <c r="AR230" i="13" s="1"/>
  <c r="CA229" i="13"/>
  <c r="CD229" i="13" s="1"/>
  <c r="CF229" i="13" s="1"/>
  <c r="I441" i="7"/>
  <c r="N441" i="7"/>
  <c r="Q441" i="7"/>
  <c r="J441" i="7"/>
  <c r="K441" i="7"/>
  <c r="G441" i="7"/>
  <c r="H441" i="7"/>
  <c r="R441" i="7"/>
  <c r="O441" i="7"/>
  <c r="P441" i="7"/>
  <c r="BP230" i="13"/>
  <c r="I230" i="13"/>
  <c r="BM230" i="13"/>
  <c r="M230" i="13"/>
  <c r="S230" i="13"/>
  <c r="AB231" i="13" s="1"/>
  <c r="BW230" i="13" l="1"/>
  <c r="BZ230" i="13"/>
  <c r="BB230" i="13"/>
  <c r="AU230" i="13"/>
  <c r="AX230" i="13" s="1"/>
  <c r="CE229" i="13"/>
  <c r="L441" i="7"/>
  <c r="G341" i="12" s="1"/>
  <c r="H230" i="13"/>
  <c r="BO230" i="13"/>
  <c r="BL230" i="13"/>
  <c r="S441" i="7"/>
  <c r="K341" i="12" s="1"/>
  <c r="L341" i="12" s="1"/>
  <c r="M341" i="12" s="1"/>
  <c r="L230" i="13"/>
  <c r="R230" i="13"/>
  <c r="AA231" i="13" s="1"/>
  <c r="P230" i="13"/>
  <c r="BV230" i="13" l="1"/>
  <c r="BY230" i="13"/>
  <c r="BA230" i="13"/>
  <c r="BD230" i="13" s="1"/>
  <c r="H341" i="12"/>
  <c r="I341" i="12" s="1"/>
  <c r="AK231" i="13"/>
  <c r="AT231" i="13" s="1"/>
  <c r="CC230" i="13"/>
  <c r="Q230" i="13"/>
  <c r="Z231" i="13" s="1"/>
  <c r="F441" i="7" s="1"/>
  <c r="K230" i="13"/>
  <c r="BR230" i="13"/>
  <c r="BS231" i="13" s="1"/>
  <c r="O230" i="13"/>
  <c r="N342" i="12"/>
  <c r="BU230" i="13" l="1"/>
  <c r="BX230" i="13"/>
  <c r="J342" i="12"/>
  <c r="AW231" i="13"/>
  <c r="AZ231" i="13" s="1"/>
  <c r="AJ231" i="13"/>
  <c r="AS231" i="13" s="1"/>
  <c r="CB230" i="13"/>
  <c r="BH231" i="13"/>
  <c r="N230" i="13"/>
  <c r="BN231" i="13"/>
  <c r="J231" i="13"/>
  <c r="BQ231" i="13"/>
  <c r="BC231" i="13" l="1"/>
  <c r="AV231" i="13"/>
  <c r="AY231" i="13" s="1"/>
  <c r="AI231" i="13"/>
  <c r="AR231" i="13" s="1"/>
  <c r="CA230" i="13"/>
  <c r="CD230" i="13" s="1"/>
  <c r="CF230" i="13" s="1"/>
  <c r="S231" i="13"/>
  <c r="AB232" i="13" s="1"/>
  <c r="M231" i="13"/>
  <c r="G442" i="7"/>
  <c r="I442" i="7"/>
  <c r="H442" i="7"/>
  <c r="P442" i="7"/>
  <c r="Q442" i="7"/>
  <c r="O442" i="7"/>
  <c r="K442" i="7"/>
  <c r="R442" i="7"/>
  <c r="N442" i="7"/>
  <c r="J442" i="7"/>
  <c r="I231" i="13"/>
  <c r="BP231" i="13"/>
  <c r="BM231" i="13"/>
  <c r="BW231" i="13" l="1"/>
  <c r="BZ231" i="13"/>
  <c r="BB231" i="13"/>
  <c r="AU231" i="13"/>
  <c r="AX231" i="13" s="1"/>
  <c r="CE230" i="13"/>
  <c r="L231" i="13"/>
  <c r="R231" i="13"/>
  <c r="AA232" i="13" s="1"/>
  <c r="L442" i="7"/>
  <c r="G342" i="12" s="1"/>
  <c r="S442" i="7"/>
  <c r="K342" i="12" s="1"/>
  <c r="L342" i="12" s="1"/>
  <c r="M342" i="12" s="1"/>
  <c r="BO231" i="13"/>
  <c r="H231" i="13"/>
  <c r="BL231" i="13"/>
  <c r="P231" i="13"/>
  <c r="BV231" i="13" l="1"/>
  <c r="BY231" i="13"/>
  <c r="BA231" i="13"/>
  <c r="BD231" i="13" s="1"/>
  <c r="H342" i="12"/>
  <c r="I342" i="12" s="1"/>
  <c r="AK232" i="13"/>
  <c r="AT232" i="13" s="1"/>
  <c r="CC231" i="13"/>
  <c r="N343" i="12"/>
  <c r="O231" i="13"/>
  <c r="BR231" i="13"/>
  <c r="BS232" i="13" s="1"/>
  <c r="K231" i="13"/>
  <c r="Q231" i="13"/>
  <c r="Z232" i="13" s="1"/>
  <c r="F442" i="7" s="1"/>
  <c r="BU231" i="13" l="1"/>
  <c r="BX231" i="13"/>
  <c r="J343" i="12"/>
  <c r="AW232" i="13"/>
  <c r="AZ232" i="13" s="1"/>
  <c r="AJ232" i="13"/>
  <c r="AS232" i="13" s="1"/>
  <c r="CB231" i="13"/>
  <c r="BN232" i="13"/>
  <c r="BQ232" i="13"/>
  <c r="J232" i="13"/>
  <c r="N231" i="13"/>
  <c r="BH232" i="13"/>
  <c r="BC232" i="13" l="1"/>
  <c r="AV232" i="13"/>
  <c r="AY232" i="13" s="1"/>
  <c r="AI232" i="13"/>
  <c r="AR232" i="13" s="1"/>
  <c r="CA231" i="13"/>
  <c r="CD231" i="13" s="1"/>
  <c r="CF231" i="13" s="1"/>
  <c r="O443" i="7"/>
  <c r="G443" i="7"/>
  <c r="R443" i="7"/>
  <c r="I443" i="7"/>
  <c r="K443" i="7"/>
  <c r="P443" i="7"/>
  <c r="Q443" i="7"/>
  <c r="N443" i="7"/>
  <c r="J443" i="7"/>
  <c r="H443" i="7"/>
  <c r="BP232" i="13"/>
  <c r="I232" i="13"/>
  <c r="BM232" i="13"/>
  <c r="M232" i="13"/>
  <c r="S232" i="13"/>
  <c r="AB233" i="13" s="1"/>
  <c r="BW232" i="13" l="1"/>
  <c r="BZ232" i="13"/>
  <c r="BB232" i="13"/>
  <c r="AU232" i="13"/>
  <c r="AX232" i="13" s="1"/>
  <c r="CE231" i="13"/>
  <c r="BL232" i="13"/>
  <c r="BO232" i="13"/>
  <c r="H232" i="13"/>
  <c r="S443" i="7"/>
  <c r="K343" i="12" s="1"/>
  <c r="L343" i="12" s="1"/>
  <c r="M343" i="12" s="1"/>
  <c r="L443" i="7"/>
  <c r="G343" i="12" s="1"/>
  <c r="L232" i="13"/>
  <c r="R232" i="13"/>
  <c r="AA233" i="13" s="1"/>
  <c r="P232" i="13"/>
  <c r="BV232" i="13" l="1"/>
  <c r="BY232" i="13"/>
  <c r="BA232" i="13"/>
  <c r="BD232" i="13" s="1"/>
  <c r="H343" i="12"/>
  <c r="I343" i="12" s="1"/>
  <c r="AK233" i="13"/>
  <c r="AT233" i="13" s="1"/>
  <c r="CC232" i="13"/>
  <c r="N344" i="12"/>
  <c r="O232" i="13"/>
  <c r="K232" i="13"/>
  <c r="Q232" i="13"/>
  <c r="Z233" i="13" s="1"/>
  <c r="F443" i="7" s="1"/>
  <c r="BR232" i="13"/>
  <c r="BS233" i="13" s="1"/>
  <c r="BU232" i="13" l="1"/>
  <c r="BX232" i="13"/>
  <c r="J344" i="12"/>
  <c r="AW233" i="13"/>
  <c r="AZ233" i="13" s="1"/>
  <c r="AJ233" i="13"/>
  <c r="AS233" i="13" s="1"/>
  <c r="CB232" i="13"/>
  <c r="N232" i="13"/>
  <c r="BH233" i="13"/>
  <c r="J233" i="13"/>
  <c r="BQ233" i="13"/>
  <c r="BN233" i="13"/>
  <c r="BC233" i="13" l="1"/>
  <c r="AV233" i="13"/>
  <c r="AY233" i="13" s="1"/>
  <c r="AI233" i="13"/>
  <c r="AR233" i="13" s="1"/>
  <c r="CA232" i="13"/>
  <c r="CD232" i="13" s="1"/>
  <c r="CF232" i="13" s="1"/>
  <c r="I233" i="13"/>
  <c r="BP233" i="13"/>
  <c r="BM233" i="13"/>
  <c r="G444" i="7"/>
  <c r="P444" i="7"/>
  <c r="R444" i="7"/>
  <c r="Q444" i="7"/>
  <c r="J444" i="7"/>
  <c r="O444" i="7"/>
  <c r="I444" i="7"/>
  <c r="H444" i="7"/>
  <c r="N444" i="7"/>
  <c r="K444" i="7"/>
  <c r="S233" i="13"/>
  <c r="AB234" i="13" s="1"/>
  <c r="M233" i="13"/>
  <c r="BW233" i="13" l="1"/>
  <c r="BZ233" i="13"/>
  <c r="BB233" i="13"/>
  <c r="AU233" i="13"/>
  <c r="AX233" i="13" s="1"/>
  <c r="CE232" i="13"/>
  <c r="L444" i="7"/>
  <c r="G344" i="12" s="1"/>
  <c r="L233" i="13"/>
  <c r="R233" i="13"/>
  <c r="AA234" i="13" s="1"/>
  <c r="BO233" i="13"/>
  <c r="H233" i="13"/>
  <c r="BL233" i="13"/>
  <c r="S444" i="7"/>
  <c r="K344" i="12" s="1"/>
  <c r="L344" i="12" s="1"/>
  <c r="M344" i="12" s="1"/>
  <c r="P233" i="13"/>
  <c r="BV233" i="13" l="1"/>
  <c r="BY233" i="13"/>
  <c r="BA233" i="13"/>
  <c r="BD233" i="13" s="1"/>
  <c r="H344" i="12"/>
  <c r="I344" i="12" s="1"/>
  <c r="AK234" i="13"/>
  <c r="AT234" i="13" s="1"/>
  <c r="CC233" i="13"/>
  <c r="N345" i="12"/>
  <c r="K233" i="13"/>
  <c r="BR233" i="13"/>
  <c r="BS234" i="13" s="1"/>
  <c r="Q233" i="13"/>
  <c r="Z234" i="13" s="1"/>
  <c r="F444" i="7" s="1"/>
  <c r="O233" i="13"/>
  <c r="BU233" i="13" l="1"/>
  <c r="BX233" i="13"/>
  <c r="J345" i="12"/>
  <c r="AW234" i="13"/>
  <c r="AZ234" i="13" s="1"/>
  <c r="AJ234" i="13"/>
  <c r="AS234" i="13" s="1"/>
  <c r="CB233" i="13"/>
  <c r="N233" i="13"/>
  <c r="BN234" i="13"/>
  <c r="J234" i="13"/>
  <c r="BQ234" i="13"/>
  <c r="BH234" i="13"/>
  <c r="BC234" i="13" l="1"/>
  <c r="AV234" i="13"/>
  <c r="AY234" i="13" s="1"/>
  <c r="AI234" i="13"/>
  <c r="AR234" i="13" s="1"/>
  <c r="CA233" i="13"/>
  <c r="CD233" i="13" s="1"/>
  <c r="CE233" i="13" s="1"/>
  <c r="G445" i="7"/>
  <c r="R445" i="7"/>
  <c r="N445" i="7"/>
  <c r="J445" i="7"/>
  <c r="Q445" i="7"/>
  <c r="O445" i="7"/>
  <c r="I445" i="7"/>
  <c r="H445" i="7"/>
  <c r="P445" i="7"/>
  <c r="K445" i="7"/>
  <c r="BP234" i="13"/>
  <c r="I234" i="13"/>
  <c r="BM234" i="13"/>
  <c r="M234" i="13"/>
  <c r="S234" i="13"/>
  <c r="AB235" i="13" s="1"/>
  <c r="BW234" i="13" l="1"/>
  <c r="BZ234" i="13"/>
  <c r="BB234" i="13"/>
  <c r="AU234" i="13"/>
  <c r="AX234" i="13" s="1"/>
  <c r="CF233" i="13"/>
  <c r="S445" i="7"/>
  <c r="K345" i="12" s="1"/>
  <c r="L345" i="12" s="1"/>
  <c r="M345" i="12" s="1"/>
  <c r="L445" i="7"/>
  <c r="G345" i="12" s="1"/>
  <c r="BO234" i="13"/>
  <c r="BL234" i="13"/>
  <c r="H234" i="13"/>
  <c r="P234" i="13"/>
  <c r="R234" i="13"/>
  <c r="AA235" i="13" s="1"/>
  <c r="L234" i="13"/>
  <c r="BV234" i="13" l="1"/>
  <c r="BY234" i="13"/>
  <c r="BA234" i="13"/>
  <c r="BD234" i="13" s="1"/>
  <c r="H345" i="12"/>
  <c r="I345" i="12" s="1"/>
  <c r="AK235" i="13"/>
  <c r="AT235" i="13" s="1"/>
  <c r="CC234" i="13"/>
  <c r="N346" i="12"/>
  <c r="K234" i="13"/>
  <c r="Q234" i="13"/>
  <c r="Z235" i="13" s="1"/>
  <c r="F445" i="7" s="1"/>
  <c r="BR234" i="13"/>
  <c r="BS235" i="13" s="1"/>
  <c r="O234" i="13"/>
  <c r="BU234" i="13" l="1"/>
  <c r="BX234" i="13"/>
  <c r="J346" i="12"/>
  <c r="AW235" i="13"/>
  <c r="AZ235" i="13" s="1"/>
  <c r="AJ235" i="13"/>
  <c r="AS235" i="13" s="1"/>
  <c r="CB234" i="13"/>
  <c r="BQ235" i="13"/>
  <c r="BN235" i="13"/>
  <c r="J235" i="13"/>
  <c r="BH235" i="13"/>
  <c r="N234" i="13"/>
  <c r="BC235" i="13" l="1"/>
  <c r="AV235" i="13"/>
  <c r="AY235" i="13" s="1"/>
  <c r="AI235" i="13"/>
  <c r="AR235" i="13" s="1"/>
  <c r="CA234" i="13"/>
  <c r="CD234" i="13" s="1"/>
  <c r="CE234" i="13" s="1"/>
  <c r="BM235" i="13"/>
  <c r="I235" i="13"/>
  <c r="BP235" i="13"/>
  <c r="P446" i="7"/>
  <c r="G446" i="7"/>
  <c r="H446" i="7"/>
  <c r="N446" i="7"/>
  <c r="I446" i="7"/>
  <c r="K446" i="7"/>
  <c r="J446" i="7"/>
  <c r="Q446" i="7"/>
  <c r="R446" i="7"/>
  <c r="O446" i="7"/>
  <c r="M235" i="13"/>
  <c r="S235" i="13"/>
  <c r="AB236" i="13" s="1"/>
  <c r="BW235" i="13" l="1"/>
  <c r="BZ235" i="13"/>
  <c r="BB235" i="13"/>
  <c r="AU235" i="13"/>
  <c r="AX235" i="13" s="1"/>
  <c r="CF234" i="13"/>
  <c r="BL235" i="13"/>
  <c r="BO235" i="13"/>
  <c r="H235" i="13"/>
  <c r="L446" i="7"/>
  <c r="G346" i="12" s="1"/>
  <c r="S446" i="7"/>
  <c r="K346" i="12" s="1"/>
  <c r="L346" i="12" s="1"/>
  <c r="M346" i="12" s="1"/>
  <c r="P235" i="13"/>
  <c r="R235" i="13"/>
  <c r="AA236" i="13" s="1"/>
  <c r="L235" i="13"/>
  <c r="BV235" i="13" l="1"/>
  <c r="BY235" i="13"/>
  <c r="H346" i="12"/>
  <c r="I346" i="12" s="1"/>
  <c r="BA235" i="13"/>
  <c r="BD235" i="13" s="1"/>
  <c r="AK236" i="13"/>
  <c r="AT236" i="13" s="1"/>
  <c r="CC235" i="13"/>
  <c r="O235" i="13"/>
  <c r="N347" i="12"/>
  <c r="BR235" i="13"/>
  <c r="BS236" i="13" s="1"/>
  <c r="Q235" i="13"/>
  <c r="Z236" i="13" s="1"/>
  <c r="F446" i="7" s="1"/>
  <c r="K235" i="13"/>
  <c r="BU235" i="13" l="1"/>
  <c r="BX235" i="13"/>
  <c r="J347" i="12"/>
  <c r="AW236" i="13"/>
  <c r="AZ236" i="13" s="1"/>
  <c r="AJ236" i="13"/>
  <c r="AS236" i="13" s="1"/>
  <c r="CB235" i="13"/>
  <c r="N235" i="13"/>
  <c r="BH236" i="13"/>
  <c r="BQ236" i="13"/>
  <c r="J236" i="13"/>
  <c r="BN236" i="13"/>
  <c r="BC236" i="13" l="1"/>
  <c r="AV236" i="13"/>
  <c r="AY236" i="13" s="1"/>
  <c r="AI236" i="13"/>
  <c r="AR236" i="13" s="1"/>
  <c r="CA235" i="13"/>
  <c r="CD235" i="13" s="1"/>
  <c r="CE235" i="13" s="1"/>
  <c r="P447" i="7"/>
  <c r="H447" i="7"/>
  <c r="G447" i="7"/>
  <c r="O447" i="7"/>
  <c r="R447" i="7"/>
  <c r="N447" i="7"/>
  <c r="Q447" i="7"/>
  <c r="K447" i="7"/>
  <c r="J447" i="7"/>
  <c r="I447" i="7"/>
  <c r="S236" i="13"/>
  <c r="AB237" i="13" s="1"/>
  <c r="M236" i="13"/>
  <c r="I236" i="13"/>
  <c r="BM236" i="13"/>
  <c r="BP236" i="13"/>
  <c r="BW236" i="13" l="1"/>
  <c r="BZ236" i="13"/>
  <c r="BB236" i="13"/>
  <c r="AU236" i="13"/>
  <c r="AX236" i="13" s="1"/>
  <c r="CF235" i="13"/>
  <c r="L447" i="7"/>
  <c r="G347" i="12" s="1"/>
  <c r="L236" i="13"/>
  <c r="R236" i="13"/>
  <c r="AA237" i="13" s="1"/>
  <c r="S447" i="7"/>
  <c r="K347" i="12" s="1"/>
  <c r="L347" i="12" s="1"/>
  <c r="M347" i="12" s="1"/>
  <c r="P236" i="13"/>
  <c r="BL236" i="13"/>
  <c r="H236" i="13"/>
  <c r="BO236" i="13"/>
  <c r="BV236" i="13" l="1"/>
  <c r="BY236" i="13"/>
  <c r="BA236" i="13"/>
  <c r="BD236" i="13" s="1"/>
  <c r="H347" i="12"/>
  <c r="I347" i="12" s="1"/>
  <c r="AK237" i="13"/>
  <c r="AT237" i="13" s="1"/>
  <c r="CC236" i="13"/>
  <c r="N348" i="12"/>
  <c r="O236" i="13"/>
  <c r="K236" i="13"/>
  <c r="BR236" i="13"/>
  <c r="BS237" i="13" s="1"/>
  <c r="Q236" i="13"/>
  <c r="Z237" i="13" s="1"/>
  <c r="F447" i="7" s="1"/>
  <c r="BU236" i="13" l="1"/>
  <c r="BX236" i="13"/>
  <c r="J348" i="12"/>
  <c r="AW237" i="13"/>
  <c r="AZ237" i="13" s="1"/>
  <c r="AJ237" i="13"/>
  <c r="AS237" i="13" s="1"/>
  <c r="CB236" i="13"/>
  <c r="N236" i="13"/>
  <c r="BQ237" i="13"/>
  <c r="J237" i="13"/>
  <c r="BN237" i="13"/>
  <c r="BH237" i="13"/>
  <c r="BC237" i="13" l="1"/>
  <c r="AV237" i="13"/>
  <c r="AY237" i="13" s="1"/>
  <c r="AI237" i="13"/>
  <c r="AR237" i="13" s="1"/>
  <c r="CA236" i="13"/>
  <c r="CD236" i="13" s="1"/>
  <c r="CE236" i="13" s="1"/>
  <c r="M237" i="13"/>
  <c r="S237" i="13"/>
  <c r="AB238" i="13" s="1"/>
  <c r="BM237" i="13"/>
  <c r="BP237" i="13"/>
  <c r="I237" i="13"/>
  <c r="G448" i="7"/>
  <c r="N448" i="7"/>
  <c r="I448" i="7"/>
  <c r="R448" i="7"/>
  <c r="P448" i="7"/>
  <c r="O448" i="7"/>
  <c r="H448" i="7"/>
  <c r="Q448" i="7"/>
  <c r="K448" i="7"/>
  <c r="J448" i="7"/>
  <c r="BW237" i="13" l="1"/>
  <c r="BZ237" i="13"/>
  <c r="BB237" i="13"/>
  <c r="AU237" i="13"/>
  <c r="AX237" i="13" s="1"/>
  <c r="CF236" i="13"/>
  <c r="BO237" i="13"/>
  <c r="BL237" i="13"/>
  <c r="H237" i="13"/>
  <c r="L237" i="13"/>
  <c r="R237" i="13"/>
  <c r="AA238" i="13" s="1"/>
  <c r="S448" i="7"/>
  <c r="K348" i="12" s="1"/>
  <c r="L348" i="12" s="1"/>
  <c r="M348" i="12" s="1"/>
  <c r="L448" i="7"/>
  <c r="G348" i="12" s="1"/>
  <c r="P237" i="13"/>
  <c r="BV237" i="13" l="1"/>
  <c r="BY237" i="13"/>
  <c r="H348" i="12"/>
  <c r="I348" i="12" s="1"/>
  <c r="BA237" i="13"/>
  <c r="BD237" i="13" s="1"/>
  <c r="AK238" i="13"/>
  <c r="AT238" i="13" s="1"/>
  <c r="CC237" i="13"/>
  <c r="N349" i="12"/>
  <c r="K237" i="13"/>
  <c r="BR237" i="13"/>
  <c r="BS238" i="13" s="1"/>
  <c r="Q237" i="13"/>
  <c r="Z238" i="13" s="1"/>
  <c r="F448" i="7" s="1"/>
  <c r="O237" i="13"/>
  <c r="BU237" i="13" l="1"/>
  <c r="BX237" i="13"/>
  <c r="J349" i="12"/>
  <c r="AW238" i="13"/>
  <c r="AZ238" i="13" s="1"/>
  <c r="AJ238" i="13"/>
  <c r="AS238" i="13" s="1"/>
  <c r="CB237" i="13"/>
  <c r="BN238" i="13"/>
  <c r="BQ238" i="13"/>
  <c r="J238" i="13"/>
  <c r="N237" i="13"/>
  <c r="BH238" i="13"/>
  <c r="BC238" i="13" l="1"/>
  <c r="AV238" i="13"/>
  <c r="AY238" i="13" s="1"/>
  <c r="AI238" i="13"/>
  <c r="AR238" i="13" s="1"/>
  <c r="CA237" i="13"/>
  <c r="CD237" i="13" s="1"/>
  <c r="CE237" i="13" s="1"/>
  <c r="M238" i="13"/>
  <c r="S238" i="13"/>
  <c r="AB239" i="13" s="1"/>
  <c r="R449" i="7"/>
  <c r="N449" i="7"/>
  <c r="Q449" i="7"/>
  <c r="J449" i="7"/>
  <c r="K449" i="7"/>
  <c r="P449" i="7"/>
  <c r="O449" i="7"/>
  <c r="I449" i="7"/>
  <c r="G449" i="7"/>
  <c r="H449" i="7"/>
  <c r="BP238" i="13"/>
  <c r="BM238" i="13"/>
  <c r="I238" i="13"/>
  <c r="BW238" i="13" l="1"/>
  <c r="BZ238" i="13"/>
  <c r="BB238" i="13"/>
  <c r="AU238" i="13"/>
  <c r="AX238" i="13" s="1"/>
  <c r="CF237" i="13"/>
  <c r="P238" i="13"/>
  <c r="L449" i="7"/>
  <c r="G349" i="12" s="1"/>
  <c r="H238" i="13"/>
  <c r="BL238" i="13"/>
  <c r="BO238" i="13"/>
  <c r="R238" i="13"/>
  <c r="AA239" i="13" s="1"/>
  <c r="L238" i="13"/>
  <c r="S449" i="7"/>
  <c r="K349" i="12" s="1"/>
  <c r="L349" i="12" s="1"/>
  <c r="M349" i="12" s="1"/>
  <c r="BV238" i="13" l="1"/>
  <c r="BY238" i="13"/>
  <c r="H349" i="12"/>
  <c r="I349" i="12" s="1"/>
  <c r="BA238" i="13"/>
  <c r="BD238" i="13" s="1"/>
  <c r="AK239" i="13"/>
  <c r="AT239" i="13" s="1"/>
  <c r="CC238" i="13"/>
  <c r="O238" i="13"/>
  <c r="N350" i="12"/>
  <c r="Q238" i="13"/>
  <c r="Z239" i="13" s="1"/>
  <c r="F449" i="7" s="1"/>
  <c r="BR238" i="13"/>
  <c r="BS239" i="13" s="1"/>
  <c r="K238" i="13"/>
  <c r="BU238" i="13" l="1"/>
  <c r="BX238" i="13"/>
  <c r="J350" i="12"/>
  <c r="AW239" i="13"/>
  <c r="AZ239" i="13" s="1"/>
  <c r="AJ239" i="13"/>
  <c r="AS239" i="13" s="1"/>
  <c r="CB238" i="13"/>
  <c r="BH239" i="13"/>
  <c r="BQ239" i="13"/>
  <c r="J239" i="13"/>
  <c r="BN239" i="13"/>
  <c r="N238" i="13"/>
  <c r="BC239" i="13" l="1"/>
  <c r="AV239" i="13"/>
  <c r="AY239" i="13" s="1"/>
  <c r="AI239" i="13"/>
  <c r="AR239" i="13" s="1"/>
  <c r="CA238" i="13"/>
  <c r="CD238" i="13" s="1"/>
  <c r="CF238" i="13" s="1"/>
  <c r="I239" i="13"/>
  <c r="BM239" i="13"/>
  <c r="BP239" i="13"/>
  <c r="M239" i="13"/>
  <c r="S239" i="13"/>
  <c r="AB240" i="13" s="1"/>
  <c r="I450" i="7"/>
  <c r="P450" i="7"/>
  <c r="Q450" i="7"/>
  <c r="K450" i="7"/>
  <c r="H450" i="7"/>
  <c r="O450" i="7"/>
  <c r="G450" i="7"/>
  <c r="R450" i="7"/>
  <c r="N450" i="7"/>
  <c r="J450" i="7"/>
  <c r="BW239" i="13" l="1"/>
  <c r="BZ239" i="13"/>
  <c r="BB239" i="13"/>
  <c r="AU239" i="13"/>
  <c r="AX239" i="13" s="1"/>
  <c r="CE238" i="13"/>
  <c r="L450" i="7"/>
  <c r="G350" i="12" s="1"/>
  <c r="BO239" i="13"/>
  <c r="BL239" i="13"/>
  <c r="H239" i="13"/>
  <c r="S450" i="7"/>
  <c r="K350" i="12" s="1"/>
  <c r="L350" i="12" s="1"/>
  <c r="M350" i="12" s="1"/>
  <c r="R239" i="13"/>
  <c r="AA240" i="13" s="1"/>
  <c r="L239" i="13"/>
  <c r="P239" i="13"/>
  <c r="BV239" i="13" l="1"/>
  <c r="BY239" i="13"/>
  <c r="H350" i="12"/>
  <c r="I350" i="12" s="1"/>
  <c r="BA239" i="13"/>
  <c r="BD239" i="13" s="1"/>
  <c r="AK240" i="13"/>
  <c r="AT240" i="13" s="1"/>
  <c r="CC239" i="13"/>
  <c r="O239" i="13"/>
  <c r="K239" i="13"/>
  <c r="Q239" i="13"/>
  <c r="Z240" i="13" s="1"/>
  <c r="F450" i="7" s="1"/>
  <c r="BR239" i="13"/>
  <c r="BS240" i="13" s="1"/>
  <c r="N351" i="12"/>
  <c r="BU239" i="13" l="1"/>
  <c r="BX239" i="13"/>
  <c r="J351" i="12"/>
  <c r="AW240" i="13"/>
  <c r="AZ240" i="13" s="1"/>
  <c r="AJ240" i="13"/>
  <c r="AS240" i="13" s="1"/>
  <c r="CB239" i="13"/>
  <c r="N239" i="13"/>
  <c r="BH240" i="13"/>
  <c r="J240" i="13"/>
  <c r="BQ240" i="13"/>
  <c r="BN240" i="13"/>
  <c r="BC240" i="13" l="1"/>
  <c r="AV240" i="13"/>
  <c r="AY240" i="13" s="1"/>
  <c r="AI240" i="13"/>
  <c r="AR240" i="13" s="1"/>
  <c r="CA239" i="13"/>
  <c r="CD239" i="13" s="1"/>
  <c r="CE239" i="13" s="1"/>
  <c r="I240" i="13"/>
  <c r="BP240" i="13"/>
  <c r="BM240" i="13"/>
  <c r="H451" i="7"/>
  <c r="G451" i="7"/>
  <c r="I451" i="7"/>
  <c r="R451" i="7"/>
  <c r="N451" i="7"/>
  <c r="Q451" i="7"/>
  <c r="O451" i="7"/>
  <c r="J451" i="7"/>
  <c r="K451" i="7"/>
  <c r="P451" i="7"/>
  <c r="M240" i="13"/>
  <c r="S240" i="13"/>
  <c r="AB241" i="13" s="1"/>
  <c r="BW240" i="13" l="1"/>
  <c r="BZ240" i="13"/>
  <c r="BB240" i="13"/>
  <c r="AU240" i="13"/>
  <c r="AX240" i="13" s="1"/>
  <c r="CF239" i="13"/>
  <c r="L451" i="7"/>
  <c r="G351" i="12" s="1"/>
  <c r="BL240" i="13"/>
  <c r="BO240" i="13"/>
  <c r="H240" i="13"/>
  <c r="L240" i="13"/>
  <c r="R240" i="13"/>
  <c r="AA241" i="13" s="1"/>
  <c r="P240" i="13"/>
  <c r="S451" i="7"/>
  <c r="K351" i="12" s="1"/>
  <c r="L351" i="12" s="1"/>
  <c r="M351" i="12" s="1"/>
  <c r="BV240" i="13" l="1"/>
  <c r="BY240" i="13"/>
  <c r="BA240" i="13"/>
  <c r="BD240" i="13" s="1"/>
  <c r="H351" i="12"/>
  <c r="I351" i="12" s="1"/>
  <c r="AK241" i="13"/>
  <c r="AT241" i="13" s="1"/>
  <c r="CC240" i="13"/>
  <c r="O240" i="13"/>
  <c r="N352" i="12"/>
  <c r="Q240" i="13"/>
  <c r="Z241" i="13" s="1"/>
  <c r="F451" i="7" s="1"/>
  <c r="BR240" i="13"/>
  <c r="BS241" i="13" s="1"/>
  <c r="K240" i="13"/>
  <c r="BU240" i="13" l="1"/>
  <c r="BX240" i="13"/>
  <c r="J352" i="12"/>
  <c r="AW241" i="13"/>
  <c r="AZ241" i="13" s="1"/>
  <c r="AJ241" i="13"/>
  <c r="AS241" i="13" s="1"/>
  <c r="CB240" i="13"/>
  <c r="N240" i="13"/>
  <c r="BN241" i="13"/>
  <c r="J241" i="13"/>
  <c r="BQ241" i="13"/>
  <c r="BH241" i="13"/>
  <c r="BC241" i="13" l="1"/>
  <c r="AV241" i="13"/>
  <c r="AY241" i="13" s="1"/>
  <c r="AI241" i="13"/>
  <c r="AR241" i="13" s="1"/>
  <c r="CA240" i="13"/>
  <c r="CD240" i="13" s="1"/>
  <c r="CE240" i="13" s="1"/>
  <c r="P452" i="7"/>
  <c r="R452" i="7"/>
  <c r="N452" i="7"/>
  <c r="K452" i="7"/>
  <c r="G452" i="7"/>
  <c r="I452" i="7"/>
  <c r="Q452" i="7"/>
  <c r="H452" i="7"/>
  <c r="J452" i="7"/>
  <c r="O452" i="7"/>
  <c r="BP241" i="13"/>
  <c r="I241" i="13"/>
  <c r="BM241" i="13"/>
  <c r="M241" i="13"/>
  <c r="S241" i="13"/>
  <c r="AB242" i="13" s="1"/>
  <c r="BW241" i="13" l="1"/>
  <c r="BZ241" i="13"/>
  <c r="BB241" i="13"/>
  <c r="AU241" i="13"/>
  <c r="AX241" i="13" s="1"/>
  <c r="CF240" i="13"/>
  <c r="BO241" i="13"/>
  <c r="H241" i="13"/>
  <c r="BL241" i="13"/>
  <c r="S452" i="7"/>
  <c r="K352" i="12" s="1"/>
  <c r="L352" i="12" s="1"/>
  <c r="M352" i="12" s="1"/>
  <c r="P241" i="13"/>
  <c r="L241" i="13"/>
  <c r="R241" i="13"/>
  <c r="AA242" i="13" s="1"/>
  <c r="L452" i="7"/>
  <c r="G352" i="12" s="1"/>
  <c r="BV241" i="13" l="1"/>
  <c r="BY241" i="13"/>
  <c r="H352" i="12"/>
  <c r="I352" i="12" s="1"/>
  <c r="BA241" i="13"/>
  <c r="BD241" i="13" s="1"/>
  <c r="AK242" i="13"/>
  <c r="AT242" i="13" s="1"/>
  <c r="CC241" i="13"/>
  <c r="O241" i="13"/>
  <c r="N353" i="12"/>
  <c r="BR241" i="13"/>
  <c r="BS242" i="13" s="1"/>
  <c r="K241" i="13"/>
  <c r="Q241" i="13"/>
  <c r="Z242" i="13" s="1"/>
  <c r="F452" i="7" s="1"/>
  <c r="BU241" i="13" l="1"/>
  <c r="BX241" i="13"/>
  <c r="J353" i="12"/>
  <c r="AW242" i="13"/>
  <c r="AZ242" i="13" s="1"/>
  <c r="AJ242" i="13"/>
  <c r="AS242" i="13" s="1"/>
  <c r="CB241" i="13"/>
  <c r="N241" i="13"/>
  <c r="BN242" i="13"/>
  <c r="J242" i="13"/>
  <c r="BQ242" i="13"/>
  <c r="BH242" i="13"/>
  <c r="BC242" i="13" l="1"/>
  <c r="AV242" i="13"/>
  <c r="AY242" i="13" s="1"/>
  <c r="AI242" i="13"/>
  <c r="AR242" i="13" s="1"/>
  <c r="CA241" i="13"/>
  <c r="CD241" i="13" s="1"/>
  <c r="CF241" i="13" s="1"/>
  <c r="M242" i="13"/>
  <c r="S242" i="13"/>
  <c r="AB243" i="13" s="1"/>
  <c r="I453" i="7"/>
  <c r="G453" i="7"/>
  <c r="J453" i="7"/>
  <c r="O453" i="7"/>
  <c r="N453" i="7"/>
  <c r="H453" i="7"/>
  <c r="R453" i="7"/>
  <c r="Q453" i="7"/>
  <c r="P453" i="7"/>
  <c r="K453" i="7"/>
  <c r="BM242" i="13"/>
  <c r="I242" i="13"/>
  <c r="BP242" i="13"/>
  <c r="BW242" i="13" l="1"/>
  <c r="BZ242" i="13"/>
  <c r="BB242" i="13"/>
  <c r="AU242" i="13"/>
  <c r="AX242" i="13" s="1"/>
  <c r="CE241" i="13"/>
  <c r="L453" i="7"/>
  <c r="G353" i="12" s="1"/>
  <c r="P242" i="13"/>
  <c r="BL242" i="13"/>
  <c r="H242" i="13"/>
  <c r="BO242" i="13"/>
  <c r="R242" i="13"/>
  <c r="AA243" i="13" s="1"/>
  <c r="L242" i="13"/>
  <c r="S453" i="7"/>
  <c r="K353" i="12" s="1"/>
  <c r="L353" i="12" s="1"/>
  <c r="M353" i="12" s="1"/>
  <c r="BV242" i="13" l="1"/>
  <c r="BY242" i="13"/>
  <c r="H353" i="12"/>
  <c r="I353" i="12" s="1"/>
  <c r="BA242" i="13"/>
  <c r="BD242" i="13" s="1"/>
  <c r="AK243" i="13"/>
  <c r="AT243" i="13" s="1"/>
  <c r="CC242" i="13"/>
  <c r="O242" i="13"/>
  <c r="K242" i="13"/>
  <c r="BR242" i="13"/>
  <c r="BS243" i="13" s="1"/>
  <c r="Q242" i="13"/>
  <c r="Z243" i="13" s="1"/>
  <c r="F453" i="7" s="1"/>
  <c r="N354" i="12"/>
  <c r="BU242" i="13" l="1"/>
  <c r="BX242" i="13"/>
  <c r="J354" i="12"/>
  <c r="AW243" i="13"/>
  <c r="AZ243" i="13" s="1"/>
  <c r="AJ243" i="13"/>
  <c r="AS243" i="13" s="1"/>
  <c r="CB242" i="13"/>
  <c r="N242" i="13"/>
  <c r="BH243" i="13"/>
  <c r="BN243" i="13"/>
  <c r="BQ243" i="13"/>
  <c r="J243" i="13"/>
  <c r="BC243" i="13" l="1"/>
  <c r="AV243" i="13"/>
  <c r="AY243" i="13" s="1"/>
  <c r="AI243" i="13"/>
  <c r="AR243" i="13" s="1"/>
  <c r="CA242" i="13"/>
  <c r="CD242" i="13" s="1"/>
  <c r="CF242" i="13" s="1"/>
  <c r="M243" i="13"/>
  <c r="S243" i="13"/>
  <c r="AB244" i="13" s="1"/>
  <c r="K454" i="7"/>
  <c r="G454" i="7"/>
  <c r="J454" i="7"/>
  <c r="R454" i="7"/>
  <c r="H454" i="7"/>
  <c r="O454" i="7"/>
  <c r="N454" i="7"/>
  <c r="I454" i="7"/>
  <c r="Q454" i="7"/>
  <c r="P454" i="7"/>
  <c r="BP243" i="13"/>
  <c r="BM243" i="13"/>
  <c r="I243" i="13"/>
  <c r="BW243" i="13" l="1"/>
  <c r="BZ243" i="13"/>
  <c r="BB243" i="13"/>
  <c r="AU243" i="13"/>
  <c r="AX243" i="13" s="1"/>
  <c r="CE242" i="13"/>
  <c r="S454" i="7"/>
  <c r="K354" i="12" s="1"/>
  <c r="L354" i="12" s="1"/>
  <c r="M354" i="12" s="1"/>
  <c r="H243" i="13"/>
  <c r="BO243" i="13"/>
  <c r="BL243" i="13"/>
  <c r="L454" i="7"/>
  <c r="G354" i="12" s="1"/>
  <c r="P243" i="13"/>
  <c r="L243" i="13"/>
  <c r="R243" i="13"/>
  <c r="AA244" i="13" s="1"/>
  <c r="BV243" i="13" l="1"/>
  <c r="BY243" i="13"/>
  <c r="BA243" i="13"/>
  <c r="BD243" i="13" s="1"/>
  <c r="H354" i="12"/>
  <c r="I354" i="12" s="1"/>
  <c r="AK244" i="13"/>
  <c r="AT244" i="13" s="1"/>
  <c r="CC243" i="13"/>
  <c r="N355" i="12"/>
  <c r="O243" i="13"/>
  <c r="BR243" i="13"/>
  <c r="BS244" i="13" s="1"/>
  <c r="Q243" i="13"/>
  <c r="Z244" i="13" s="1"/>
  <c r="F454" i="7" s="1"/>
  <c r="K243" i="13"/>
  <c r="BU243" i="13" l="1"/>
  <c r="BX243" i="13"/>
  <c r="J355" i="12"/>
  <c r="AW244" i="13"/>
  <c r="AZ244" i="13" s="1"/>
  <c r="AJ244" i="13"/>
  <c r="AS244" i="13" s="1"/>
  <c r="CB243" i="13"/>
  <c r="BN244" i="13"/>
  <c r="BQ244" i="13"/>
  <c r="J244" i="13"/>
  <c r="BH244" i="13"/>
  <c r="N243" i="13"/>
  <c r="BC244" i="13" l="1"/>
  <c r="AV244" i="13"/>
  <c r="AY244" i="13" s="1"/>
  <c r="AI244" i="13"/>
  <c r="AR244" i="13" s="1"/>
  <c r="CA243" i="13"/>
  <c r="CD243" i="13" s="1"/>
  <c r="CF243" i="13" s="1"/>
  <c r="N455" i="7"/>
  <c r="I455" i="7"/>
  <c r="G455" i="7"/>
  <c r="P455" i="7"/>
  <c r="Q455" i="7"/>
  <c r="J455" i="7"/>
  <c r="K455" i="7"/>
  <c r="R455" i="7"/>
  <c r="O455" i="7"/>
  <c r="H455" i="7"/>
  <c r="BM244" i="13"/>
  <c r="I244" i="13"/>
  <c r="BP244" i="13"/>
  <c r="M244" i="13"/>
  <c r="S244" i="13"/>
  <c r="AB245" i="13" s="1"/>
  <c r="BW244" i="13" l="1"/>
  <c r="BZ244" i="13"/>
  <c r="BB244" i="13"/>
  <c r="AU244" i="13"/>
  <c r="AX244" i="13" s="1"/>
  <c r="CE243" i="13"/>
  <c r="L455" i="7"/>
  <c r="G355" i="12" s="1"/>
  <c r="BO244" i="13"/>
  <c r="H244" i="13"/>
  <c r="BL244" i="13"/>
  <c r="R244" i="13"/>
  <c r="AA245" i="13" s="1"/>
  <c r="L244" i="13"/>
  <c r="S455" i="7"/>
  <c r="K355" i="12" s="1"/>
  <c r="L355" i="12" s="1"/>
  <c r="M355" i="12" s="1"/>
  <c r="P244" i="13"/>
  <c r="BV244" i="13" l="1"/>
  <c r="BY244" i="13"/>
  <c r="BA244" i="13"/>
  <c r="BD244" i="13" s="1"/>
  <c r="H355" i="12"/>
  <c r="I355" i="12" s="1"/>
  <c r="AK245" i="13"/>
  <c r="AT245" i="13" s="1"/>
  <c r="CC244" i="13"/>
  <c r="O244" i="13"/>
  <c r="K244" i="13"/>
  <c r="Q244" i="13"/>
  <c r="Z245" i="13" s="1"/>
  <c r="F455" i="7" s="1"/>
  <c r="BR244" i="13"/>
  <c r="BS245" i="13" s="1"/>
  <c r="N356" i="12"/>
  <c r="BU244" i="13" l="1"/>
  <c r="BX244" i="13"/>
  <c r="J356" i="12"/>
  <c r="AW245" i="13"/>
  <c r="AZ245" i="13" s="1"/>
  <c r="AJ245" i="13"/>
  <c r="AS245" i="13" s="1"/>
  <c r="CB244" i="13"/>
  <c r="N244" i="13"/>
  <c r="BQ245" i="13"/>
  <c r="BN245" i="13"/>
  <c r="J245" i="13"/>
  <c r="BH245" i="13"/>
  <c r="BC245" i="13" l="1"/>
  <c r="AV245" i="13"/>
  <c r="AY245" i="13" s="1"/>
  <c r="AI245" i="13"/>
  <c r="AR245" i="13" s="1"/>
  <c r="CA244" i="13"/>
  <c r="CD244" i="13" s="1"/>
  <c r="CE244" i="13" s="1"/>
  <c r="G456" i="7"/>
  <c r="N456" i="7"/>
  <c r="Q456" i="7"/>
  <c r="I456" i="7"/>
  <c r="O456" i="7"/>
  <c r="H456" i="7"/>
  <c r="R456" i="7"/>
  <c r="K456" i="7"/>
  <c r="J456" i="7"/>
  <c r="P456" i="7"/>
  <c r="I245" i="13"/>
  <c r="BM245" i="13"/>
  <c r="BP245" i="13"/>
  <c r="M245" i="13"/>
  <c r="S245" i="13"/>
  <c r="AB246" i="13" s="1"/>
  <c r="BW245" i="13" l="1"/>
  <c r="BZ245" i="13"/>
  <c r="BB245" i="13"/>
  <c r="AU245" i="13"/>
  <c r="AX245" i="13" s="1"/>
  <c r="CF244" i="13"/>
  <c r="BO245" i="13"/>
  <c r="BL245" i="13"/>
  <c r="H245" i="13"/>
  <c r="L456" i="7"/>
  <c r="G356" i="12" s="1"/>
  <c r="S456" i="7"/>
  <c r="K356" i="12" s="1"/>
  <c r="L356" i="12" s="1"/>
  <c r="M356" i="12" s="1"/>
  <c r="P245" i="13"/>
  <c r="L245" i="13"/>
  <c r="R245" i="13"/>
  <c r="AA246" i="13" s="1"/>
  <c r="BV245" i="13" l="1"/>
  <c r="BY245" i="13"/>
  <c r="BA245" i="13"/>
  <c r="BD245" i="13" s="1"/>
  <c r="H356" i="12"/>
  <c r="I356" i="12" s="1"/>
  <c r="AK246" i="13"/>
  <c r="AT246" i="13" s="1"/>
  <c r="CC245" i="13"/>
  <c r="O245" i="13"/>
  <c r="BR245" i="13"/>
  <c r="BS246" i="13" s="1"/>
  <c r="K245" i="13"/>
  <c r="Q245" i="13"/>
  <c r="Z246" i="13" s="1"/>
  <c r="F456" i="7" s="1"/>
  <c r="N357" i="12"/>
  <c r="BU245" i="13" l="1"/>
  <c r="BX245" i="13"/>
  <c r="J357" i="12"/>
  <c r="AW246" i="13"/>
  <c r="AZ246" i="13" s="1"/>
  <c r="AJ246" i="13"/>
  <c r="AS246" i="13" s="1"/>
  <c r="CB245" i="13"/>
  <c r="N245" i="13"/>
  <c r="BQ246" i="13"/>
  <c r="J246" i="13"/>
  <c r="BN246" i="13"/>
  <c r="BH246" i="13"/>
  <c r="BC246" i="13" l="1"/>
  <c r="AV246" i="13"/>
  <c r="AY246" i="13" s="1"/>
  <c r="AI246" i="13"/>
  <c r="AR246" i="13" s="1"/>
  <c r="CA245" i="13"/>
  <c r="CD245" i="13" s="1"/>
  <c r="CE245" i="13" s="1"/>
  <c r="BP246" i="13"/>
  <c r="BM246" i="13"/>
  <c r="I246" i="13"/>
  <c r="H457" i="7"/>
  <c r="G457" i="7"/>
  <c r="J457" i="7"/>
  <c r="O457" i="7"/>
  <c r="R457" i="7"/>
  <c r="Q457" i="7"/>
  <c r="N457" i="7"/>
  <c r="I457" i="7"/>
  <c r="K457" i="7"/>
  <c r="P457" i="7"/>
  <c r="S246" i="13"/>
  <c r="AB247" i="13" s="1"/>
  <c r="M246" i="13"/>
  <c r="BW246" i="13" l="1"/>
  <c r="BZ246" i="13"/>
  <c r="BB246" i="13"/>
  <c r="AU246" i="13"/>
  <c r="AX246" i="13" s="1"/>
  <c r="CF245" i="13"/>
  <c r="BL246" i="13"/>
  <c r="BO246" i="13"/>
  <c r="H246" i="13"/>
  <c r="P246" i="13"/>
  <c r="L457" i="7"/>
  <c r="G357" i="12" s="1"/>
  <c r="S457" i="7"/>
  <c r="K357" i="12" s="1"/>
  <c r="L357" i="12" s="1"/>
  <c r="M357" i="12" s="1"/>
  <c r="R246" i="13"/>
  <c r="AA247" i="13" s="1"/>
  <c r="L246" i="13"/>
  <c r="BV246" i="13" l="1"/>
  <c r="BY246" i="13"/>
  <c r="H357" i="12"/>
  <c r="I357" i="12" s="1"/>
  <c r="BA246" i="13"/>
  <c r="BD246" i="13" s="1"/>
  <c r="AK247" i="13"/>
  <c r="AT247" i="13" s="1"/>
  <c r="CC246" i="13"/>
  <c r="O246" i="13"/>
  <c r="Q246" i="13"/>
  <c r="Z247" i="13" s="1"/>
  <c r="F457" i="7" s="1"/>
  <c r="K246" i="13"/>
  <c r="BR246" i="13"/>
  <c r="BS247" i="13" s="1"/>
  <c r="N358" i="12"/>
  <c r="BU246" i="13" l="1"/>
  <c r="BX246" i="13"/>
  <c r="J358" i="12"/>
  <c r="AW247" i="13"/>
  <c r="AZ247" i="13" s="1"/>
  <c r="AJ247" i="13"/>
  <c r="AS247" i="13" s="1"/>
  <c r="CB246" i="13"/>
  <c r="BN247" i="13"/>
  <c r="BQ247" i="13"/>
  <c r="J247" i="13"/>
  <c r="BH247" i="13"/>
  <c r="N246" i="13"/>
  <c r="BC247" i="13" l="1"/>
  <c r="AV247" i="13"/>
  <c r="AY247" i="13" s="1"/>
  <c r="AI247" i="13"/>
  <c r="AR247" i="13" s="1"/>
  <c r="CA246" i="13"/>
  <c r="CD246" i="13" s="1"/>
  <c r="CE246" i="13" s="1"/>
  <c r="BM247" i="13"/>
  <c r="I247" i="13"/>
  <c r="BP247" i="13"/>
  <c r="S247" i="13"/>
  <c r="AB248" i="13" s="1"/>
  <c r="M247" i="13"/>
  <c r="R458" i="7"/>
  <c r="O458" i="7"/>
  <c r="I458" i="7"/>
  <c r="G458" i="7"/>
  <c r="J458" i="7"/>
  <c r="K458" i="7"/>
  <c r="Q458" i="7"/>
  <c r="H458" i="7"/>
  <c r="N458" i="7"/>
  <c r="P458" i="7"/>
  <c r="BW247" i="13" l="1"/>
  <c r="BZ247" i="13"/>
  <c r="BB247" i="13"/>
  <c r="AU247" i="13"/>
  <c r="AX247" i="13" s="1"/>
  <c r="CF246" i="13"/>
  <c r="BL247" i="13"/>
  <c r="BO247" i="13"/>
  <c r="H247" i="13"/>
  <c r="L458" i="7"/>
  <c r="G358" i="12" s="1"/>
  <c r="S458" i="7"/>
  <c r="K358" i="12" s="1"/>
  <c r="L358" i="12" s="1"/>
  <c r="M358" i="12" s="1"/>
  <c r="P247" i="13"/>
  <c r="L247" i="13"/>
  <c r="R247" i="13"/>
  <c r="AA248" i="13" s="1"/>
  <c r="BV247" i="13" l="1"/>
  <c r="BY247" i="13"/>
  <c r="H358" i="12"/>
  <c r="I358" i="12" s="1"/>
  <c r="BA247" i="13"/>
  <c r="BD247" i="13" s="1"/>
  <c r="AK248" i="13"/>
  <c r="AT248" i="13" s="1"/>
  <c r="CC247" i="13"/>
  <c r="O247" i="13"/>
  <c r="Q247" i="13"/>
  <c r="Z248" i="13" s="1"/>
  <c r="F458" i="7" s="1"/>
  <c r="BR247" i="13"/>
  <c r="BS248" i="13" s="1"/>
  <c r="K247" i="13"/>
  <c r="N359" i="12"/>
  <c r="BU247" i="13" l="1"/>
  <c r="BX247" i="13"/>
  <c r="J359" i="12"/>
  <c r="AW248" i="13"/>
  <c r="AZ248" i="13" s="1"/>
  <c r="AJ248" i="13"/>
  <c r="AS248" i="13" s="1"/>
  <c r="CB247" i="13"/>
  <c r="BQ248" i="13"/>
  <c r="J248" i="13"/>
  <c r="BN248" i="13"/>
  <c r="BH248" i="13"/>
  <c r="N247" i="13"/>
  <c r="BC248" i="13" l="1"/>
  <c r="AV248" i="13"/>
  <c r="AY248" i="13" s="1"/>
  <c r="AI248" i="13"/>
  <c r="AR248" i="13" s="1"/>
  <c r="CA247" i="13"/>
  <c r="CD247" i="13" s="1"/>
  <c r="CF247" i="13" s="1"/>
  <c r="BM248" i="13"/>
  <c r="I248" i="13"/>
  <c r="BP248" i="13"/>
  <c r="S248" i="13"/>
  <c r="AB249" i="13" s="1"/>
  <c r="M248" i="13"/>
  <c r="G459" i="7"/>
  <c r="H459" i="7"/>
  <c r="J459" i="7"/>
  <c r="O459" i="7"/>
  <c r="P459" i="7"/>
  <c r="R459" i="7"/>
  <c r="K459" i="7"/>
  <c r="Q459" i="7"/>
  <c r="N459" i="7"/>
  <c r="I459" i="7"/>
  <c r="BW248" i="13" l="1"/>
  <c r="BZ248" i="13"/>
  <c r="BB248" i="13"/>
  <c r="AU248" i="13"/>
  <c r="AX248" i="13" s="1"/>
  <c r="CE247" i="13"/>
  <c r="S459" i="7"/>
  <c r="K359" i="12" s="1"/>
  <c r="L359" i="12" s="1"/>
  <c r="M359" i="12" s="1"/>
  <c r="L459" i="7"/>
  <c r="G359" i="12" s="1"/>
  <c r="P248" i="13"/>
  <c r="H248" i="13"/>
  <c r="BO248" i="13"/>
  <c r="BL248" i="13"/>
  <c r="L248" i="13"/>
  <c r="R248" i="13"/>
  <c r="AA249" i="13" s="1"/>
  <c r="BV248" i="13" l="1"/>
  <c r="BY248" i="13"/>
  <c r="BA248" i="13"/>
  <c r="BD248" i="13" s="1"/>
  <c r="H359" i="12"/>
  <c r="I359" i="12" s="1"/>
  <c r="AK249" i="13"/>
  <c r="AT249" i="13" s="1"/>
  <c r="CC248" i="13"/>
  <c r="N360" i="12"/>
  <c r="O248" i="13"/>
  <c r="Q248" i="13"/>
  <c r="Z249" i="13" s="1"/>
  <c r="F459" i="7" s="1"/>
  <c r="BR248" i="13"/>
  <c r="BS249" i="13" s="1"/>
  <c r="K248" i="13"/>
  <c r="BU248" i="13" l="1"/>
  <c r="BX248" i="13"/>
  <c r="J360" i="12"/>
  <c r="AW249" i="13"/>
  <c r="AZ249" i="13" s="1"/>
  <c r="AJ249" i="13"/>
  <c r="AS249" i="13" s="1"/>
  <c r="CB248" i="13"/>
  <c r="N248" i="13"/>
  <c r="J249" i="13"/>
  <c r="BQ249" i="13"/>
  <c r="BN249" i="13"/>
  <c r="BH249" i="13"/>
  <c r="BC249" i="13" l="1"/>
  <c r="AV249" i="13"/>
  <c r="AY249" i="13" s="1"/>
  <c r="AI249" i="13"/>
  <c r="AR249" i="13" s="1"/>
  <c r="CA248" i="13"/>
  <c r="CD248" i="13" s="1"/>
  <c r="CF248" i="13" s="1"/>
  <c r="I249" i="13"/>
  <c r="BM249" i="13"/>
  <c r="BP249" i="13"/>
  <c r="H460" i="7"/>
  <c r="G460" i="7"/>
  <c r="P460" i="7"/>
  <c r="N460" i="7"/>
  <c r="K460" i="7"/>
  <c r="J460" i="7"/>
  <c r="O460" i="7"/>
  <c r="Q460" i="7"/>
  <c r="R460" i="7"/>
  <c r="I460" i="7"/>
  <c r="S249" i="13"/>
  <c r="AB250" i="13" s="1"/>
  <c r="M249" i="13"/>
  <c r="BW249" i="13" l="1"/>
  <c r="BZ249" i="13"/>
  <c r="BB249" i="13"/>
  <c r="AU249" i="13"/>
  <c r="AX249" i="13" s="1"/>
  <c r="CE248" i="13"/>
  <c r="R249" i="13"/>
  <c r="AA250" i="13" s="1"/>
  <c r="L249" i="13"/>
  <c r="P249" i="13"/>
  <c r="S460" i="7"/>
  <c r="K360" i="12" s="1"/>
  <c r="L360" i="12" s="1"/>
  <c r="M360" i="12" s="1"/>
  <c r="L460" i="7"/>
  <c r="G360" i="12" s="1"/>
  <c r="BL249" i="13"/>
  <c r="H249" i="13"/>
  <c r="BO249" i="13"/>
  <c r="BV249" i="13" l="1"/>
  <c r="BY249" i="13"/>
  <c r="BA249" i="13"/>
  <c r="BD249" i="13" s="1"/>
  <c r="H360" i="12"/>
  <c r="I360" i="12" s="1"/>
  <c r="AK250" i="13"/>
  <c r="AT250" i="13" s="1"/>
  <c r="CC249" i="13"/>
  <c r="BR249" i="13"/>
  <c r="BS250" i="13" s="1"/>
  <c r="K249" i="13"/>
  <c r="Q249" i="13"/>
  <c r="Z250" i="13" s="1"/>
  <c r="F460" i="7" s="1"/>
  <c r="N361" i="12"/>
  <c r="O249" i="13"/>
  <c r="BU249" i="13" l="1"/>
  <c r="BX249" i="13"/>
  <c r="J361" i="12"/>
  <c r="AW250" i="13"/>
  <c r="AZ250" i="13" s="1"/>
  <c r="AJ250" i="13"/>
  <c r="AS250" i="13" s="1"/>
  <c r="CB249" i="13"/>
  <c r="N249" i="13"/>
  <c r="J250" i="13"/>
  <c r="BQ250" i="13"/>
  <c r="BN250" i="13"/>
  <c r="BH250" i="13"/>
  <c r="BC250" i="13" l="1"/>
  <c r="AV250" i="13"/>
  <c r="AY250" i="13" s="1"/>
  <c r="AI250" i="13"/>
  <c r="AR250" i="13" s="1"/>
  <c r="CA249" i="13"/>
  <c r="CD249" i="13" s="1"/>
  <c r="CF249" i="13" s="1"/>
  <c r="R461" i="7"/>
  <c r="Q461" i="7"/>
  <c r="O461" i="7"/>
  <c r="H461" i="7"/>
  <c r="N461" i="7"/>
  <c r="I461" i="7"/>
  <c r="P461" i="7"/>
  <c r="G461" i="7"/>
  <c r="K461" i="7"/>
  <c r="J461" i="7"/>
  <c r="BP250" i="13"/>
  <c r="BM250" i="13"/>
  <c r="I250" i="13"/>
  <c r="M250" i="13"/>
  <c r="S250" i="13"/>
  <c r="AB251" i="13" s="1"/>
  <c r="BW250" i="13" l="1"/>
  <c r="BZ250" i="13"/>
  <c r="BB250" i="13"/>
  <c r="AU250" i="13"/>
  <c r="AX250" i="13" s="1"/>
  <c r="CE249" i="13"/>
  <c r="BO250" i="13"/>
  <c r="BL250" i="13"/>
  <c r="H250" i="13"/>
  <c r="L250" i="13"/>
  <c r="R250" i="13"/>
  <c r="AA251" i="13" s="1"/>
  <c r="P250" i="13"/>
  <c r="L461" i="7"/>
  <c r="G361" i="12" s="1"/>
  <c r="S461" i="7"/>
  <c r="K361" i="12" s="1"/>
  <c r="L361" i="12" s="1"/>
  <c r="M361" i="12" s="1"/>
  <c r="BV250" i="13" l="1"/>
  <c r="BY250" i="13"/>
  <c r="BA250" i="13"/>
  <c r="BD250" i="13" s="1"/>
  <c r="H361" i="12"/>
  <c r="I361" i="12" s="1"/>
  <c r="AK251" i="13"/>
  <c r="AT251" i="13" s="1"/>
  <c r="CC250" i="13"/>
  <c r="N362" i="12"/>
  <c r="O250" i="13"/>
  <c r="BR250" i="13"/>
  <c r="BS251" i="13" s="1"/>
  <c r="Q250" i="13"/>
  <c r="Z251" i="13" s="1"/>
  <c r="F461" i="7" s="1"/>
  <c r="K250" i="13"/>
  <c r="BU250" i="13" l="1"/>
  <c r="BX250" i="13"/>
  <c r="J362" i="12"/>
  <c r="AW251" i="13"/>
  <c r="AZ251" i="13" s="1"/>
  <c r="AJ251" i="13"/>
  <c r="AS251" i="13" s="1"/>
  <c r="CB250" i="13"/>
  <c r="BH251" i="13"/>
  <c r="BQ251" i="13"/>
  <c r="J251" i="13"/>
  <c r="BN251" i="13"/>
  <c r="N250" i="13"/>
  <c r="BC251" i="13" l="1"/>
  <c r="AV251" i="13"/>
  <c r="AY251" i="13" s="1"/>
  <c r="AI251" i="13"/>
  <c r="AR251" i="13" s="1"/>
  <c r="CA250" i="13"/>
  <c r="CD250" i="13" s="1"/>
  <c r="CF250" i="13" s="1"/>
  <c r="N462" i="7"/>
  <c r="Q462" i="7"/>
  <c r="G462" i="7"/>
  <c r="R462" i="7"/>
  <c r="J462" i="7"/>
  <c r="H462" i="7"/>
  <c r="O462" i="7"/>
  <c r="I462" i="7"/>
  <c r="P462" i="7"/>
  <c r="K462" i="7"/>
  <c r="BP251" i="13"/>
  <c r="BM251" i="13"/>
  <c r="I251" i="13"/>
  <c r="S251" i="13"/>
  <c r="AB252" i="13" s="1"/>
  <c r="M251" i="13"/>
  <c r="BW251" i="13" l="1"/>
  <c r="BZ251" i="13"/>
  <c r="BB251" i="13"/>
  <c r="AU251" i="13"/>
  <c r="AX251" i="13" s="1"/>
  <c r="CE250" i="13"/>
  <c r="S462" i="7"/>
  <c r="K362" i="12" s="1"/>
  <c r="L362" i="12" s="1"/>
  <c r="M362" i="12" s="1"/>
  <c r="L251" i="13"/>
  <c r="R251" i="13"/>
  <c r="AA252" i="13" s="1"/>
  <c r="P251" i="13"/>
  <c r="H251" i="13"/>
  <c r="BL251" i="13"/>
  <c r="BO251" i="13"/>
  <c r="L462" i="7"/>
  <c r="G362" i="12" s="1"/>
  <c r="BV251" i="13" l="1"/>
  <c r="BY251" i="13"/>
  <c r="BA251" i="13"/>
  <c r="BD251" i="13" s="1"/>
  <c r="H362" i="12"/>
  <c r="I362" i="12" s="1"/>
  <c r="AK252" i="13"/>
  <c r="AT252" i="13" s="1"/>
  <c r="CC251" i="13"/>
  <c r="O251" i="13"/>
  <c r="N363" i="12"/>
  <c r="Q251" i="13"/>
  <c r="Z252" i="13" s="1"/>
  <c r="F462" i="7" s="1"/>
  <c r="BR251" i="13"/>
  <c r="BS252" i="13" s="1"/>
  <c r="K251" i="13"/>
  <c r="BU251" i="13" l="1"/>
  <c r="BX251" i="13"/>
  <c r="J363" i="12"/>
  <c r="AW252" i="13"/>
  <c r="AZ252" i="13" s="1"/>
  <c r="AJ252" i="13"/>
  <c r="AS252" i="13" s="1"/>
  <c r="CB251" i="13"/>
  <c r="BH252" i="13"/>
  <c r="N251" i="13"/>
  <c r="BQ252" i="13"/>
  <c r="BN252" i="13"/>
  <c r="J252" i="13"/>
  <c r="BC252" i="13" l="1"/>
  <c r="AV252" i="13"/>
  <c r="AY252" i="13" s="1"/>
  <c r="AI252" i="13"/>
  <c r="AR252" i="13" s="1"/>
  <c r="CA251" i="13"/>
  <c r="CD251" i="13" s="1"/>
  <c r="CF251" i="13" s="1"/>
  <c r="K463" i="7"/>
  <c r="J463" i="7"/>
  <c r="R463" i="7"/>
  <c r="I463" i="7"/>
  <c r="G463" i="7"/>
  <c r="O463" i="7"/>
  <c r="N463" i="7"/>
  <c r="H463" i="7"/>
  <c r="P463" i="7"/>
  <c r="Q463" i="7"/>
  <c r="M252" i="13"/>
  <c r="S252" i="13"/>
  <c r="AB253" i="13" s="1"/>
  <c r="BP252" i="13"/>
  <c r="BM252" i="13"/>
  <c r="I252" i="13"/>
  <c r="BW252" i="13" l="1"/>
  <c r="BZ252" i="13"/>
  <c r="BB252" i="13"/>
  <c r="AU252" i="13"/>
  <c r="AX252" i="13" s="1"/>
  <c r="CE251" i="13"/>
  <c r="L252" i="13"/>
  <c r="R252" i="13"/>
  <c r="AA253" i="13" s="1"/>
  <c r="P252" i="13"/>
  <c r="BL252" i="13"/>
  <c r="H252" i="13"/>
  <c r="BO252" i="13"/>
  <c r="S463" i="7"/>
  <c r="K363" i="12" s="1"/>
  <c r="L363" i="12" s="1"/>
  <c r="M363" i="12" s="1"/>
  <c r="L463" i="7"/>
  <c r="G363" i="12" s="1"/>
  <c r="BV252" i="13" l="1"/>
  <c r="BY252" i="13"/>
  <c r="H363" i="12"/>
  <c r="I363" i="12" s="1"/>
  <c r="BA252" i="13"/>
  <c r="BD252" i="13" s="1"/>
  <c r="AK253" i="13"/>
  <c r="AT253" i="13" s="1"/>
  <c r="CC252" i="13"/>
  <c r="O252" i="13"/>
  <c r="N364" i="12"/>
  <c r="K252" i="13"/>
  <c r="BR252" i="13"/>
  <c r="BS253" i="13" s="1"/>
  <c r="Q252" i="13"/>
  <c r="Z253" i="13" s="1"/>
  <c r="F463" i="7" s="1"/>
  <c r="BU252" i="13" l="1"/>
  <c r="BX252" i="13"/>
  <c r="J364" i="12"/>
  <c r="AW253" i="13"/>
  <c r="AZ253" i="13" s="1"/>
  <c r="AJ253" i="13"/>
  <c r="AS253" i="13" s="1"/>
  <c r="CB252" i="13"/>
  <c r="N252" i="13"/>
  <c r="BH253" i="13"/>
  <c r="BQ253" i="13"/>
  <c r="J253" i="13"/>
  <c r="BN253" i="13"/>
  <c r="BC253" i="13" l="1"/>
  <c r="AV253" i="13"/>
  <c r="AY253" i="13" s="1"/>
  <c r="AI253" i="13"/>
  <c r="AR253" i="13" s="1"/>
  <c r="CA252" i="13"/>
  <c r="CD252" i="13" s="1"/>
  <c r="CE252" i="13" s="1"/>
  <c r="M253" i="13"/>
  <c r="S253" i="13"/>
  <c r="AB254" i="13" s="1"/>
  <c r="I253" i="13"/>
  <c r="BP253" i="13"/>
  <c r="BM253" i="13"/>
  <c r="Q464" i="7"/>
  <c r="R464" i="7"/>
  <c r="N464" i="7"/>
  <c r="H464" i="7"/>
  <c r="J464" i="7"/>
  <c r="K464" i="7"/>
  <c r="O464" i="7"/>
  <c r="P464" i="7"/>
  <c r="G464" i="7"/>
  <c r="I464" i="7"/>
  <c r="BW253" i="13" l="1"/>
  <c r="BZ253" i="13"/>
  <c r="BB253" i="13"/>
  <c r="AU253" i="13"/>
  <c r="AX253" i="13" s="1"/>
  <c r="CF252" i="13"/>
  <c r="R253" i="13"/>
  <c r="AA254" i="13" s="1"/>
  <c r="L253" i="13"/>
  <c r="P253" i="13"/>
  <c r="BO253" i="13"/>
  <c r="H253" i="13"/>
  <c r="BL253" i="13"/>
  <c r="L464" i="7"/>
  <c r="G364" i="12" s="1"/>
  <c r="S464" i="7"/>
  <c r="K364" i="12" s="1"/>
  <c r="L364" i="12" s="1"/>
  <c r="M364" i="12" s="1"/>
  <c r="BV253" i="13" l="1"/>
  <c r="BY253" i="13"/>
  <c r="H364" i="12"/>
  <c r="I364" i="12" s="1"/>
  <c r="BA253" i="13"/>
  <c r="BD253" i="13" s="1"/>
  <c r="AK254" i="13"/>
  <c r="AT254" i="13" s="1"/>
  <c r="CC253" i="13"/>
  <c r="O253" i="13"/>
  <c r="Q253" i="13"/>
  <c r="Z254" i="13" s="1"/>
  <c r="F464" i="7" s="1"/>
  <c r="BR253" i="13"/>
  <c r="BS254" i="13" s="1"/>
  <c r="K253" i="13"/>
  <c r="N365" i="12"/>
  <c r="BU253" i="13" l="1"/>
  <c r="BX253" i="13"/>
  <c r="J365" i="12"/>
  <c r="AW254" i="13"/>
  <c r="AZ254" i="13" s="1"/>
  <c r="AJ254" i="13"/>
  <c r="AS254" i="13" s="1"/>
  <c r="CB253" i="13"/>
  <c r="BN254" i="13"/>
  <c r="J254" i="13"/>
  <c r="BQ254" i="13"/>
  <c r="N253" i="13"/>
  <c r="BH254" i="13"/>
  <c r="BC254" i="13" l="1"/>
  <c r="AV254" i="13"/>
  <c r="AY254" i="13" s="1"/>
  <c r="AI254" i="13"/>
  <c r="AR254" i="13" s="1"/>
  <c r="CA253" i="13"/>
  <c r="CD253" i="13" s="1"/>
  <c r="CF253" i="13" s="1"/>
  <c r="S254" i="13"/>
  <c r="AB255" i="13" s="1"/>
  <c r="M254" i="13"/>
  <c r="BP254" i="13"/>
  <c r="BM254" i="13"/>
  <c r="I254" i="13"/>
  <c r="J465" i="7"/>
  <c r="O465" i="7"/>
  <c r="G465" i="7"/>
  <c r="N465" i="7"/>
  <c r="Q465" i="7"/>
  <c r="R465" i="7"/>
  <c r="P465" i="7"/>
  <c r="H465" i="7"/>
  <c r="K465" i="7"/>
  <c r="I465" i="7"/>
  <c r="BW254" i="13" l="1"/>
  <c r="BZ254" i="13"/>
  <c r="BB254" i="13"/>
  <c r="AU254" i="13"/>
  <c r="AX254" i="13" s="1"/>
  <c r="CE253" i="13"/>
  <c r="L465" i="7"/>
  <c r="G365" i="12" s="1"/>
  <c r="H254" i="13"/>
  <c r="BL254" i="13"/>
  <c r="BO254" i="13"/>
  <c r="S465" i="7"/>
  <c r="K365" i="12" s="1"/>
  <c r="L365" i="12" s="1"/>
  <c r="M365" i="12" s="1"/>
  <c r="L254" i="13"/>
  <c r="R254" i="13"/>
  <c r="AA255" i="13" s="1"/>
  <c r="P254" i="13"/>
  <c r="BV254" i="13" l="1"/>
  <c r="BY254" i="13"/>
  <c r="BA254" i="13"/>
  <c r="BD254" i="13" s="1"/>
  <c r="H365" i="12"/>
  <c r="I365" i="12" s="1"/>
  <c r="AK255" i="13"/>
  <c r="AT255" i="13" s="1"/>
  <c r="CC254" i="13"/>
  <c r="O254" i="13"/>
  <c r="N366" i="12"/>
  <c r="K254" i="13"/>
  <c r="BR254" i="13"/>
  <c r="BS255" i="13" s="1"/>
  <c r="Q254" i="13"/>
  <c r="Z255" i="13" s="1"/>
  <c r="F465" i="7" s="1"/>
  <c r="BU254" i="13" l="1"/>
  <c r="BX254" i="13"/>
  <c r="J366" i="12"/>
  <c r="AW255" i="13"/>
  <c r="AZ255" i="13" s="1"/>
  <c r="AJ255" i="13"/>
  <c r="AS255" i="13" s="1"/>
  <c r="CB254" i="13"/>
  <c r="BN255" i="13"/>
  <c r="BQ255" i="13"/>
  <c r="J255" i="13"/>
  <c r="BH255" i="13"/>
  <c r="N254" i="13"/>
  <c r="BC255" i="13" l="1"/>
  <c r="AV255" i="13"/>
  <c r="AY255" i="13" s="1"/>
  <c r="AI255" i="13"/>
  <c r="AR255" i="13" s="1"/>
  <c r="CA254" i="13"/>
  <c r="CD254" i="13" s="1"/>
  <c r="CE254" i="13" s="1"/>
  <c r="BM255" i="13"/>
  <c r="BP255" i="13"/>
  <c r="I255" i="13"/>
  <c r="J466" i="7"/>
  <c r="N466" i="7"/>
  <c r="P466" i="7"/>
  <c r="G466" i="7"/>
  <c r="O466" i="7"/>
  <c r="R466" i="7"/>
  <c r="H466" i="7"/>
  <c r="I466" i="7"/>
  <c r="Q466" i="7"/>
  <c r="K466" i="7"/>
  <c r="M255" i="13"/>
  <c r="S255" i="13"/>
  <c r="AB256" i="13" s="1"/>
  <c r="BW255" i="13" l="1"/>
  <c r="BZ255" i="13"/>
  <c r="BB255" i="13"/>
  <c r="AU255" i="13"/>
  <c r="AX255" i="13" s="1"/>
  <c r="CF254" i="13"/>
  <c r="P255" i="13"/>
  <c r="S466" i="7"/>
  <c r="K366" i="12" s="1"/>
  <c r="L366" i="12" s="1"/>
  <c r="M366" i="12" s="1"/>
  <c r="BL255" i="13"/>
  <c r="H255" i="13"/>
  <c r="BO255" i="13"/>
  <c r="L466" i="7"/>
  <c r="G366" i="12" s="1"/>
  <c r="L255" i="13"/>
  <c r="R255" i="13"/>
  <c r="AA256" i="13" s="1"/>
  <c r="BV255" i="13" l="1"/>
  <c r="BY255" i="13"/>
  <c r="BA255" i="13"/>
  <c r="BD255" i="13" s="1"/>
  <c r="H366" i="12"/>
  <c r="I366" i="12" s="1"/>
  <c r="AK256" i="13"/>
  <c r="AT256" i="13" s="1"/>
  <c r="CC255" i="13"/>
  <c r="N367" i="12"/>
  <c r="Q255" i="13"/>
  <c r="Z256" i="13" s="1"/>
  <c r="F466" i="7" s="1"/>
  <c r="BR255" i="13"/>
  <c r="BS256" i="13" s="1"/>
  <c r="K255" i="13"/>
  <c r="O255" i="13"/>
  <c r="BU255" i="13" l="1"/>
  <c r="BX255" i="13"/>
  <c r="J367" i="12"/>
  <c r="AW256" i="13"/>
  <c r="AZ256" i="13" s="1"/>
  <c r="AJ256" i="13"/>
  <c r="AS256" i="13" s="1"/>
  <c r="CB255" i="13"/>
  <c r="N255" i="13"/>
  <c r="J256" i="13"/>
  <c r="BN256" i="13"/>
  <c r="BQ256" i="13"/>
  <c r="BH256" i="13"/>
  <c r="BC256" i="13" l="1"/>
  <c r="AV256" i="13"/>
  <c r="AY256" i="13" s="1"/>
  <c r="AI256" i="13"/>
  <c r="AR256" i="13" s="1"/>
  <c r="CA255" i="13"/>
  <c r="CD255" i="13" s="1"/>
  <c r="CE255" i="13" s="1"/>
  <c r="BP256" i="13"/>
  <c r="I256" i="13"/>
  <c r="BM256" i="13"/>
  <c r="S256" i="13"/>
  <c r="AB257" i="13" s="1"/>
  <c r="M256" i="13"/>
  <c r="R467" i="7"/>
  <c r="O467" i="7"/>
  <c r="K467" i="7"/>
  <c r="G467" i="7"/>
  <c r="P467" i="7"/>
  <c r="H467" i="7"/>
  <c r="Q467" i="7"/>
  <c r="N467" i="7"/>
  <c r="J467" i="7"/>
  <c r="I467" i="7"/>
  <c r="BW256" i="13" l="1"/>
  <c r="BZ256" i="13"/>
  <c r="BB256" i="13"/>
  <c r="AU256" i="13"/>
  <c r="AX256" i="13" s="1"/>
  <c r="CF255" i="13"/>
  <c r="S467" i="7"/>
  <c r="K367" i="12" s="1"/>
  <c r="L367" i="12" s="1"/>
  <c r="M367" i="12" s="1"/>
  <c r="L467" i="7"/>
  <c r="G367" i="12" s="1"/>
  <c r="L256" i="13"/>
  <c r="R256" i="13"/>
  <c r="AA257" i="13" s="1"/>
  <c r="P256" i="13"/>
  <c r="BL256" i="13"/>
  <c r="BO256" i="13"/>
  <c r="H256" i="13"/>
  <c r="BV256" i="13" l="1"/>
  <c r="BY256" i="13"/>
  <c r="BA256" i="13"/>
  <c r="BD256" i="13" s="1"/>
  <c r="H367" i="12"/>
  <c r="I367" i="12" s="1"/>
  <c r="AK257" i="13"/>
  <c r="AT257" i="13" s="1"/>
  <c r="CC256" i="13"/>
  <c r="BR256" i="13"/>
  <c r="BS257" i="13" s="1"/>
  <c r="Q256" i="13"/>
  <c r="Z257" i="13" s="1"/>
  <c r="F467" i="7" s="1"/>
  <c r="K256" i="13"/>
  <c r="O256" i="13"/>
  <c r="N368" i="12"/>
  <c r="BU256" i="13" l="1"/>
  <c r="BX256" i="13"/>
  <c r="J368" i="12"/>
  <c r="AW257" i="13"/>
  <c r="AZ257" i="13" s="1"/>
  <c r="AJ257" i="13"/>
  <c r="AS257" i="13" s="1"/>
  <c r="CB256" i="13"/>
  <c r="BH257" i="13"/>
  <c r="N256" i="13"/>
  <c r="BQ257" i="13"/>
  <c r="J257" i="13"/>
  <c r="BN257" i="13"/>
  <c r="BC257" i="13" l="1"/>
  <c r="AV257" i="13"/>
  <c r="AY257" i="13" s="1"/>
  <c r="AI257" i="13"/>
  <c r="AR257" i="13" s="1"/>
  <c r="CA256" i="13"/>
  <c r="CD256" i="13" s="1"/>
  <c r="CE256" i="13" s="1"/>
  <c r="M257" i="13"/>
  <c r="S257" i="13"/>
  <c r="AB258" i="13" s="1"/>
  <c r="G468" i="7"/>
  <c r="P468" i="7"/>
  <c r="R468" i="7"/>
  <c r="O468" i="7"/>
  <c r="H468" i="7"/>
  <c r="Q468" i="7"/>
  <c r="J468" i="7"/>
  <c r="K468" i="7"/>
  <c r="N468" i="7"/>
  <c r="I468" i="7"/>
  <c r="BM257" i="13"/>
  <c r="I257" i="13"/>
  <c r="BP257" i="13"/>
  <c r="BW257" i="13" l="1"/>
  <c r="BZ257" i="13"/>
  <c r="BB257" i="13"/>
  <c r="AU257" i="13"/>
  <c r="AX257" i="13" s="1"/>
  <c r="CF256" i="13"/>
  <c r="S468" i="7"/>
  <c r="K368" i="12" s="1"/>
  <c r="L368" i="12" s="1"/>
  <c r="M368" i="12" s="1"/>
  <c r="L468" i="7"/>
  <c r="G368" i="12" s="1"/>
  <c r="BO257" i="13"/>
  <c r="BL257" i="13"/>
  <c r="H257" i="13"/>
  <c r="P257" i="13"/>
  <c r="R257" i="13"/>
  <c r="AA258" i="13" s="1"/>
  <c r="L257" i="13"/>
  <c r="BV257" i="13" l="1"/>
  <c r="BY257" i="13"/>
  <c r="BA257" i="13"/>
  <c r="BD257" i="13" s="1"/>
  <c r="H368" i="12"/>
  <c r="I368" i="12" s="1"/>
  <c r="AK258" i="13"/>
  <c r="AT258" i="13" s="1"/>
  <c r="CC257" i="13"/>
  <c r="N369" i="12"/>
  <c r="O257" i="13"/>
  <c r="Q257" i="13"/>
  <c r="Z258" i="13" s="1"/>
  <c r="F468" i="7" s="1"/>
  <c r="BR257" i="13"/>
  <c r="BS258" i="13" s="1"/>
  <c r="K257" i="13"/>
  <c r="BU257" i="13" l="1"/>
  <c r="BX257" i="13"/>
  <c r="J369" i="12"/>
  <c r="AW258" i="13"/>
  <c r="AZ258" i="13" s="1"/>
  <c r="AJ258" i="13"/>
  <c r="AS258" i="13" s="1"/>
  <c r="CB257" i="13"/>
  <c r="N257" i="13"/>
  <c r="BQ258" i="13"/>
  <c r="BN258" i="13"/>
  <c r="J258" i="13"/>
  <c r="BH258" i="13"/>
  <c r="BC258" i="13" l="1"/>
  <c r="AV258" i="13"/>
  <c r="AY258" i="13" s="1"/>
  <c r="AI258" i="13"/>
  <c r="AR258" i="13" s="1"/>
  <c r="CA257" i="13"/>
  <c r="CD257" i="13" s="1"/>
  <c r="CF257" i="13" s="1"/>
  <c r="G469" i="7"/>
  <c r="R469" i="7"/>
  <c r="O469" i="7"/>
  <c r="K469" i="7"/>
  <c r="J469" i="7"/>
  <c r="Q469" i="7"/>
  <c r="P469" i="7"/>
  <c r="N469" i="7"/>
  <c r="H469" i="7"/>
  <c r="I469" i="7"/>
  <c r="BM258" i="13"/>
  <c r="BP258" i="13"/>
  <c r="I258" i="13"/>
  <c r="M258" i="13"/>
  <c r="S258" i="13"/>
  <c r="AB259" i="13" s="1"/>
  <c r="BW258" i="13" l="1"/>
  <c r="BZ258" i="13"/>
  <c r="BB258" i="13"/>
  <c r="AU258" i="13"/>
  <c r="AX258" i="13" s="1"/>
  <c r="CE257" i="13"/>
  <c r="H258" i="13"/>
  <c r="BL258" i="13"/>
  <c r="BO258" i="13"/>
  <c r="S469" i="7"/>
  <c r="K369" i="12" s="1"/>
  <c r="L369" i="12" s="1"/>
  <c r="M369" i="12" s="1"/>
  <c r="L258" i="13"/>
  <c r="R258" i="13"/>
  <c r="AA259" i="13" s="1"/>
  <c r="P258" i="13"/>
  <c r="L469" i="7"/>
  <c r="G369" i="12" s="1"/>
  <c r="BV258" i="13" l="1"/>
  <c r="BY258" i="13"/>
  <c r="H369" i="12"/>
  <c r="I369" i="12" s="1"/>
  <c r="BA258" i="13"/>
  <c r="BD258" i="13" s="1"/>
  <c r="AK259" i="13"/>
  <c r="AT259" i="13" s="1"/>
  <c r="CC258" i="13"/>
  <c r="N370" i="12"/>
  <c r="Q258" i="13"/>
  <c r="Z259" i="13" s="1"/>
  <c r="F469" i="7" s="1"/>
  <c r="K258" i="13"/>
  <c r="BR258" i="13"/>
  <c r="BS259" i="13" s="1"/>
  <c r="O258" i="13"/>
  <c r="BU258" i="13" l="1"/>
  <c r="BX258" i="13"/>
  <c r="J370" i="12"/>
  <c r="AW259" i="13"/>
  <c r="AZ259" i="13" s="1"/>
  <c r="AJ259" i="13"/>
  <c r="AS259" i="13" s="1"/>
  <c r="CB258" i="13"/>
  <c r="N258" i="13"/>
  <c r="BQ259" i="13"/>
  <c r="BN259" i="13"/>
  <c r="J259" i="13"/>
  <c r="BH259" i="13"/>
  <c r="BC259" i="13" l="1"/>
  <c r="AV259" i="13"/>
  <c r="AY259" i="13" s="1"/>
  <c r="AI259" i="13"/>
  <c r="AR259" i="13" s="1"/>
  <c r="CA258" i="13"/>
  <c r="CD258" i="13" s="1"/>
  <c r="CE258" i="13" s="1"/>
  <c r="Q470" i="7"/>
  <c r="K470" i="7"/>
  <c r="J470" i="7"/>
  <c r="O470" i="7"/>
  <c r="R470" i="7"/>
  <c r="I470" i="7"/>
  <c r="H470" i="7"/>
  <c r="N470" i="7"/>
  <c r="P470" i="7"/>
  <c r="G470" i="7"/>
  <c r="S259" i="13"/>
  <c r="AB260" i="13" s="1"/>
  <c r="M259" i="13"/>
  <c r="I259" i="13"/>
  <c r="BP259" i="13"/>
  <c r="BM259" i="13"/>
  <c r="BW259" i="13" l="1"/>
  <c r="BZ259" i="13"/>
  <c r="BB259" i="13"/>
  <c r="AU259" i="13"/>
  <c r="AX259" i="13" s="1"/>
  <c r="CF258" i="13"/>
  <c r="S470" i="7"/>
  <c r="K370" i="12" s="1"/>
  <c r="L370" i="12" s="1"/>
  <c r="M370" i="12" s="1"/>
  <c r="H259" i="13"/>
  <c r="BL259" i="13"/>
  <c r="BO259" i="13"/>
  <c r="L470" i="7"/>
  <c r="G370" i="12" s="1"/>
  <c r="P259" i="13"/>
  <c r="L259" i="13"/>
  <c r="R259" i="13"/>
  <c r="AA260" i="13" s="1"/>
  <c r="BV259" i="13" l="1"/>
  <c r="BY259" i="13"/>
  <c r="H370" i="12"/>
  <c r="I370" i="12" s="1"/>
  <c r="BA259" i="13"/>
  <c r="BD259" i="13" s="1"/>
  <c r="AK260" i="13"/>
  <c r="AT260" i="13" s="1"/>
  <c r="CC259" i="13"/>
  <c r="N371" i="12"/>
  <c r="K259" i="13"/>
  <c r="Q259" i="13"/>
  <c r="Z260" i="13" s="1"/>
  <c r="F470" i="7" s="1"/>
  <c r="BR259" i="13"/>
  <c r="BS260" i="13" s="1"/>
  <c r="O259" i="13"/>
  <c r="BU259" i="13" l="1"/>
  <c r="BX259" i="13"/>
  <c r="J371" i="12"/>
  <c r="AW260" i="13"/>
  <c r="AZ260" i="13" s="1"/>
  <c r="AJ260" i="13"/>
  <c r="AS260" i="13" s="1"/>
  <c r="CB259" i="13"/>
  <c r="BH260" i="13"/>
  <c r="BQ260" i="13"/>
  <c r="J260" i="13"/>
  <c r="BN260" i="13"/>
  <c r="N259" i="13"/>
  <c r="BC260" i="13" l="1"/>
  <c r="AV260" i="13"/>
  <c r="AY260" i="13" s="1"/>
  <c r="AI260" i="13"/>
  <c r="AR260" i="13" s="1"/>
  <c r="CA259" i="13"/>
  <c r="CD259" i="13" s="1"/>
  <c r="CE259" i="13" s="1"/>
  <c r="S260" i="13"/>
  <c r="AB261" i="13" s="1"/>
  <c r="M260" i="13"/>
  <c r="R471" i="7"/>
  <c r="J471" i="7"/>
  <c r="P471" i="7"/>
  <c r="K471" i="7"/>
  <c r="H471" i="7"/>
  <c r="N471" i="7"/>
  <c r="G471" i="7"/>
  <c r="I471" i="7"/>
  <c r="Q471" i="7"/>
  <c r="O471" i="7"/>
  <c r="I260" i="13"/>
  <c r="BP260" i="13"/>
  <c r="BM260" i="13"/>
  <c r="BW260" i="13" l="1"/>
  <c r="BZ260" i="13"/>
  <c r="BB260" i="13"/>
  <c r="AU260" i="13"/>
  <c r="AX260" i="13" s="1"/>
  <c r="CF259" i="13"/>
  <c r="BL260" i="13"/>
  <c r="H260" i="13"/>
  <c r="BO260" i="13"/>
  <c r="S471" i="7"/>
  <c r="K371" i="12" s="1"/>
  <c r="L371" i="12" s="1"/>
  <c r="M371" i="12" s="1"/>
  <c r="L260" i="13"/>
  <c r="R260" i="13"/>
  <c r="AA261" i="13" s="1"/>
  <c r="L471" i="7"/>
  <c r="G371" i="12" s="1"/>
  <c r="P260" i="13"/>
  <c r="BV260" i="13" l="1"/>
  <c r="BY260" i="13"/>
  <c r="H371" i="12"/>
  <c r="I371" i="12" s="1"/>
  <c r="BA260" i="13"/>
  <c r="BD260" i="13" s="1"/>
  <c r="AK261" i="13"/>
  <c r="AT261" i="13" s="1"/>
  <c r="CC260" i="13"/>
  <c r="N372" i="12"/>
  <c r="O260" i="13"/>
  <c r="K260" i="13"/>
  <c r="BR260" i="13"/>
  <c r="BS261" i="13" s="1"/>
  <c r="Q260" i="13"/>
  <c r="Z261" i="13" s="1"/>
  <c r="F471" i="7" s="1"/>
  <c r="BU260" i="13" l="1"/>
  <c r="BX260" i="13"/>
  <c r="J372" i="12"/>
  <c r="AW261" i="13"/>
  <c r="AZ261" i="13" s="1"/>
  <c r="AJ261" i="13"/>
  <c r="AS261" i="13" s="1"/>
  <c r="CB260" i="13"/>
  <c r="BQ261" i="13"/>
  <c r="BN261" i="13"/>
  <c r="J261" i="13"/>
  <c r="N260" i="13"/>
  <c r="BH261" i="13"/>
  <c r="BC261" i="13" l="1"/>
  <c r="AV261" i="13"/>
  <c r="AY261" i="13" s="1"/>
  <c r="AI261" i="13"/>
  <c r="AR261" i="13" s="1"/>
  <c r="CA260" i="13"/>
  <c r="CD260" i="13" s="1"/>
  <c r="CE260" i="13" s="1"/>
  <c r="H472" i="7"/>
  <c r="P472" i="7"/>
  <c r="K472" i="7"/>
  <c r="J472" i="7"/>
  <c r="I472" i="7"/>
  <c r="O472" i="7"/>
  <c r="N472" i="7"/>
  <c r="G472" i="7"/>
  <c r="Q472" i="7"/>
  <c r="R472" i="7"/>
  <c r="BM261" i="13"/>
  <c r="I261" i="13"/>
  <c r="BP261" i="13"/>
  <c r="M261" i="13"/>
  <c r="S261" i="13"/>
  <c r="AB262" i="13" s="1"/>
  <c r="BW261" i="13" l="1"/>
  <c r="BZ261" i="13"/>
  <c r="BB261" i="13"/>
  <c r="AU261" i="13"/>
  <c r="AX261" i="13" s="1"/>
  <c r="CF260" i="13"/>
  <c r="P261" i="13"/>
  <c r="L472" i="7"/>
  <c r="G372" i="12" s="1"/>
  <c r="R261" i="13"/>
  <c r="AA262" i="13" s="1"/>
  <c r="L261" i="13"/>
  <c r="BL261" i="13"/>
  <c r="H261" i="13"/>
  <c r="BO261" i="13"/>
  <c r="S472" i="7"/>
  <c r="K372" i="12" s="1"/>
  <c r="L372" i="12" s="1"/>
  <c r="M372" i="12" s="1"/>
  <c r="BV261" i="13" l="1"/>
  <c r="BY261" i="13"/>
  <c r="H372" i="12"/>
  <c r="I372" i="12" s="1"/>
  <c r="BA261" i="13"/>
  <c r="BD261" i="13" s="1"/>
  <c r="AK262" i="13"/>
  <c r="AT262" i="13" s="1"/>
  <c r="CC261" i="13"/>
  <c r="O261" i="13"/>
  <c r="N373" i="12"/>
  <c r="K261" i="13"/>
  <c r="BR261" i="13"/>
  <c r="BS262" i="13" s="1"/>
  <c r="Q261" i="13"/>
  <c r="Z262" i="13" s="1"/>
  <c r="F472" i="7" s="1"/>
  <c r="BU261" i="13" l="1"/>
  <c r="BX261" i="13"/>
  <c r="J373" i="12"/>
  <c r="AW262" i="13"/>
  <c r="AZ262" i="13" s="1"/>
  <c r="AJ262" i="13"/>
  <c r="AS262" i="13" s="1"/>
  <c r="CB261" i="13"/>
  <c r="J262" i="13"/>
  <c r="BQ262" i="13"/>
  <c r="BN262" i="13"/>
  <c r="N261" i="13"/>
  <c r="BH262" i="13"/>
  <c r="BC262" i="13" l="1"/>
  <c r="AV262" i="13"/>
  <c r="AY262" i="13" s="1"/>
  <c r="AI262" i="13"/>
  <c r="AR262" i="13" s="1"/>
  <c r="CA261" i="13"/>
  <c r="CD261" i="13" s="1"/>
  <c r="CF261" i="13" s="1"/>
  <c r="S262" i="13"/>
  <c r="AB263" i="13" s="1"/>
  <c r="M262" i="13"/>
  <c r="P473" i="7"/>
  <c r="H473" i="7"/>
  <c r="J473" i="7"/>
  <c r="R473" i="7"/>
  <c r="Q473" i="7"/>
  <c r="O473" i="7"/>
  <c r="N473" i="7"/>
  <c r="K473" i="7"/>
  <c r="G473" i="7"/>
  <c r="I473" i="7"/>
  <c r="I262" i="13"/>
  <c r="BP262" i="13"/>
  <c r="BM262" i="13"/>
  <c r="BW262" i="13" l="1"/>
  <c r="BZ262" i="13"/>
  <c r="BB262" i="13"/>
  <c r="AU262" i="13"/>
  <c r="AX262" i="13" s="1"/>
  <c r="CE261" i="13"/>
  <c r="S473" i="7"/>
  <c r="K373" i="12" s="1"/>
  <c r="L373" i="12" s="1"/>
  <c r="M373" i="12" s="1"/>
  <c r="H262" i="13"/>
  <c r="BL262" i="13"/>
  <c r="BO262" i="13"/>
  <c r="R262" i="13"/>
  <c r="AA263" i="13" s="1"/>
  <c r="L262" i="13"/>
  <c r="P262" i="13"/>
  <c r="L473" i="7"/>
  <c r="G373" i="12" s="1"/>
  <c r="BV262" i="13" l="1"/>
  <c r="BY262" i="13"/>
  <c r="H373" i="12"/>
  <c r="I373" i="12" s="1"/>
  <c r="BA262" i="13"/>
  <c r="BD262" i="13" s="1"/>
  <c r="AK263" i="13"/>
  <c r="AT263" i="13" s="1"/>
  <c r="CC262" i="13"/>
  <c r="N374" i="12"/>
  <c r="O262" i="13"/>
  <c r="K262" i="13"/>
  <c r="Q262" i="13"/>
  <c r="Z263" i="13" s="1"/>
  <c r="F473" i="7" s="1"/>
  <c r="BR262" i="13"/>
  <c r="BS263" i="13" s="1"/>
  <c r="BU262" i="13" l="1"/>
  <c r="BX262" i="13"/>
  <c r="J374" i="12"/>
  <c r="AW263" i="13"/>
  <c r="AZ263" i="13" s="1"/>
  <c r="AJ263" i="13"/>
  <c r="AS263" i="13" s="1"/>
  <c r="CB262" i="13"/>
  <c r="N262" i="13"/>
  <c r="BN263" i="13"/>
  <c r="J263" i="13"/>
  <c r="BQ263" i="13"/>
  <c r="BH263" i="13"/>
  <c r="BC263" i="13" l="1"/>
  <c r="AV263" i="13"/>
  <c r="AY263" i="13" s="1"/>
  <c r="AI263" i="13"/>
  <c r="AR263" i="13" s="1"/>
  <c r="CA262" i="13"/>
  <c r="CD262" i="13" s="1"/>
  <c r="CF262" i="13" s="1"/>
  <c r="M263" i="13"/>
  <c r="S263" i="13"/>
  <c r="AB264" i="13" s="1"/>
  <c r="BP263" i="13"/>
  <c r="I263" i="13"/>
  <c r="BM263" i="13"/>
  <c r="H474" i="7"/>
  <c r="J474" i="7"/>
  <c r="Q474" i="7"/>
  <c r="I474" i="7"/>
  <c r="O474" i="7"/>
  <c r="G474" i="7"/>
  <c r="P474" i="7"/>
  <c r="N474" i="7"/>
  <c r="R474" i="7"/>
  <c r="K474" i="7"/>
  <c r="BW263" i="13" l="1"/>
  <c r="BZ263" i="13"/>
  <c r="BB263" i="13"/>
  <c r="AU263" i="13"/>
  <c r="AX263" i="13" s="1"/>
  <c r="CE262" i="13"/>
  <c r="BL263" i="13"/>
  <c r="BO263" i="13"/>
  <c r="H263" i="13"/>
  <c r="L263" i="13"/>
  <c r="R263" i="13"/>
  <c r="AA264" i="13" s="1"/>
  <c r="P263" i="13"/>
  <c r="S474" i="7"/>
  <c r="K374" i="12" s="1"/>
  <c r="L374" i="12" s="1"/>
  <c r="M374" i="12" s="1"/>
  <c r="L474" i="7"/>
  <c r="G374" i="12" s="1"/>
  <c r="BV263" i="13" l="1"/>
  <c r="BY263" i="13"/>
  <c r="BA263" i="13"/>
  <c r="BD263" i="13" s="1"/>
  <c r="H374" i="12"/>
  <c r="I374" i="12" s="1"/>
  <c r="AK264" i="13"/>
  <c r="AT264" i="13" s="1"/>
  <c r="CC263" i="13"/>
  <c r="O263" i="13"/>
  <c r="N375" i="12"/>
  <c r="BR263" i="13"/>
  <c r="BS264" i="13" s="1"/>
  <c r="K263" i="13"/>
  <c r="Q263" i="13"/>
  <c r="Z264" i="13" s="1"/>
  <c r="F474" i="7" s="1"/>
  <c r="BU263" i="13" l="1"/>
  <c r="BX263" i="13"/>
  <c r="J375" i="12"/>
  <c r="AW264" i="13"/>
  <c r="AZ264" i="13" s="1"/>
  <c r="AJ264" i="13"/>
  <c r="AS264" i="13" s="1"/>
  <c r="CB263" i="13"/>
  <c r="N263" i="13"/>
  <c r="BQ264" i="13"/>
  <c r="J264" i="13"/>
  <c r="BN264" i="13"/>
  <c r="BH264" i="13"/>
  <c r="BC264" i="13" l="1"/>
  <c r="AV264" i="13"/>
  <c r="AY264" i="13" s="1"/>
  <c r="AI264" i="13"/>
  <c r="AR264" i="13" s="1"/>
  <c r="CA263" i="13"/>
  <c r="CD263" i="13" s="1"/>
  <c r="CE263" i="13" s="1"/>
  <c r="I475" i="7"/>
  <c r="Q475" i="7"/>
  <c r="G475" i="7"/>
  <c r="H475" i="7"/>
  <c r="N475" i="7"/>
  <c r="P475" i="7"/>
  <c r="J475" i="7"/>
  <c r="K475" i="7"/>
  <c r="O475" i="7"/>
  <c r="R475" i="7"/>
  <c r="BP264" i="13"/>
  <c r="BM264" i="13"/>
  <c r="I264" i="13"/>
  <c r="S264" i="13"/>
  <c r="AB265" i="13" s="1"/>
  <c r="M264" i="13"/>
  <c r="BW264" i="13" l="1"/>
  <c r="BZ264" i="13"/>
  <c r="BB264" i="13"/>
  <c r="AU264" i="13"/>
  <c r="AX264" i="13" s="1"/>
  <c r="CF263" i="13"/>
  <c r="S475" i="7"/>
  <c r="K375" i="12" s="1"/>
  <c r="L375" i="12" s="1"/>
  <c r="M375" i="12" s="1"/>
  <c r="P264" i="13"/>
  <c r="L475" i="7"/>
  <c r="G375" i="12" s="1"/>
  <c r="R264" i="13"/>
  <c r="AA265" i="13" s="1"/>
  <c r="L264" i="13"/>
  <c r="BL264" i="13"/>
  <c r="H264" i="13"/>
  <c r="BO264" i="13"/>
  <c r="BV264" i="13" l="1"/>
  <c r="BY264" i="13"/>
  <c r="BA264" i="13"/>
  <c r="BD264" i="13" s="1"/>
  <c r="H375" i="12"/>
  <c r="I375" i="12" s="1"/>
  <c r="AK265" i="13"/>
  <c r="AT265" i="13" s="1"/>
  <c r="CC264" i="13"/>
  <c r="N376" i="12"/>
  <c r="O264" i="13"/>
  <c r="Q264" i="13"/>
  <c r="Z265" i="13" s="1"/>
  <c r="F475" i="7" s="1"/>
  <c r="K264" i="13"/>
  <c r="BR264" i="13"/>
  <c r="BS265" i="13" s="1"/>
  <c r="BU264" i="13" l="1"/>
  <c r="BX264" i="13"/>
  <c r="J376" i="12"/>
  <c r="AW265" i="13"/>
  <c r="AZ265" i="13" s="1"/>
  <c r="AJ265" i="13"/>
  <c r="AS265" i="13" s="1"/>
  <c r="CB264" i="13"/>
  <c r="N264" i="13"/>
  <c r="BN265" i="13"/>
  <c r="J265" i="13"/>
  <c r="BQ265" i="13"/>
  <c r="BH265" i="13"/>
  <c r="BC265" i="13" l="1"/>
  <c r="AV265" i="13"/>
  <c r="AY265" i="13" s="1"/>
  <c r="AI265" i="13"/>
  <c r="AR265" i="13" s="1"/>
  <c r="CA264" i="13"/>
  <c r="CD264" i="13" s="1"/>
  <c r="CE264" i="13" s="1"/>
  <c r="I265" i="13"/>
  <c r="BP265" i="13"/>
  <c r="BM265" i="13"/>
  <c r="M265" i="13"/>
  <c r="S265" i="13"/>
  <c r="AB266" i="13" s="1"/>
  <c r="N476" i="7"/>
  <c r="K476" i="7"/>
  <c r="Q476" i="7"/>
  <c r="R476" i="7"/>
  <c r="I476" i="7"/>
  <c r="P476" i="7"/>
  <c r="H476" i="7"/>
  <c r="O476" i="7"/>
  <c r="G476" i="7"/>
  <c r="J476" i="7"/>
  <c r="BW265" i="13" l="1"/>
  <c r="BZ265" i="13"/>
  <c r="BB265" i="13"/>
  <c r="AU265" i="13"/>
  <c r="AX265" i="13" s="1"/>
  <c r="CF264" i="13"/>
  <c r="L265" i="13"/>
  <c r="R265" i="13"/>
  <c r="AA266" i="13" s="1"/>
  <c r="BO265" i="13"/>
  <c r="BL265" i="13"/>
  <c r="H265" i="13"/>
  <c r="S476" i="7"/>
  <c r="K376" i="12" s="1"/>
  <c r="L376" i="12" s="1"/>
  <c r="M376" i="12" s="1"/>
  <c r="P265" i="13"/>
  <c r="L476" i="7"/>
  <c r="G376" i="12" s="1"/>
  <c r="BV265" i="13" l="1"/>
  <c r="BY265" i="13"/>
  <c r="H376" i="12"/>
  <c r="I376" i="12" s="1"/>
  <c r="BA265" i="13"/>
  <c r="BD265" i="13" s="1"/>
  <c r="AK266" i="13"/>
  <c r="AT266" i="13" s="1"/>
  <c r="CC265" i="13"/>
  <c r="O265" i="13"/>
  <c r="K265" i="13"/>
  <c r="BR265" i="13"/>
  <c r="BS266" i="13" s="1"/>
  <c r="Q265" i="13"/>
  <c r="Z266" i="13" s="1"/>
  <c r="F476" i="7" s="1"/>
  <c r="N377" i="12"/>
  <c r="BU265" i="13" l="1"/>
  <c r="BX265" i="13"/>
  <c r="J377" i="12"/>
  <c r="AW266" i="13"/>
  <c r="AZ266" i="13" s="1"/>
  <c r="AJ266" i="13"/>
  <c r="AS266" i="13" s="1"/>
  <c r="CB265" i="13"/>
  <c r="BQ266" i="13"/>
  <c r="BN266" i="13"/>
  <c r="J266" i="13"/>
  <c r="N265" i="13"/>
  <c r="BH266" i="13"/>
  <c r="BC266" i="13" l="1"/>
  <c r="AV266" i="13"/>
  <c r="AY266" i="13" s="1"/>
  <c r="AI266" i="13"/>
  <c r="AR266" i="13" s="1"/>
  <c r="CA265" i="13"/>
  <c r="CD265" i="13" s="1"/>
  <c r="CE265" i="13" s="1"/>
  <c r="N477" i="7"/>
  <c r="P477" i="7"/>
  <c r="J477" i="7"/>
  <c r="I477" i="7"/>
  <c r="G477" i="7"/>
  <c r="R477" i="7"/>
  <c r="H477" i="7"/>
  <c r="K477" i="7"/>
  <c r="Q477" i="7"/>
  <c r="O477" i="7"/>
  <c r="BP266" i="13"/>
  <c r="BM266" i="13"/>
  <c r="I266" i="13"/>
  <c r="M266" i="13"/>
  <c r="S266" i="13"/>
  <c r="AB267" i="13" s="1"/>
  <c r="BW266" i="13" l="1"/>
  <c r="BZ266" i="13"/>
  <c r="BB266" i="13"/>
  <c r="AU266" i="13"/>
  <c r="AX266" i="13" s="1"/>
  <c r="CF265" i="13"/>
  <c r="P266" i="13"/>
  <c r="R266" i="13"/>
  <c r="AA267" i="13" s="1"/>
  <c r="L266" i="13"/>
  <c r="L477" i="7"/>
  <c r="G377" i="12" s="1"/>
  <c r="H266" i="13"/>
  <c r="BO266" i="13"/>
  <c r="BL266" i="13"/>
  <c r="S477" i="7"/>
  <c r="K377" i="12" s="1"/>
  <c r="L377" i="12" s="1"/>
  <c r="M377" i="12" s="1"/>
  <c r="BV266" i="13" l="1"/>
  <c r="BY266" i="13"/>
  <c r="BA266" i="13"/>
  <c r="BD266" i="13" s="1"/>
  <c r="H377" i="12"/>
  <c r="I377" i="12" s="1"/>
  <c r="AK267" i="13"/>
  <c r="AT267" i="13" s="1"/>
  <c r="CC266" i="13"/>
  <c r="O266" i="13"/>
  <c r="N378" i="12"/>
  <c r="BR266" i="13"/>
  <c r="BS267" i="13" s="1"/>
  <c r="K266" i="13"/>
  <c r="Q266" i="13"/>
  <c r="Z267" i="13" s="1"/>
  <c r="F477" i="7" s="1"/>
  <c r="BU266" i="13" l="1"/>
  <c r="BX266" i="13"/>
  <c r="J378" i="12"/>
  <c r="AW267" i="13"/>
  <c r="AZ267" i="13" s="1"/>
  <c r="AJ267" i="13"/>
  <c r="AS267" i="13" s="1"/>
  <c r="CB266" i="13"/>
  <c r="J267" i="13"/>
  <c r="BQ267" i="13"/>
  <c r="BN267" i="13"/>
  <c r="BH267" i="13"/>
  <c r="N266" i="13"/>
  <c r="BC267" i="13" l="1"/>
  <c r="AV267" i="13"/>
  <c r="AY267" i="13" s="1"/>
  <c r="AI267" i="13"/>
  <c r="AR267" i="13" s="1"/>
  <c r="CA266" i="13"/>
  <c r="CD266" i="13" s="1"/>
  <c r="CE266" i="13" s="1"/>
  <c r="I267" i="13"/>
  <c r="BP267" i="13"/>
  <c r="BM267" i="13"/>
  <c r="S267" i="13"/>
  <c r="AB268" i="13" s="1"/>
  <c r="M267" i="13"/>
  <c r="J478" i="7"/>
  <c r="G478" i="7"/>
  <c r="O478" i="7"/>
  <c r="N478" i="7"/>
  <c r="H478" i="7"/>
  <c r="Q478" i="7"/>
  <c r="I478" i="7"/>
  <c r="P478" i="7"/>
  <c r="K478" i="7"/>
  <c r="R478" i="7"/>
  <c r="BW267" i="13" l="1"/>
  <c r="BZ267" i="13"/>
  <c r="BB267" i="13"/>
  <c r="AU267" i="13"/>
  <c r="AX267" i="13" s="1"/>
  <c r="CF266" i="13"/>
  <c r="P267" i="13"/>
  <c r="S478" i="7"/>
  <c r="K378" i="12" s="1"/>
  <c r="L378" i="12" s="1"/>
  <c r="M378" i="12" s="1"/>
  <c r="R267" i="13"/>
  <c r="AA268" i="13" s="1"/>
  <c r="L267" i="13"/>
  <c r="L478" i="7"/>
  <c r="G378" i="12" s="1"/>
  <c r="BO267" i="13"/>
  <c r="BL267" i="13"/>
  <c r="H267" i="13"/>
  <c r="BV267" i="13" l="1"/>
  <c r="BY267" i="13"/>
  <c r="H378" i="12"/>
  <c r="I378" i="12" s="1"/>
  <c r="BA267" i="13"/>
  <c r="BD267" i="13" s="1"/>
  <c r="AK268" i="13"/>
  <c r="AT268" i="13" s="1"/>
  <c r="CC267" i="13"/>
  <c r="O267" i="13"/>
  <c r="BR267" i="13"/>
  <c r="BS268" i="13" s="1"/>
  <c r="Q267" i="13"/>
  <c r="Z268" i="13" s="1"/>
  <c r="F478" i="7" s="1"/>
  <c r="K267" i="13"/>
  <c r="N379" i="12"/>
  <c r="BU267" i="13" l="1"/>
  <c r="BX267" i="13"/>
  <c r="J379" i="12"/>
  <c r="AW268" i="13"/>
  <c r="AZ268" i="13" s="1"/>
  <c r="AJ268" i="13"/>
  <c r="AS268" i="13" s="1"/>
  <c r="CB267" i="13"/>
  <c r="BN268" i="13"/>
  <c r="BQ268" i="13"/>
  <c r="J268" i="13"/>
  <c r="N267" i="13"/>
  <c r="BH268" i="13"/>
  <c r="BC268" i="13" l="1"/>
  <c r="AV268" i="13"/>
  <c r="AY268" i="13" s="1"/>
  <c r="AI268" i="13"/>
  <c r="AR268" i="13" s="1"/>
  <c r="CA267" i="13"/>
  <c r="CD267" i="13" s="1"/>
  <c r="CF267" i="13" s="1"/>
  <c r="I268" i="13"/>
  <c r="BP268" i="13"/>
  <c r="BM268" i="13"/>
  <c r="M268" i="13"/>
  <c r="S268" i="13"/>
  <c r="AB269" i="13" s="1"/>
  <c r="P479" i="7"/>
  <c r="O479" i="7"/>
  <c r="Q479" i="7"/>
  <c r="H479" i="7"/>
  <c r="N479" i="7"/>
  <c r="J479" i="7"/>
  <c r="K479" i="7"/>
  <c r="I479" i="7"/>
  <c r="G479" i="7"/>
  <c r="R479" i="7"/>
  <c r="BW268" i="13" l="1"/>
  <c r="BZ268" i="13"/>
  <c r="BB268" i="13"/>
  <c r="AU268" i="13"/>
  <c r="AX268" i="13" s="1"/>
  <c r="CE267" i="13"/>
  <c r="L479" i="7"/>
  <c r="G379" i="12" s="1"/>
  <c r="H268" i="13"/>
  <c r="BL268" i="13"/>
  <c r="BO268" i="13"/>
  <c r="P268" i="13"/>
  <c r="R268" i="13"/>
  <c r="AA269" i="13" s="1"/>
  <c r="L268" i="13"/>
  <c r="S479" i="7"/>
  <c r="K379" i="12" s="1"/>
  <c r="L379" i="12" s="1"/>
  <c r="M379" i="12" s="1"/>
  <c r="BV268" i="13" l="1"/>
  <c r="BY268" i="13"/>
  <c r="H379" i="12"/>
  <c r="I379" i="12" s="1"/>
  <c r="BA268" i="13"/>
  <c r="BD268" i="13" s="1"/>
  <c r="AK269" i="13"/>
  <c r="AT269" i="13" s="1"/>
  <c r="CC268" i="13"/>
  <c r="N380" i="12"/>
  <c r="O268" i="13"/>
  <c r="BR268" i="13"/>
  <c r="BS269" i="13" s="1"/>
  <c r="K268" i="13"/>
  <c r="Q268" i="13"/>
  <c r="Z269" i="13" s="1"/>
  <c r="F479" i="7" s="1"/>
  <c r="BU268" i="13" l="1"/>
  <c r="BX268" i="13"/>
  <c r="J380" i="12"/>
  <c r="AW269" i="13"/>
  <c r="AZ269" i="13" s="1"/>
  <c r="AJ269" i="13"/>
  <c r="AS269" i="13" s="1"/>
  <c r="CB268" i="13"/>
  <c r="BN269" i="13"/>
  <c r="J269" i="13"/>
  <c r="BQ269" i="13"/>
  <c r="N268" i="13"/>
  <c r="BH269" i="13"/>
  <c r="BC269" i="13" l="1"/>
  <c r="AV269" i="13"/>
  <c r="AY269" i="13" s="1"/>
  <c r="AI269" i="13"/>
  <c r="AR269" i="13" s="1"/>
  <c r="CA268" i="13"/>
  <c r="CD268" i="13" s="1"/>
  <c r="CF268" i="13" s="1"/>
  <c r="S269" i="13"/>
  <c r="AB270" i="13" s="1"/>
  <c r="M269" i="13"/>
  <c r="H480" i="7"/>
  <c r="O480" i="7"/>
  <c r="N480" i="7"/>
  <c r="Q480" i="7"/>
  <c r="K480" i="7"/>
  <c r="J480" i="7"/>
  <c r="G480" i="7"/>
  <c r="R480" i="7"/>
  <c r="P480" i="7"/>
  <c r="I480" i="7"/>
  <c r="BP269" i="13"/>
  <c r="I269" i="13"/>
  <c r="BM269" i="13"/>
  <c r="BW269" i="13" l="1"/>
  <c r="BZ269" i="13"/>
  <c r="BB269" i="13"/>
  <c r="AU269" i="13"/>
  <c r="AX269" i="13" s="1"/>
  <c r="CE268" i="13"/>
  <c r="S480" i="7"/>
  <c r="K380" i="12" s="1"/>
  <c r="L380" i="12" s="1"/>
  <c r="M380" i="12" s="1"/>
  <c r="L269" i="13"/>
  <c r="R269" i="13"/>
  <c r="AA270" i="13" s="1"/>
  <c r="BO269" i="13"/>
  <c r="H269" i="13"/>
  <c r="BL269" i="13"/>
  <c r="L480" i="7"/>
  <c r="G380" i="12" s="1"/>
  <c r="P269" i="13"/>
  <c r="BV269" i="13" l="1"/>
  <c r="BY269" i="13"/>
  <c r="BA269" i="13"/>
  <c r="BD269" i="13" s="1"/>
  <c r="H380" i="12"/>
  <c r="I380" i="12" s="1"/>
  <c r="AK270" i="13"/>
  <c r="AT270" i="13" s="1"/>
  <c r="CC269" i="13"/>
  <c r="BR269" i="13"/>
  <c r="BS270" i="13" s="1"/>
  <c r="K269" i="13"/>
  <c r="Q269" i="13"/>
  <c r="Z270" i="13" s="1"/>
  <c r="F480" i="7" s="1"/>
  <c r="O269" i="13"/>
  <c r="N381" i="12"/>
  <c r="BU269" i="13" l="1"/>
  <c r="BX269" i="13"/>
  <c r="J381" i="12"/>
  <c r="AW270" i="13"/>
  <c r="AZ270" i="13" s="1"/>
  <c r="AJ270" i="13"/>
  <c r="AS270" i="13" s="1"/>
  <c r="CB269" i="13"/>
  <c r="BN270" i="13"/>
  <c r="BQ270" i="13"/>
  <c r="J270" i="13"/>
  <c r="N269" i="13"/>
  <c r="BH270" i="13"/>
  <c r="BC270" i="13" l="1"/>
  <c r="AV270" i="13"/>
  <c r="AY270" i="13" s="1"/>
  <c r="AI270" i="13"/>
  <c r="AR270" i="13" s="1"/>
  <c r="CA269" i="13"/>
  <c r="CD269" i="13" s="1"/>
  <c r="CE269" i="13" s="1"/>
  <c r="BP270" i="13"/>
  <c r="I270" i="13"/>
  <c r="BM270" i="13"/>
  <c r="H481" i="7"/>
  <c r="O481" i="7"/>
  <c r="G481" i="7"/>
  <c r="J481" i="7"/>
  <c r="N481" i="7"/>
  <c r="R481" i="7"/>
  <c r="I481" i="7"/>
  <c r="Q481" i="7"/>
  <c r="K481" i="7"/>
  <c r="P481" i="7"/>
  <c r="M270" i="13"/>
  <c r="S270" i="13"/>
  <c r="AB271" i="13" s="1"/>
  <c r="BW270" i="13" l="1"/>
  <c r="BZ270" i="13"/>
  <c r="BB270" i="13"/>
  <c r="AU270" i="13"/>
  <c r="AX270" i="13" s="1"/>
  <c r="CF269" i="13"/>
  <c r="H270" i="13"/>
  <c r="BL270" i="13"/>
  <c r="BO270" i="13"/>
  <c r="R270" i="13"/>
  <c r="AA271" i="13" s="1"/>
  <c r="L270" i="13"/>
  <c r="S481" i="7"/>
  <c r="K381" i="12" s="1"/>
  <c r="L381" i="12" s="1"/>
  <c r="M381" i="12" s="1"/>
  <c r="P270" i="13"/>
  <c r="L481" i="7"/>
  <c r="G381" i="12" s="1"/>
  <c r="BV270" i="13" l="1"/>
  <c r="BY270" i="13"/>
  <c r="H381" i="12"/>
  <c r="I381" i="12" s="1"/>
  <c r="BA270" i="13"/>
  <c r="BD270" i="13" s="1"/>
  <c r="AK271" i="13"/>
  <c r="AT271" i="13" s="1"/>
  <c r="CC270" i="13"/>
  <c r="N382" i="12"/>
  <c r="K270" i="13"/>
  <c r="Q270" i="13"/>
  <c r="Z271" i="13" s="1"/>
  <c r="F481" i="7" s="1"/>
  <c r="BR270" i="13"/>
  <c r="BS271" i="13" s="1"/>
  <c r="O270" i="13"/>
  <c r="BU270" i="13" l="1"/>
  <c r="BX270" i="13"/>
  <c r="J382" i="12"/>
  <c r="AW271" i="13"/>
  <c r="AZ271" i="13" s="1"/>
  <c r="AJ271" i="13"/>
  <c r="AS271" i="13" s="1"/>
  <c r="CB270" i="13"/>
  <c r="BH271" i="13"/>
  <c r="J271" i="13"/>
  <c r="BQ271" i="13"/>
  <c r="BN271" i="13"/>
  <c r="N270" i="13"/>
  <c r="BC271" i="13" l="1"/>
  <c r="AV271" i="13"/>
  <c r="AY271" i="13" s="1"/>
  <c r="AI271" i="13"/>
  <c r="AR271" i="13" s="1"/>
  <c r="CA270" i="13"/>
  <c r="CD270" i="13" s="1"/>
  <c r="CF270" i="13" s="1"/>
  <c r="M271" i="13"/>
  <c r="S271" i="13"/>
  <c r="AB272" i="13" s="1"/>
  <c r="BP271" i="13"/>
  <c r="I271" i="13"/>
  <c r="BM271" i="13"/>
  <c r="P482" i="7"/>
  <c r="H482" i="7"/>
  <c r="Q482" i="7"/>
  <c r="K482" i="7"/>
  <c r="J482" i="7"/>
  <c r="I482" i="7"/>
  <c r="N482" i="7"/>
  <c r="G482" i="7"/>
  <c r="O482" i="7"/>
  <c r="R482" i="7"/>
  <c r="BW271" i="13" l="1"/>
  <c r="BZ271" i="13"/>
  <c r="BB271" i="13"/>
  <c r="AU271" i="13"/>
  <c r="AX271" i="13" s="1"/>
  <c r="CE270" i="13"/>
  <c r="H271" i="13"/>
  <c r="BL271" i="13"/>
  <c r="BO271" i="13"/>
  <c r="L271" i="13"/>
  <c r="R271" i="13"/>
  <c r="AA272" i="13" s="1"/>
  <c r="P271" i="13"/>
  <c r="S482" i="7"/>
  <c r="K382" i="12" s="1"/>
  <c r="L382" i="12" s="1"/>
  <c r="M382" i="12" s="1"/>
  <c r="L482" i="7"/>
  <c r="G382" i="12" s="1"/>
  <c r="BV271" i="13" l="1"/>
  <c r="BY271" i="13"/>
  <c r="H382" i="12"/>
  <c r="I382" i="12" s="1"/>
  <c r="BA271" i="13"/>
  <c r="BD271" i="13" s="1"/>
  <c r="AK272" i="13"/>
  <c r="AT272" i="13" s="1"/>
  <c r="CC271" i="13"/>
  <c r="N383" i="12"/>
  <c r="O271" i="13"/>
  <c r="Q271" i="13"/>
  <c r="Z272" i="13" s="1"/>
  <c r="F482" i="7" s="1"/>
  <c r="K271" i="13"/>
  <c r="BR271" i="13"/>
  <c r="BS272" i="13" s="1"/>
  <c r="BU271" i="13" l="1"/>
  <c r="BX271" i="13"/>
  <c r="J383" i="12"/>
  <c r="AW272" i="13"/>
  <c r="AZ272" i="13" s="1"/>
  <c r="AJ272" i="13"/>
  <c r="AS272" i="13" s="1"/>
  <c r="CB271" i="13"/>
  <c r="BH272" i="13"/>
  <c r="BN272" i="13"/>
  <c r="J272" i="13"/>
  <c r="BQ272" i="13"/>
  <c r="N271" i="13"/>
  <c r="BC272" i="13" l="1"/>
  <c r="AV272" i="13"/>
  <c r="AY272" i="13" s="1"/>
  <c r="AI272" i="13"/>
  <c r="AR272" i="13" s="1"/>
  <c r="CA271" i="13"/>
  <c r="CD271" i="13" s="1"/>
  <c r="CF271" i="13" s="1"/>
  <c r="BP272" i="13"/>
  <c r="I272" i="13"/>
  <c r="BM272" i="13"/>
  <c r="R483" i="7"/>
  <c r="G483" i="7"/>
  <c r="P483" i="7"/>
  <c r="O483" i="7"/>
  <c r="Q483" i="7"/>
  <c r="I483" i="7"/>
  <c r="J483" i="7"/>
  <c r="K483" i="7"/>
  <c r="H483" i="7"/>
  <c r="N483" i="7"/>
  <c r="S272" i="13"/>
  <c r="AB273" i="13" s="1"/>
  <c r="M272" i="13"/>
  <c r="BW272" i="13" l="1"/>
  <c r="BZ272" i="13"/>
  <c r="BB272" i="13"/>
  <c r="AU272" i="13"/>
  <c r="AX272" i="13" s="1"/>
  <c r="CE271" i="13"/>
  <c r="R272" i="13"/>
  <c r="AA273" i="13" s="1"/>
  <c r="L272" i="13"/>
  <c r="S483" i="7"/>
  <c r="K383" i="12" s="1"/>
  <c r="L383" i="12" s="1"/>
  <c r="M383" i="12" s="1"/>
  <c r="L483" i="7"/>
  <c r="G383" i="12" s="1"/>
  <c r="P272" i="13"/>
  <c r="BL272" i="13"/>
  <c r="BO272" i="13"/>
  <c r="H272" i="13"/>
  <c r="BV272" i="13" l="1"/>
  <c r="BY272" i="13"/>
  <c r="H383" i="12"/>
  <c r="I383" i="12" s="1"/>
  <c r="BA272" i="13"/>
  <c r="BD272" i="13" s="1"/>
  <c r="AK273" i="13"/>
  <c r="AT273" i="13" s="1"/>
  <c r="CC272" i="13"/>
  <c r="O272" i="13"/>
  <c r="BR272" i="13"/>
  <c r="BS273" i="13" s="1"/>
  <c r="Q272" i="13"/>
  <c r="Z273" i="13" s="1"/>
  <c r="F483" i="7" s="1"/>
  <c r="K272" i="13"/>
  <c r="N384" i="12"/>
  <c r="BU272" i="13" l="1"/>
  <c r="BX272" i="13"/>
  <c r="J384" i="12"/>
  <c r="AW273" i="13"/>
  <c r="AZ273" i="13" s="1"/>
  <c r="AJ273" i="13"/>
  <c r="AS273" i="13" s="1"/>
  <c r="CB272" i="13"/>
  <c r="BH273" i="13"/>
  <c r="BQ273" i="13"/>
  <c r="BN273" i="13"/>
  <c r="J273" i="13"/>
  <c r="N272" i="13"/>
  <c r="BC273" i="13" l="1"/>
  <c r="AV273" i="13"/>
  <c r="AY273" i="13" s="1"/>
  <c r="AI273" i="13"/>
  <c r="AR273" i="13" s="1"/>
  <c r="CA272" i="13"/>
  <c r="CD272" i="13" s="1"/>
  <c r="CF272" i="13" s="1"/>
  <c r="K484" i="7"/>
  <c r="N484" i="7"/>
  <c r="H484" i="7"/>
  <c r="I484" i="7"/>
  <c r="P484" i="7"/>
  <c r="G484" i="7"/>
  <c r="R484" i="7"/>
  <c r="Q484" i="7"/>
  <c r="O484" i="7"/>
  <c r="J484" i="7"/>
  <c r="BP273" i="13"/>
  <c r="BM273" i="13"/>
  <c r="I273" i="13"/>
  <c r="M273" i="13"/>
  <c r="S273" i="13"/>
  <c r="AB274" i="13" s="1"/>
  <c r="BW273" i="13" l="1"/>
  <c r="BZ273" i="13"/>
  <c r="BB273" i="13"/>
  <c r="AU273" i="13"/>
  <c r="AX273" i="13" s="1"/>
  <c r="CE272" i="13"/>
  <c r="P273" i="13"/>
  <c r="L484" i="7"/>
  <c r="G384" i="12" s="1"/>
  <c r="S484" i="7"/>
  <c r="K384" i="12" s="1"/>
  <c r="L384" i="12" s="1"/>
  <c r="M384" i="12" s="1"/>
  <c r="L273" i="13"/>
  <c r="R273" i="13"/>
  <c r="AA274" i="13" s="1"/>
  <c r="BO273" i="13"/>
  <c r="BL273" i="13"/>
  <c r="H273" i="13"/>
  <c r="BV273" i="13" l="1"/>
  <c r="BY273" i="13"/>
  <c r="H384" i="12"/>
  <c r="I384" i="12" s="1"/>
  <c r="BA273" i="13"/>
  <c r="BD273" i="13" s="1"/>
  <c r="AK274" i="13"/>
  <c r="AT274" i="13" s="1"/>
  <c r="CC273" i="13"/>
  <c r="BR273" i="13"/>
  <c r="BS274" i="13" s="1"/>
  <c r="Q273" i="13"/>
  <c r="Z274" i="13" s="1"/>
  <c r="F484" i="7" s="1"/>
  <c r="K273" i="13"/>
  <c r="N385" i="12"/>
  <c r="O273" i="13"/>
  <c r="BU273" i="13" l="1"/>
  <c r="BX273" i="13"/>
  <c r="J385" i="12"/>
  <c r="AW274" i="13"/>
  <c r="AZ274" i="13" s="1"/>
  <c r="AJ274" i="13"/>
  <c r="AS274" i="13" s="1"/>
  <c r="CB273" i="13"/>
  <c r="BH274" i="13"/>
  <c r="N273" i="13"/>
  <c r="BQ274" i="13"/>
  <c r="J274" i="13"/>
  <c r="BN274" i="13"/>
  <c r="BC274" i="13" l="1"/>
  <c r="AV274" i="13"/>
  <c r="AY274" i="13" s="1"/>
  <c r="AI274" i="13"/>
  <c r="AR274" i="13" s="1"/>
  <c r="CA273" i="13"/>
  <c r="CD273" i="13" s="1"/>
  <c r="CE273" i="13" s="1"/>
  <c r="BM274" i="13"/>
  <c r="BP274" i="13"/>
  <c r="I274" i="13"/>
  <c r="S274" i="13"/>
  <c r="AB275" i="13" s="1"/>
  <c r="M274" i="13"/>
  <c r="Q485" i="7"/>
  <c r="K485" i="7"/>
  <c r="O485" i="7"/>
  <c r="J485" i="7"/>
  <c r="N485" i="7"/>
  <c r="I485" i="7"/>
  <c r="H485" i="7"/>
  <c r="P485" i="7"/>
  <c r="R485" i="7"/>
  <c r="G485" i="7"/>
  <c r="BW274" i="13" l="1"/>
  <c r="BZ274" i="13"/>
  <c r="BB274" i="13"/>
  <c r="AU274" i="13"/>
  <c r="AX274" i="13" s="1"/>
  <c r="CF273" i="13"/>
  <c r="S485" i="7"/>
  <c r="K385" i="12" s="1"/>
  <c r="L385" i="12" s="1"/>
  <c r="M385" i="12" s="1"/>
  <c r="BL274" i="13"/>
  <c r="BO274" i="13"/>
  <c r="H274" i="13"/>
  <c r="P274" i="13"/>
  <c r="L274" i="13"/>
  <c r="R274" i="13"/>
  <c r="AA275" i="13" s="1"/>
  <c r="L485" i="7"/>
  <c r="G385" i="12" s="1"/>
  <c r="BV274" i="13" l="1"/>
  <c r="BY274" i="13"/>
  <c r="BA274" i="13"/>
  <c r="BD274" i="13" s="1"/>
  <c r="H385" i="12"/>
  <c r="I385" i="12" s="1"/>
  <c r="AK275" i="13"/>
  <c r="AT275" i="13" s="1"/>
  <c r="CC274" i="13"/>
  <c r="N386" i="12"/>
  <c r="K274" i="13"/>
  <c r="BR274" i="13"/>
  <c r="BS275" i="13" s="1"/>
  <c r="Q274" i="13"/>
  <c r="Z275" i="13" s="1"/>
  <c r="F485" i="7" s="1"/>
  <c r="O274" i="13"/>
  <c r="BU274" i="13" l="1"/>
  <c r="BX274" i="13"/>
  <c r="J386" i="12"/>
  <c r="AW275" i="13"/>
  <c r="AZ275" i="13" s="1"/>
  <c r="AJ275" i="13"/>
  <c r="AS275" i="13" s="1"/>
  <c r="CB274" i="13"/>
  <c r="J275" i="13"/>
  <c r="BQ275" i="13"/>
  <c r="BN275" i="13"/>
  <c r="N274" i="13"/>
  <c r="BH275" i="13"/>
  <c r="BC275" i="13" l="1"/>
  <c r="AV275" i="13"/>
  <c r="AY275" i="13" s="1"/>
  <c r="AI275" i="13"/>
  <c r="AR275" i="13" s="1"/>
  <c r="CA274" i="13"/>
  <c r="CD274" i="13" s="1"/>
  <c r="CE274" i="13" s="1"/>
  <c r="M275" i="13"/>
  <c r="S275" i="13"/>
  <c r="AB276" i="13" s="1"/>
  <c r="I275" i="13"/>
  <c r="BM275" i="13"/>
  <c r="BP275" i="13"/>
  <c r="I486" i="7"/>
  <c r="R486" i="7"/>
  <c r="J486" i="7"/>
  <c r="K486" i="7"/>
  <c r="O486" i="7"/>
  <c r="G486" i="7"/>
  <c r="Q486" i="7"/>
  <c r="N486" i="7"/>
  <c r="H486" i="7"/>
  <c r="P486" i="7"/>
  <c r="BW275" i="13" l="1"/>
  <c r="BZ275" i="13"/>
  <c r="BB275" i="13"/>
  <c r="CF274" i="13"/>
  <c r="S486" i="7"/>
  <c r="K386" i="12" s="1"/>
  <c r="L386" i="12" s="1"/>
  <c r="M386" i="12" s="1"/>
  <c r="L275" i="13"/>
  <c r="R275" i="13"/>
  <c r="AA276" i="13" s="1"/>
  <c r="P275" i="13"/>
  <c r="L486" i="7"/>
  <c r="G386" i="12" s="1"/>
  <c r="BV275" i="13" l="1"/>
  <c r="BY275" i="13"/>
  <c r="H386" i="12"/>
  <c r="I386" i="12" s="1"/>
  <c r="AU275" i="13"/>
  <c r="AX275" i="13" s="1"/>
  <c r="BO275" i="13"/>
  <c r="H275" i="13"/>
  <c r="Q275" i="13" s="1"/>
  <c r="Z276" i="13" s="1"/>
  <c r="F486" i="7" s="1"/>
  <c r="BL275" i="13"/>
  <c r="AK276" i="13"/>
  <c r="AT276" i="13" s="1"/>
  <c r="CC275" i="13"/>
  <c r="N387" i="12"/>
  <c r="O275" i="13"/>
  <c r="J387" i="12" l="1"/>
  <c r="BA275" i="13"/>
  <c r="BD275" i="13" s="1"/>
  <c r="AW276" i="13"/>
  <c r="AZ276" i="13" s="1"/>
  <c r="K275" i="13"/>
  <c r="BX275" i="13" s="1"/>
  <c r="BR275" i="13"/>
  <c r="BS276" i="13" s="1"/>
  <c r="AJ276" i="13"/>
  <c r="AS276" i="13" s="1"/>
  <c r="CB275" i="13"/>
  <c r="J276" i="13"/>
  <c r="BQ276" i="13"/>
  <c r="BN276" i="13"/>
  <c r="BH276" i="13"/>
  <c r="BU275" i="13" l="1"/>
  <c r="CA275" i="13" s="1"/>
  <c r="CD275" i="13" s="1"/>
  <c r="CF275" i="13" s="1"/>
  <c r="BC276" i="13"/>
  <c r="N275" i="13"/>
  <c r="AV276" i="13"/>
  <c r="AY276" i="13" s="1"/>
  <c r="AI276" i="13"/>
  <c r="BP276" i="13"/>
  <c r="BM276" i="13"/>
  <c r="I276" i="13"/>
  <c r="J487" i="7"/>
  <c r="I487" i="7"/>
  <c r="O487" i="7"/>
  <c r="R487" i="7"/>
  <c r="Q487" i="7"/>
  <c r="P487" i="7"/>
  <c r="H487" i="7"/>
  <c r="K487" i="7"/>
  <c r="N487" i="7"/>
  <c r="G487" i="7"/>
  <c r="M276" i="13"/>
  <c r="S276" i="13"/>
  <c r="AB277" i="13" s="1"/>
  <c r="BW276" i="13" l="1"/>
  <c r="BZ276" i="13"/>
  <c r="AR276" i="13"/>
  <c r="BO276" i="13" s="1"/>
  <c r="BB276" i="13"/>
  <c r="CE275" i="13"/>
  <c r="S487" i="7"/>
  <c r="K387" i="12" s="1"/>
  <c r="L387" i="12" s="1"/>
  <c r="M387" i="12" s="1"/>
  <c r="R276" i="13"/>
  <c r="AA277" i="13" s="1"/>
  <c r="L276" i="13"/>
  <c r="P276" i="13"/>
  <c r="L487" i="7"/>
  <c r="G387" i="12" s="1"/>
  <c r="BV276" i="13" l="1"/>
  <c r="BY276" i="13"/>
  <c r="H387" i="12"/>
  <c r="I387" i="12" s="1"/>
  <c r="H276" i="13"/>
  <c r="Q276" i="13" s="1"/>
  <c r="Z277" i="13" s="1"/>
  <c r="F487" i="7" s="1"/>
  <c r="AU276" i="13"/>
  <c r="AX276" i="13" s="1"/>
  <c r="BL276" i="13"/>
  <c r="AK277" i="13"/>
  <c r="AT277" i="13" s="1"/>
  <c r="CC276" i="13"/>
  <c r="N388" i="12"/>
  <c r="O276" i="13"/>
  <c r="J388" i="12" l="1"/>
  <c r="BA276" i="13"/>
  <c r="BD276" i="13" s="1"/>
  <c r="BR276" i="13"/>
  <c r="BS277" i="13" s="1"/>
  <c r="K276" i="13"/>
  <c r="AW277" i="13"/>
  <c r="AZ277" i="13" s="1"/>
  <c r="AJ277" i="13"/>
  <c r="AS277" i="13" s="1"/>
  <c r="CB276" i="13"/>
  <c r="BH277" i="13"/>
  <c r="J277" i="13"/>
  <c r="BQ277" i="13"/>
  <c r="BN277" i="13"/>
  <c r="BU276" i="13" l="1"/>
  <c r="BX276" i="13"/>
  <c r="BC277" i="13"/>
  <c r="N276" i="13"/>
  <c r="AI277" i="13"/>
  <c r="S277" i="13"/>
  <c r="AB278" i="13" s="1"/>
  <c r="M277" i="13"/>
  <c r="Q488" i="7"/>
  <c r="R488" i="7"/>
  <c r="K488" i="7"/>
  <c r="O488" i="7"/>
  <c r="H488" i="7"/>
  <c r="N488" i="7"/>
  <c r="G488" i="7"/>
  <c r="I488" i="7"/>
  <c r="J488" i="7"/>
  <c r="P488" i="7"/>
  <c r="CA276" i="13" l="1"/>
  <c r="CD276" i="13" s="1"/>
  <c r="CE276" i="13" s="1"/>
  <c r="BW277" i="13"/>
  <c r="BZ277" i="13"/>
  <c r="AR277" i="13"/>
  <c r="AU277" i="13" s="1"/>
  <c r="AX277" i="13" s="1"/>
  <c r="AV277" i="13"/>
  <c r="AY277" i="13" s="1"/>
  <c r="BP277" i="13"/>
  <c r="BM277" i="13"/>
  <c r="I277" i="13"/>
  <c r="L277" i="13" s="1"/>
  <c r="L488" i="7"/>
  <c r="G388" i="12" s="1"/>
  <c r="S488" i="7"/>
  <c r="K388" i="12" s="1"/>
  <c r="L388" i="12" s="1"/>
  <c r="M388" i="12" s="1"/>
  <c r="P277" i="13"/>
  <c r="CF276" i="13" l="1"/>
  <c r="BO277" i="13"/>
  <c r="BL277" i="13"/>
  <c r="BV277" i="13"/>
  <c r="BY277" i="13"/>
  <c r="H277" i="13"/>
  <c r="K277" i="13" s="1"/>
  <c r="BA277" i="13"/>
  <c r="H388" i="12"/>
  <c r="I388" i="12" s="1"/>
  <c r="BB277" i="13"/>
  <c r="R277" i="13"/>
  <c r="AA278" i="13" s="1"/>
  <c r="AK278" i="13"/>
  <c r="AT278" i="13" s="1"/>
  <c r="CC277" i="13"/>
  <c r="O277" i="13"/>
  <c r="N389" i="12"/>
  <c r="Q277" i="13" l="1"/>
  <c r="Z278" i="13" s="1"/>
  <c r="F488" i="7" s="1"/>
  <c r="BU277" i="13"/>
  <c r="BX277" i="13"/>
  <c r="BR277" i="13"/>
  <c r="BS278" i="13" s="1"/>
  <c r="J389" i="12"/>
  <c r="BD277" i="13"/>
  <c r="AW278" i="13"/>
  <c r="AZ278" i="13" s="1"/>
  <c r="AJ278" i="13"/>
  <c r="AS278" i="13" s="1"/>
  <c r="CB277" i="13"/>
  <c r="N277" i="13"/>
  <c r="BN278" i="13"/>
  <c r="BQ278" i="13"/>
  <c r="J278" i="13"/>
  <c r="BH278" i="13" l="1"/>
  <c r="BC278" i="13"/>
  <c r="AV278" i="13"/>
  <c r="AY278" i="13" s="1"/>
  <c r="AI278" i="13"/>
  <c r="AR278" i="13" s="1"/>
  <c r="CA277" i="13"/>
  <c r="CD277" i="13" s="1"/>
  <c r="CF277" i="13" s="1"/>
  <c r="BP278" i="13"/>
  <c r="BM278" i="13"/>
  <c r="I278" i="13"/>
  <c r="M278" i="13"/>
  <c r="S278" i="13"/>
  <c r="AB279" i="13" s="1"/>
  <c r="N489" i="7"/>
  <c r="I489" i="7"/>
  <c r="H489" i="7"/>
  <c r="R489" i="7"/>
  <c r="P489" i="7"/>
  <c r="O489" i="7"/>
  <c r="K489" i="7"/>
  <c r="J489" i="7"/>
  <c r="G489" i="7"/>
  <c r="Q489" i="7"/>
  <c r="BW278" i="13" l="1"/>
  <c r="BZ278" i="13"/>
  <c r="BB278" i="13"/>
  <c r="AU278" i="13"/>
  <c r="AX278" i="13" s="1"/>
  <c r="CE277" i="13"/>
  <c r="H278" i="13"/>
  <c r="BO278" i="13"/>
  <c r="BL278" i="13"/>
  <c r="L278" i="13"/>
  <c r="R278" i="13"/>
  <c r="AA279" i="13" s="1"/>
  <c r="L489" i="7"/>
  <c r="G389" i="12" s="1"/>
  <c r="S489" i="7"/>
  <c r="K389" i="12" s="1"/>
  <c r="L389" i="12" s="1"/>
  <c r="M389" i="12" s="1"/>
  <c r="P278" i="13"/>
  <c r="BV278" i="13" l="1"/>
  <c r="BY278" i="13"/>
  <c r="H389" i="12"/>
  <c r="I389" i="12" s="1"/>
  <c r="BA278" i="13"/>
  <c r="BD278" i="13" s="1"/>
  <c r="AK279" i="13"/>
  <c r="AT279" i="13" s="1"/>
  <c r="CC278" i="13"/>
  <c r="N390" i="12"/>
  <c r="O278" i="13"/>
  <c r="K278" i="13"/>
  <c r="Q278" i="13"/>
  <c r="Z279" i="13" s="1"/>
  <c r="F489" i="7" s="1"/>
  <c r="BR278" i="13"/>
  <c r="BS279" i="13" s="1"/>
  <c r="BU278" i="13" l="1"/>
  <c r="BX278" i="13"/>
  <c r="J390" i="12"/>
  <c r="AW279" i="13"/>
  <c r="AZ279" i="13" s="1"/>
  <c r="AJ279" i="13"/>
  <c r="AS279" i="13" s="1"/>
  <c r="CB278" i="13"/>
  <c r="BQ279" i="13"/>
  <c r="BN279" i="13"/>
  <c r="J279" i="13"/>
  <c r="N278" i="13"/>
  <c r="BH279" i="13"/>
  <c r="BC279" i="13" l="1"/>
  <c r="AV279" i="13"/>
  <c r="AY279" i="13" s="1"/>
  <c r="AI279" i="13"/>
  <c r="AR279" i="13" s="1"/>
  <c r="CA278" i="13"/>
  <c r="CD278" i="13" s="1"/>
  <c r="CE278" i="13" s="1"/>
  <c r="O490" i="7"/>
  <c r="G490" i="7"/>
  <c r="J490" i="7"/>
  <c r="N490" i="7"/>
  <c r="P490" i="7"/>
  <c r="R490" i="7"/>
  <c r="K490" i="7"/>
  <c r="H490" i="7"/>
  <c r="I490" i="7"/>
  <c r="Q490" i="7"/>
  <c r="BM279" i="13"/>
  <c r="BP279" i="13"/>
  <c r="I279" i="13"/>
  <c r="S279" i="13"/>
  <c r="AB280" i="13" s="1"/>
  <c r="M279" i="13"/>
  <c r="BW279" i="13" l="1"/>
  <c r="BZ279" i="13"/>
  <c r="BB279" i="13"/>
  <c r="AU279" i="13"/>
  <c r="AX279" i="13" s="1"/>
  <c r="CF278" i="13"/>
  <c r="P279" i="13"/>
  <c r="BL279" i="13"/>
  <c r="H279" i="13"/>
  <c r="BO279" i="13"/>
  <c r="S490" i="7"/>
  <c r="K390" i="12" s="1"/>
  <c r="L390" i="12" s="1"/>
  <c r="M390" i="12" s="1"/>
  <c r="R279" i="13"/>
  <c r="AA280" i="13" s="1"/>
  <c r="L279" i="13"/>
  <c r="L490" i="7"/>
  <c r="G390" i="12" s="1"/>
  <c r="BV279" i="13" l="1"/>
  <c r="BY279" i="13"/>
  <c r="BA279" i="13"/>
  <c r="BD279" i="13" s="1"/>
  <c r="H390" i="12"/>
  <c r="I390" i="12" s="1"/>
  <c r="AK280" i="13"/>
  <c r="AT280" i="13" s="1"/>
  <c r="CC279" i="13"/>
  <c r="O279" i="13"/>
  <c r="K279" i="13"/>
  <c r="BR279" i="13"/>
  <c r="BS280" i="13" s="1"/>
  <c r="Q279" i="13"/>
  <c r="Z280" i="13" s="1"/>
  <c r="F490" i="7" s="1"/>
  <c r="N391" i="12"/>
  <c r="BU279" i="13" l="1"/>
  <c r="BX279" i="13"/>
  <c r="J391" i="12"/>
  <c r="AW280" i="13"/>
  <c r="AZ280" i="13" s="1"/>
  <c r="AJ280" i="13"/>
  <c r="AS280" i="13" s="1"/>
  <c r="CB279" i="13"/>
  <c r="BH280" i="13"/>
  <c r="N279" i="13"/>
  <c r="BN280" i="13"/>
  <c r="J280" i="13"/>
  <c r="BQ280" i="13"/>
  <c r="BC280" i="13" l="1"/>
  <c r="AV280" i="13"/>
  <c r="AY280" i="13" s="1"/>
  <c r="AI280" i="13"/>
  <c r="AR280" i="13" s="1"/>
  <c r="CA279" i="13"/>
  <c r="CD279" i="13" s="1"/>
  <c r="CF279" i="13" s="1"/>
  <c r="BP280" i="13"/>
  <c r="I280" i="13"/>
  <c r="BM280" i="13"/>
  <c r="O491" i="7"/>
  <c r="I491" i="7"/>
  <c r="J491" i="7"/>
  <c r="R491" i="7"/>
  <c r="N491" i="7"/>
  <c r="Q491" i="7"/>
  <c r="H491" i="7"/>
  <c r="G491" i="7"/>
  <c r="P491" i="7"/>
  <c r="K491" i="7"/>
  <c r="M280" i="13"/>
  <c r="S280" i="13"/>
  <c r="AB281" i="13" s="1"/>
  <c r="BW280" i="13" l="1"/>
  <c r="BZ280" i="13"/>
  <c r="BB280" i="13"/>
  <c r="AU280" i="13"/>
  <c r="AX280" i="13" s="1"/>
  <c r="CE279" i="13"/>
  <c r="P280" i="13"/>
  <c r="BO280" i="13"/>
  <c r="BL280" i="13"/>
  <c r="H280" i="13"/>
  <c r="L491" i="7"/>
  <c r="G391" i="12" s="1"/>
  <c r="L280" i="13"/>
  <c r="R280" i="13"/>
  <c r="AA281" i="13" s="1"/>
  <c r="S491" i="7"/>
  <c r="K391" i="12" s="1"/>
  <c r="L391" i="12" s="1"/>
  <c r="M391" i="12" s="1"/>
  <c r="BV280" i="13" l="1"/>
  <c r="BY280" i="13"/>
  <c r="BA280" i="13"/>
  <c r="BD280" i="13" s="1"/>
  <c r="H391" i="12"/>
  <c r="I391" i="12" s="1"/>
  <c r="AK281" i="13"/>
  <c r="AT281" i="13" s="1"/>
  <c r="CC280" i="13"/>
  <c r="O280" i="13"/>
  <c r="BR280" i="13"/>
  <c r="BS281" i="13" s="1"/>
  <c r="K280" i="13"/>
  <c r="Q280" i="13"/>
  <c r="Z281" i="13" s="1"/>
  <c r="F491" i="7" s="1"/>
  <c r="N392" i="12"/>
  <c r="BU280" i="13" l="1"/>
  <c r="BX280" i="13"/>
  <c r="J392" i="12"/>
  <c r="AW281" i="13"/>
  <c r="AZ281" i="13" s="1"/>
  <c r="AJ281" i="13"/>
  <c r="AS281" i="13" s="1"/>
  <c r="CB280" i="13"/>
  <c r="N280" i="13"/>
  <c r="BH281" i="13"/>
  <c r="J281" i="13"/>
  <c r="BQ281" i="13"/>
  <c r="BN281" i="13"/>
  <c r="BC281" i="13" l="1"/>
  <c r="AV281" i="13"/>
  <c r="AY281" i="13" s="1"/>
  <c r="AI281" i="13"/>
  <c r="AR281" i="13" s="1"/>
  <c r="CA280" i="13"/>
  <c r="CD280" i="13" s="1"/>
  <c r="CE280" i="13" s="1"/>
  <c r="M281" i="13"/>
  <c r="S281" i="13"/>
  <c r="AB282" i="13" s="1"/>
  <c r="I281" i="13"/>
  <c r="BP281" i="13"/>
  <c r="BM281" i="13"/>
  <c r="R492" i="7"/>
  <c r="Q492" i="7"/>
  <c r="N492" i="7"/>
  <c r="K492" i="7"/>
  <c r="J492" i="7"/>
  <c r="I492" i="7"/>
  <c r="H492" i="7"/>
  <c r="P492" i="7"/>
  <c r="G492" i="7"/>
  <c r="O492" i="7"/>
  <c r="BW281" i="13" l="1"/>
  <c r="BZ281" i="13"/>
  <c r="BB281" i="13"/>
  <c r="AU281" i="13"/>
  <c r="AX281" i="13" s="1"/>
  <c r="CF280" i="13"/>
  <c r="S492" i="7"/>
  <c r="K392" i="12" s="1"/>
  <c r="L392" i="12" s="1"/>
  <c r="M392" i="12" s="1"/>
  <c r="P281" i="13"/>
  <c r="BO281" i="13"/>
  <c r="H281" i="13"/>
  <c r="BL281" i="13"/>
  <c r="L492" i="7"/>
  <c r="G392" i="12" s="1"/>
  <c r="L281" i="13"/>
  <c r="R281" i="13"/>
  <c r="AA282" i="13" s="1"/>
  <c r="BV281" i="13" l="1"/>
  <c r="BY281" i="13"/>
  <c r="BA281" i="13"/>
  <c r="BD281" i="13" s="1"/>
  <c r="H392" i="12"/>
  <c r="I392" i="12" s="1"/>
  <c r="AK282" i="13"/>
  <c r="AT282" i="13" s="1"/>
  <c r="CC281" i="13"/>
  <c r="N393" i="12"/>
  <c r="O281" i="13"/>
  <c r="BR281" i="13"/>
  <c r="BS282" i="13" s="1"/>
  <c r="K281" i="13"/>
  <c r="Q281" i="13"/>
  <c r="Z282" i="13" s="1"/>
  <c r="F492" i="7" s="1"/>
  <c r="BU281" i="13" l="1"/>
  <c r="BX281" i="13"/>
  <c r="J393" i="12"/>
  <c r="AW282" i="13"/>
  <c r="AZ282" i="13" s="1"/>
  <c r="AJ282" i="13"/>
  <c r="AS282" i="13" s="1"/>
  <c r="CB281" i="13"/>
  <c r="BH282" i="13"/>
  <c r="J282" i="13"/>
  <c r="BN282" i="13"/>
  <c r="BQ282" i="13"/>
  <c r="N281" i="13"/>
  <c r="BC282" i="13" l="1"/>
  <c r="AV282" i="13"/>
  <c r="AY282" i="13" s="1"/>
  <c r="AI282" i="13"/>
  <c r="AR282" i="13" s="1"/>
  <c r="CA281" i="13"/>
  <c r="CD281" i="13" s="1"/>
  <c r="CE281" i="13" s="1"/>
  <c r="S282" i="13"/>
  <c r="AB283" i="13" s="1"/>
  <c r="M282" i="13"/>
  <c r="H493" i="7"/>
  <c r="N493" i="7"/>
  <c r="P493" i="7"/>
  <c r="I493" i="7"/>
  <c r="J493" i="7"/>
  <c r="O493" i="7"/>
  <c r="G493" i="7"/>
  <c r="R493" i="7"/>
  <c r="K493" i="7"/>
  <c r="Q493" i="7"/>
  <c r="BP282" i="13"/>
  <c r="I282" i="13"/>
  <c r="BM282" i="13"/>
  <c r="BW282" i="13" l="1"/>
  <c r="BZ282" i="13"/>
  <c r="BB282" i="13"/>
  <c r="AU282" i="13"/>
  <c r="AX282" i="13" s="1"/>
  <c r="CF281" i="13"/>
  <c r="S493" i="7"/>
  <c r="K393" i="12" s="1"/>
  <c r="L393" i="12" s="1"/>
  <c r="M393" i="12" s="1"/>
  <c r="L493" i="7"/>
  <c r="G393" i="12" s="1"/>
  <c r="R282" i="13"/>
  <c r="AA283" i="13" s="1"/>
  <c r="L282" i="13"/>
  <c r="P282" i="13"/>
  <c r="BL282" i="13"/>
  <c r="BO282" i="13"/>
  <c r="H282" i="13"/>
  <c r="BV282" i="13" l="1"/>
  <c r="BY282" i="13"/>
  <c r="H393" i="12"/>
  <c r="I393" i="12" s="1"/>
  <c r="BA282" i="13"/>
  <c r="BD282" i="13" s="1"/>
  <c r="AK283" i="13"/>
  <c r="AT283" i="13" s="1"/>
  <c r="CC282" i="13"/>
  <c r="Q282" i="13"/>
  <c r="Z283" i="13" s="1"/>
  <c r="F493" i="7" s="1"/>
  <c r="K282" i="13"/>
  <c r="BR282" i="13"/>
  <c r="BS283" i="13" s="1"/>
  <c r="N394" i="12"/>
  <c r="O282" i="13"/>
  <c r="BU282" i="13" l="1"/>
  <c r="BX282" i="13"/>
  <c r="J394" i="12"/>
  <c r="AW283" i="13"/>
  <c r="AZ283" i="13" s="1"/>
  <c r="AJ283" i="13"/>
  <c r="AS283" i="13" s="1"/>
  <c r="CB282" i="13"/>
  <c r="BQ283" i="13"/>
  <c r="J283" i="13"/>
  <c r="BN283" i="13"/>
  <c r="BH283" i="13"/>
  <c r="N282" i="13"/>
  <c r="BC283" i="13" l="1"/>
  <c r="AV283" i="13"/>
  <c r="AY283" i="13" s="1"/>
  <c r="AI283" i="13"/>
  <c r="AR283" i="13" s="1"/>
  <c r="CA282" i="13"/>
  <c r="CD282" i="13" s="1"/>
  <c r="CF282" i="13" s="1"/>
  <c r="I283" i="13"/>
  <c r="BP283" i="13"/>
  <c r="BM283" i="13"/>
  <c r="G494" i="7"/>
  <c r="J494" i="7"/>
  <c r="O494" i="7"/>
  <c r="H494" i="7"/>
  <c r="I494" i="7"/>
  <c r="Q494" i="7"/>
  <c r="P494" i="7"/>
  <c r="K494" i="7"/>
  <c r="N494" i="7"/>
  <c r="R494" i="7"/>
  <c r="M283" i="13"/>
  <c r="S283" i="13"/>
  <c r="AB284" i="13" s="1"/>
  <c r="BW283" i="13" l="1"/>
  <c r="BZ283" i="13"/>
  <c r="BB283" i="13"/>
  <c r="AU283" i="13"/>
  <c r="AX283" i="13" s="1"/>
  <c r="CE282" i="13"/>
  <c r="BL283" i="13"/>
  <c r="BO283" i="13"/>
  <c r="H283" i="13"/>
  <c r="S494" i="7"/>
  <c r="K394" i="12" s="1"/>
  <c r="L394" i="12" s="1"/>
  <c r="M394" i="12" s="1"/>
  <c r="L494" i="7"/>
  <c r="G394" i="12" s="1"/>
  <c r="P283" i="13"/>
  <c r="L283" i="13"/>
  <c r="R283" i="13"/>
  <c r="AA284" i="13" s="1"/>
  <c r="BV283" i="13" l="1"/>
  <c r="BY283" i="13"/>
  <c r="BA283" i="13"/>
  <c r="BD283" i="13" s="1"/>
  <c r="H394" i="12"/>
  <c r="I394" i="12" s="1"/>
  <c r="AK284" i="13"/>
  <c r="AT284" i="13" s="1"/>
  <c r="CC283" i="13"/>
  <c r="O283" i="13"/>
  <c r="N395" i="12"/>
  <c r="K283" i="13"/>
  <c r="BR283" i="13"/>
  <c r="BS284" i="13" s="1"/>
  <c r="Q283" i="13"/>
  <c r="Z284" i="13" s="1"/>
  <c r="F494" i="7" s="1"/>
  <c r="BU283" i="13" l="1"/>
  <c r="BX283" i="13"/>
  <c r="J395" i="12"/>
  <c r="AW284" i="13"/>
  <c r="AZ284" i="13" s="1"/>
  <c r="AJ284" i="13"/>
  <c r="AS284" i="13" s="1"/>
  <c r="CB283" i="13"/>
  <c r="BH284" i="13"/>
  <c r="N283" i="13"/>
  <c r="BN284" i="13"/>
  <c r="J284" i="13"/>
  <c r="BQ284" i="13"/>
  <c r="BC284" i="13" l="1"/>
  <c r="AV284" i="13"/>
  <c r="AY284" i="13" s="1"/>
  <c r="AI284" i="13"/>
  <c r="AR284" i="13" s="1"/>
  <c r="CA283" i="13"/>
  <c r="CD283" i="13" s="1"/>
  <c r="CE283" i="13" s="1"/>
  <c r="M284" i="13"/>
  <c r="S284" i="13"/>
  <c r="AB285" i="13" s="1"/>
  <c r="I284" i="13"/>
  <c r="BM284" i="13"/>
  <c r="BP284" i="13"/>
  <c r="G495" i="7"/>
  <c r="O495" i="7"/>
  <c r="I495" i="7"/>
  <c r="J495" i="7"/>
  <c r="K495" i="7"/>
  <c r="R495" i="7"/>
  <c r="P495" i="7"/>
  <c r="Q495" i="7"/>
  <c r="N495" i="7"/>
  <c r="H495" i="7"/>
  <c r="BW284" i="13" l="1"/>
  <c r="BZ284" i="13"/>
  <c r="BB284" i="13"/>
  <c r="AU284" i="13"/>
  <c r="AX284" i="13" s="1"/>
  <c r="CF283" i="13"/>
  <c r="P284" i="13"/>
  <c r="S495" i="7"/>
  <c r="K395" i="12" s="1"/>
  <c r="L395" i="12" s="1"/>
  <c r="M395" i="12" s="1"/>
  <c r="L495" i="7"/>
  <c r="G395" i="12" s="1"/>
  <c r="L284" i="13"/>
  <c r="R284" i="13"/>
  <c r="AA285" i="13" s="1"/>
  <c r="BO284" i="13"/>
  <c r="H284" i="13"/>
  <c r="BL284" i="13"/>
  <c r="BV284" i="13" l="1"/>
  <c r="BY284" i="13"/>
  <c r="H395" i="12"/>
  <c r="I395" i="12" s="1"/>
  <c r="BA284" i="13"/>
  <c r="BD284" i="13" s="1"/>
  <c r="AK285" i="13"/>
  <c r="AT285" i="13" s="1"/>
  <c r="CC284" i="13"/>
  <c r="N396" i="12"/>
  <c r="O284" i="13"/>
  <c r="BR284" i="13"/>
  <c r="BS285" i="13" s="1"/>
  <c r="Q284" i="13"/>
  <c r="Z285" i="13" s="1"/>
  <c r="F495" i="7" s="1"/>
  <c r="K284" i="13"/>
  <c r="BU284" i="13" l="1"/>
  <c r="BX284" i="13"/>
  <c r="J396" i="12"/>
  <c r="AW285" i="13"/>
  <c r="AZ285" i="13" s="1"/>
  <c r="AJ285" i="13"/>
  <c r="AS285" i="13" s="1"/>
  <c r="CB284" i="13"/>
  <c r="BH285" i="13"/>
  <c r="BN285" i="13"/>
  <c r="BQ285" i="13"/>
  <c r="J285" i="13"/>
  <c r="N284" i="13"/>
  <c r="BC285" i="13" l="1"/>
  <c r="AV285" i="13"/>
  <c r="AY285" i="13" s="1"/>
  <c r="AI285" i="13"/>
  <c r="AR285" i="13" s="1"/>
  <c r="CA284" i="13"/>
  <c r="CD284" i="13" s="1"/>
  <c r="CE284" i="13" s="1"/>
  <c r="M285" i="13"/>
  <c r="S285" i="13"/>
  <c r="AB286" i="13" s="1"/>
  <c r="I285" i="13"/>
  <c r="BM285" i="13"/>
  <c r="BP285" i="13"/>
  <c r="H496" i="7"/>
  <c r="K496" i="7"/>
  <c r="I496" i="7"/>
  <c r="N496" i="7"/>
  <c r="P496" i="7"/>
  <c r="J496" i="7"/>
  <c r="O496" i="7"/>
  <c r="G496" i="7"/>
  <c r="R496" i="7"/>
  <c r="Q496" i="7"/>
  <c r="BW285" i="13" l="1"/>
  <c r="BZ285" i="13"/>
  <c r="BB285" i="13"/>
  <c r="AU285" i="13"/>
  <c r="AX285" i="13" s="1"/>
  <c r="CF284" i="13"/>
  <c r="P285" i="13"/>
  <c r="L496" i="7"/>
  <c r="G396" i="12" s="1"/>
  <c r="S496" i="7"/>
  <c r="K396" i="12" s="1"/>
  <c r="L396" i="12" s="1"/>
  <c r="M396" i="12" s="1"/>
  <c r="R285" i="13"/>
  <c r="AA286" i="13" s="1"/>
  <c r="L285" i="13"/>
  <c r="BO285" i="13"/>
  <c r="BL285" i="13"/>
  <c r="H285" i="13"/>
  <c r="BV285" i="13" l="1"/>
  <c r="BY285" i="13"/>
  <c r="BA285" i="13"/>
  <c r="BD285" i="13" s="1"/>
  <c r="H396" i="12"/>
  <c r="I396" i="12" s="1"/>
  <c r="AK286" i="13"/>
  <c r="AT286" i="13" s="1"/>
  <c r="CC285" i="13"/>
  <c r="O285" i="13"/>
  <c r="K285" i="13"/>
  <c r="Q285" i="13"/>
  <c r="Z286" i="13" s="1"/>
  <c r="F496" i="7" s="1"/>
  <c r="BR285" i="13"/>
  <c r="BS286" i="13" s="1"/>
  <c r="N397" i="12"/>
  <c r="BU285" i="13" l="1"/>
  <c r="BX285" i="13"/>
  <c r="J397" i="12"/>
  <c r="AW286" i="13"/>
  <c r="AZ286" i="13" s="1"/>
  <c r="AJ286" i="13"/>
  <c r="AS286" i="13" s="1"/>
  <c r="CB285" i="13"/>
  <c r="BH286" i="13"/>
  <c r="J286" i="13"/>
  <c r="BQ286" i="13"/>
  <c r="BN286" i="13"/>
  <c r="N285" i="13"/>
  <c r="BC286" i="13" l="1"/>
  <c r="AV286" i="13"/>
  <c r="AY286" i="13" s="1"/>
  <c r="AI286" i="13"/>
  <c r="AR286" i="13" s="1"/>
  <c r="CA285" i="13"/>
  <c r="CD285" i="13" s="1"/>
  <c r="CF285" i="13" s="1"/>
  <c r="R497" i="7"/>
  <c r="Q497" i="7"/>
  <c r="P497" i="7"/>
  <c r="G497" i="7"/>
  <c r="H497" i="7"/>
  <c r="I497" i="7"/>
  <c r="O497" i="7"/>
  <c r="J497" i="7"/>
  <c r="N497" i="7"/>
  <c r="K497" i="7"/>
  <c r="S286" i="13"/>
  <c r="AB287" i="13" s="1"/>
  <c r="M286" i="13"/>
  <c r="BP286" i="13"/>
  <c r="BM286" i="13"/>
  <c r="I286" i="13"/>
  <c r="BW286" i="13" l="1"/>
  <c r="BZ286" i="13"/>
  <c r="BB286" i="13"/>
  <c r="AU286" i="13"/>
  <c r="AX286" i="13" s="1"/>
  <c r="CE285" i="13"/>
  <c r="L286" i="13"/>
  <c r="R286" i="13"/>
  <c r="AA287" i="13" s="1"/>
  <c r="P286" i="13"/>
  <c r="L497" i="7"/>
  <c r="G397" i="12" s="1"/>
  <c r="H286" i="13"/>
  <c r="BO286" i="13"/>
  <c r="BL286" i="13"/>
  <c r="S497" i="7"/>
  <c r="K397" i="12" s="1"/>
  <c r="L397" i="12" s="1"/>
  <c r="M397" i="12" s="1"/>
  <c r="BV286" i="13" l="1"/>
  <c r="BY286" i="13"/>
  <c r="BA286" i="13"/>
  <c r="BD286" i="13" s="1"/>
  <c r="H397" i="12"/>
  <c r="I397" i="12" s="1"/>
  <c r="AK287" i="13"/>
  <c r="AT287" i="13" s="1"/>
  <c r="CC286" i="13"/>
  <c r="N398" i="12"/>
  <c r="O286" i="13"/>
  <c r="Q286" i="13"/>
  <c r="Z287" i="13" s="1"/>
  <c r="F497" i="7" s="1"/>
  <c r="K286" i="13"/>
  <c r="BR286" i="13"/>
  <c r="BS287" i="13" s="1"/>
  <c r="BU286" i="13" l="1"/>
  <c r="BX286" i="13"/>
  <c r="J398" i="12"/>
  <c r="AW287" i="13"/>
  <c r="AZ287" i="13" s="1"/>
  <c r="AJ287" i="13"/>
  <c r="AS287" i="13" s="1"/>
  <c r="CB286" i="13"/>
  <c r="BQ287" i="13"/>
  <c r="BN287" i="13"/>
  <c r="J287" i="13"/>
  <c r="N286" i="13"/>
  <c r="BH287" i="13"/>
  <c r="BC287" i="13" l="1"/>
  <c r="AV287" i="13"/>
  <c r="AY287" i="13" s="1"/>
  <c r="AI287" i="13"/>
  <c r="AR287" i="13" s="1"/>
  <c r="CA286" i="13"/>
  <c r="CD286" i="13" s="1"/>
  <c r="CE286" i="13" s="1"/>
  <c r="K498" i="7"/>
  <c r="H498" i="7"/>
  <c r="Q498" i="7"/>
  <c r="G498" i="7"/>
  <c r="P498" i="7"/>
  <c r="I498" i="7"/>
  <c r="O498" i="7"/>
  <c r="R498" i="7"/>
  <c r="N498" i="7"/>
  <c r="J498" i="7"/>
  <c r="I287" i="13"/>
  <c r="BM287" i="13"/>
  <c r="BP287" i="13"/>
  <c r="S287" i="13"/>
  <c r="AB288" i="13" s="1"/>
  <c r="M287" i="13"/>
  <c r="BW287" i="13" l="1"/>
  <c r="BZ287" i="13"/>
  <c r="BB287" i="13"/>
  <c r="AU287" i="13"/>
  <c r="AX287" i="13" s="1"/>
  <c r="CF286" i="13"/>
  <c r="L287" i="13"/>
  <c r="R287" i="13"/>
  <c r="AA288" i="13" s="1"/>
  <c r="BL287" i="13"/>
  <c r="BO287" i="13"/>
  <c r="H287" i="13"/>
  <c r="P287" i="13"/>
  <c r="L498" i="7"/>
  <c r="G398" i="12" s="1"/>
  <c r="S498" i="7"/>
  <c r="K398" i="12" s="1"/>
  <c r="L398" i="12" s="1"/>
  <c r="M398" i="12" s="1"/>
  <c r="BV287" i="13" l="1"/>
  <c r="BY287" i="13"/>
  <c r="H398" i="12"/>
  <c r="I398" i="12" s="1"/>
  <c r="BA287" i="13"/>
  <c r="BD287" i="13" s="1"/>
  <c r="AK288" i="13"/>
  <c r="AT288" i="13" s="1"/>
  <c r="CC287" i="13"/>
  <c r="Q287" i="13"/>
  <c r="Z288" i="13" s="1"/>
  <c r="F498" i="7" s="1"/>
  <c r="K287" i="13"/>
  <c r="BR287" i="13"/>
  <c r="BS288" i="13" s="1"/>
  <c r="O287" i="13"/>
  <c r="N399" i="12"/>
  <c r="BU287" i="13" l="1"/>
  <c r="BX287" i="13"/>
  <c r="J399" i="12"/>
  <c r="AW288" i="13"/>
  <c r="AZ288" i="13" s="1"/>
  <c r="AJ288" i="13"/>
  <c r="AS288" i="13" s="1"/>
  <c r="CB287" i="13"/>
  <c r="BH288" i="13"/>
  <c r="N287" i="13"/>
  <c r="BQ288" i="13"/>
  <c r="BN288" i="13"/>
  <c r="J288" i="13"/>
  <c r="BC288" i="13" l="1"/>
  <c r="AV288" i="13"/>
  <c r="AY288" i="13" s="1"/>
  <c r="AI288" i="13"/>
  <c r="AR288" i="13" s="1"/>
  <c r="CA287" i="13"/>
  <c r="CD287" i="13" s="1"/>
  <c r="CE287" i="13" s="1"/>
  <c r="BP288" i="13"/>
  <c r="BM288" i="13"/>
  <c r="I288" i="13"/>
  <c r="M288" i="13"/>
  <c r="S288" i="13"/>
  <c r="AB289" i="13" s="1"/>
  <c r="R499" i="7"/>
  <c r="H499" i="7"/>
  <c r="J499" i="7"/>
  <c r="K499" i="7"/>
  <c r="Q499" i="7"/>
  <c r="N499" i="7"/>
  <c r="P499" i="7"/>
  <c r="O499" i="7"/>
  <c r="G499" i="7"/>
  <c r="I499" i="7"/>
  <c r="BW288" i="13" l="1"/>
  <c r="BZ288" i="13"/>
  <c r="BB288" i="13"/>
  <c r="AU288" i="13"/>
  <c r="AX288" i="13" s="1"/>
  <c r="CF287" i="13"/>
  <c r="P288" i="13"/>
  <c r="BO288" i="13"/>
  <c r="BL288" i="13"/>
  <c r="H288" i="13"/>
  <c r="S499" i="7"/>
  <c r="K399" i="12" s="1"/>
  <c r="L399" i="12" s="1"/>
  <c r="M399" i="12" s="1"/>
  <c r="L499" i="7"/>
  <c r="G399" i="12" s="1"/>
  <c r="R288" i="13"/>
  <c r="AA289" i="13" s="1"/>
  <c r="L288" i="13"/>
  <c r="BV288" i="13" l="1"/>
  <c r="BY288" i="13"/>
  <c r="BA288" i="13"/>
  <c r="BD288" i="13" s="1"/>
  <c r="H399" i="12"/>
  <c r="I399" i="12" s="1"/>
  <c r="AK289" i="13"/>
  <c r="AT289" i="13" s="1"/>
  <c r="CC288" i="13"/>
  <c r="O288" i="13"/>
  <c r="N400" i="12"/>
  <c r="K288" i="13"/>
  <c r="Q288" i="13"/>
  <c r="Z289" i="13" s="1"/>
  <c r="F499" i="7" s="1"/>
  <c r="BR288" i="13"/>
  <c r="BS289" i="13" s="1"/>
  <c r="BU288" i="13" l="1"/>
  <c r="BX288" i="13"/>
  <c r="J400" i="12"/>
  <c r="AW289" i="13"/>
  <c r="AZ289" i="13" s="1"/>
  <c r="AJ289" i="13"/>
  <c r="AS289" i="13" s="1"/>
  <c r="CB288" i="13"/>
  <c r="J289" i="13"/>
  <c r="BQ289" i="13"/>
  <c r="BN289" i="13"/>
  <c r="N288" i="13"/>
  <c r="BH289" i="13"/>
  <c r="BC289" i="13" l="1"/>
  <c r="AV289" i="13"/>
  <c r="AY289" i="13" s="1"/>
  <c r="AI289" i="13"/>
  <c r="AR289" i="13" s="1"/>
  <c r="CA288" i="13"/>
  <c r="CD288" i="13" s="1"/>
  <c r="CF288" i="13" s="1"/>
  <c r="S289" i="13"/>
  <c r="AB290" i="13" s="1"/>
  <c r="M289" i="13"/>
  <c r="I500" i="7"/>
  <c r="K500" i="7"/>
  <c r="Q500" i="7"/>
  <c r="O500" i="7"/>
  <c r="N500" i="7"/>
  <c r="G500" i="7"/>
  <c r="J500" i="7"/>
  <c r="P500" i="7"/>
  <c r="H500" i="7"/>
  <c r="R500" i="7"/>
  <c r="BP289" i="13"/>
  <c r="BM289" i="13"/>
  <c r="I289" i="13"/>
  <c r="BW289" i="13" l="1"/>
  <c r="BZ289" i="13"/>
  <c r="BB289" i="13"/>
  <c r="AU289" i="13"/>
  <c r="AX289" i="13" s="1"/>
  <c r="CE288" i="13"/>
  <c r="L500" i="7"/>
  <c r="G400" i="12" s="1"/>
  <c r="P289" i="13"/>
  <c r="R289" i="13"/>
  <c r="AA290" i="13" s="1"/>
  <c r="L289" i="13"/>
  <c r="BO289" i="13"/>
  <c r="H289" i="13"/>
  <c r="BL289" i="13"/>
  <c r="S500" i="7"/>
  <c r="K400" i="12" s="1"/>
  <c r="L400" i="12" s="1"/>
  <c r="M400" i="12" s="1"/>
  <c r="BV289" i="13" l="1"/>
  <c r="BY289" i="13"/>
  <c r="BA289" i="13"/>
  <c r="BD289" i="13" s="1"/>
  <c r="H400" i="12"/>
  <c r="I400" i="12" s="1"/>
  <c r="AK290" i="13"/>
  <c r="AT290" i="13" s="1"/>
  <c r="CC289" i="13"/>
  <c r="BR289" i="13"/>
  <c r="BS290" i="13" s="1"/>
  <c r="Q289" i="13"/>
  <c r="Z290" i="13" s="1"/>
  <c r="F500" i="7" s="1"/>
  <c r="K289" i="13"/>
  <c r="N401" i="12"/>
  <c r="O289" i="13"/>
  <c r="BU289" i="13" l="1"/>
  <c r="BX289" i="13"/>
  <c r="J401" i="12"/>
  <c r="AW290" i="13"/>
  <c r="AZ290" i="13" s="1"/>
  <c r="AJ290" i="13"/>
  <c r="AS290" i="13" s="1"/>
  <c r="CB289" i="13"/>
  <c r="BN290" i="13"/>
  <c r="BQ290" i="13"/>
  <c r="J290" i="13"/>
  <c r="BH290" i="13"/>
  <c r="N289" i="13"/>
  <c r="BC290" i="13" l="1"/>
  <c r="AV290" i="13"/>
  <c r="AY290" i="13" s="1"/>
  <c r="AI290" i="13"/>
  <c r="AR290" i="13" s="1"/>
  <c r="CA289" i="13"/>
  <c r="CD289" i="13" s="1"/>
  <c r="CE289" i="13" s="1"/>
  <c r="BM290" i="13"/>
  <c r="I290" i="13"/>
  <c r="BP290" i="13"/>
  <c r="K501" i="7"/>
  <c r="I501" i="7"/>
  <c r="H501" i="7"/>
  <c r="P501" i="7"/>
  <c r="Q501" i="7"/>
  <c r="O501" i="7"/>
  <c r="R501" i="7"/>
  <c r="G501" i="7"/>
  <c r="N501" i="7"/>
  <c r="J501" i="7"/>
  <c r="S290" i="13"/>
  <c r="AB291" i="13" s="1"/>
  <c r="M290" i="13"/>
  <c r="BW290" i="13" l="1"/>
  <c r="BZ290" i="13"/>
  <c r="BB290" i="13"/>
  <c r="AU290" i="13"/>
  <c r="AX290" i="13" s="1"/>
  <c r="CF289" i="13"/>
  <c r="BL290" i="13"/>
  <c r="H290" i="13"/>
  <c r="BO290" i="13"/>
  <c r="S501" i="7"/>
  <c r="K401" i="12" s="1"/>
  <c r="L401" i="12" s="1"/>
  <c r="M401" i="12" s="1"/>
  <c r="R290" i="13"/>
  <c r="AA291" i="13" s="1"/>
  <c r="L290" i="13"/>
  <c r="P290" i="13"/>
  <c r="L501" i="7"/>
  <c r="G401" i="12" s="1"/>
  <c r="BV290" i="13" l="1"/>
  <c r="BY290" i="13"/>
  <c r="BA290" i="13"/>
  <c r="BD290" i="13" s="1"/>
  <c r="H401" i="12"/>
  <c r="I401" i="12" s="1"/>
  <c r="AK291" i="13"/>
  <c r="AT291" i="13" s="1"/>
  <c r="CC290" i="13"/>
  <c r="N402" i="12"/>
  <c r="Q290" i="13"/>
  <c r="Z291" i="13" s="1"/>
  <c r="F501" i="7" s="1"/>
  <c r="BR290" i="13"/>
  <c r="BS291" i="13" s="1"/>
  <c r="K290" i="13"/>
  <c r="O290" i="13"/>
  <c r="BU290" i="13" l="1"/>
  <c r="BX290" i="13"/>
  <c r="J402" i="12"/>
  <c r="AW291" i="13"/>
  <c r="AZ291" i="13" s="1"/>
  <c r="AJ291" i="13"/>
  <c r="AS291" i="13" s="1"/>
  <c r="CB290" i="13"/>
  <c r="BH291" i="13"/>
  <c r="J291" i="13"/>
  <c r="BQ291" i="13"/>
  <c r="BN291" i="13"/>
  <c r="N290" i="13"/>
  <c r="BC291" i="13" l="1"/>
  <c r="AV291" i="13"/>
  <c r="AY291" i="13" s="1"/>
  <c r="AI291" i="13"/>
  <c r="AR291" i="13" s="1"/>
  <c r="CA290" i="13"/>
  <c r="CD290" i="13" s="1"/>
  <c r="CF290" i="13" s="1"/>
  <c r="BM291" i="13"/>
  <c r="BP291" i="13"/>
  <c r="I291" i="13"/>
  <c r="K502" i="7"/>
  <c r="Q502" i="7"/>
  <c r="P502" i="7"/>
  <c r="N502" i="7"/>
  <c r="O502" i="7"/>
  <c r="J502" i="7"/>
  <c r="G502" i="7"/>
  <c r="R502" i="7"/>
  <c r="I502" i="7"/>
  <c r="H502" i="7"/>
  <c r="M291" i="13"/>
  <c r="S291" i="13"/>
  <c r="AB292" i="13" s="1"/>
  <c r="BW291" i="13" l="1"/>
  <c r="BZ291" i="13"/>
  <c r="BB291" i="13"/>
  <c r="AU291" i="13"/>
  <c r="AX291" i="13" s="1"/>
  <c r="CE290" i="13"/>
  <c r="P291" i="13"/>
  <c r="L502" i="7"/>
  <c r="G402" i="12" s="1"/>
  <c r="S502" i="7"/>
  <c r="K402" i="12" s="1"/>
  <c r="L402" i="12" s="1"/>
  <c r="M402" i="12" s="1"/>
  <c r="BO291" i="13"/>
  <c r="H291" i="13"/>
  <c r="BL291" i="13"/>
  <c r="R291" i="13"/>
  <c r="AA292" i="13" s="1"/>
  <c r="L291" i="13"/>
  <c r="BV291" i="13" l="1"/>
  <c r="BY291" i="13"/>
  <c r="H402" i="12"/>
  <c r="I402" i="12" s="1"/>
  <c r="BA291" i="13"/>
  <c r="BD291" i="13" s="1"/>
  <c r="AK292" i="13"/>
  <c r="AT292" i="13" s="1"/>
  <c r="CC291" i="13"/>
  <c r="N403" i="12"/>
  <c r="O291" i="13"/>
  <c r="BR291" i="13"/>
  <c r="BS292" i="13" s="1"/>
  <c r="Q291" i="13"/>
  <c r="Z292" i="13" s="1"/>
  <c r="F502" i="7" s="1"/>
  <c r="K291" i="13"/>
  <c r="BU291" i="13" l="1"/>
  <c r="BX291" i="13"/>
  <c r="J403" i="12"/>
  <c r="AW292" i="13"/>
  <c r="AZ292" i="13" s="1"/>
  <c r="AJ292" i="13"/>
  <c r="AS292" i="13" s="1"/>
  <c r="CB291" i="13"/>
  <c r="BH292" i="13"/>
  <c r="BQ292" i="13"/>
  <c r="BN292" i="13"/>
  <c r="J292" i="13"/>
  <c r="N291" i="13"/>
  <c r="BC292" i="13" l="1"/>
  <c r="AV292" i="13"/>
  <c r="AY292" i="13" s="1"/>
  <c r="AI292" i="13"/>
  <c r="AR292" i="13" s="1"/>
  <c r="CA291" i="13"/>
  <c r="CD291" i="13" s="1"/>
  <c r="CF291" i="13" s="1"/>
  <c r="P503" i="7"/>
  <c r="H503" i="7"/>
  <c r="O503" i="7"/>
  <c r="Q503" i="7"/>
  <c r="G503" i="7"/>
  <c r="K503" i="7"/>
  <c r="N503" i="7"/>
  <c r="J503" i="7"/>
  <c r="R503" i="7"/>
  <c r="I503" i="7"/>
  <c r="S292" i="13"/>
  <c r="AB293" i="13" s="1"/>
  <c r="M292" i="13"/>
  <c r="I292" i="13"/>
  <c r="BM292" i="13"/>
  <c r="BP292" i="13"/>
  <c r="BW292" i="13" l="1"/>
  <c r="BZ292" i="13"/>
  <c r="BB292" i="13"/>
  <c r="AU292" i="13"/>
  <c r="AX292" i="13" s="1"/>
  <c r="CE291" i="13"/>
  <c r="P292" i="13"/>
  <c r="BO292" i="13"/>
  <c r="H292" i="13"/>
  <c r="BL292" i="13"/>
  <c r="L503" i="7"/>
  <c r="G403" i="12" s="1"/>
  <c r="L292" i="13"/>
  <c r="R292" i="13"/>
  <c r="AA293" i="13" s="1"/>
  <c r="S503" i="7"/>
  <c r="K403" i="12" s="1"/>
  <c r="L403" i="12" s="1"/>
  <c r="M403" i="12" s="1"/>
  <c r="BV292" i="13" l="1"/>
  <c r="BY292" i="13"/>
  <c r="H403" i="12"/>
  <c r="I403" i="12" s="1"/>
  <c r="BA292" i="13"/>
  <c r="BD292" i="13" s="1"/>
  <c r="AK293" i="13"/>
  <c r="AT293" i="13" s="1"/>
  <c r="CC292" i="13"/>
  <c r="N404" i="12"/>
  <c r="Q292" i="13"/>
  <c r="Z293" i="13" s="1"/>
  <c r="F503" i="7" s="1"/>
  <c r="K292" i="13"/>
  <c r="BR292" i="13"/>
  <c r="BS293" i="13" s="1"/>
  <c r="O292" i="13"/>
  <c r="BU292" i="13" l="1"/>
  <c r="BX292" i="13"/>
  <c r="J404" i="12"/>
  <c r="AW293" i="13"/>
  <c r="AZ293" i="13" s="1"/>
  <c r="AJ293" i="13"/>
  <c r="AS293" i="13" s="1"/>
  <c r="CB292" i="13"/>
  <c r="N292" i="13"/>
  <c r="BH293" i="13"/>
  <c r="BN293" i="13"/>
  <c r="BQ293" i="13"/>
  <c r="J293" i="13"/>
  <c r="BC293" i="13" l="1"/>
  <c r="AV293" i="13"/>
  <c r="AY293" i="13" s="1"/>
  <c r="AI293" i="13"/>
  <c r="AR293" i="13" s="1"/>
  <c r="CA292" i="13"/>
  <c r="CD292" i="13" s="1"/>
  <c r="CF292" i="13" s="1"/>
  <c r="S293" i="13"/>
  <c r="AB294" i="13" s="1"/>
  <c r="M293" i="13"/>
  <c r="BM293" i="13"/>
  <c r="BP293" i="13"/>
  <c r="I293" i="13"/>
  <c r="O504" i="7"/>
  <c r="G504" i="7"/>
  <c r="P504" i="7"/>
  <c r="H504" i="7"/>
  <c r="Q504" i="7"/>
  <c r="K504" i="7"/>
  <c r="J504" i="7"/>
  <c r="I504" i="7"/>
  <c r="N504" i="7"/>
  <c r="R504" i="7"/>
  <c r="BW293" i="13" l="1"/>
  <c r="BZ293" i="13"/>
  <c r="BB293" i="13"/>
  <c r="AU293" i="13"/>
  <c r="AX293" i="13" s="1"/>
  <c r="CE292" i="13"/>
  <c r="S504" i="7"/>
  <c r="K404" i="12" s="1"/>
  <c r="L404" i="12" s="1"/>
  <c r="M404" i="12" s="1"/>
  <c r="BO293" i="13"/>
  <c r="BL293" i="13"/>
  <c r="H293" i="13"/>
  <c r="L504" i="7"/>
  <c r="G404" i="12" s="1"/>
  <c r="L293" i="13"/>
  <c r="R293" i="13"/>
  <c r="AA294" i="13" s="1"/>
  <c r="P293" i="13"/>
  <c r="BV293" i="13" l="1"/>
  <c r="BY293" i="13"/>
  <c r="BA293" i="13"/>
  <c r="BD293" i="13" s="1"/>
  <c r="H404" i="12"/>
  <c r="I404" i="12" s="1"/>
  <c r="AK294" i="13"/>
  <c r="AT294" i="13" s="1"/>
  <c r="CC293" i="13"/>
  <c r="N405" i="12"/>
  <c r="BR293" i="13"/>
  <c r="BS294" i="13" s="1"/>
  <c r="Q293" i="13"/>
  <c r="Z294" i="13" s="1"/>
  <c r="F504" i="7" s="1"/>
  <c r="K293" i="13"/>
  <c r="O293" i="13"/>
  <c r="BU293" i="13" l="1"/>
  <c r="BX293" i="13"/>
  <c r="J405" i="12"/>
  <c r="AW294" i="13"/>
  <c r="AZ294" i="13" s="1"/>
  <c r="AJ294" i="13"/>
  <c r="AS294" i="13" s="1"/>
  <c r="CB293" i="13"/>
  <c r="BQ294" i="13"/>
  <c r="J294" i="13"/>
  <c r="BN294" i="13"/>
  <c r="BH294" i="13"/>
  <c r="N293" i="13"/>
  <c r="BC294" i="13" l="1"/>
  <c r="AV294" i="13"/>
  <c r="AY294" i="13" s="1"/>
  <c r="AI294" i="13"/>
  <c r="AR294" i="13" s="1"/>
  <c r="CA293" i="13"/>
  <c r="CD293" i="13" s="1"/>
  <c r="CF293" i="13" s="1"/>
  <c r="I294" i="13"/>
  <c r="BP294" i="13"/>
  <c r="BM294" i="13"/>
  <c r="S294" i="13"/>
  <c r="AB295" i="13" s="1"/>
  <c r="M294" i="13"/>
  <c r="K505" i="7"/>
  <c r="G505" i="7"/>
  <c r="R505" i="7"/>
  <c r="I505" i="7"/>
  <c r="P505" i="7"/>
  <c r="N505" i="7"/>
  <c r="J505" i="7"/>
  <c r="O505" i="7"/>
  <c r="H505" i="7"/>
  <c r="Q505" i="7"/>
  <c r="BW294" i="13" l="1"/>
  <c r="BZ294" i="13"/>
  <c r="BB294" i="13"/>
  <c r="AU294" i="13"/>
  <c r="AX294" i="13" s="1"/>
  <c r="CE293" i="13"/>
  <c r="S505" i="7"/>
  <c r="K405" i="12" s="1"/>
  <c r="L405" i="12" s="1"/>
  <c r="M405" i="12" s="1"/>
  <c r="L505" i="7"/>
  <c r="G405" i="12" s="1"/>
  <c r="P294" i="13"/>
  <c r="R294" i="13"/>
  <c r="AA295" i="13" s="1"/>
  <c r="L294" i="13"/>
  <c r="BO294" i="13"/>
  <c r="BL294" i="13"/>
  <c r="H294" i="13"/>
  <c r="BV294" i="13" l="1"/>
  <c r="BY294" i="13"/>
  <c r="BA294" i="13"/>
  <c r="BD294" i="13" s="1"/>
  <c r="H405" i="12"/>
  <c r="I405" i="12" s="1"/>
  <c r="AK295" i="13"/>
  <c r="AT295" i="13" s="1"/>
  <c r="CC294" i="13"/>
  <c r="N406" i="12"/>
  <c r="Q294" i="13"/>
  <c r="Z295" i="13" s="1"/>
  <c r="F505" i="7" s="1"/>
  <c r="K294" i="13"/>
  <c r="BR294" i="13"/>
  <c r="BS295" i="13" s="1"/>
  <c r="O294" i="13"/>
  <c r="BU294" i="13" l="1"/>
  <c r="BX294" i="13"/>
  <c r="J406" i="12"/>
  <c r="AW295" i="13"/>
  <c r="AZ295" i="13" s="1"/>
  <c r="AJ295" i="13"/>
  <c r="AS295" i="13" s="1"/>
  <c r="CB294" i="13"/>
  <c r="BH295" i="13"/>
  <c r="N294" i="13"/>
  <c r="BQ295" i="13"/>
  <c r="BN295" i="13"/>
  <c r="J295" i="13"/>
  <c r="BC295" i="13" l="1"/>
  <c r="AV295" i="13"/>
  <c r="AY295" i="13" s="1"/>
  <c r="AI295" i="13"/>
  <c r="AR295" i="13" s="1"/>
  <c r="CA294" i="13"/>
  <c r="CD294" i="13" s="1"/>
  <c r="CF294" i="13" s="1"/>
  <c r="I295" i="13"/>
  <c r="BP295" i="13"/>
  <c r="BM295" i="13"/>
  <c r="S295" i="13"/>
  <c r="AB296" i="13" s="1"/>
  <c r="M295" i="13"/>
  <c r="N506" i="7"/>
  <c r="O506" i="7"/>
  <c r="H506" i="7"/>
  <c r="R506" i="7"/>
  <c r="J506" i="7"/>
  <c r="G506" i="7"/>
  <c r="Q506" i="7"/>
  <c r="K506" i="7"/>
  <c r="I506" i="7"/>
  <c r="P506" i="7"/>
  <c r="BW295" i="13" l="1"/>
  <c r="BZ295" i="13"/>
  <c r="BB295" i="13"/>
  <c r="AU295" i="13"/>
  <c r="AX295" i="13" s="1"/>
  <c r="CE294" i="13"/>
  <c r="L506" i="7"/>
  <c r="G406" i="12" s="1"/>
  <c r="BL295" i="13"/>
  <c r="BO295" i="13"/>
  <c r="H295" i="13"/>
  <c r="S506" i="7"/>
  <c r="K406" i="12" s="1"/>
  <c r="L406" i="12" s="1"/>
  <c r="M406" i="12" s="1"/>
  <c r="R295" i="13"/>
  <c r="AA296" i="13" s="1"/>
  <c r="L295" i="13"/>
  <c r="P295" i="13"/>
  <c r="BV295" i="13" l="1"/>
  <c r="BY295" i="13"/>
  <c r="BA295" i="13"/>
  <c r="BD295" i="13" s="1"/>
  <c r="H406" i="12"/>
  <c r="I406" i="12" s="1"/>
  <c r="AK296" i="13"/>
  <c r="AT296" i="13" s="1"/>
  <c r="CC295" i="13"/>
  <c r="N407" i="12"/>
  <c r="O295" i="13"/>
  <c r="BR295" i="13"/>
  <c r="BS296" i="13" s="1"/>
  <c r="Q295" i="13"/>
  <c r="Z296" i="13" s="1"/>
  <c r="F506" i="7" s="1"/>
  <c r="K295" i="13"/>
  <c r="BU295" i="13" l="1"/>
  <c r="BX295" i="13"/>
  <c r="J407" i="12"/>
  <c r="AW296" i="13"/>
  <c r="AZ296" i="13" s="1"/>
  <c r="AJ296" i="13"/>
  <c r="AS296" i="13" s="1"/>
  <c r="CB295" i="13"/>
  <c r="J296" i="13"/>
  <c r="BN296" i="13"/>
  <c r="BQ296" i="13"/>
  <c r="BH296" i="13"/>
  <c r="N295" i="13"/>
  <c r="BC296" i="13" l="1"/>
  <c r="AV296" i="13"/>
  <c r="AY296" i="13" s="1"/>
  <c r="AI296" i="13"/>
  <c r="AR296" i="13" s="1"/>
  <c r="CA295" i="13"/>
  <c r="CD295" i="13" s="1"/>
  <c r="CF295" i="13" s="1"/>
  <c r="BM296" i="13"/>
  <c r="I296" i="13"/>
  <c r="BP296" i="13"/>
  <c r="S296" i="13"/>
  <c r="AB297" i="13" s="1"/>
  <c r="M296" i="13"/>
  <c r="P507" i="7"/>
  <c r="H507" i="7"/>
  <c r="J507" i="7"/>
  <c r="N507" i="7"/>
  <c r="O507" i="7"/>
  <c r="K507" i="7"/>
  <c r="Q507" i="7"/>
  <c r="I507" i="7"/>
  <c r="G507" i="7"/>
  <c r="R507" i="7"/>
  <c r="BW296" i="13" l="1"/>
  <c r="BZ296" i="13"/>
  <c r="BB296" i="13"/>
  <c r="AU296" i="13"/>
  <c r="AX296" i="13" s="1"/>
  <c r="CE295" i="13"/>
  <c r="L507" i="7"/>
  <c r="G407" i="12" s="1"/>
  <c r="BO296" i="13"/>
  <c r="H296" i="13"/>
  <c r="BL296" i="13"/>
  <c r="S507" i="7"/>
  <c r="K407" i="12" s="1"/>
  <c r="L407" i="12" s="1"/>
  <c r="M407" i="12" s="1"/>
  <c r="P296" i="13"/>
  <c r="R296" i="13"/>
  <c r="AA297" i="13" s="1"/>
  <c r="L296" i="13"/>
  <c r="BV296" i="13" l="1"/>
  <c r="BY296" i="13"/>
  <c r="BA296" i="13"/>
  <c r="BD296" i="13" s="1"/>
  <c r="H407" i="12"/>
  <c r="I407" i="12" s="1"/>
  <c r="AK297" i="13"/>
  <c r="AT297" i="13" s="1"/>
  <c r="CC296" i="13"/>
  <c r="O296" i="13"/>
  <c r="N408" i="12"/>
  <c r="K296" i="13"/>
  <c r="BR296" i="13"/>
  <c r="BS297" i="13" s="1"/>
  <c r="Q296" i="13"/>
  <c r="Z297" i="13" s="1"/>
  <c r="F507" i="7" s="1"/>
  <c r="BU296" i="13" l="1"/>
  <c r="BX296" i="13"/>
  <c r="J408" i="12"/>
  <c r="AW297" i="13"/>
  <c r="AZ297" i="13" s="1"/>
  <c r="AJ297" i="13"/>
  <c r="AS297" i="13" s="1"/>
  <c r="CB296" i="13"/>
  <c r="N296" i="13"/>
  <c r="BH297" i="13"/>
  <c r="BN297" i="13"/>
  <c r="BQ297" i="13"/>
  <c r="J297" i="13"/>
  <c r="BC297" i="13" l="1"/>
  <c r="AV297" i="13"/>
  <c r="AY297" i="13" s="1"/>
  <c r="AI297" i="13"/>
  <c r="AR297" i="13" s="1"/>
  <c r="CA296" i="13"/>
  <c r="CD296" i="13" s="1"/>
  <c r="CF296" i="13" s="1"/>
  <c r="S297" i="13"/>
  <c r="AB298" i="13" s="1"/>
  <c r="M297" i="13"/>
  <c r="G508" i="7"/>
  <c r="H508" i="7"/>
  <c r="O508" i="7"/>
  <c r="P508" i="7"/>
  <c r="R508" i="7"/>
  <c r="I508" i="7"/>
  <c r="Q508" i="7"/>
  <c r="N508" i="7"/>
  <c r="J508" i="7"/>
  <c r="K508" i="7"/>
  <c r="BP297" i="13"/>
  <c r="I297" i="13"/>
  <c r="BM297" i="13"/>
  <c r="BW297" i="13" l="1"/>
  <c r="BZ297" i="13"/>
  <c r="BB297" i="13"/>
  <c r="AU297" i="13"/>
  <c r="AX297" i="13" s="1"/>
  <c r="CE296" i="13"/>
  <c r="P297" i="13"/>
  <c r="S508" i="7"/>
  <c r="K408" i="12" s="1"/>
  <c r="L408" i="12" s="1"/>
  <c r="M408" i="12" s="1"/>
  <c r="L508" i="7"/>
  <c r="G408" i="12" s="1"/>
  <c r="BO297" i="13"/>
  <c r="H297" i="13"/>
  <c r="BL297" i="13"/>
  <c r="R297" i="13"/>
  <c r="AA298" i="13" s="1"/>
  <c r="L297" i="13"/>
  <c r="BV297" i="13" l="1"/>
  <c r="BY297" i="13"/>
  <c r="BA297" i="13"/>
  <c r="BD297" i="13" s="1"/>
  <c r="H408" i="12"/>
  <c r="I408" i="12" s="1"/>
  <c r="AK298" i="13"/>
  <c r="AT298" i="13" s="1"/>
  <c r="CC297" i="13"/>
  <c r="N409" i="12"/>
  <c r="O297" i="13"/>
  <c r="K297" i="13"/>
  <c r="BR297" i="13"/>
  <c r="BS298" i="13" s="1"/>
  <c r="Q297" i="13"/>
  <c r="Z298" i="13" s="1"/>
  <c r="F508" i="7" s="1"/>
  <c r="BU297" i="13" l="1"/>
  <c r="BX297" i="13"/>
  <c r="J409" i="12"/>
  <c r="AW298" i="13"/>
  <c r="AZ298" i="13" s="1"/>
  <c r="AJ298" i="13"/>
  <c r="AS298" i="13" s="1"/>
  <c r="CB297" i="13"/>
  <c r="BH298" i="13"/>
  <c r="N297" i="13"/>
  <c r="BQ298" i="13"/>
  <c r="J298" i="13"/>
  <c r="BN298" i="13"/>
  <c r="BC298" i="13" l="1"/>
  <c r="AV298" i="13"/>
  <c r="AY298" i="13" s="1"/>
  <c r="AI298" i="13"/>
  <c r="AR298" i="13" s="1"/>
  <c r="CA297" i="13"/>
  <c r="CD297" i="13" s="1"/>
  <c r="CE297" i="13" s="1"/>
  <c r="M298" i="13"/>
  <c r="S298" i="13"/>
  <c r="AB299" i="13" s="1"/>
  <c r="O509" i="7"/>
  <c r="K509" i="7"/>
  <c r="R509" i="7"/>
  <c r="Q509" i="7"/>
  <c r="H509" i="7"/>
  <c r="N509" i="7"/>
  <c r="J509" i="7"/>
  <c r="I509" i="7"/>
  <c r="G509" i="7"/>
  <c r="P509" i="7"/>
  <c r="BP298" i="13"/>
  <c r="I298" i="13"/>
  <c r="BM298" i="13"/>
  <c r="BW298" i="13" l="1"/>
  <c r="BZ298" i="13"/>
  <c r="BB298" i="13"/>
  <c r="AU298" i="13"/>
  <c r="AX298" i="13" s="1"/>
  <c r="CF297" i="13"/>
  <c r="R298" i="13"/>
  <c r="AA299" i="13" s="1"/>
  <c r="L298" i="13"/>
  <c r="S509" i="7"/>
  <c r="K409" i="12" s="1"/>
  <c r="L409" i="12" s="1"/>
  <c r="M409" i="12" s="1"/>
  <c r="BL298" i="13"/>
  <c r="H298" i="13"/>
  <c r="BO298" i="13"/>
  <c r="P298" i="13"/>
  <c r="L509" i="7"/>
  <c r="G409" i="12" s="1"/>
  <c r="BV298" i="13" l="1"/>
  <c r="BY298" i="13"/>
  <c r="BA298" i="13"/>
  <c r="BD298" i="13" s="1"/>
  <c r="H409" i="12"/>
  <c r="I409" i="12" s="1"/>
  <c r="AK299" i="13"/>
  <c r="AT299" i="13" s="1"/>
  <c r="CC298" i="13"/>
  <c r="O298" i="13"/>
  <c r="BR298" i="13"/>
  <c r="BS299" i="13" s="1"/>
  <c r="K298" i="13"/>
  <c r="Q298" i="13"/>
  <c r="Z299" i="13" s="1"/>
  <c r="F509" i="7" s="1"/>
  <c r="N410" i="12"/>
  <c r="BU298" i="13" l="1"/>
  <c r="BX298" i="13"/>
  <c r="J410" i="12"/>
  <c r="AW299" i="13"/>
  <c r="AZ299" i="13" s="1"/>
  <c r="AJ299" i="13"/>
  <c r="AS299" i="13" s="1"/>
  <c r="CB298" i="13"/>
  <c r="N298" i="13"/>
  <c r="BQ299" i="13"/>
  <c r="J299" i="13"/>
  <c r="BN299" i="13"/>
  <c r="BH299" i="13"/>
  <c r="BC299" i="13" l="1"/>
  <c r="AV299" i="13"/>
  <c r="AY299" i="13" s="1"/>
  <c r="AI299" i="13"/>
  <c r="AR299" i="13" s="1"/>
  <c r="CA298" i="13"/>
  <c r="CD298" i="13" s="1"/>
  <c r="CF298" i="13" s="1"/>
  <c r="BM299" i="13"/>
  <c r="I299" i="13"/>
  <c r="BP299" i="13"/>
  <c r="N510" i="7"/>
  <c r="H510" i="7"/>
  <c r="O510" i="7"/>
  <c r="R510" i="7"/>
  <c r="Q510" i="7"/>
  <c r="J510" i="7"/>
  <c r="I510" i="7"/>
  <c r="K510" i="7"/>
  <c r="G510" i="7"/>
  <c r="P510" i="7"/>
  <c r="M299" i="13"/>
  <c r="S299" i="13"/>
  <c r="AB300" i="13" s="1"/>
  <c r="BW299" i="13" l="1"/>
  <c r="BZ299" i="13"/>
  <c r="BB299" i="13"/>
  <c r="AU299" i="13"/>
  <c r="AX299" i="13" s="1"/>
  <c r="CE298" i="13"/>
  <c r="L510" i="7"/>
  <c r="G410" i="12" s="1"/>
  <c r="S510" i="7"/>
  <c r="K410" i="12" s="1"/>
  <c r="L410" i="12" s="1"/>
  <c r="M410" i="12" s="1"/>
  <c r="H299" i="13"/>
  <c r="BO299" i="13"/>
  <c r="BL299" i="13"/>
  <c r="P299" i="13"/>
  <c r="L299" i="13"/>
  <c r="R299" i="13"/>
  <c r="AA300" i="13" s="1"/>
  <c r="BV299" i="13" l="1"/>
  <c r="BY299" i="13"/>
  <c r="BA299" i="13"/>
  <c r="BD299" i="13" s="1"/>
  <c r="H410" i="12"/>
  <c r="I410" i="12" s="1"/>
  <c r="AK300" i="13"/>
  <c r="AT300" i="13" s="1"/>
  <c r="CC299" i="13"/>
  <c r="K299" i="13"/>
  <c r="Q299" i="13"/>
  <c r="Z300" i="13" s="1"/>
  <c r="F510" i="7" s="1"/>
  <c r="BR299" i="13"/>
  <c r="BS300" i="13" s="1"/>
  <c r="O299" i="13"/>
  <c r="N411" i="12"/>
  <c r="BU299" i="13" l="1"/>
  <c r="BX299" i="13"/>
  <c r="J411" i="12"/>
  <c r="AW300" i="13"/>
  <c r="AZ300" i="13" s="1"/>
  <c r="AJ300" i="13"/>
  <c r="AS300" i="13" s="1"/>
  <c r="CB299" i="13"/>
  <c r="BH300" i="13"/>
  <c r="J300" i="13"/>
  <c r="BQ300" i="13"/>
  <c r="BN300" i="13"/>
  <c r="N299" i="13"/>
  <c r="BC300" i="13" l="1"/>
  <c r="AV300" i="13"/>
  <c r="AY300" i="13" s="1"/>
  <c r="AI300" i="13"/>
  <c r="AR300" i="13" s="1"/>
  <c r="CA299" i="13"/>
  <c r="CD299" i="13" s="1"/>
  <c r="CF299" i="13" s="1"/>
  <c r="M300" i="13"/>
  <c r="S300" i="13"/>
  <c r="AB301" i="13" s="1"/>
  <c r="BP300" i="13"/>
  <c r="I300" i="13"/>
  <c r="BM300" i="13"/>
  <c r="G511" i="7"/>
  <c r="R511" i="7"/>
  <c r="I511" i="7"/>
  <c r="H511" i="7"/>
  <c r="P511" i="7"/>
  <c r="K511" i="7"/>
  <c r="N511" i="7"/>
  <c r="J511" i="7"/>
  <c r="Q511" i="7"/>
  <c r="O511" i="7"/>
  <c r="BW300" i="13" l="1"/>
  <c r="BZ300" i="13"/>
  <c r="BB300" i="13"/>
  <c r="AU300" i="13"/>
  <c r="AX300" i="13" s="1"/>
  <c r="CE299" i="13"/>
  <c r="L511" i="7"/>
  <c r="G411" i="12" s="1"/>
  <c r="P300" i="13"/>
  <c r="S511" i="7"/>
  <c r="K411" i="12" s="1"/>
  <c r="L411" i="12" s="1"/>
  <c r="M411" i="12" s="1"/>
  <c r="BO300" i="13"/>
  <c r="BL300" i="13"/>
  <c r="H300" i="13"/>
  <c r="R300" i="13"/>
  <c r="AA301" i="13" s="1"/>
  <c r="L300" i="13"/>
  <c r="BV300" i="13" l="1"/>
  <c r="BY300" i="13"/>
  <c r="BA300" i="13"/>
  <c r="BD300" i="13" s="1"/>
  <c r="H411" i="12"/>
  <c r="I411" i="12" s="1"/>
  <c r="AK301" i="13"/>
  <c r="AT301" i="13" s="1"/>
  <c r="CC300" i="13"/>
  <c r="N412" i="12"/>
  <c r="O300" i="13"/>
  <c r="K300" i="13"/>
  <c r="Q300" i="13"/>
  <c r="Z301" i="13" s="1"/>
  <c r="F511" i="7" s="1"/>
  <c r="BR300" i="13"/>
  <c r="BS301" i="13" s="1"/>
  <c r="BU300" i="13" l="1"/>
  <c r="BX300" i="13"/>
  <c r="J412" i="12"/>
  <c r="AW301" i="13"/>
  <c r="AZ301" i="13" s="1"/>
  <c r="AJ301" i="13"/>
  <c r="AS301" i="13" s="1"/>
  <c r="CB300" i="13"/>
  <c r="BH301" i="13"/>
  <c r="N300" i="13"/>
  <c r="J301" i="13"/>
  <c r="BQ301" i="13"/>
  <c r="BN301" i="13"/>
  <c r="BC301" i="13" l="1"/>
  <c r="AV301" i="13"/>
  <c r="AY301" i="13" s="1"/>
  <c r="AI301" i="13"/>
  <c r="AR301" i="13" s="1"/>
  <c r="CA300" i="13"/>
  <c r="CD300" i="13" s="1"/>
  <c r="CF300" i="13" s="1"/>
  <c r="P512" i="7"/>
  <c r="N512" i="7"/>
  <c r="R512" i="7"/>
  <c r="O512" i="7"/>
  <c r="Q512" i="7"/>
  <c r="G512" i="7"/>
  <c r="H512" i="7"/>
  <c r="I512" i="7"/>
  <c r="J512" i="7"/>
  <c r="K512" i="7"/>
  <c r="BP301" i="13"/>
  <c r="BM301" i="13"/>
  <c r="I301" i="13"/>
  <c r="S301" i="13"/>
  <c r="AB302" i="13" s="1"/>
  <c r="M301" i="13"/>
  <c r="BW301" i="13" l="1"/>
  <c r="BZ301" i="13"/>
  <c r="BB301" i="13"/>
  <c r="CE300" i="13"/>
  <c r="P301" i="13"/>
  <c r="L512" i="7"/>
  <c r="G412" i="12" s="1"/>
  <c r="S512" i="7"/>
  <c r="K412" i="12" s="1"/>
  <c r="L412" i="12" s="1"/>
  <c r="M412" i="12" s="1"/>
  <c r="L301" i="13"/>
  <c r="R301" i="13"/>
  <c r="AA302" i="13" s="1"/>
  <c r="BV301" i="13" l="1"/>
  <c r="BY301" i="13"/>
  <c r="H412" i="12"/>
  <c r="I412" i="12" s="1"/>
  <c r="AU301" i="13"/>
  <c r="AX301" i="13" s="1"/>
  <c r="BL301" i="13"/>
  <c r="H301" i="13"/>
  <c r="Q301" i="13" s="1"/>
  <c r="Z302" i="13" s="1"/>
  <c r="F512" i="7" s="1"/>
  <c r="BO301" i="13"/>
  <c r="AK302" i="13"/>
  <c r="AT302" i="13" s="1"/>
  <c r="CC301" i="13"/>
  <c r="O301" i="13"/>
  <c r="N413" i="12"/>
  <c r="BA301" i="13" l="1"/>
  <c r="BD301" i="13" s="1"/>
  <c r="J413" i="12"/>
  <c r="K301" i="13"/>
  <c r="BX301" i="13" s="1"/>
  <c r="AW302" i="13"/>
  <c r="AZ302" i="13" s="1"/>
  <c r="BR301" i="13"/>
  <c r="BS302" i="13" s="1"/>
  <c r="AJ302" i="13"/>
  <c r="AS302" i="13" s="1"/>
  <c r="CB301" i="13"/>
  <c r="BN302" i="13"/>
  <c r="J302" i="13"/>
  <c r="BQ302" i="13"/>
  <c r="BH302" i="13"/>
  <c r="BU301" i="13" l="1"/>
  <c r="CA301" i="13" s="1"/>
  <c r="CD301" i="13" s="1"/>
  <c r="CF301" i="13" s="1"/>
  <c r="BC302" i="13"/>
  <c r="N301" i="13"/>
  <c r="AV302" i="13"/>
  <c r="AY302" i="13" s="1"/>
  <c r="AI302" i="13"/>
  <c r="M302" i="13"/>
  <c r="S302" i="13"/>
  <c r="AB303" i="13" s="1"/>
  <c r="R513" i="7"/>
  <c r="H513" i="7"/>
  <c r="N513" i="7"/>
  <c r="K513" i="7"/>
  <c r="I513" i="7"/>
  <c r="G513" i="7"/>
  <c r="Q513" i="7"/>
  <c r="P513" i="7"/>
  <c r="J513" i="7"/>
  <c r="O513" i="7"/>
  <c r="BP302" i="13"/>
  <c r="I302" i="13"/>
  <c r="BM302" i="13"/>
  <c r="BW302" i="13" l="1"/>
  <c r="BZ302" i="13"/>
  <c r="AR302" i="13"/>
  <c r="H302" i="13" s="1"/>
  <c r="BB302" i="13"/>
  <c r="CE301" i="13"/>
  <c r="L302" i="13"/>
  <c r="R302" i="13"/>
  <c r="AA303" i="13" s="1"/>
  <c r="S513" i="7"/>
  <c r="K413" i="12" s="1"/>
  <c r="L413" i="12" s="1"/>
  <c r="M413" i="12" s="1"/>
  <c r="P302" i="13"/>
  <c r="L513" i="7"/>
  <c r="G413" i="12" s="1"/>
  <c r="BV302" i="13" l="1"/>
  <c r="BY302" i="13"/>
  <c r="H413" i="12"/>
  <c r="I413" i="12" s="1"/>
  <c r="AU302" i="13"/>
  <c r="AX302" i="13" s="1"/>
  <c r="BL302" i="13"/>
  <c r="BO302" i="13"/>
  <c r="AK303" i="13"/>
  <c r="AT303" i="13" s="1"/>
  <c r="CC302" i="13"/>
  <c r="N414" i="12"/>
  <c r="O302" i="13"/>
  <c r="BR302" i="13"/>
  <c r="BS303" i="13" s="1"/>
  <c r="K302" i="13"/>
  <c r="Q302" i="13"/>
  <c r="Z303" i="13" s="1"/>
  <c r="F513" i="7" s="1"/>
  <c r="BU302" i="13" l="1"/>
  <c r="BX302" i="13"/>
  <c r="J414" i="12"/>
  <c r="BA302" i="13"/>
  <c r="BD302" i="13" s="1"/>
  <c r="AW303" i="13"/>
  <c r="AZ303" i="13" s="1"/>
  <c r="AJ303" i="13"/>
  <c r="AS303" i="13" s="1"/>
  <c r="CB302" i="13"/>
  <c r="N302" i="13"/>
  <c r="BQ303" i="13"/>
  <c r="J303" i="13"/>
  <c r="BN303" i="13"/>
  <c r="BH303" i="13"/>
  <c r="BC303" i="13" l="1"/>
  <c r="AV303" i="13"/>
  <c r="AY303" i="13" s="1"/>
  <c r="AI303" i="13"/>
  <c r="AR303" i="13" s="1"/>
  <c r="CA302" i="13"/>
  <c r="CD302" i="13" s="1"/>
  <c r="CF302" i="13" s="1"/>
  <c r="BM303" i="13"/>
  <c r="BP303" i="13"/>
  <c r="I303" i="13"/>
  <c r="M303" i="13"/>
  <c r="S303" i="13"/>
  <c r="AB304" i="13" s="1"/>
  <c r="J514" i="7"/>
  <c r="N514" i="7"/>
  <c r="Q514" i="7"/>
  <c r="P514" i="7"/>
  <c r="R514" i="7"/>
  <c r="H514" i="7"/>
  <c r="O514" i="7"/>
  <c r="K514" i="7"/>
  <c r="G514" i="7"/>
  <c r="I514" i="7"/>
  <c r="BW303" i="13" l="1"/>
  <c r="BZ303" i="13"/>
  <c r="BB303" i="13"/>
  <c r="AU303" i="13"/>
  <c r="AX303" i="13" s="1"/>
  <c r="CE302" i="13"/>
  <c r="L514" i="7"/>
  <c r="G414" i="12" s="1"/>
  <c r="P303" i="13"/>
  <c r="S514" i="7"/>
  <c r="K414" i="12" s="1"/>
  <c r="L414" i="12" s="1"/>
  <c r="M414" i="12" s="1"/>
  <c r="BO303" i="13"/>
  <c r="H303" i="13"/>
  <c r="BL303" i="13"/>
  <c r="L303" i="13"/>
  <c r="R303" i="13"/>
  <c r="AA304" i="13" s="1"/>
  <c r="BV303" i="13" l="1"/>
  <c r="BY303" i="13"/>
  <c r="BA303" i="13"/>
  <c r="BD303" i="13" s="1"/>
  <c r="H414" i="12"/>
  <c r="I414" i="12" s="1"/>
  <c r="AK304" i="13"/>
  <c r="AT304" i="13" s="1"/>
  <c r="CC303" i="13"/>
  <c r="N415" i="12"/>
  <c r="K303" i="13"/>
  <c r="Q303" i="13"/>
  <c r="Z304" i="13" s="1"/>
  <c r="F514" i="7" s="1"/>
  <c r="BR303" i="13"/>
  <c r="BS304" i="13" s="1"/>
  <c r="O303" i="13"/>
  <c r="BU303" i="13" l="1"/>
  <c r="BX303" i="13"/>
  <c r="J415" i="12"/>
  <c r="AW304" i="13"/>
  <c r="AZ304" i="13" s="1"/>
  <c r="AJ304" i="13"/>
  <c r="AS304" i="13" s="1"/>
  <c r="CB303" i="13"/>
  <c r="N303" i="13"/>
  <c r="BH304" i="13"/>
  <c r="BQ304" i="13"/>
  <c r="J304" i="13"/>
  <c r="BN304" i="13"/>
  <c r="BC304" i="13" l="1"/>
  <c r="AV304" i="13"/>
  <c r="AY304" i="13" s="1"/>
  <c r="AI304" i="13"/>
  <c r="AR304" i="13" s="1"/>
  <c r="CA303" i="13"/>
  <c r="CD303" i="13" s="1"/>
  <c r="CF303" i="13" s="1"/>
  <c r="R515" i="7"/>
  <c r="H515" i="7"/>
  <c r="J515" i="7"/>
  <c r="I515" i="7"/>
  <c r="K515" i="7"/>
  <c r="Q515" i="7"/>
  <c r="P515" i="7"/>
  <c r="O515" i="7"/>
  <c r="N515" i="7"/>
  <c r="G515" i="7"/>
  <c r="S304" i="13"/>
  <c r="AB305" i="13" s="1"/>
  <c r="M304" i="13"/>
  <c r="BP304" i="13"/>
  <c r="BM304" i="13"/>
  <c r="I304" i="13"/>
  <c r="BW304" i="13" l="1"/>
  <c r="BZ304" i="13"/>
  <c r="BB304" i="13"/>
  <c r="AU304" i="13"/>
  <c r="AX304" i="13" s="1"/>
  <c r="CE303" i="13"/>
  <c r="L515" i="7"/>
  <c r="G415" i="12" s="1"/>
  <c r="P304" i="13"/>
  <c r="BL304" i="13"/>
  <c r="BO304" i="13"/>
  <c r="H304" i="13"/>
  <c r="R304" i="13"/>
  <c r="AA305" i="13" s="1"/>
  <c r="L304" i="13"/>
  <c r="S515" i="7"/>
  <c r="K415" i="12" s="1"/>
  <c r="L415" i="12" s="1"/>
  <c r="M415" i="12" s="1"/>
  <c r="BV304" i="13" l="1"/>
  <c r="BY304" i="13"/>
  <c r="BA304" i="13"/>
  <c r="BD304" i="13" s="1"/>
  <c r="H415" i="12"/>
  <c r="I415" i="12" s="1"/>
  <c r="AK305" i="13"/>
  <c r="AT305" i="13" s="1"/>
  <c r="CC304" i="13"/>
  <c r="O304" i="13"/>
  <c r="N416" i="12"/>
  <c r="K304" i="13"/>
  <c r="BR304" i="13"/>
  <c r="BS305" i="13" s="1"/>
  <c r="Q304" i="13"/>
  <c r="Z305" i="13" s="1"/>
  <c r="F515" i="7" s="1"/>
  <c r="BU304" i="13" l="1"/>
  <c r="BX304" i="13"/>
  <c r="J416" i="12"/>
  <c r="AW305" i="13"/>
  <c r="AZ305" i="13" s="1"/>
  <c r="AJ305" i="13"/>
  <c r="AS305" i="13" s="1"/>
  <c r="CB304" i="13"/>
  <c r="BQ305" i="13"/>
  <c r="BN305" i="13"/>
  <c r="J305" i="13"/>
  <c r="N304" i="13"/>
  <c r="BH305" i="13"/>
  <c r="BC305" i="13" l="1"/>
  <c r="AV305" i="13"/>
  <c r="AY305" i="13" s="1"/>
  <c r="AI305" i="13"/>
  <c r="AR305" i="13" s="1"/>
  <c r="CA304" i="13"/>
  <c r="CD304" i="13" s="1"/>
  <c r="CF304" i="13" s="1"/>
  <c r="I305" i="13"/>
  <c r="BP305" i="13"/>
  <c r="BM305" i="13"/>
  <c r="P516" i="7"/>
  <c r="R516" i="7"/>
  <c r="J516" i="7"/>
  <c r="H516" i="7"/>
  <c r="I516" i="7"/>
  <c r="K516" i="7"/>
  <c r="G516" i="7"/>
  <c r="Q516" i="7"/>
  <c r="O516" i="7"/>
  <c r="N516" i="7"/>
  <c r="M305" i="13"/>
  <c r="S305" i="13"/>
  <c r="AB306" i="13" s="1"/>
  <c r="BW305" i="13" l="1"/>
  <c r="BZ305" i="13"/>
  <c r="BB305" i="13"/>
  <c r="AU305" i="13"/>
  <c r="AX305" i="13" s="1"/>
  <c r="CE304" i="13"/>
  <c r="S516" i="7"/>
  <c r="K416" i="12" s="1"/>
  <c r="L416" i="12" s="1"/>
  <c r="M416" i="12" s="1"/>
  <c r="P305" i="13"/>
  <c r="H305" i="13"/>
  <c r="BO305" i="13"/>
  <c r="BL305" i="13"/>
  <c r="R305" i="13"/>
  <c r="AA306" i="13" s="1"/>
  <c r="L305" i="13"/>
  <c r="L516" i="7"/>
  <c r="G416" i="12" s="1"/>
  <c r="BV305" i="13" l="1"/>
  <c r="BY305" i="13"/>
  <c r="BA305" i="13"/>
  <c r="BD305" i="13" s="1"/>
  <c r="H416" i="12"/>
  <c r="I416" i="12" s="1"/>
  <c r="AK306" i="13"/>
  <c r="AT306" i="13" s="1"/>
  <c r="CC305" i="13"/>
  <c r="Q305" i="13"/>
  <c r="Z306" i="13" s="1"/>
  <c r="F516" i="7" s="1"/>
  <c r="BR305" i="13"/>
  <c r="BS306" i="13" s="1"/>
  <c r="K305" i="13"/>
  <c r="O305" i="13"/>
  <c r="N417" i="12"/>
  <c r="BU305" i="13" l="1"/>
  <c r="BX305" i="13"/>
  <c r="J417" i="12"/>
  <c r="AW306" i="13"/>
  <c r="AZ306" i="13" s="1"/>
  <c r="AJ306" i="13"/>
  <c r="AS306" i="13" s="1"/>
  <c r="CB305" i="13"/>
  <c r="BH306" i="13"/>
  <c r="BQ306" i="13"/>
  <c r="BN306" i="13"/>
  <c r="J306" i="13"/>
  <c r="N305" i="13"/>
  <c r="BC306" i="13" l="1"/>
  <c r="AV306" i="13"/>
  <c r="AY306" i="13" s="1"/>
  <c r="AI306" i="13"/>
  <c r="AR306" i="13" s="1"/>
  <c r="CA305" i="13"/>
  <c r="CD305" i="13" s="1"/>
  <c r="CF305" i="13" s="1"/>
  <c r="J517" i="7"/>
  <c r="O517" i="7"/>
  <c r="P517" i="7"/>
  <c r="H517" i="7"/>
  <c r="G517" i="7"/>
  <c r="K517" i="7"/>
  <c r="N517" i="7"/>
  <c r="Q517" i="7"/>
  <c r="R517" i="7"/>
  <c r="I517" i="7"/>
  <c r="S306" i="13"/>
  <c r="AB307" i="13" s="1"/>
  <c r="M306" i="13"/>
  <c r="I306" i="13"/>
  <c r="BM306" i="13"/>
  <c r="BP306" i="13"/>
  <c r="BW306" i="13" l="1"/>
  <c r="BZ306" i="13"/>
  <c r="BB306" i="13"/>
  <c r="AU306" i="13"/>
  <c r="AX306" i="13" s="1"/>
  <c r="CE305" i="13"/>
  <c r="S517" i="7"/>
  <c r="K417" i="12" s="1"/>
  <c r="L417" i="12" s="1"/>
  <c r="M417" i="12" s="1"/>
  <c r="BO306" i="13"/>
  <c r="H306" i="13"/>
  <c r="BL306" i="13"/>
  <c r="P306" i="13"/>
  <c r="L306" i="13"/>
  <c r="R306" i="13"/>
  <c r="AA307" i="13" s="1"/>
  <c r="L517" i="7"/>
  <c r="G417" i="12" s="1"/>
  <c r="BV306" i="13" l="1"/>
  <c r="BY306" i="13"/>
  <c r="BA306" i="13"/>
  <c r="BD306" i="13" s="1"/>
  <c r="H417" i="12"/>
  <c r="I417" i="12" s="1"/>
  <c r="AK307" i="13"/>
  <c r="AT307" i="13" s="1"/>
  <c r="CC306" i="13"/>
  <c r="K306" i="13"/>
  <c r="BR306" i="13"/>
  <c r="BS307" i="13" s="1"/>
  <c r="Q306" i="13"/>
  <c r="Z307" i="13" s="1"/>
  <c r="F517" i="7" s="1"/>
  <c r="N418" i="12"/>
  <c r="O306" i="13"/>
  <c r="BU306" i="13" l="1"/>
  <c r="BX306" i="13"/>
  <c r="J418" i="12"/>
  <c r="AW307" i="13"/>
  <c r="AZ307" i="13" s="1"/>
  <c r="AJ307" i="13"/>
  <c r="AS307" i="13" s="1"/>
  <c r="CB306" i="13"/>
  <c r="BH307" i="13"/>
  <c r="BN307" i="13"/>
  <c r="J307" i="13"/>
  <c r="BQ307" i="13"/>
  <c r="N306" i="13"/>
  <c r="BC307" i="13" l="1"/>
  <c r="AV307" i="13"/>
  <c r="AY307" i="13" s="1"/>
  <c r="AI307" i="13"/>
  <c r="AR307" i="13" s="1"/>
  <c r="CA306" i="13"/>
  <c r="CD306" i="13" s="1"/>
  <c r="CE306" i="13" s="1"/>
  <c r="P518" i="7"/>
  <c r="N518" i="7"/>
  <c r="I518" i="7"/>
  <c r="K518" i="7"/>
  <c r="J518" i="7"/>
  <c r="G518" i="7"/>
  <c r="R518" i="7"/>
  <c r="H518" i="7"/>
  <c r="O518" i="7"/>
  <c r="Q518" i="7"/>
  <c r="BM307" i="13"/>
  <c r="BP307" i="13"/>
  <c r="I307" i="13"/>
  <c r="S307" i="13"/>
  <c r="AB308" i="13" s="1"/>
  <c r="M307" i="13"/>
  <c r="BW307" i="13" l="1"/>
  <c r="BZ307" i="13"/>
  <c r="BB307" i="13"/>
  <c r="AU307" i="13"/>
  <c r="AX307" i="13" s="1"/>
  <c r="CF306" i="13"/>
  <c r="L518" i="7"/>
  <c r="G418" i="12" s="1"/>
  <c r="P307" i="13"/>
  <c r="BO307" i="13"/>
  <c r="H307" i="13"/>
  <c r="BL307" i="13"/>
  <c r="S518" i="7"/>
  <c r="K418" i="12" s="1"/>
  <c r="L418" i="12" s="1"/>
  <c r="M418" i="12" s="1"/>
  <c r="L307" i="13"/>
  <c r="R307" i="13"/>
  <c r="AA308" i="13" s="1"/>
  <c r="BV307" i="13" l="1"/>
  <c r="BY307" i="13"/>
  <c r="BA307" i="13"/>
  <c r="BD307" i="13" s="1"/>
  <c r="H418" i="12"/>
  <c r="I418" i="12" s="1"/>
  <c r="AK308" i="13"/>
  <c r="AT308" i="13" s="1"/>
  <c r="CC307" i="13"/>
  <c r="O307" i="13"/>
  <c r="Q307" i="13"/>
  <c r="Z308" i="13" s="1"/>
  <c r="F518" i="7" s="1"/>
  <c r="K307" i="13"/>
  <c r="BR307" i="13"/>
  <c r="BS308" i="13" s="1"/>
  <c r="N419" i="12"/>
  <c r="BU307" i="13" l="1"/>
  <c r="BX307" i="13"/>
  <c r="J419" i="12"/>
  <c r="AW308" i="13"/>
  <c r="AZ308" i="13" s="1"/>
  <c r="AJ308" i="13"/>
  <c r="AS308" i="13" s="1"/>
  <c r="CB307" i="13"/>
  <c r="N307" i="13"/>
  <c r="BN308" i="13"/>
  <c r="BQ308" i="13"/>
  <c r="J308" i="13"/>
  <c r="BH308" i="13"/>
  <c r="BC308" i="13" l="1"/>
  <c r="AV308" i="13"/>
  <c r="AY308" i="13" s="1"/>
  <c r="AI308" i="13"/>
  <c r="AR308" i="13" s="1"/>
  <c r="CA307" i="13"/>
  <c r="CD307" i="13" s="1"/>
  <c r="CE307" i="13" s="1"/>
  <c r="S308" i="13"/>
  <c r="AB309" i="13" s="1"/>
  <c r="M308" i="13"/>
  <c r="I308" i="13"/>
  <c r="BM308" i="13"/>
  <c r="BP308" i="13"/>
  <c r="I519" i="7"/>
  <c r="Q519" i="7"/>
  <c r="J519" i="7"/>
  <c r="N519" i="7"/>
  <c r="P519" i="7"/>
  <c r="O519" i="7"/>
  <c r="G519" i="7"/>
  <c r="K519" i="7"/>
  <c r="R519" i="7"/>
  <c r="H519" i="7"/>
  <c r="BW308" i="13" l="1"/>
  <c r="BZ308" i="13"/>
  <c r="BB308" i="13"/>
  <c r="AU308" i="13"/>
  <c r="AX308" i="13" s="1"/>
  <c r="CF307" i="13"/>
  <c r="L519" i="7"/>
  <c r="G419" i="12" s="1"/>
  <c r="P308" i="13"/>
  <c r="S519" i="7"/>
  <c r="K419" i="12" s="1"/>
  <c r="L419" i="12" s="1"/>
  <c r="M419" i="12" s="1"/>
  <c r="L308" i="13"/>
  <c r="R308" i="13"/>
  <c r="AA309" i="13" s="1"/>
  <c r="BO308" i="13"/>
  <c r="H308" i="13"/>
  <c r="BL308" i="13"/>
  <c r="BV308" i="13" l="1"/>
  <c r="BY308" i="13"/>
  <c r="BA308" i="13"/>
  <c r="BD308" i="13" s="1"/>
  <c r="H419" i="12"/>
  <c r="I419" i="12" s="1"/>
  <c r="AK309" i="13"/>
  <c r="AT309" i="13" s="1"/>
  <c r="CC308" i="13"/>
  <c r="N420" i="12"/>
  <c r="O308" i="13"/>
  <c r="BR308" i="13"/>
  <c r="BS309" i="13" s="1"/>
  <c r="K308" i="13"/>
  <c r="Q308" i="13"/>
  <c r="Z309" i="13" s="1"/>
  <c r="F519" i="7" s="1"/>
  <c r="BU308" i="13" l="1"/>
  <c r="BX308" i="13"/>
  <c r="J420" i="12"/>
  <c r="AW309" i="13"/>
  <c r="AZ309" i="13" s="1"/>
  <c r="AJ309" i="13"/>
  <c r="AS309" i="13" s="1"/>
  <c r="CB308" i="13"/>
  <c r="BH309" i="13"/>
  <c r="BN309" i="13"/>
  <c r="BQ309" i="13"/>
  <c r="J309" i="13"/>
  <c r="N308" i="13"/>
  <c r="BC309" i="13" l="1"/>
  <c r="AV309" i="13"/>
  <c r="AY309" i="13" s="1"/>
  <c r="AI309" i="13"/>
  <c r="AR309" i="13" s="1"/>
  <c r="CA308" i="13"/>
  <c r="CD308" i="13" s="1"/>
  <c r="CE308" i="13" s="1"/>
  <c r="O520" i="7"/>
  <c r="Q520" i="7"/>
  <c r="K520" i="7"/>
  <c r="P520" i="7"/>
  <c r="N520" i="7"/>
  <c r="H520" i="7"/>
  <c r="I520" i="7"/>
  <c r="G520" i="7"/>
  <c r="J520" i="7"/>
  <c r="R520" i="7"/>
  <c r="M309" i="13"/>
  <c r="S309" i="13"/>
  <c r="AB310" i="13" s="1"/>
  <c r="BP309" i="13"/>
  <c r="I309" i="13"/>
  <c r="BM309" i="13"/>
  <c r="BW309" i="13" l="1"/>
  <c r="BZ309" i="13"/>
  <c r="BB309" i="13"/>
  <c r="AU309" i="13"/>
  <c r="AX309" i="13" s="1"/>
  <c r="CF308" i="13"/>
  <c r="R309" i="13"/>
  <c r="AA310" i="13" s="1"/>
  <c r="L309" i="13"/>
  <c r="P309" i="13"/>
  <c r="BO309" i="13"/>
  <c r="H309" i="13"/>
  <c r="BL309" i="13"/>
  <c r="S520" i="7"/>
  <c r="K420" i="12" s="1"/>
  <c r="L420" i="12" s="1"/>
  <c r="M420" i="12" s="1"/>
  <c r="L520" i="7"/>
  <c r="G420" i="12" s="1"/>
  <c r="BV309" i="13" l="1"/>
  <c r="BY309" i="13"/>
  <c r="H420" i="12"/>
  <c r="I420" i="12" s="1"/>
  <c r="BA309" i="13"/>
  <c r="BD309" i="13" s="1"/>
  <c r="AK310" i="13"/>
  <c r="AT310" i="13" s="1"/>
  <c r="CC309" i="13"/>
  <c r="N421" i="12"/>
  <c r="O309" i="13"/>
  <c r="BR309" i="13"/>
  <c r="BS310" i="13" s="1"/>
  <c r="K309" i="13"/>
  <c r="Q309" i="13"/>
  <c r="Z310" i="13" s="1"/>
  <c r="F520" i="7" s="1"/>
  <c r="BU309" i="13" l="1"/>
  <c r="BX309" i="13"/>
  <c r="J421" i="12"/>
  <c r="AW310" i="13"/>
  <c r="AZ310" i="13" s="1"/>
  <c r="AJ310" i="13"/>
  <c r="AS310" i="13" s="1"/>
  <c r="CB309" i="13"/>
  <c r="BH310" i="13"/>
  <c r="BN310" i="13"/>
  <c r="BQ310" i="13"/>
  <c r="J310" i="13"/>
  <c r="N309" i="13"/>
  <c r="BC310" i="13" l="1"/>
  <c r="AV310" i="13"/>
  <c r="AY310" i="13" s="1"/>
  <c r="AI310" i="13"/>
  <c r="AR310" i="13" s="1"/>
  <c r="CA309" i="13"/>
  <c r="CD309" i="13" s="1"/>
  <c r="CF309" i="13" s="1"/>
  <c r="BM310" i="13"/>
  <c r="BP310" i="13"/>
  <c r="I310" i="13"/>
  <c r="S310" i="13"/>
  <c r="AB311" i="13" s="1"/>
  <c r="M310" i="13"/>
  <c r="O521" i="7"/>
  <c r="I521" i="7"/>
  <c r="J521" i="7"/>
  <c r="G521" i="7"/>
  <c r="P521" i="7"/>
  <c r="H521" i="7"/>
  <c r="N521" i="7"/>
  <c r="Q521" i="7"/>
  <c r="K521" i="7"/>
  <c r="R521" i="7"/>
  <c r="BW310" i="13" l="1"/>
  <c r="BZ310" i="13"/>
  <c r="BB310" i="13"/>
  <c r="AU310" i="13"/>
  <c r="AX310" i="13" s="1"/>
  <c r="CE309" i="13"/>
  <c r="S521" i="7"/>
  <c r="K421" i="12" s="1"/>
  <c r="L421" i="12" s="1"/>
  <c r="M421" i="12" s="1"/>
  <c r="H310" i="13"/>
  <c r="BL310" i="13"/>
  <c r="BO310" i="13"/>
  <c r="P310" i="13"/>
  <c r="L521" i="7"/>
  <c r="G421" i="12" s="1"/>
  <c r="R310" i="13"/>
  <c r="AA311" i="13" s="1"/>
  <c r="L310" i="13"/>
  <c r="BV310" i="13" l="1"/>
  <c r="BY310" i="13"/>
  <c r="H421" i="12"/>
  <c r="I421" i="12" s="1"/>
  <c r="BA310" i="13"/>
  <c r="BD310" i="13" s="1"/>
  <c r="AK311" i="13"/>
  <c r="AT311" i="13" s="1"/>
  <c r="CC310" i="13"/>
  <c r="O310" i="13"/>
  <c r="N422" i="12"/>
  <c r="K310" i="13"/>
  <c r="BR310" i="13"/>
  <c r="BS311" i="13" s="1"/>
  <c r="Q310" i="13"/>
  <c r="Z311" i="13" s="1"/>
  <c r="F521" i="7" s="1"/>
  <c r="BU310" i="13" l="1"/>
  <c r="BX310" i="13"/>
  <c r="J422" i="12"/>
  <c r="AW311" i="13"/>
  <c r="AZ311" i="13" s="1"/>
  <c r="AJ311" i="13"/>
  <c r="AS311" i="13" s="1"/>
  <c r="CB310" i="13"/>
  <c r="N310" i="13"/>
  <c r="BN311" i="13"/>
  <c r="BQ311" i="13"/>
  <c r="J311" i="13"/>
  <c r="BH311" i="13"/>
  <c r="BC311" i="13" l="1"/>
  <c r="AV311" i="13"/>
  <c r="AY311" i="13" s="1"/>
  <c r="AI311" i="13"/>
  <c r="AR311" i="13" s="1"/>
  <c r="CA310" i="13"/>
  <c r="CD310" i="13" s="1"/>
  <c r="CF310" i="13" s="1"/>
  <c r="I311" i="13"/>
  <c r="BM311" i="13"/>
  <c r="BP311" i="13"/>
  <c r="M311" i="13"/>
  <c r="S311" i="13"/>
  <c r="AB312" i="13" s="1"/>
  <c r="H522" i="7"/>
  <c r="O522" i="7"/>
  <c r="G522" i="7"/>
  <c r="R522" i="7"/>
  <c r="Q522" i="7"/>
  <c r="J522" i="7"/>
  <c r="P522" i="7"/>
  <c r="I522" i="7"/>
  <c r="K522" i="7"/>
  <c r="N522" i="7"/>
  <c r="BW311" i="13" l="1"/>
  <c r="BZ311" i="13"/>
  <c r="BB311" i="13"/>
  <c r="AU311" i="13"/>
  <c r="AX311" i="13" s="1"/>
  <c r="CE310" i="13"/>
  <c r="L522" i="7"/>
  <c r="G422" i="12" s="1"/>
  <c r="BL311" i="13"/>
  <c r="H311" i="13"/>
  <c r="BO311" i="13"/>
  <c r="S522" i="7"/>
  <c r="K422" i="12" s="1"/>
  <c r="L422" i="12" s="1"/>
  <c r="M422" i="12" s="1"/>
  <c r="P311" i="13"/>
  <c r="R311" i="13"/>
  <c r="AA312" i="13" s="1"/>
  <c r="L311" i="13"/>
  <c r="BV311" i="13" l="1"/>
  <c r="BY311" i="13"/>
  <c r="BA311" i="13"/>
  <c r="BD311" i="13" s="1"/>
  <c r="H422" i="12"/>
  <c r="I422" i="12" s="1"/>
  <c r="AK312" i="13"/>
  <c r="AT312" i="13" s="1"/>
  <c r="CC311" i="13"/>
  <c r="O311" i="13"/>
  <c r="N423" i="12"/>
  <c r="K311" i="13"/>
  <c r="Q311" i="13"/>
  <c r="Z312" i="13" s="1"/>
  <c r="F522" i="7" s="1"/>
  <c r="BR311" i="13"/>
  <c r="BS312" i="13" s="1"/>
  <c r="BU311" i="13" l="1"/>
  <c r="BX311" i="13"/>
  <c r="J423" i="12"/>
  <c r="AW312" i="13"/>
  <c r="AZ312" i="13" s="1"/>
  <c r="AJ312" i="13"/>
  <c r="AS312" i="13" s="1"/>
  <c r="CB311" i="13"/>
  <c r="BQ312" i="13"/>
  <c r="BN312" i="13"/>
  <c r="J312" i="13"/>
  <c r="BH312" i="13"/>
  <c r="N311" i="13"/>
  <c r="BC312" i="13" l="1"/>
  <c r="AV312" i="13"/>
  <c r="AY312" i="13" s="1"/>
  <c r="AI312" i="13"/>
  <c r="AR312" i="13" s="1"/>
  <c r="CA311" i="13"/>
  <c r="CD311" i="13" s="1"/>
  <c r="CF311" i="13" s="1"/>
  <c r="I312" i="13"/>
  <c r="BP312" i="13"/>
  <c r="BM312" i="13"/>
  <c r="H523" i="7"/>
  <c r="N523" i="7"/>
  <c r="J523" i="7"/>
  <c r="O523" i="7"/>
  <c r="R523" i="7"/>
  <c r="I523" i="7"/>
  <c r="P523" i="7"/>
  <c r="Q523" i="7"/>
  <c r="G523" i="7"/>
  <c r="K523" i="7"/>
  <c r="M312" i="13"/>
  <c r="S312" i="13"/>
  <c r="AB313" i="13" s="1"/>
  <c r="BW312" i="13" l="1"/>
  <c r="BZ312" i="13"/>
  <c r="BB312" i="13"/>
  <c r="AU312" i="13"/>
  <c r="AX312" i="13" s="1"/>
  <c r="CE311" i="13"/>
  <c r="S523" i="7"/>
  <c r="K423" i="12" s="1"/>
  <c r="L423" i="12" s="1"/>
  <c r="M423" i="12" s="1"/>
  <c r="P312" i="13"/>
  <c r="BL312" i="13"/>
  <c r="H312" i="13"/>
  <c r="BO312" i="13"/>
  <c r="L312" i="13"/>
  <c r="R312" i="13"/>
  <c r="AA313" i="13" s="1"/>
  <c r="L523" i="7"/>
  <c r="G423" i="12" s="1"/>
  <c r="BV312" i="13" l="1"/>
  <c r="BY312" i="13"/>
  <c r="BA312" i="13"/>
  <c r="BD312" i="13" s="1"/>
  <c r="H423" i="12"/>
  <c r="I423" i="12" s="1"/>
  <c r="AK313" i="13"/>
  <c r="AT313" i="13" s="1"/>
  <c r="CC312" i="13"/>
  <c r="N424" i="12"/>
  <c r="Q312" i="13"/>
  <c r="Z313" i="13" s="1"/>
  <c r="F523" i="7" s="1"/>
  <c r="K312" i="13"/>
  <c r="BR312" i="13"/>
  <c r="BS313" i="13" s="1"/>
  <c r="O312" i="13"/>
  <c r="BU312" i="13" l="1"/>
  <c r="BX312" i="13"/>
  <c r="J424" i="12"/>
  <c r="AW313" i="13"/>
  <c r="AZ313" i="13" s="1"/>
  <c r="AJ313" i="13"/>
  <c r="AS313" i="13" s="1"/>
  <c r="CB312" i="13"/>
  <c r="BH313" i="13"/>
  <c r="N312" i="13"/>
  <c r="BQ313" i="13"/>
  <c r="BN313" i="13"/>
  <c r="J313" i="13"/>
  <c r="BC313" i="13" l="1"/>
  <c r="AV313" i="13"/>
  <c r="AY313" i="13" s="1"/>
  <c r="AI313" i="13"/>
  <c r="AR313" i="13" s="1"/>
  <c r="CA312" i="13"/>
  <c r="CD312" i="13" s="1"/>
  <c r="CF312" i="13" s="1"/>
  <c r="N524" i="7"/>
  <c r="J524" i="7"/>
  <c r="R524" i="7"/>
  <c r="I524" i="7"/>
  <c r="O524" i="7"/>
  <c r="P524" i="7"/>
  <c r="Q524" i="7"/>
  <c r="G524" i="7"/>
  <c r="H524" i="7"/>
  <c r="K524" i="7"/>
  <c r="I313" i="13"/>
  <c r="BM313" i="13"/>
  <c r="BP313" i="13"/>
  <c r="S313" i="13"/>
  <c r="AB314" i="13" s="1"/>
  <c r="M313" i="13"/>
  <c r="BW313" i="13" l="1"/>
  <c r="BZ313" i="13"/>
  <c r="BB313" i="13"/>
  <c r="AU313" i="13"/>
  <c r="AX313" i="13" s="1"/>
  <c r="CE312" i="13"/>
  <c r="P313" i="13"/>
  <c r="L313" i="13"/>
  <c r="R313" i="13"/>
  <c r="AA314" i="13" s="1"/>
  <c r="L524" i="7"/>
  <c r="G424" i="12" s="1"/>
  <c r="S524" i="7"/>
  <c r="K424" i="12" s="1"/>
  <c r="L424" i="12" s="1"/>
  <c r="M424" i="12" s="1"/>
  <c r="BO313" i="13"/>
  <c r="BL313" i="13"/>
  <c r="H313" i="13"/>
  <c r="BV313" i="13" l="1"/>
  <c r="BY313" i="13"/>
  <c r="H424" i="12"/>
  <c r="I424" i="12" s="1"/>
  <c r="BA313" i="13"/>
  <c r="BD313" i="13" s="1"/>
  <c r="AK314" i="13"/>
  <c r="AT314" i="13" s="1"/>
  <c r="CC313" i="13"/>
  <c r="N425" i="12"/>
  <c r="K313" i="13"/>
  <c r="Q313" i="13"/>
  <c r="Z314" i="13" s="1"/>
  <c r="F524" i="7" s="1"/>
  <c r="BR313" i="13"/>
  <c r="BS314" i="13" s="1"/>
  <c r="O313" i="13"/>
  <c r="BU313" i="13" l="1"/>
  <c r="BX313" i="13"/>
  <c r="J425" i="12"/>
  <c r="AW314" i="13"/>
  <c r="AZ314" i="13" s="1"/>
  <c r="AJ314" i="13"/>
  <c r="AS314" i="13" s="1"/>
  <c r="CB313" i="13"/>
  <c r="BN314" i="13"/>
  <c r="J314" i="13"/>
  <c r="BQ314" i="13"/>
  <c r="N313" i="13"/>
  <c r="BH314" i="13"/>
  <c r="BC314" i="13" l="1"/>
  <c r="AV314" i="13"/>
  <c r="AY314" i="13" s="1"/>
  <c r="AI314" i="13"/>
  <c r="AR314" i="13" s="1"/>
  <c r="CA313" i="13"/>
  <c r="CD313" i="13" s="1"/>
  <c r="CE313" i="13" s="1"/>
  <c r="K525" i="7"/>
  <c r="O525" i="7"/>
  <c r="Q525" i="7"/>
  <c r="R525" i="7"/>
  <c r="G525" i="7"/>
  <c r="N525" i="7"/>
  <c r="I525" i="7"/>
  <c r="H525" i="7"/>
  <c r="P525" i="7"/>
  <c r="J525" i="7"/>
  <c r="I314" i="13"/>
  <c r="BM314" i="13"/>
  <c r="BP314" i="13"/>
  <c r="M314" i="13"/>
  <c r="S314" i="13"/>
  <c r="AB315" i="13" s="1"/>
  <c r="BW314" i="13" l="1"/>
  <c r="BZ314" i="13"/>
  <c r="BB314" i="13"/>
  <c r="AU314" i="13"/>
  <c r="AX314" i="13" s="1"/>
  <c r="CF313" i="13"/>
  <c r="P314" i="13"/>
  <c r="L314" i="13"/>
  <c r="R314" i="13"/>
  <c r="AA315" i="13" s="1"/>
  <c r="BO314" i="13"/>
  <c r="BL314" i="13"/>
  <c r="H314" i="13"/>
  <c r="S525" i="7"/>
  <c r="K425" i="12" s="1"/>
  <c r="L425" i="12" s="1"/>
  <c r="M425" i="12" s="1"/>
  <c r="L525" i="7"/>
  <c r="G425" i="12" s="1"/>
  <c r="BV314" i="13" l="1"/>
  <c r="BY314" i="13"/>
  <c r="H425" i="12"/>
  <c r="I425" i="12" s="1"/>
  <c r="BA314" i="13"/>
  <c r="BD314" i="13" s="1"/>
  <c r="AK315" i="13"/>
  <c r="AT315" i="13" s="1"/>
  <c r="CC314" i="13"/>
  <c r="O314" i="13"/>
  <c r="K314" i="13"/>
  <c r="Q314" i="13"/>
  <c r="Z315" i="13" s="1"/>
  <c r="F525" i="7" s="1"/>
  <c r="BR314" i="13"/>
  <c r="BS315" i="13" s="1"/>
  <c r="N426" i="12"/>
  <c r="BU314" i="13" l="1"/>
  <c r="BX314" i="13"/>
  <c r="J426" i="12"/>
  <c r="AW315" i="13"/>
  <c r="AZ315" i="13" s="1"/>
  <c r="AJ315" i="13"/>
  <c r="AS315" i="13" s="1"/>
  <c r="CB314" i="13"/>
  <c r="BQ315" i="13"/>
  <c r="J315" i="13"/>
  <c r="BN315" i="13"/>
  <c r="N314" i="13"/>
  <c r="BH315" i="13"/>
  <c r="BC315" i="13" l="1"/>
  <c r="AV315" i="13"/>
  <c r="AY315" i="13" s="1"/>
  <c r="AI315" i="13"/>
  <c r="AR315" i="13" s="1"/>
  <c r="CA314" i="13"/>
  <c r="CD314" i="13" s="1"/>
  <c r="CE314" i="13" s="1"/>
  <c r="BP315" i="13"/>
  <c r="I315" i="13"/>
  <c r="BM315" i="13"/>
  <c r="I526" i="7"/>
  <c r="J526" i="7"/>
  <c r="Q526" i="7"/>
  <c r="N526" i="7"/>
  <c r="O526" i="7"/>
  <c r="R526" i="7"/>
  <c r="G526" i="7"/>
  <c r="K526" i="7"/>
  <c r="H526" i="7"/>
  <c r="P526" i="7"/>
  <c r="M315" i="13"/>
  <c r="S315" i="13"/>
  <c r="AB316" i="13" s="1"/>
  <c r="BW315" i="13" l="1"/>
  <c r="BZ315" i="13"/>
  <c r="BB315" i="13"/>
  <c r="AU315" i="13"/>
  <c r="AX315" i="13" s="1"/>
  <c r="CF314" i="13"/>
  <c r="BO315" i="13"/>
  <c r="BL315" i="13"/>
  <c r="H315" i="13"/>
  <c r="L315" i="13"/>
  <c r="R315" i="13"/>
  <c r="AA316" i="13" s="1"/>
  <c r="L526" i="7"/>
  <c r="G426" i="12" s="1"/>
  <c r="P315" i="13"/>
  <c r="S526" i="7"/>
  <c r="K426" i="12" s="1"/>
  <c r="L426" i="12" s="1"/>
  <c r="M426" i="12" s="1"/>
  <c r="BV315" i="13" l="1"/>
  <c r="BY315" i="13"/>
  <c r="BA315" i="13"/>
  <c r="BD315" i="13" s="1"/>
  <c r="H426" i="12"/>
  <c r="I426" i="12" s="1"/>
  <c r="AK316" i="13"/>
  <c r="AT316" i="13" s="1"/>
  <c r="CC315" i="13"/>
  <c r="O315" i="13"/>
  <c r="N427" i="12"/>
  <c r="BR315" i="13"/>
  <c r="BS316" i="13" s="1"/>
  <c r="Q315" i="13"/>
  <c r="Z316" i="13" s="1"/>
  <c r="F526" i="7" s="1"/>
  <c r="K315" i="13"/>
  <c r="BU315" i="13" l="1"/>
  <c r="BX315" i="13"/>
  <c r="J427" i="12"/>
  <c r="AW316" i="13"/>
  <c r="AZ316" i="13" s="1"/>
  <c r="AJ316" i="13"/>
  <c r="AS316" i="13" s="1"/>
  <c r="CB315" i="13"/>
  <c r="N315" i="13"/>
  <c r="BQ316" i="13"/>
  <c r="BN316" i="13"/>
  <c r="J316" i="13"/>
  <c r="BH316" i="13"/>
  <c r="BC316" i="13" l="1"/>
  <c r="AV316" i="13"/>
  <c r="AY316" i="13" s="1"/>
  <c r="AI316" i="13"/>
  <c r="AR316" i="13" s="1"/>
  <c r="CA315" i="13"/>
  <c r="CD315" i="13" s="1"/>
  <c r="CE315" i="13" s="1"/>
  <c r="BM316" i="13"/>
  <c r="I316" i="13"/>
  <c r="BP316" i="13"/>
  <c r="M316" i="13"/>
  <c r="S316" i="13"/>
  <c r="AB317" i="13" s="1"/>
  <c r="J527" i="7"/>
  <c r="I527" i="7"/>
  <c r="G527" i="7"/>
  <c r="K527" i="7"/>
  <c r="P527" i="7"/>
  <c r="R527" i="7"/>
  <c r="Q527" i="7"/>
  <c r="N527" i="7"/>
  <c r="O527" i="7"/>
  <c r="H527" i="7"/>
  <c r="BW316" i="13" l="1"/>
  <c r="BZ316" i="13"/>
  <c r="BB316" i="13"/>
  <c r="AU316" i="13"/>
  <c r="AX316" i="13" s="1"/>
  <c r="CF315" i="13"/>
  <c r="P316" i="13"/>
  <c r="L527" i="7"/>
  <c r="G427" i="12" s="1"/>
  <c r="L316" i="13"/>
  <c r="R316" i="13"/>
  <c r="AA317" i="13" s="1"/>
  <c r="H316" i="13"/>
  <c r="BO316" i="13"/>
  <c r="BL316" i="13"/>
  <c r="S527" i="7"/>
  <c r="K427" i="12" s="1"/>
  <c r="L427" i="12" s="1"/>
  <c r="M427" i="12" s="1"/>
  <c r="BV316" i="13" l="1"/>
  <c r="BY316" i="13"/>
  <c r="BA316" i="13"/>
  <c r="BD316" i="13" s="1"/>
  <c r="H427" i="12"/>
  <c r="I427" i="12" s="1"/>
  <c r="AK317" i="13"/>
  <c r="AT317" i="13" s="1"/>
  <c r="CC316" i="13"/>
  <c r="N428" i="12"/>
  <c r="Q316" i="13"/>
  <c r="Z317" i="13" s="1"/>
  <c r="F527" i="7" s="1"/>
  <c r="BR316" i="13"/>
  <c r="BS317" i="13" s="1"/>
  <c r="K316" i="13"/>
  <c r="O316" i="13"/>
  <c r="BU316" i="13" l="1"/>
  <c r="BX316" i="13"/>
  <c r="J428" i="12"/>
  <c r="AW317" i="13"/>
  <c r="AZ317" i="13" s="1"/>
  <c r="AJ317" i="13"/>
  <c r="AS317" i="13" s="1"/>
  <c r="CB316" i="13"/>
  <c r="BN317" i="13"/>
  <c r="BQ317" i="13"/>
  <c r="J317" i="13"/>
  <c r="N316" i="13"/>
  <c r="BH317" i="13"/>
  <c r="BC317" i="13" l="1"/>
  <c r="AV317" i="13"/>
  <c r="AY317" i="13" s="1"/>
  <c r="AI317" i="13"/>
  <c r="AR317" i="13" s="1"/>
  <c r="CA316" i="13"/>
  <c r="CD316" i="13" s="1"/>
  <c r="CE316" i="13" s="1"/>
  <c r="BP317" i="13"/>
  <c r="BM317" i="13"/>
  <c r="I317" i="13"/>
  <c r="R528" i="7"/>
  <c r="P528" i="7"/>
  <c r="K528" i="7"/>
  <c r="O528" i="7"/>
  <c r="H528" i="7"/>
  <c r="Q528" i="7"/>
  <c r="G528" i="7"/>
  <c r="J528" i="7"/>
  <c r="N528" i="7"/>
  <c r="I528" i="7"/>
  <c r="M317" i="13"/>
  <c r="S317" i="13"/>
  <c r="AB318" i="13" s="1"/>
  <c r="BW317" i="13" l="1"/>
  <c r="BZ317" i="13"/>
  <c r="BB317" i="13"/>
  <c r="AU317" i="13"/>
  <c r="AX317" i="13" s="1"/>
  <c r="CF316" i="13"/>
  <c r="S528" i="7"/>
  <c r="K428" i="12" s="1"/>
  <c r="L428" i="12" s="1"/>
  <c r="M428" i="12" s="1"/>
  <c r="P317" i="13"/>
  <c r="BO317" i="13"/>
  <c r="H317" i="13"/>
  <c r="BL317" i="13"/>
  <c r="L528" i="7"/>
  <c r="G428" i="12" s="1"/>
  <c r="R317" i="13"/>
  <c r="AA318" i="13" s="1"/>
  <c r="L317" i="13"/>
  <c r="BV317" i="13" l="1"/>
  <c r="BY317" i="13"/>
  <c r="BA317" i="13"/>
  <c r="BD317" i="13" s="1"/>
  <c r="H428" i="12"/>
  <c r="I428" i="12" s="1"/>
  <c r="AK318" i="13"/>
  <c r="AT318" i="13" s="1"/>
  <c r="CC317" i="13"/>
  <c r="O317" i="13"/>
  <c r="N429" i="12"/>
  <c r="K317" i="13"/>
  <c r="Q317" i="13"/>
  <c r="Z318" i="13" s="1"/>
  <c r="F528" i="7" s="1"/>
  <c r="BR317" i="13"/>
  <c r="BS318" i="13" s="1"/>
  <c r="BU317" i="13" l="1"/>
  <c r="BX317" i="13"/>
  <c r="J429" i="12"/>
  <c r="AW318" i="13"/>
  <c r="AZ318" i="13" s="1"/>
  <c r="AJ318" i="13"/>
  <c r="AS318" i="13" s="1"/>
  <c r="CB317" i="13"/>
  <c r="BN318" i="13"/>
  <c r="J318" i="13"/>
  <c r="BQ318" i="13"/>
  <c r="N317" i="13"/>
  <c r="BH318" i="13"/>
  <c r="BC318" i="13" l="1"/>
  <c r="AV318" i="13"/>
  <c r="AY318" i="13" s="1"/>
  <c r="AI318" i="13"/>
  <c r="AR318" i="13" s="1"/>
  <c r="CA317" i="13"/>
  <c r="CD317" i="13" s="1"/>
  <c r="CE317" i="13" s="1"/>
  <c r="BM318" i="13"/>
  <c r="BP318" i="13"/>
  <c r="I318" i="13"/>
  <c r="S318" i="13"/>
  <c r="AB319" i="13" s="1"/>
  <c r="M318" i="13"/>
  <c r="H529" i="7"/>
  <c r="P529" i="7"/>
  <c r="I529" i="7"/>
  <c r="G529" i="7"/>
  <c r="K529" i="7"/>
  <c r="O529" i="7"/>
  <c r="Q529" i="7"/>
  <c r="J529" i="7"/>
  <c r="N529" i="7"/>
  <c r="R529" i="7"/>
  <c r="BW318" i="13" l="1"/>
  <c r="BZ318" i="13"/>
  <c r="BB318" i="13"/>
  <c r="AU318" i="13"/>
  <c r="AX318" i="13" s="1"/>
  <c r="CF317" i="13"/>
  <c r="S529" i="7"/>
  <c r="K429" i="12" s="1"/>
  <c r="L429" i="12" s="1"/>
  <c r="M429" i="12" s="1"/>
  <c r="BL318" i="13"/>
  <c r="BO318" i="13"/>
  <c r="H318" i="13"/>
  <c r="L529" i="7"/>
  <c r="G429" i="12" s="1"/>
  <c r="P318" i="13"/>
  <c r="L318" i="13"/>
  <c r="R318" i="13"/>
  <c r="AA319" i="13" s="1"/>
  <c r="BV318" i="13" l="1"/>
  <c r="BY318" i="13"/>
  <c r="H429" i="12"/>
  <c r="I429" i="12" s="1"/>
  <c r="BA318" i="13"/>
  <c r="BD318" i="13" s="1"/>
  <c r="AK319" i="13"/>
  <c r="AT319" i="13" s="1"/>
  <c r="CC318" i="13"/>
  <c r="N430" i="12"/>
  <c r="O318" i="13"/>
  <c r="Q318" i="13"/>
  <c r="Z319" i="13" s="1"/>
  <c r="F529" i="7" s="1"/>
  <c r="BR318" i="13"/>
  <c r="BS319" i="13" s="1"/>
  <c r="K318" i="13"/>
  <c r="BU318" i="13" l="1"/>
  <c r="BX318" i="13"/>
  <c r="J430" i="12"/>
  <c r="AW319" i="13"/>
  <c r="AZ319" i="13" s="1"/>
  <c r="AJ319" i="13"/>
  <c r="AS319" i="13" s="1"/>
  <c r="CB318" i="13"/>
  <c r="BH319" i="13"/>
  <c r="N318" i="13"/>
  <c r="BQ319" i="13"/>
  <c r="BN319" i="13"/>
  <c r="J319" i="13"/>
  <c r="BC319" i="13" l="1"/>
  <c r="AV319" i="13"/>
  <c r="AY319" i="13" s="1"/>
  <c r="AI319" i="13"/>
  <c r="AR319" i="13" s="1"/>
  <c r="CA318" i="13"/>
  <c r="CD318" i="13" s="1"/>
  <c r="CF318" i="13" s="1"/>
  <c r="M319" i="13"/>
  <c r="S319" i="13"/>
  <c r="AB320" i="13" s="1"/>
  <c r="N530" i="7"/>
  <c r="J530" i="7"/>
  <c r="I530" i="7"/>
  <c r="O530" i="7"/>
  <c r="G530" i="7"/>
  <c r="R530" i="7"/>
  <c r="K530" i="7"/>
  <c r="P530" i="7"/>
  <c r="Q530" i="7"/>
  <c r="H530" i="7"/>
  <c r="BP319" i="13"/>
  <c r="BM319" i="13"/>
  <c r="I319" i="13"/>
  <c r="BW319" i="13" l="1"/>
  <c r="BZ319" i="13"/>
  <c r="BB319" i="13"/>
  <c r="AU319" i="13"/>
  <c r="AX319" i="13" s="1"/>
  <c r="CE318" i="13"/>
  <c r="L319" i="13"/>
  <c r="R319" i="13"/>
  <c r="AA320" i="13" s="1"/>
  <c r="P319" i="13"/>
  <c r="H319" i="13"/>
  <c r="BL319" i="13"/>
  <c r="BO319" i="13"/>
  <c r="L530" i="7"/>
  <c r="G430" i="12" s="1"/>
  <c r="S530" i="7"/>
  <c r="K430" i="12" s="1"/>
  <c r="L430" i="12" s="1"/>
  <c r="M430" i="12" s="1"/>
  <c r="BV319" i="13" l="1"/>
  <c r="BY319" i="13"/>
  <c r="BA319" i="13"/>
  <c r="BD319" i="13" s="1"/>
  <c r="H430" i="12"/>
  <c r="I430" i="12" s="1"/>
  <c r="AK320" i="13"/>
  <c r="AT320" i="13" s="1"/>
  <c r="CC319" i="13"/>
  <c r="K319" i="13"/>
  <c r="BR319" i="13"/>
  <c r="BS320" i="13" s="1"/>
  <c r="Q319" i="13"/>
  <c r="Z320" i="13" s="1"/>
  <c r="F530" i="7" s="1"/>
  <c r="O319" i="13"/>
  <c r="N431" i="12"/>
  <c r="BU319" i="13" l="1"/>
  <c r="BX319" i="13"/>
  <c r="J431" i="12"/>
  <c r="AW320" i="13"/>
  <c r="AZ320" i="13" s="1"/>
  <c r="AJ320" i="13"/>
  <c r="AS320" i="13" s="1"/>
  <c r="CB319" i="13"/>
  <c r="BH320" i="13"/>
  <c r="BQ320" i="13"/>
  <c r="J320" i="13"/>
  <c r="BN320" i="13"/>
  <c r="N319" i="13"/>
  <c r="BC320" i="13" l="1"/>
  <c r="AV320" i="13"/>
  <c r="AY320" i="13" s="1"/>
  <c r="AI320" i="13"/>
  <c r="AR320" i="13" s="1"/>
  <c r="CA319" i="13"/>
  <c r="CD319" i="13" s="1"/>
  <c r="CE319" i="13" s="1"/>
  <c r="O531" i="7"/>
  <c r="G531" i="7"/>
  <c r="J531" i="7"/>
  <c r="H531" i="7"/>
  <c r="I531" i="7"/>
  <c r="N531" i="7"/>
  <c r="Q531" i="7"/>
  <c r="K531" i="7"/>
  <c r="R531" i="7"/>
  <c r="P531" i="7"/>
  <c r="M320" i="13"/>
  <c r="S320" i="13"/>
  <c r="AB321" i="13" s="1"/>
  <c r="BM320" i="13"/>
  <c r="I320" i="13"/>
  <c r="BP320" i="13"/>
  <c r="BW320" i="13" l="1"/>
  <c r="BZ320" i="13"/>
  <c r="BB320" i="13"/>
  <c r="AU320" i="13"/>
  <c r="AX320" i="13" s="1"/>
  <c r="CF319" i="13"/>
  <c r="L320" i="13"/>
  <c r="R320" i="13"/>
  <c r="AA321" i="13" s="1"/>
  <c r="BO320" i="13"/>
  <c r="H320" i="13"/>
  <c r="BL320" i="13"/>
  <c r="P320" i="13"/>
  <c r="S531" i="7"/>
  <c r="K431" i="12" s="1"/>
  <c r="L431" i="12" s="1"/>
  <c r="M431" i="12" s="1"/>
  <c r="L531" i="7"/>
  <c r="G431" i="12" s="1"/>
  <c r="BV320" i="13" l="1"/>
  <c r="BY320" i="13"/>
  <c r="BA320" i="13"/>
  <c r="BD320" i="13" s="1"/>
  <c r="H431" i="12"/>
  <c r="I431" i="12" s="1"/>
  <c r="AK321" i="13"/>
  <c r="AT321" i="13" s="1"/>
  <c r="CC320" i="13"/>
  <c r="O320" i="13"/>
  <c r="K320" i="13"/>
  <c r="Q320" i="13"/>
  <c r="Z321" i="13" s="1"/>
  <c r="F531" i="7" s="1"/>
  <c r="BR320" i="13"/>
  <c r="BS321" i="13" s="1"/>
  <c r="N432" i="12"/>
  <c r="BU320" i="13" l="1"/>
  <c r="BX320" i="13"/>
  <c r="J432" i="12"/>
  <c r="AW321" i="13"/>
  <c r="AZ321" i="13" s="1"/>
  <c r="AJ321" i="13"/>
  <c r="AS321" i="13" s="1"/>
  <c r="CB320" i="13"/>
  <c r="N320" i="13"/>
  <c r="BH321" i="13"/>
  <c r="J321" i="13"/>
  <c r="BQ321" i="13"/>
  <c r="BN321" i="13"/>
  <c r="BC321" i="13" l="1"/>
  <c r="AV321" i="13"/>
  <c r="AY321" i="13" s="1"/>
  <c r="AI321" i="13"/>
  <c r="AR321" i="13" s="1"/>
  <c r="CA320" i="13"/>
  <c r="CD320" i="13" s="1"/>
  <c r="CF320" i="13" s="1"/>
  <c r="M321" i="13"/>
  <c r="S321" i="13"/>
  <c r="AB322" i="13" s="1"/>
  <c r="I321" i="13"/>
  <c r="BM321" i="13"/>
  <c r="BP321" i="13"/>
  <c r="N532" i="7"/>
  <c r="R532" i="7"/>
  <c r="P532" i="7"/>
  <c r="J532" i="7"/>
  <c r="K532" i="7"/>
  <c r="G532" i="7"/>
  <c r="O532" i="7"/>
  <c r="H532" i="7"/>
  <c r="I532" i="7"/>
  <c r="Q532" i="7"/>
  <c r="BW321" i="13" l="1"/>
  <c r="BZ321" i="13"/>
  <c r="BB321" i="13"/>
  <c r="AU321" i="13"/>
  <c r="AX321" i="13" s="1"/>
  <c r="CE320" i="13"/>
  <c r="R321" i="13"/>
  <c r="AA322" i="13" s="1"/>
  <c r="L321" i="13"/>
  <c r="L532" i="7"/>
  <c r="G432" i="12" s="1"/>
  <c r="P321" i="13"/>
  <c r="S532" i="7"/>
  <c r="K432" i="12" s="1"/>
  <c r="L432" i="12" s="1"/>
  <c r="M432" i="12" s="1"/>
  <c r="BL321" i="13"/>
  <c r="H321" i="13"/>
  <c r="BO321" i="13"/>
  <c r="BV321" i="13" l="1"/>
  <c r="BY321" i="13"/>
  <c r="BA321" i="13"/>
  <c r="BD321" i="13" s="1"/>
  <c r="H432" i="12"/>
  <c r="I432" i="12" s="1"/>
  <c r="AK322" i="13"/>
  <c r="AT322" i="13" s="1"/>
  <c r="CC321" i="13"/>
  <c r="Q321" i="13"/>
  <c r="Z322" i="13" s="1"/>
  <c r="F532" i="7" s="1"/>
  <c r="K321" i="13"/>
  <c r="BR321" i="13"/>
  <c r="BS322" i="13" s="1"/>
  <c r="O321" i="13"/>
  <c r="N433" i="12"/>
  <c r="BU321" i="13" l="1"/>
  <c r="BX321" i="13"/>
  <c r="J433" i="12"/>
  <c r="AW322" i="13"/>
  <c r="AZ322" i="13" s="1"/>
  <c r="AJ322" i="13"/>
  <c r="AS322" i="13" s="1"/>
  <c r="CB321" i="13"/>
  <c r="BH322" i="13"/>
  <c r="N321" i="13"/>
  <c r="J322" i="13"/>
  <c r="BQ322" i="13"/>
  <c r="BN322" i="13"/>
  <c r="BC322" i="13" l="1"/>
  <c r="AV322" i="13"/>
  <c r="AY322" i="13" s="1"/>
  <c r="AI322" i="13"/>
  <c r="AR322" i="13" s="1"/>
  <c r="CA321" i="13"/>
  <c r="CD321" i="13" s="1"/>
  <c r="CE321" i="13" s="1"/>
  <c r="H533" i="7"/>
  <c r="N533" i="7"/>
  <c r="K533" i="7"/>
  <c r="R533" i="7"/>
  <c r="Q533" i="7"/>
  <c r="G533" i="7"/>
  <c r="I533" i="7"/>
  <c r="P533" i="7"/>
  <c r="J533" i="7"/>
  <c r="O533" i="7"/>
  <c r="BM322" i="13"/>
  <c r="BP322" i="13"/>
  <c r="I322" i="13"/>
  <c r="M322" i="13"/>
  <c r="S322" i="13"/>
  <c r="AB323" i="13" s="1"/>
  <c r="BW322" i="13" l="1"/>
  <c r="BZ322" i="13"/>
  <c r="BB322" i="13"/>
  <c r="AU322" i="13"/>
  <c r="AX322" i="13" s="1"/>
  <c r="CF321" i="13"/>
  <c r="P322" i="13"/>
  <c r="BO322" i="13"/>
  <c r="BL322" i="13"/>
  <c r="H322" i="13"/>
  <c r="L322" i="13"/>
  <c r="R322" i="13"/>
  <c r="AA323" i="13" s="1"/>
  <c r="L533" i="7"/>
  <c r="G433" i="12" s="1"/>
  <c r="S533" i="7"/>
  <c r="K433" i="12" s="1"/>
  <c r="L433" i="12" s="1"/>
  <c r="M433" i="12" s="1"/>
  <c r="BV322" i="13" l="1"/>
  <c r="BY322" i="13"/>
  <c r="H433" i="12"/>
  <c r="I433" i="12" s="1"/>
  <c r="BA322" i="13"/>
  <c r="BD322" i="13" s="1"/>
  <c r="AK323" i="13"/>
  <c r="AT323" i="13" s="1"/>
  <c r="CC322" i="13"/>
  <c r="O322" i="13"/>
  <c r="BR322" i="13"/>
  <c r="BS323" i="13" s="1"/>
  <c r="Q322" i="13"/>
  <c r="Z323" i="13" s="1"/>
  <c r="F533" i="7" s="1"/>
  <c r="K322" i="13"/>
  <c r="N434" i="12"/>
  <c r="BU322" i="13" l="1"/>
  <c r="BX322" i="13"/>
  <c r="J434" i="12"/>
  <c r="AW323" i="13"/>
  <c r="AZ323" i="13" s="1"/>
  <c r="AJ323" i="13"/>
  <c r="AS323" i="13" s="1"/>
  <c r="CB322" i="13"/>
  <c r="BQ323" i="13"/>
  <c r="J323" i="13"/>
  <c r="BN323" i="13"/>
  <c r="BH323" i="13"/>
  <c r="N322" i="13"/>
  <c r="BC323" i="13" l="1"/>
  <c r="AV323" i="13"/>
  <c r="AY323" i="13" s="1"/>
  <c r="AI323" i="13"/>
  <c r="AR323" i="13" s="1"/>
  <c r="CA322" i="13"/>
  <c r="CD322" i="13" s="1"/>
  <c r="CE322" i="13" s="1"/>
  <c r="R534" i="7"/>
  <c r="G534" i="7"/>
  <c r="I534" i="7"/>
  <c r="H534" i="7"/>
  <c r="O534" i="7"/>
  <c r="Q534" i="7"/>
  <c r="K534" i="7"/>
  <c r="J534" i="7"/>
  <c r="P534" i="7"/>
  <c r="N534" i="7"/>
  <c r="S323" i="13"/>
  <c r="AB324" i="13" s="1"/>
  <c r="M323" i="13"/>
  <c r="BP323" i="13"/>
  <c r="BM323" i="13"/>
  <c r="I323" i="13"/>
  <c r="BW323" i="13" l="1"/>
  <c r="BZ323" i="13"/>
  <c r="BB323" i="13"/>
  <c r="AU323" i="13"/>
  <c r="AX323" i="13" s="1"/>
  <c r="CF322" i="13"/>
  <c r="R323" i="13"/>
  <c r="AA324" i="13" s="1"/>
  <c r="L323" i="13"/>
  <c r="P323" i="13"/>
  <c r="BL323" i="13"/>
  <c r="H323" i="13"/>
  <c r="BO323" i="13"/>
  <c r="S534" i="7"/>
  <c r="K434" i="12" s="1"/>
  <c r="L434" i="12" s="1"/>
  <c r="M434" i="12" s="1"/>
  <c r="L534" i="7"/>
  <c r="G434" i="12" s="1"/>
  <c r="BV323" i="13" l="1"/>
  <c r="BY323" i="13"/>
  <c r="H434" i="12"/>
  <c r="I434" i="12" s="1"/>
  <c r="BA323" i="13"/>
  <c r="BD323" i="13" s="1"/>
  <c r="AK324" i="13"/>
  <c r="AT324" i="13" s="1"/>
  <c r="CC323" i="13"/>
  <c r="O323" i="13"/>
  <c r="N435" i="12"/>
  <c r="K323" i="13"/>
  <c r="Q323" i="13"/>
  <c r="Z324" i="13" s="1"/>
  <c r="F534" i="7" s="1"/>
  <c r="BR323" i="13"/>
  <c r="BS324" i="13" s="1"/>
  <c r="BU323" i="13" l="1"/>
  <c r="BX323" i="13"/>
  <c r="J435" i="12"/>
  <c r="AW324" i="13"/>
  <c r="AZ324" i="13" s="1"/>
  <c r="AJ324" i="13"/>
  <c r="AS324" i="13" s="1"/>
  <c r="CB323" i="13"/>
  <c r="BH324" i="13"/>
  <c r="N323" i="13"/>
  <c r="BN324" i="13"/>
  <c r="J324" i="13"/>
  <c r="BQ324" i="13"/>
  <c r="BC324" i="13" l="1"/>
  <c r="AV324" i="13"/>
  <c r="AY324" i="13" s="1"/>
  <c r="AI324" i="13"/>
  <c r="AR324" i="13" s="1"/>
  <c r="CA323" i="13"/>
  <c r="CD323" i="13" s="1"/>
  <c r="CE323" i="13" s="1"/>
  <c r="J535" i="7"/>
  <c r="O535" i="7"/>
  <c r="G535" i="7"/>
  <c r="Q535" i="7"/>
  <c r="R535" i="7"/>
  <c r="H535" i="7"/>
  <c r="N535" i="7"/>
  <c r="I535" i="7"/>
  <c r="P535" i="7"/>
  <c r="K535" i="7"/>
  <c r="BM324" i="13"/>
  <c r="BP324" i="13"/>
  <c r="I324" i="13"/>
  <c r="M324" i="13"/>
  <c r="S324" i="13"/>
  <c r="AB325" i="13" s="1"/>
  <c r="BW324" i="13" l="1"/>
  <c r="BZ324" i="13"/>
  <c r="BB324" i="13"/>
  <c r="AU324" i="13"/>
  <c r="AX324" i="13" s="1"/>
  <c r="CF323" i="13"/>
  <c r="P324" i="13"/>
  <c r="L535" i="7"/>
  <c r="G435" i="12" s="1"/>
  <c r="BO324" i="13"/>
  <c r="H324" i="13"/>
  <c r="BL324" i="13"/>
  <c r="R324" i="13"/>
  <c r="AA325" i="13" s="1"/>
  <c r="L324" i="13"/>
  <c r="S535" i="7"/>
  <c r="K435" i="12" s="1"/>
  <c r="L435" i="12" s="1"/>
  <c r="M435" i="12" s="1"/>
  <c r="BV324" i="13" l="1"/>
  <c r="BY324" i="13"/>
  <c r="H435" i="12"/>
  <c r="I435" i="12" s="1"/>
  <c r="BA324" i="13"/>
  <c r="BD324" i="13" s="1"/>
  <c r="AK325" i="13"/>
  <c r="AT325" i="13" s="1"/>
  <c r="CC324" i="13"/>
  <c r="N436" i="12"/>
  <c r="O324" i="13"/>
  <c r="K324" i="13"/>
  <c r="BR324" i="13"/>
  <c r="BS325" i="13" s="1"/>
  <c r="Q324" i="13"/>
  <c r="Z325" i="13" s="1"/>
  <c r="F535" i="7" s="1"/>
  <c r="BU324" i="13" l="1"/>
  <c r="BX324" i="13"/>
  <c r="J436" i="12"/>
  <c r="AW325" i="13"/>
  <c r="AZ325" i="13" s="1"/>
  <c r="AJ325" i="13"/>
  <c r="AS325" i="13" s="1"/>
  <c r="CB324" i="13"/>
  <c r="N324" i="13"/>
  <c r="J325" i="13"/>
  <c r="BN325" i="13"/>
  <c r="BQ325" i="13"/>
  <c r="BH325" i="13"/>
  <c r="BC325" i="13" l="1"/>
  <c r="AV325" i="13"/>
  <c r="AY325" i="13" s="1"/>
  <c r="AI325" i="13"/>
  <c r="AR325" i="13" s="1"/>
  <c r="CA324" i="13"/>
  <c r="CD324" i="13" s="1"/>
  <c r="CE324" i="13" s="1"/>
  <c r="J536" i="7"/>
  <c r="R536" i="7"/>
  <c r="Q536" i="7"/>
  <c r="P536" i="7"/>
  <c r="I536" i="7"/>
  <c r="G536" i="7"/>
  <c r="O536" i="7"/>
  <c r="K536" i="7"/>
  <c r="H536" i="7"/>
  <c r="N536" i="7"/>
  <c r="BP325" i="13"/>
  <c r="BM325" i="13"/>
  <c r="I325" i="13"/>
  <c r="S325" i="13"/>
  <c r="AB326" i="13" s="1"/>
  <c r="M325" i="13"/>
  <c r="BW325" i="13" l="1"/>
  <c r="BZ325" i="13"/>
  <c r="BB325" i="13"/>
  <c r="AU325" i="13"/>
  <c r="AX325" i="13" s="1"/>
  <c r="CF324" i="13"/>
  <c r="BO325" i="13"/>
  <c r="BL325" i="13"/>
  <c r="H325" i="13"/>
  <c r="L325" i="13"/>
  <c r="R325" i="13"/>
  <c r="AA326" i="13" s="1"/>
  <c r="S536" i="7"/>
  <c r="K436" i="12" s="1"/>
  <c r="L436" i="12" s="1"/>
  <c r="M436" i="12" s="1"/>
  <c r="L536" i="7"/>
  <c r="G436" i="12" s="1"/>
  <c r="P325" i="13"/>
  <c r="BV325" i="13" l="1"/>
  <c r="BY325" i="13"/>
  <c r="BA325" i="13"/>
  <c r="BD325" i="13" s="1"/>
  <c r="H436" i="12"/>
  <c r="I436" i="12" s="1"/>
  <c r="AK326" i="13"/>
  <c r="AT326" i="13" s="1"/>
  <c r="CC325" i="13"/>
  <c r="O325" i="13"/>
  <c r="N437" i="12"/>
  <c r="Q325" i="13"/>
  <c r="Z326" i="13" s="1"/>
  <c r="F536" i="7" s="1"/>
  <c r="K325" i="13"/>
  <c r="BR325" i="13"/>
  <c r="BS326" i="13" s="1"/>
  <c r="BU325" i="13" l="1"/>
  <c r="BX325" i="13"/>
  <c r="J437" i="12"/>
  <c r="AW326" i="13"/>
  <c r="AZ326" i="13" s="1"/>
  <c r="AJ326" i="13"/>
  <c r="AS326" i="13" s="1"/>
  <c r="CB325" i="13"/>
  <c r="BH326" i="13"/>
  <c r="N325" i="13"/>
  <c r="BQ326" i="13"/>
  <c r="J326" i="13"/>
  <c r="BN326" i="13"/>
  <c r="BC326" i="13" l="1"/>
  <c r="AV326" i="13"/>
  <c r="AY326" i="13" s="1"/>
  <c r="AI326" i="13"/>
  <c r="AR326" i="13" s="1"/>
  <c r="CA325" i="13"/>
  <c r="CD325" i="13" s="1"/>
  <c r="CF325" i="13" s="1"/>
  <c r="M326" i="13"/>
  <c r="S326" i="13"/>
  <c r="AB327" i="13" s="1"/>
  <c r="G537" i="7"/>
  <c r="R537" i="7"/>
  <c r="P537" i="7"/>
  <c r="Q537" i="7"/>
  <c r="J537" i="7"/>
  <c r="O537" i="7"/>
  <c r="N537" i="7"/>
  <c r="H537" i="7"/>
  <c r="K537" i="7"/>
  <c r="I537" i="7"/>
  <c r="I326" i="13"/>
  <c r="BP326" i="13"/>
  <c r="BM326" i="13"/>
  <c r="BW326" i="13" l="1"/>
  <c r="BZ326" i="13"/>
  <c r="BB326" i="13"/>
  <c r="AU326" i="13"/>
  <c r="AX326" i="13" s="1"/>
  <c r="CE325" i="13"/>
  <c r="P326" i="13"/>
  <c r="BL326" i="13"/>
  <c r="H326" i="13"/>
  <c r="BO326" i="13"/>
  <c r="S537" i="7"/>
  <c r="K437" i="12" s="1"/>
  <c r="L437" i="12" s="1"/>
  <c r="M437" i="12" s="1"/>
  <c r="L326" i="13"/>
  <c r="R326" i="13"/>
  <c r="AA327" i="13" s="1"/>
  <c r="L537" i="7"/>
  <c r="G437" i="12" s="1"/>
  <c r="BV326" i="13" l="1"/>
  <c r="BY326" i="13"/>
  <c r="BA326" i="13"/>
  <c r="BD326" i="13" s="1"/>
  <c r="H437" i="12"/>
  <c r="I437" i="12" s="1"/>
  <c r="AK327" i="13"/>
  <c r="AT327" i="13" s="1"/>
  <c r="CC326" i="13"/>
  <c r="O326" i="13"/>
  <c r="K326" i="13"/>
  <c r="Q326" i="13"/>
  <c r="Z327" i="13" s="1"/>
  <c r="F537" i="7" s="1"/>
  <c r="BR326" i="13"/>
  <c r="BS327" i="13" s="1"/>
  <c r="N438" i="12"/>
  <c r="BU326" i="13" l="1"/>
  <c r="BX326" i="13"/>
  <c r="J438" i="12"/>
  <c r="AW327" i="13"/>
  <c r="AZ327" i="13" s="1"/>
  <c r="AJ327" i="13"/>
  <c r="AS327" i="13" s="1"/>
  <c r="CB326" i="13"/>
  <c r="BH327" i="13"/>
  <c r="BQ327" i="13"/>
  <c r="J327" i="13"/>
  <c r="BN327" i="13"/>
  <c r="N326" i="13"/>
  <c r="BC327" i="13" l="1"/>
  <c r="AV327" i="13"/>
  <c r="AY327" i="13" s="1"/>
  <c r="AI327" i="13"/>
  <c r="AR327" i="13" s="1"/>
  <c r="CA326" i="13"/>
  <c r="CD326" i="13" s="1"/>
  <c r="CE326" i="13" s="1"/>
  <c r="M327" i="13"/>
  <c r="S327" i="13"/>
  <c r="AB328" i="13" s="1"/>
  <c r="BM327" i="13"/>
  <c r="I327" i="13"/>
  <c r="BP327" i="13"/>
  <c r="I538" i="7"/>
  <c r="O538" i="7"/>
  <c r="R538" i="7"/>
  <c r="G538" i="7"/>
  <c r="N538" i="7"/>
  <c r="P538" i="7"/>
  <c r="Q538" i="7"/>
  <c r="J538" i="7"/>
  <c r="H538" i="7"/>
  <c r="K538" i="7"/>
  <c r="BW327" i="13" l="1"/>
  <c r="BZ327" i="13"/>
  <c r="BB327" i="13"/>
  <c r="AU327" i="13"/>
  <c r="AX327" i="13" s="1"/>
  <c r="CF326" i="13"/>
  <c r="S538" i="7"/>
  <c r="K438" i="12" s="1"/>
  <c r="L438" i="12" s="1"/>
  <c r="M438" i="12" s="1"/>
  <c r="P327" i="13"/>
  <c r="R327" i="13"/>
  <c r="AA328" i="13" s="1"/>
  <c r="L327" i="13"/>
  <c r="BL327" i="13"/>
  <c r="BO327" i="13"/>
  <c r="H327" i="13"/>
  <c r="L538" i="7"/>
  <c r="G438" i="12" s="1"/>
  <c r="BV327" i="13" l="1"/>
  <c r="BY327" i="13"/>
  <c r="H438" i="12"/>
  <c r="I438" i="12" s="1"/>
  <c r="BA327" i="13"/>
  <c r="BD327" i="13" s="1"/>
  <c r="AK328" i="13"/>
  <c r="AT328" i="13" s="1"/>
  <c r="CC327" i="13"/>
  <c r="O327" i="13"/>
  <c r="N439" i="12"/>
  <c r="Q327" i="13"/>
  <c r="Z328" i="13" s="1"/>
  <c r="F538" i="7" s="1"/>
  <c r="BR327" i="13"/>
  <c r="BS328" i="13" s="1"/>
  <c r="K327" i="13"/>
  <c r="BU327" i="13" l="1"/>
  <c r="BX327" i="13"/>
  <c r="J439" i="12"/>
  <c r="AW328" i="13"/>
  <c r="AZ328" i="13" s="1"/>
  <c r="AJ328" i="13"/>
  <c r="AS328" i="13" s="1"/>
  <c r="CB327" i="13"/>
  <c r="BH328" i="13"/>
  <c r="N327" i="13"/>
  <c r="BQ328" i="13"/>
  <c r="BN328" i="13"/>
  <c r="J328" i="13"/>
  <c r="BC328" i="13" l="1"/>
  <c r="AV328" i="13"/>
  <c r="AY328" i="13" s="1"/>
  <c r="AI328" i="13"/>
  <c r="AR328" i="13" s="1"/>
  <c r="CA327" i="13"/>
  <c r="CD327" i="13" s="1"/>
  <c r="CF327" i="13" s="1"/>
  <c r="Q539" i="7"/>
  <c r="K539" i="7"/>
  <c r="P539" i="7"/>
  <c r="N539" i="7"/>
  <c r="R539" i="7"/>
  <c r="I539" i="7"/>
  <c r="J539" i="7"/>
  <c r="H539" i="7"/>
  <c r="G539" i="7"/>
  <c r="O539" i="7"/>
  <c r="S328" i="13"/>
  <c r="AB329" i="13" s="1"/>
  <c r="M328" i="13"/>
  <c r="BM328" i="13"/>
  <c r="I328" i="13"/>
  <c r="BP328" i="13"/>
  <c r="BW328" i="13" l="1"/>
  <c r="BZ328" i="13"/>
  <c r="BB328" i="13"/>
  <c r="AU328" i="13"/>
  <c r="AX328" i="13" s="1"/>
  <c r="CE327" i="13"/>
  <c r="L539" i="7"/>
  <c r="G439" i="12" s="1"/>
  <c r="P328" i="13"/>
  <c r="BL328" i="13"/>
  <c r="H328" i="13"/>
  <c r="BO328" i="13"/>
  <c r="L328" i="13"/>
  <c r="R328" i="13"/>
  <c r="AA329" i="13" s="1"/>
  <c r="S539" i="7"/>
  <c r="K439" i="12" s="1"/>
  <c r="L439" i="12" s="1"/>
  <c r="M439" i="12" s="1"/>
  <c r="BV328" i="13" l="1"/>
  <c r="BY328" i="13"/>
  <c r="BA328" i="13"/>
  <c r="BD328" i="13" s="1"/>
  <c r="H439" i="12"/>
  <c r="I439" i="12" s="1"/>
  <c r="AK329" i="13"/>
  <c r="AT329" i="13" s="1"/>
  <c r="CC328" i="13"/>
  <c r="O328" i="13"/>
  <c r="BR328" i="13"/>
  <c r="BS329" i="13" s="1"/>
  <c r="K328" i="13"/>
  <c r="Q328" i="13"/>
  <c r="Z329" i="13" s="1"/>
  <c r="F539" i="7" s="1"/>
  <c r="N440" i="12"/>
  <c r="BU328" i="13" l="1"/>
  <c r="BX328" i="13"/>
  <c r="J440" i="12"/>
  <c r="AW329" i="13"/>
  <c r="AZ329" i="13" s="1"/>
  <c r="AJ329" i="13"/>
  <c r="AS329" i="13" s="1"/>
  <c r="CB328" i="13"/>
  <c r="BH329" i="13"/>
  <c r="J329" i="13"/>
  <c r="BN329" i="13"/>
  <c r="BQ329" i="13"/>
  <c r="N328" i="13"/>
  <c r="BC329" i="13" l="1"/>
  <c r="AV329" i="13"/>
  <c r="AY329" i="13" s="1"/>
  <c r="AI329" i="13"/>
  <c r="AR329" i="13" s="1"/>
  <c r="CA328" i="13"/>
  <c r="CD328" i="13" s="1"/>
  <c r="CE328" i="13" s="1"/>
  <c r="I329" i="13"/>
  <c r="BM329" i="13"/>
  <c r="BP329" i="13"/>
  <c r="K540" i="7"/>
  <c r="P540" i="7"/>
  <c r="H540" i="7"/>
  <c r="I540" i="7"/>
  <c r="J540" i="7"/>
  <c r="G540" i="7"/>
  <c r="Q540" i="7"/>
  <c r="O540" i="7"/>
  <c r="N540" i="7"/>
  <c r="R540" i="7"/>
  <c r="M329" i="13"/>
  <c r="S329" i="13"/>
  <c r="AB330" i="13" s="1"/>
  <c r="BW329" i="13" l="1"/>
  <c r="BZ329" i="13"/>
  <c r="BB329" i="13"/>
  <c r="AU329" i="13"/>
  <c r="AX329" i="13" s="1"/>
  <c r="CF328" i="13"/>
  <c r="H329" i="13"/>
  <c r="BL329" i="13"/>
  <c r="BO329" i="13"/>
  <c r="L329" i="13"/>
  <c r="R329" i="13"/>
  <c r="AA330" i="13" s="1"/>
  <c r="S540" i="7"/>
  <c r="K440" i="12" s="1"/>
  <c r="L440" i="12" s="1"/>
  <c r="M440" i="12" s="1"/>
  <c r="L540" i="7"/>
  <c r="G440" i="12" s="1"/>
  <c r="P329" i="13"/>
  <c r="BV329" i="13" l="1"/>
  <c r="BY329" i="13"/>
  <c r="BA329" i="13"/>
  <c r="BD329" i="13" s="1"/>
  <c r="H440" i="12"/>
  <c r="I440" i="12" s="1"/>
  <c r="AK330" i="13"/>
  <c r="AT330" i="13" s="1"/>
  <c r="CC329" i="13"/>
  <c r="N441" i="12"/>
  <c r="K329" i="13"/>
  <c r="BR329" i="13"/>
  <c r="BS330" i="13" s="1"/>
  <c r="Q329" i="13"/>
  <c r="Z330" i="13" s="1"/>
  <c r="F540" i="7" s="1"/>
  <c r="O329" i="13"/>
  <c r="BU329" i="13" l="1"/>
  <c r="BX329" i="13"/>
  <c r="J441" i="12"/>
  <c r="AW330" i="13"/>
  <c r="AZ330" i="13" s="1"/>
  <c r="AJ330" i="13"/>
  <c r="AS330" i="13" s="1"/>
  <c r="CB329" i="13"/>
  <c r="BH330" i="13"/>
  <c r="J330" i="13"/>
  <c r="BQ330" i="13"/>
  <c r="BN330" i="13"/>
  <c r="N329" i="13"/>
  <c r="BC330" i="13" l="1"/>
  <c r="AV330" i="13"/>
  <c r="AY330" i="13" s="1"/>
  <c r="AI330" i="13"/>
  <c r="AR330" i="13" s="1"/>
  <c r="CA329" i="13"/>
  <c r="CD329" i="13" s="1"/>
  <c r="CE329" i="13" s="1"/>
  <c r="K541" i="7"/>
  <c r="I541" i="7"/>
  <c r="G541" i="7"/>
  <c r="R541" i="7"/>
  <c r="O541" i="7"/>
  <c r="P541" i="7"/>
  <c r="Q541" i="7"/>
  <c r="N541" i="7"/>
  <c r="H541" i="7"/>
  <c r="J541" i="7"/>
  <c r="I330" i="13"/>
  <c r="BM330" i="13"/>
  <c r="BP330" i="13"/>
  <c r="S330" i="13"/>
  <c r="AB331" i="13" s="1"/>
  <c r="M330" i="13"/>
  <c r="BW330" i="13" l="1"/>
  <c r="BZ330" i="13"/>
  <c r="BB330" i="13"/>
  <c r="AU330" i="13"/>
  <c r="AX330" i="13" s="1"/>
  <c r="CF329" i="13"/>
  <c r="R330" i="13"/>
  <c r="AA331" i="13" s="1"/>
  <c r="L330" i="13"/>
  <c r="L541" i="7"/>
  <c r="G441" i="12" s="1"/>
  <c r="P330" i="13"/>
  <c r="S541" i="7"/>
  <c r="K441" i="12" s="1"/>
  <c r="L441" i="12" s="1"/>
  <c r="M441" i="12" s="1"/>
  <c r="BL330" i="13"/>
  <c r="BO330" i="13"/>
  <c r="H330" i="13"/>
  <c r="BV330" i="13" l="1"/>
  <c r="BY330" i="13"/>
  <c r="H441" i="12"/>
  <c r="I441" i="12" s="1"/>
  <c r="BA330" i="13"/>
  <c r="BD330" i="13" s="1"/>
  <c r="AK331" i="13"/>
  <c r="AT331" i="13" s="1"/>
  <c r="CC330" i="13"/>
  <c r="BR330" i="13"/>
  <c r="BS331" i="13" s="1"/>
  <c r="Q330" i="13"/>
  <c r="Z331" i="13" s="1"/>
  <c r="F541" i="7" s="1"/>
  <c r="K330" i="13"/>
  <c r="O330" i="13"/>
  <c r="N442" i="12"/>
  <c r="BU330" i="13" l="1"/>
  <c r="BX330" i="13"/>
  <c r="J442" i="12"/>
  <c r="AW331" i="13"/>
  <c r="AZ331" i="13" s="1"/>
  <c r="AJ331" i="13"/>
  <c r="AS331" i="13" s="1"/>
  <c r="CB330" i="13"/>
  <c r="BH331" i="13"/>
  <c r="BQ331" i="13"/>
  <c r="J331" i="13"/>
  <c r="BN331" i="13"/>
  <c r="N330" i="13"/>
  <c r="BC331" i="13" l="1"/>
  <c r="AV331" i="13"/>
  <c r="AY331" i="13" s="1"/>
  <c r="AI331" i="13"/>
  <c r="AR331" i="13" s="1"/>
  <c r="CA330" i="13"/>
  <c r="CD330" i="13" s="1"/>
  <c r="CF330" i="13" s="1"/>
  <c r="G542" i="7"/>
  <c r="I542" i="7"/>
  <c r="P542" i="7"/>
  <c r="K542" i="7"/>
  <c r="N542" i="7"/>
  <c r="R542" i="7"/>
  <c r="J542" i="7"/>
  <c r="Q542" i="7"/>
  <c r="O542" i="7"/>
  <c r="H542" i="7"/>
  <c r="BP331" i="13"/>
  <c r="BM331" i="13"/>
  <c r="I331" i="13"/>
  <c r="S331" i="13"/>
  <c r="AB332" i="13" s="1"/>
  <c r="M331" i="13"/>
  <c r="BW331" i="13" l="1"/>
  <c r="BZ331" i="13"/>
  <c r="BB331" i="13"/>
  <c r="AU331" i="13"/>
  <c r="AX331" i="13" s="1"/>
  <c r="CE330" i="13"/>
  <c r="P331" i="13"/>
  <c r="BL331" i="13"/>
  <c r="H331" i="13"/>
  <c r="BO331" i="13"/>
  <c r="S542" i="7"/>
  <c r="K442" i="12" s="1"/>
  <c r="L442" i="12" s="1"/>
  <c r="M442" i="12" s="1"/>
  <c r="L542" i="7"/>
  <c r="G442" i="12" s="1"/>
  <c r="R331" i="13"/>
  <c r="AA332" i="13" s="1"/>
  <c r="L331" i="13"/>
  <c r="BV331" i="13" l="1"/>
  <c r="BY331" i="13"/>
  <c r="BA331" i="13"/>
  <c r="BD331" i="13" s="1"/>
  <c r="H442" i="12"/>
  <c r="I442" i="12" s="1"/>
  <c r="AK332" i="13"/>
  <c r="AT332" i="13" s="1"/>
  <c r="CC331" i="13"/>
  <c r="N443" i="12"/>
  <c r="O331" i="13"/>
  <c r="BR331" i="13"/>
  <c r="BS332" i="13" s="1"/>
  <c r="K331" i="13"/>
  <c r="Q331" i="13"/>
  <c r="Z332" i="13" s="1"/>
  <c r="F542" i="7" s="1"/>
  <c r="BU331" i="13" l="1"/>
  <c r="BX331" i="13"/>
  <c r="J443" i="12"/>
  <c r="AW332" i="13"/>
  <c r="AZ332" i="13" s="1"/>
  <c r="AJ332" i="13"/>
  <c r="AS332" i="13" s="1"/>
  <c r="CB331" i="13"/>
  <c r="BH332" i="13"/>
  <c r="N331" i="13"/>
  <c r="BQ332" i="13"/>
  <c r="BN332" i="13"/>
  <c r="J332" i="13"/>
  <c r="BC332" i="13" l="1"/>
  <c r="AV332" i="13"/>
  <c r="AY332" i="13" s="1"/>
  <c r="AI332" i="13"/>
  <c r="AR332" i="13" s="1"/>
  <c r="CA331" i="13"/>
  <c r="CD331" i="13" s="1"/>
  <c r="CF331" i="13" s="1"/>
  <c r="S332" i="13"/>
  <c r="AB333" i="13" s="1"/>
  <c r="M332" i="13"/>
  <c r="N543" i="7"/>
  <c r="Q543" i="7"/>
  <c r="I543" i="7"/>
  <c r="R543" i="7"/>
  <c r="P543" i="7"/>
  <c r="G543" i="7"/>
  <c r="H543" i="7"/>
  <c r="J543" i="7"/>
  <c r="O543" i="7"/>
  <c r="K543" i="7"/>
  <c r="I332" i="13"/>
  <c r="BM332" i="13"/>
  <c r="BP332" i="13"/>
  <c r="BW332" i="13" l="1"/>
  <c r="BZ332" i="13"/>
  <c r="BB332" i="13"/>
  <c r="AU332" i="13"/>
  <c r="AX332" i="13" s="1"/>
  <c r="CE331" i="13"/>
  <c r="S543" i="7"/>
  <c r="K443" i="12" s="1"/>
  <c r="L443" i="12" s="1"/>
  <c r="M443" i="12" s="1"/>
  <c r="L543" i="7"/>
  <c r="G443" i="12" s="1"/>
  <c r="R332" i="13"/>
  <c r="AA333" i="13" s="1"/>
  <c r="L332" i="13"/>
  <c r="P332" i="13"/>
  <c r="BL332" i="13"/>
  <c r="BO332" i="13"/>
  <c r="H332" i="13"/>
  <c r="BV332" i="13" l="1"/>
  <c r="BY332" i="13"/>
  <c r="H443" i="12"/>
  <c r="I443" i="12" s="1"/>
  <c r="BA332" i="13"/>
  <c r="BD332" i="13" s="1"/>
  <c r="AK333" i="13"/>
  <c r="AT333" i="13" s="1"/>
  <c r="CC332" i="13"/>
  <c r="N444" i="12"/>
  <c r="BR332" i="13"/>
  <c r="BS333" i="13" s="1"/>
  <c r="K332" i="13"/>
  <c r="Q332" i="13"/>
  <c r="Z333" i="13" s="1"/>
  <c r="F543" i="7" s="1"/>
  <c r="O332" i="13"/>
  <c r="BU332" i="13" l="1"/>
  <c r="BX332" i="13"/>
  <c r="J444" i="12"/>
  <c r="AW333" i="13"/>
  <c r="AZ333" i="13" s="1"/>
  <c r="AJ333" i="13"/>
  <c r="AS333" i="13" s="1"/>
  <c r="CB332" i="13"/>
  <c r="N332" i="13"/>
  <c r="BQ333" i="13"/>
  <c r="J333" i="13"/>
  <c r="BN333" i="13"/>
  <c r="BH333" i="13"/>
  <c r="BC333" i="13" l="1"/>
  <c r="AV333" i="13"/>
  <c r="AY333" i="13" s="1"/>
  <c r="AI333" i="13"/>
  <c r="AR333" i="13" s="1"/>
  <c r="CA332" i="13"/>
  <c r="CD332" i="13" s="1"/>
  <c r="CF332" i="13" s="1"/>
  <c r="BM333" i="13"/>
  <c r="BP333" i="13"/>
  <c r="I333" i="13"/>
  <c r="J544" i="7"/>
  <c r="N544" i="7"/>
  <c r="P544" i="7"/>
  <c r="R544" i="7"/>
  <c r="Q544" i="7"/>
  <c r="G544" i="7"/>
  <c r="O544" i="7"/>
  <c r="I544" i="7"/>
  <c r="K544" i="7"/>
  <c r="H544" i="7"/>
  <c r="M333" i="13"/>
  <c r="S333" i="13"/>
  <c r="AB334" i="13" s="1"/>
  <c r="BW333" i="13" l="1"/>
  <c r="BZ333" i="13"/>
  <c r="BB333" i="13"/>
  <c r="AU333" i="13"/>
  <c r="AX333" i="13" s="1"/>
  <c r="CE332" i="13"/>
  <c r="H333" i="13"/>
  <c r="BL333" i="13"/>
  <c r="BO333" i="13"/>
  <c r="L544" i="7"/>
  <c r="G444" i="12" s="1"/>
  <c r="S544" i="7"/>
  <c r="K444" i="12" s="1"/>
  <c r="L444" i="12" s="1"/>
  <c r="M444" i="12" s="1"/>
  <c r="P333" i="13"/>
  <c r="R333" i="13"/>
  <c r="AA334" i="13" s="1"/>
  <c r="L333" i="13"/>
  <c r="BV333" i="13" l="1"/>
  <c r="BY333" i="13"/>
  <c r="H444" i="12"/>
  <c r="I444" i="12" s="1"/>
  <c r="BA333" i="13"/>
  <c r="BD333" i="13" s="1"/>
  <c r="AK334" i="13"/>
  <c r="AT334" i="13" s="1"/>
  <c r="CC333" i="13"/>
  <c r="O333" i="13"/>
  <c r="BR333" i="13"/>
  <c r="BS334" i="13" s="1"/>
  <c r="K333" i="13"/>
  <c r="Q333" i="13"/>
  <c r="Z334" i="13" s="1"/>
  <c r="F544" i="7" s="1"/>
  <c r="N445" i="12"/>
  <c r="BU333" i="13" l="1"/>
  <c r="BX333" i="13"/>
  <c r="J445" i="12"/>
  <c r="AW334" i="13"/>
  <c r="AZ334" i="13" s="1"/>
  <c r="AJ334" i="13"/>
  <c r="AS334" i="13" s="1"/>
  <c r="CB333" i="13"/>
  <c r="BQ334" i="13"/>
  <c r="BN334" i="13"/>
  <c r="J334" i="13"/>
  <c r="BH334" i="13"/>
  <c r="N333" i="13"/>
  <c r="BC334" i="13" l="1"/>
  <c r="AV334" i="13"/>
  <c r="AY334" i="13" s="1"/>
  <c r="AI334" i="13"/>
  <c r="AR334" i="13" s="1"/>
  <c r="CA333" i="13"/>
  <c r="CD333" i="13" s="1"/>
  <c r="CE333" i="13" s="1"/>
  <c r="P545" i="7"/>
  <c r="Q545" i="7"/>
  <c r="J545" i="7"/>
  <c r="H545" i="7"/>
  <c r="G545" i="7"/>
  <c r="I545" i="7"/>
  <c r="O545" i="7"/>
  <c r="N545" i="7"/>
  <c r="K545" i="7"/>
  <c r="R545" i="7"/>
  <c r="I334" i="13"/>
  <c r="BM334" i="13"/>
  <c r="BP334" i="13"/>
  <c r="S334" i="13"/>
  <c r="AB335" i="13" s="1"/>
  <c r="M334" i="13"/>
  <c r="BW334" i="13" l="1"/>
  <c r="BZ334" i="13"/>
  <c r="BB334" i="13"/>
  <c r="AU334" i="13"/>
  <c r="AX334" i="13" s="1"/>
  <c r="CF333" i="13"/>
  <c r="P334" i="13"/>
  <c r="L545" i="7"/>
  <c r="G445" i="12" s="1"/>
  <c r="BO334" i="13"/>
  <c r="BL334" i="13"/>
  <c r="H334" i="13"/>
  <c r="S545" i="7"/>
  <c r="K445" i="12" s="1"/>
  <c r="L445" i="12" s="1"/>
  <c r="M445" i="12" s="1"/>
  <c r="L334" i="13"/>
  <c r="R334" i="13"/>
  <c r="AA335" i="13" s="1"/>
  <c r="BV334" i="13" l="1"/>
  <c r="BY334" i="13"/>
  <c r="BA334" i="13"/>
  <c r="BD334" i="13" s="1"/>
  <c r="H445" i="12"/>
  <c r="I445" i="12" s="1"/>
  <c r="AK335" i="13"/>
  <c r="AT335" i="13" s="1"/>
  <c r="CC334" i="13"/>
  <c r="N446" i="12"/>
  <c r="BR334" i="13"/>
  <c r="BS335" i="13" s="1"/>
  <c r="Q334" i="13"/>
  <c r="Z335" i="13" s="1"/>
  <c r="F545" i="7" s="1"/>
  <c r="K334" i="13"/>
  <c r="O334" i="13"/>
  <c r="BU334" i="13" l="1"/>
  <c r="BX334" i="13"/>
  <c r="J446" i="12"/>
  <c r="AW335" i="13"/>
  <c r="AZ335" i="13" s="1"/>
  <c r="AJ335" i="13"/>
  <c r="AS335" i="13" s="1"/>
  <c r="CB334" i="13"/>
  <c r="BN335" i="13"/>
  <c r="J335" i="13"/>
  <c r="BQ335" i="13"/>
  <c r="BH335" i="13"/>
  <c r="N334" i="13"/>
  <c r="BC335" i="13" l="1"/>
  <c r="AV335" i="13"/>
  <c r="AY335" i="13" s="1"/>
  <c r="AI335" i="13"/>
  <c r="AR335" i="13" s="1"/>
  <c r="CA334" i="13"/>
  <c r="CD334" i="13" s="1"/>
  <c r="CF334" i="13" s="1"/>
  <c r="H546" i="7"/>
  <c r="I546" i="7"/>
  <c r="J546" i="7"/>
  <c r="G546" i="7"/>
  <c r="R546" i="7"/>
  <c r="N546" i="7"/>
  <c r="O546" i="7"/>
  <c r="K546" i="7"/>
  <c r="Q546" i="7"/>
  <c r="P546" i="7"/>
  <c r="M335" i="13"/>
  <c r="S335" i="13"/>
  <c r="AB336" i="13" s="1"/>
  <c r="BP335" i="13"/>
  <c r="BM335" i="13"/>
  <c r="I335" i="13"/>
  <c r="BW335" i="13" l="1"/>
  <c r="BZ335" i="13"/>
  <c r="BB335" i="13"/>
  <c r="AU335" i="13"/>
  <c r="AX335" i="13" s="1"/>
  <c r="CE334" i="13"/>
  <c r="H335" i="13"/>
  <c r="BO335" i="13"/>
  <c r="BL335" i="13"/>
  <c r="P335" i="13"/>
  <c r="S546" i="7"/>
  <c r="K446" i="12" s="1"/>
  <c r="L446" i="12" s="1"/>
  <c r="M446" i="12" s="1"/>
  <c r="R335" i="13"/>
  <c r="AA336" i="13" s="1"/>
  <c r="L335" i="13"/>
  <c r="L546" i="7"/>
  <c r="G446" i="12" s="1"/>
  <c r="BV335" i="13" l="1"/>
  <c r="BY335" i="13"/>
  <c r="H446" i="12"/>
  <c r="I446" i="12" s="1"/>
  <c r="BA335" i="13"/>
  <c r="BD335" i="13" s="1"/>
  <c r="AK336" i="13"/>
  <c r="AT336" i="13" s="1"/>
  <c r="CC335" i="13"/>
  <c r="N447" i="12"/>
  <c r="O335" i="13"/>
  <c r="K335" i="13"/>
  <c r="BR335" i="13"/>
  <c r="BS336" i="13" s="1"/>
  <c r="Q335" i="13"/>
  <c r="Z336" i="13" s="1"/>
  <c r="F546" i="7" s="1"/>
  <c r="BU335" i="13" l="1"/>
  <c r="BX335" i="13"/>
  <c r="J447" i="12"/>
  <c r="AW336" i="13"/>
  <c r="AZ336" i="13" s="1"/>
  <c r="AJ336" i="13"/>
  <c r="AS336" i="13" s="1"/>
  <c r="CB335" i="13"/>
  <c r="BH336" i="13"/>
  <c r="N335" i="13"/>
  <c r="BQ336" i="13"/>
  <c r="J336" i="13"/>
  <c r="BN336" i="13"/>
  <c r="BC336" i="13" l="1"/>
  <c r="AV336" i="13"/>
  <c r="AY336" i="13" s="1"/>
  <c r="AI336" i="13"/>
  <c r="AR336" i="13" s="1"/>
  <c r="CA335" i="13"/>
  <c r="CD335" i="13" s="1"/>
  <c r="CE335" i="13" s="1"/>
  <c r="M336" i="13"/>
  <c r="S336" i="13"/>
  <c r="AB337" i="13" s="1"/>
  <c r="BP336" i="13"/>
  <c r="BM336" i="13"/>
  <c r="I336" i="13"/>
  <c r="H547" i="7"/>
  <c r="O547" i="7"/>
  <c r="G547" i="7"/>
  <c r="P547" i="7"/>
  <c r="K547" i="7"/>
  <c r="J547" i="7"/>
  <c r="N547" i="7"/>
  <c r="I547" i="7"/>
  <c r="R547" i="7"/>
  <c r="Q547" i="7"/>
  <c r="BW336" i="13" l="1"/>
  <c r="BZ336" i="13"/>
  <c r="BB336" i="13"/>
  <c r="AU336" i="13"/>
  <c r="AX336" i="13" s="1"/>
  <c r="CF335" i="13"/>
  <c r="BL336" i="13"/>
  <c r="H336" i="13"/>
  <c r="BO336" i="13"/>
  <c r="P336" i="13"/>
  <c r="R336" i="13"/>
  <c r="AA337" i="13" s="1"/>
  <c r="L336" i="13"/>
  <c r="S547" i="7"/>
  <c r="K447" i="12" s="1"/>
  <c r="L447" i="12" s="1"/>
  <c r="M447" i="12" s="1"/>
  <c r="L547" i="7"/>
  <c r="G447" i="12" s="1"/>
  <c r="BV336" i="13" l="1"/>
  <c r="BY336" i="13"/>
  <c r="H447" i="12"/>
  <c r="I447" i="12" s="1"/>
  <c r="BA336" i="13"/>
  <c r="BD336" i="13" s="1"/>
  <c r="AK337" i="13"/>
  <c r="AT337" i="13" s="1"/>
  <c r="CC336" i="13"/>
  <c r="O336" i="13"/>
  <c r="N448" i="12"/>
  <c r="K336" i="13"/>
  <c r="BR336" i="13"/>
  <c r="BS337" i="13" s="1"/>
  <c r="Q336" i="13"/>
  <c r="Z337" i="13" s="1"/>
  <c r="F547" i="7" s="1"/>
  <c r="BU336" i="13" l="1"/>
  <c r="BX336" i="13"/>
  <c r="J448" i="12"/>
  <c r="AW337" i="13"/>
  <c r="AZ337" i="13" s="1"/>
  <c r="AJ337" i="13"/>
  <c r="AS337" i="13" s="1"/>
  <c r="CB336" i="13"/>
  <c r="BH337" i="13"/>
  <c r="J337" i="13"/>
  <c r="BQ337" i="13"/>
  <c r="BN337" i="13"/>
  <c r="N336" i="13"/>
  <c r="BC337" i="13" l="1"/>
  <c r="AV337" i="13"/>
  <c r="AY337" i="13" s="1"/>
  <c r="AI337" i="13"/>
  <c r="AR337" i="13" s="1"/>
  <c r="CA336" i="13"/>
  <c r="CD336" i="13" s="1"/>
  <c r="CE336" i="13" s="1"/>
  <c r="M337" i="13"/>
  <c r="S337" i="13"/>
  <c r="AB338" i="13" s="1"/>
  <c r="P548" i="7"/>
  <c r="K548" i="7"/>
  <c r="R548" i="7"/>
  <c r="O548" i="7"/>
  <c r="N548" i="7"/>
  <c r="J548" i="7"/>
  <c r="Q548" i="7"/>
  <c r="G548" i="7"/>
  <c r="H548" i="7"/>
  <c r="I548" i="7"/>
  <c r="BM337" i="13"/>
  <c r="I337" i="13"/>
  <c r="BP337" i="13"/>
  <c r="BW337" i="13" l="1"/>
  <c r="BZ337" i="13"/>
  <c r="BB337" i="13"/>
  <c r="AU337" i="13"/>
  <c r="AX337" i="13" s="1"/>
  <c r="CF336" i="13"/>
  <c r="BL337" i="13"/>
  <c r="BO337" i="13"/>
  <c r="H337" i="13"/>
  <c r="L337" i="13"/>
  <c r="R337" i="13"/>
  <c r="AA338" i="13" s="1"/>
  <c r="S548" i="7"/>
  <c r="K448" i="12" s="1"/>
  <c r="L448" i="12" s="1"/>
  <c r="M448" i="12" s="1"/>
  <c r="P337" i="13"/>
  <c r="L548" i="7"/>
  <c r="G448" i="12" s="1"/>
  <c r="BV337" i="13" l="1"/>
  <c r="BY337" i="13"/>
  <c r="H448" i="12"/>
  <c r="I448" i="12" s="1"/>
  <c r="BA337" i="13"/>
  <c r="BD337" i="13" s="1"/>
  <c r="AK338" i="13"/>
  <c r="AT338" i="13" s="1"/>
  <c r="CC337" i="13"/>
  <c r="O337" i="13"/>
  <c r="N449" i="12"/>
  <c r="K337" i="13"/>
  <c r="BR337" i="13"/>
  <c r="BS338" i="13" s="1"/>
  <c r="Q337" i="13"/>
  <c r="Z338" i="13" s="1"/>
  <c r="F548" i="7" s="1"/>
  <c r="BU337" i="13" l="1"/>
  <c r="BX337" i="13"/>
  <c r="J449" i="12"/>
  <c r="AW338" i="13"/>
  <c r="AZ338" i="13" s="1"/>
  <c r="AJ338" i="13"/>
  <c r="AS338" i="13" s="1"/>
  <c r="CB337" i="13"/>
  <c r="N337" i="13"/>
  <c r="BN338" i="13"/>
  <c r="J338" i="13"/>
  <c r="BQ338" i="13"/>
  <c r="BH338" i="13"/>
  <c r="BC338" i="13" l="1"/>
  <c r="AV338" i="13"/>
  <c r="AY338" i="13" s="1"/>
  <c r="AI338" i="13"/>
  <c r="AR338" i="13" s="1"/>
  <c r="CA337" i="13"/>
  <c r="CD337" i="13" s="1"/>
  <c r="CF337" i="13" s="1"/>
  <c r="BP338" i="13"/>
  <c r="BM338" i="13"/>
  <c r="I338" i="13"/>
  <c r="M338" i="13"/>
  <c r="S338" i="13"/>
  <c r="AB339" i="13" s="1"/>
  <c r="N549" i="7"/>
  <c r="K549" i="7"/>
  <c r="P549" i="7"/>
  <c r="Q549" i="7"/>
  <c r="I549" i="7"/>
  <c r="J549" i="7"/>
  <c r="O549" i="7"/>
  <c r="G549" i="7"/>
  <c r="R549" i="7"/>
  <c r="H549" i="7"/>
  <c r="BW338" i="13" l="1"/>
  <c r="BZ338" i="13"/>
  <c r="BB338" i="13"/>
  <c r="AU338" i="13"/>
  <c r="AX338" i="13" s="1"/>
  <c r="CE337" i="13"/>
  <c r="H338" i="13"/>
  <c r="BL338" i="13"/>
  <c r="BO338" i="13"/>
  <c r="L549" i="7"/>
  <c r="G449" i="12" s="1"/>
  <c r="L338" i="13"/>
  <c r="R338" i="13"/>
  <c r="AA339" i="13" s="1"/>
  <c r="S549" i="7"/>
  <c r="K449" i="12" s="1"/>
  <c r="L449" i="12" s="1"/>
  <c r="M449" i="12" s="1"/>
  <c r="P338" i="13"/>
  <c r="BV338" i="13" l="1"/>
  <c r="BY338" i="13"/>
  <c r="H449" i="12"/>
  <c r="I449" i="12" s="1"/>
  <c r="BA338" i="13"/>
  <c r="BD338" i="13" s="1"/>
  <c r="AK339" i="13"/>
  <c r="AT339" i="13" s="1"/>
  <c r="CC338" i="13"/>
  <c r="O338" i="13"/>
  <c r="N450" i="12"/>
  <c r="BR338" i="13"/>
  <c r="BS339" i="13" s="1"/>
  <c r="K338" i="13"/>
  <c r="Q338" i="13"/>
  <c r="Z339" i="13" s="1"/>
  <c r="F549" i="7" s="1"/>
  <c r="BU338" i="13" l="1"/>
  <c r="BX338" i="13"/>
  <c r="J450" i="12"/>
  <c r="AW339" i="13"/>
  <c r="AZ339" i="13" s="1"/>
  <c r="AJ339" i="13"/>
  <c r="AS339" i="13" s="1"/>
  <c r="CB338" i="13"/>
  <c r="J339" i="13"/>
  <c r="BN339" i="13"/>
  <c r="BQ339" i="13"/>
  <c r="N338" i="13"/>
  <c r="BH339" i="13"/>
  <c r="BC339" i="13" l="1"/>
  <c r="AV339" i="13"/>
  <c r="AY339" i="13" s="1"/>
  <c r="AI339" i="13"/>
  <c r="AR339" i="13" s="1"/>
  <c r="CA338" i="13"/>
  <c r="CD338" i="13" s="1"/>
  <c r="CF338" i="13" s="1"/>
  <c r="I339" i="13"/>
  <c r="BP339" i="13"/>
  <c r="BM339" i="13"/>
  <c r="M339" i="13"/>
  <c r="S339" i="13"/>
  <c r="AB340" i="13" s="1"/>
  <c r="K550" i="7"/>
  <c r="O550" i="7"/>
  <c r="I550" i="7"/>
  <c r="N550" i="7"/>
  <c r="Q550" i="7"/>
  <c r="J550" i="7"/>
  <c r="G550" i="7"/>
  <c r="P550" i="7"/>
  <c r="R550" i="7"/>
  <c r="H550" i="7"/>
  <c r="BW339" i="13" l="1"/>
  <c r="BZ339" i="13"/>
  <c r="BB339" i="13"/>
  <c r="AU339" i="13"/>
  <c r="AX339" i="13" s="1"/>
  <c r="CE338" i="13"/>
  <c r="H339" i="13"/>
  <c r="BO339" i="13"/>
  <c r="BL339" i="13"/>
  <c r="L550" i="7"/>
  <c r="G450" i="12" s="1"/>
  <c r="S550" i="7"/>
  <c r="K450" i="12" s="1"/>
  <c r="L450" i="12" s="1"/>
  <c r="M450" i="12" s="1"/>
  <c r="R339" i="13"/>
  <c r="AA340" i="13" s="1"/>
  <c r="L339" i="13"/>
  <c r="P339" i="13"/>
  <c r="BV339" i="13" l="1"/>
  <c r="BY339" i="13"/>
  <c r="H450" i="12"/>
  <c r="I450" i="12" s="1"/>
  <c r="BA339" i="13"/>
  <c r="BD339" i="13" s="1"/>
  <c r="AK340" i="13"/>
  <c r="AT340" i="13" s="1"/>
  <c r="CC339" i="13"/>
  <c r="K339" i="13"/>
  <c r="Q339" i="13"/>
  <c r="Z340" i="13" s="1"/>
  <c r="F550" i="7" s="1"/>
  <c r="BR339" i="13"/>
  <c r="BS340" i="13" s="1"/>
  <c r="N451" i="12"/>
  <c r="O339" i="13"/>
  <c r="BU339" i="13" l="1"/>
  <c r="BX339" i="13"/>
  <c r="J451" i="12"/>
  <c r="AW340" i="13"/>
  <c r="AZ340" i="13" s="1"/>
  <c r="AJ340" i="13"/>
  <c r="AS340" i="13" s="1"/>
  <c r="CB339" i="13"/>
  <c r="BQ340" i="13"/>
  <c r="BN340" i="13"/>
  <c r="J340" i="13"/>
  <c r="BH340" i="13"/>
  <c r="N339" i="13"/>
  <c r="BC340" i="13" l="1"/>
  <c r="AV340" i="13"/>
  <c r="AY340" i="13" s="1"/>
  <c r="AI340" i="13"/>
  <c r="AR340" i="13" s="1"/>
  <c r="CA339" i="13"/>
  <c r="CD339" i="13" s="1"/>
  <c r="CE339" i="13" s="1"/>
  <c r="N551" i="7"/>
  <c r="Q551" i="7"/>
  <c r="H551" i="7"/>
  <c r="G551" i="7"/>
  <c r="P551" i="7"/>
  <c r="J551" i="7"/>
  <c r="O551" i="7"/>
  <c r="R551" i="7"/>
  <c r="K551" i="7"/>
  <c r="I551" i="7"/>
  <c r="BP340" i="13"/>
  <c r="BM340" i="13"/>
  <c r="I340" i="13"/>
  <c r="M340" i="13"/>
  <c r="S340" i="13"/>
  <c r="AB341" i="13" s="1"/>
  <c r="BW340" i="13" l="1"/>
  <c r="BZ340" i="13"/>
  <c r="BB340" i="13"/>
  <c r="AU340" i="13"/>
  <c r="AX340" i="13" s="1"/>
  <c r="CF339" i="13"/>
  <c r="R340" i="13"/>
  <c r="AA341" i="13" s="1"/>
  <c r="L340" i="13"/>
  <c r="H340" i="13"/>
  <c r="BO340" i="13"/>
  <c r="BL340" i="13"/>
  <c r="L551" i="7"/>
  <c r="G451" i="12" s="1"/>
  <c r="P340" i="13"/>
  <c r="S551" i="7"/>
  <c r="K451" i="12" s="1"/>
  <c r="L451" i="12" s="1"/>
  <c r="M451" i="12" s="1"/>
  <c r="BV340" i="13" l="1"/>
  <c r="BY340" i="13"/>
  <c r="BA340" i="13"/>
  <c r="BD340" i="13" s="1"/>
  <c r="H451" i="12"/>
  <c r="I451" i="12" s="1"/>
  <c r="AK341" i="13"/>
  <c r="AT341" i="13" s="1"/>
  <c r="CC340" i="13"/>
  <c r="BR340" i="13"/>
  <c r="BS341" i="13" s="1"/>
  <c r="Q340" i="13"/>
  <c r="Z341" i="13" s="1"/>
  <c r="F551" i="7" s="1"/>
  <c r="K340" i="13"/>
  <c r="O340" i="13"/>
  <c r="N452" i="12"/>
  <c r="BU340" i="13" l="1"/>
  <c r="BX340" i="13"/>
  <c r="J452" i="12"/>
  <c r="AW341" i="13"/>
  <c r="AZ341" i="13" s="1"/>
  <c r="AJ341" i="13"/>
  <c r="AS341" i="13" s="1"/>
  <c r="CB340" i="13"/>
  <c r="BH341" i="13"/>
  <c r="N340" i="13"/>
  <c r="BN341" i="13"/>
  <c r="BQ341" i="13"/>
  <c r="J341" i="13"/>
  <c r="BC341" i="13" l="1"/>
  <c r="AV341" i="13"/>
  <c r="AY341" i="13" s="1"/>
  <c r="AI341" i="13"/>
  <c r="AR341" i="13" s="1"/>
  <c r="CA340" i="13"/>
  <c r="CD340" i="13" s="1"/>
  <c r="CE340" i="13" s="1"/>
  <c r="I341" i="13"/>
  <c r="BM341" i="13"/>
  <c r="BP341" i="13"/>
  <c r="O552" i="7"/>
  <c r="I552" i="7"/>
  <c r="P552" i="7"/>
  <c r="G552" i="7"/>
  <c r="R552" i="7"/>
  <c r="H552" i="7"/>
  <c r="Q552" i="7"/>
  <c r="J552" i="7"/>
  <c r="N552" i="7"/>
  <c r="K552" i="7"/>
  <c r="M341" i="13"/>
  <c r="S341" i="13"/>
  <c r="AB342" i="13" s="1"/>
  <c r="BW341" i="13" l="1"/>
  <c r="BZ341" i="13"/>
  <c r="BB341" i="13"/>
  <c r="AU341" i="13"/>
  <c r="AX341" i="13" s="1"/>
  <c r="CF340" i="13"/>
  <c r="S552" i="7"/>
  <c r="K452" i="12" s="1"/>
  <c r="L452" i="12" s="1"/>
  <c r="M452" i="12" s="1"/>
  <c r="BO341" i="13"/>
  <c r="H341" i="13"/>
  <c r="BL341" i="13"/>
  <c r="P341" i="13"/>
  <c r="L552" i="7"/>
  <c r="G452" i="12" s="1"/>
  <c r="R341" i="13"/>
  <c r="AA342" i="13" s="1"/>
  <c r="L341" i="13"/>
  <c r="BV341" i="13" l="1"/>
  <c r="BY341" i="13"/>
  <c r="H452" i="12"/>
  <c r="I452" i="12" s="1"/>
  <c r="BA341" i="13"/>
  <c r="BD341" i="13" s="1"/>
  <c r="AK342" i="13"/>
  <c r="AT342" i="13" s="1"/>
  <c r="CC341" i="13"/>
  <c r="O341" i="13"/>
  <c r="BR341" i="13"/>
  <c r="BS342" i="13" s="1"/>
  <c r="K341" i="13"/>
  <c r="Q341" i="13"/>
  <c r="Z342" i="13" s="1"/>
  <c r="F552" i="7" s="1"/>
  <c r="N453" i="12"/>
  <c r="BU341" i="13" l="1"/>
  <c r="BX341" i="13"/>
  <c r="J453" i="12"/>
  <c r="AW342" i="13"/>
  <c r="AZ342" i="13" s="1"/>
  <c r="AJ342" i="13"/>
  <c r="AS342" i="13" s="1"/>
  <c r="CB341" i="13"/>
  <c r="N341" i="13"/>
  <c r="BH342" i="13"/>
  <c r="J342" i="13"/>
  <c r="BQ342" i="13"/>
  <c r="BN342" i="13"/>
  <c r="BC342" i="13" l="1"/>
  <c r="AV342" i="13"/>
  <c r="AY342" i="13" s="1"/>
  <c r="AI342" i="13"/>
  <c r="AR342" i="13" s="1"/>
  <c r="CA341" i="13"/>
  <c r="CD341" i="13" s="1"/>
  <c r="CE341" i="13" s="1"/>
  <c r="BM342" i="13"/>
  <c r="BP342" i="13"/>
  <c r="I342" i="13"/>
  <c r="S342" i="13"/>
  <c r="AB343" i="13" s="1"/>
  <c r="M342" i="13"/>
  <c r="Q553" i="7"/>
  <c r="K553" i="7"/>
  <c r="G553" i="7"/>
  <c r="O553" i="7"/>
  <c r="I553" i="7"/>
  <c r="R553" i="7"/>
  <c r="P553" i="7"/>
  <c r="H553" i="7"/>
  <c r="J553" i="7"/>
  <c r="N553" i="7"/>
  <c r="BW342" i="13" l="1"/>
  <c r="BZ342" i="13"/>
  <c r="BB342" i="13"/>
  <c r="AU342" i="13"/>
  <c r="AX342" i="13" s="1"/>
  <c r="CF341" i="13"/>
  <c r="H342" i="13"/>
  <c r="BO342" i="13"/>
  <c r="BL342" i="13"/>
  <c r="P342" i="13"/>
  <c r="S553" i="7"/>
  <c r="K453" i="12" s="1"/>
  <c r="L453" i="12" s="1"/>
  <c r="M453" i="12" s="1"/>
  <c r="L553" i="7"/>
  <c r="G453" i="12" s="1"/>
  <c r="L342" i="13"/>
  <c r="R342" i="13"/>
  <c r="AA343" i="13" s="1"/>
  <c r="BV342" i="13" l="1"/>
  <c r="BY342" i="13"/>
  <c r="H453" i="12"/>
  <c r="I453" i="12" s="1"/>
  <c r="BA342" i="13"/>
  <c r="BD342" i="13" s="1"/>
  <c r="AK343" i="13"/>
  <c r="AT343" i="13" s="1"/>
  <c r="CC342" i="13"/>
  <c r="N454" i="12"/>
  <c r="K342" i="13"/>
  <c r="Q342" i="13"/>
  <c r="Z343" i="13" s="1"/>
  <c r="F553" i="7" s="1"/>
  <c r="BR342" i="13"/>
  <c r="BS343" i="13" s="1"/>
  <c r="O342" i="13"/>
  <c r="BU342" i="13" l="1"/>
  <c r="BX342" i="13"/>
  <c r="J454" i="12"/>
  <c r="AW343" i="13"/>
  <c r="AZ343" i="13" s="1"/>
  <c r="AJ343" i="13"/>
  <c r="AS343" i="13" s="1"/>
  <c r="CB342" i="13"/>
  <c r="N342" i="13"/>
  <c r="BH343" i="13"/>
  <c r="BQ343" i="13"/>
  <c r="BN343" i="13"/>
  <c r="J343" i="13"/>
  <c r="BC343" i="13" l="1"/>
  <c r="AV343" i="13"/>
  <c r="AY343" i="13" s="1"/>
  <c r="AI343" i="13"/>
  <c r="AR343" i="13" s="1"/>
  <c r="CA342" i="13"/>
  <c r="CD342" i="13" s="1"/>
  <c r="CF342" i="13" s="1"/>
  <c r="M343" i="13"/>
  <c r="S343" i="13"/>
  <c r="AB344" i="13" s="1"/>
  <c r="Q554" i="7"/>
  <c r="P554" i="7"/>
  <c r="N554" i="7"/>
  <c r="K554" i="7"/>
  <c r="R554" i="7"/>
  <c r="I554" i="7"/>
  <c r="H554" i="7"/>
  <c r="G554" i="7"/>
  <c r="J554" i="7"/>
  <c r="O554" i="7"/>
  <c r="BM343" i="13"/>
  <c r="BP343" i="13"/>
  <c r="I343" i="13"/>
  <c r="BW343" i="13" l="1"/>
  <c r="BZ343" i="13"/>
  <c r="BB343" i="13"/>
  <c r="H343" i="13"/>
  <c r="CE342" i="13"/>
  <c r="L343" i="13"/>
  <c r="R343" i="13"/>
  <c r="AA344" i="13" s="1"/>
  <c r="S554" i="7"/>
  <c r="K454" i="12" s="1"/>
  <c r="L454" i="12" s="1"/>
  <c r="M454" i="12" s="1"/>
  <c r="P343" i="13"/>
  <c r="L554" i="7"/>
  <c r="G454" i="12" s="1"/>
  <c r="BV343" i="13" l="1"/>
  <c r="BY343" i="13"/>
  <c r="H454" i="12"/>
  <c r="I454" i="12" s="1"/>
  <c r="AU343" i="13"/>
  <c r="AX343" i="13" s="1"/>
  <c r="BL343" i="13"/>
  <c r="BO343" i="13"/>
  <c r="AK344" i="13"/>
  <c r="AT344" i="13" s="1"/>
  <c r="CC343" i="13"/>
  <c r="N455" i="12"/>
  <c r="O343" i="13"/>
  <c r="BR343" i="13"/>
  <c r="BS344" i="13" s="1"/>
  <c r="Q343" i="13"/>
  <c r="Z344" i="13" s="1"/>
  <c r="F554" i="7" s="1"/>
  <c r="K343" i="13"/>
  <c r="BU343" i="13" l="1"/>
  <c r="BX343" i="13"/>
  <c r="J455" i="12"/>
  <c r="BA343" i="13"/>
  <c r="BD343" i="13" s="1"/>
  <c r="AW344" i="13"/>
  <c r="AZ344" i="13" s="1"/>
  <c r="AJ344" i="13"/>
  <c r="AS344" i="13" s="1"/>
  <c r="CB343" i="13"/>
  <c r="BH344" i="13"/>
  <c r="N343" i="13"/>
  <c r="BQ344" i="13"/>
  <c r="J344" i="13"/>
  <c r="BN344" i="13"/>
  <c r="BC344" i="13" l="1"/>
  <c r="AV344" i="13"/>
  <c r="AY344" i="13" s="1"/>
  <c r="AI344" i="13"/>
  <c r="AR344" i="13" s="1"/>
  <c r="CA343" i="13"/>
  <c r="CD343" i="13" s="1"/>
  <c r="CF343" i="13" s="1"/>
  <c r="R555" i="7"/>
  <c r="G555" i="7"/>
  <c r="P555" i="7"/>
  <c r="J555" i="7"/>
  <c r="I555" i="7"/>
  <c r="N555" i="7"/>
  <c r="H555" i="7"/>
  <c r="Q555" i="7"/>
  <c r="O555" i="7"/>
  <c r="K555" i="7"/>
  <c r="M344" i="13"/>
  <c r="S344" i="13"/>
  <c r="AB345" i="13" s="1"/>
  <c r="BP344" i="13"/>
  <c r="I344" i="13"/>
  <c r="BM344" i="13"/>
  <c r="BW344" i="13" l="1"/>
  <c r="BZ344" i="13"/>
  <c r="BB344" i="13"/>
  <c r="AU344" i="13"/>
  <c r="AX344" i="13" s="1"/>
  <c r="CE343" i="13"/>
  <c r="R344" i="13"/>
  <c r="AA345" i="13" s="1"/>
  <c r="L344" i="13"/>
  <c r="S555" i="7"/>
  <c r="K455" i="12" s="1"/>
  <c r="L455" i="12" s="1"/>
  <c r="M455" i="12" s="1"/>
  <c r="H344" i="13"/>
  <c r="BO344" i="13"/>
  <c r="BL344" i="13"/>
  <c r="P344" i="13"/>
  <c r="L555" i="7"/>
  <c r="G455" i="12" s="1"/>
  <c r="BV344" i="13" l="1"/>
  <c r="BY344" i="13"/>
  <c r="H455" i="12"/>
  <c r="I455" i="12" s="1"/>
  <c r="BA344" i="13"/>
  <c r="BD344" i="13" s="1"/>
  <c r="AK345" i="13"/>
  <c r="AT345" i="13" s="1"/>
  <c r="CC344" i="13"/>
  <c r="N456" i="12"/>
  <c r="O344" i="13"/>
  <c r="BR344" i="13"/>
  <c r="BS345" i="13" s="1"/>
  <c r="K344" i="13"/>
  <c r="Q344" i="13"/>
  <c r="Z345" i="13" s="1"/>
  <c r="F555" i="7" s="1"/>
  <c r="BU344" i="13" l="1"/>
  <c r="BX344" i="13"/>
  <c r="J456" i="12"/>
  <c r="AW345" i="13"/>
  <c r="AZ345" i="13" s="1"/>
  <c r="AJ345" i="13"/>
  <c r="AS345" i="13" s="1"/>
  <c r="CB344" i="13"/>
  <c r="N344" i="13"/>
  <c r="BH345" i="13"/>
  <c r="BQ345" i="13"/>
  <c r="BN345" i="13"/>
  <c r="J345" i="13"/>
  <c r="BC345" i="13" l="1"/>
  <c r="AV345" i="13"/>
  <c r="AY345" i="13" s="1"/>
  <c r="AI345" i="13"/>
  <c r="AR345" i="13" s="1"/>
  <c r="CA344" i="13"/>
  <c r="CD344" i="13" s="1"/>
  <c r="CF344" i="13" s="1"/>
  <c r="R556" i="7"/>
  <c r="N556" i="7"/>
  <c r="Q556" i="7"/>
  <c r="K556" i="7"/>
  <c r="P556" i="7"/>
  <c r="G556" i="7"/>
  <c r="H556" i="7"/>
  <c r="O556" i="7"/>
  <c r="J556" i="7"/>
  <c r="I556" i="7"/>
  <c r="I345" i="13"/>
  <c r="BM345" i="13"/>
  <c r="BP345" i="13"/>
  <c r="S345" i="13"/>
  <c r="AB346" i="13" s="1"/>
  <c r="M345" i="13"/>
  <c r="BW345" i="13" l="1"/>
  <c r="BZ345" i="13"/>
  <c r="BB345" i="13"/>
  <c r="AU345" i="13"/>
  <c r="AX345" i="13" s="1"/>
  <c r="CE344" i="13"/>
  <c r="L556" i="7"/>
  <c r="G456" i="12" s="1"/>
  <c r="S556" i="7"/>
  <c r="K456" i="12" s="1"/>
  <c r="L456" i="12" s="1"/>
  <c r="M456" i="12" s="1"/>
  <c r="P345" i="13"/>
  <c r="H345" i="13"/>
  <c r="BO345" i="13"/>
  <c r="BL345" i="13"/>
  <c r="L345" i="13"/>
  <c r="R345" i="13"/>
  <c r="AA346" i="13" s="1"/>
  <c r="BV345" i="13" l="1"/>
  <c r="BY345" i="13"/>
  <c r="BA345" i="13"/>
  <c r="BD345" i="13" s="1"/>
  <c r="H456" i="12"/>
  <c r="I456" i="12" s="1"/>
  <c r="AK346" i="13"/>
  <c r="AT346" i="13" s="1"/>
  <c r="CC345" i="13"/>
  <c r="O345" i="13"/>
  <c r="BR345" i="13"/>
  <c r="BS346" i="13" s="1"/>
  <c r="K345" i="13"/>
  <c r="Q345" i="13"/>
  <c r="Z346" i="13" s="1"/>
  <c r="F556" i="7" s="1"/>
  <c r="BU345" i="13" l="1"/>
  <c r="BX345" i="13"/>
  <c r="AW346" i="13"/>
  <c r="AZ346" i="13" s="1"/>
  <c r="AJ346" i="13"/>
  <c r="AS346" i="13" s="1"/>
  <c r="CB345" i="13"/>
  <c r="BH346" i="13"/>
  <c r="J346" i="13"/>
  <c r="BQ346" i="13"/>
  <c r="BN346" i="13"/>
  <c r="N345" i="13"/>
  <c r="BC346" i="13" l="1"/>
  <c r="BC3" i="13" s="1"/>
  <c r="AV346" i="13"/>
  <c r="AY346" i="13" s="1"/>
  <c r="AI346" i="13"/>
  <c r="AR346" i="13" s="1"/>
  <c r="CA345" i="13"/>
  <c r="CD345" i="13" s="1"/>
  <c r="CF345" i="13" s="1"/>
  <c r="I346" i="13"/>
  <c r="BP346" i="13"/>
  <c r="BM346" i="13"/>
  <c r="S346" i="13"/>
  <c r="M346" i="13"/>
  <c r="BW346" i="13" l="1"/>
  <c r="BZ346" i="13"/>
  <c r="BB346" i="13"/>
  <c r="BB3" i="13" s="1"/>
  <c r="AU346" i="13"/>
  <c r="AX346" i="13" s="1"/>
  <c r="CE345" i="13"/>
  <c r="P346" i="13"/>
  <c r="BO346" i="13"/>
  <c r="H346" i="13"/>
  <c r="BL346" i="13"/>
  <c r="L346" i="13"/>
  <c r="R346" i="13"/>
  <c r="BV346" i="13" l="1"/>
  <c r="BY346" i="13"/>
  <c r="BA346" i="13"/>
  <c r="CC346" i="13"/>
  <c r="BR346" i="13"/>
  <c r="Q346" i="13"/>
  <c r="K346" i="13"/>
  <c r="O346" i="13"/>
  <c r="BD346" i="13" l="1"/>
  <c r="BD3" i="13" s="1"/>
  <c r="BA3" i="13"/>
  <c r="BD1" i="13" s="1"/>
  <c r="BU346" i="13"/>
  <c r="BX346" i="13"/>
  <c r="CB346" i="13"/>
  <c r="N346" i="13"/>
  <c r="CA346" i="13" l="1"/>
  <c r="CD346" i="13" s="1"/>
  <c r="CE346" i="13" s="1"/>
  <c r="CE5" i="13" s="1"/>
  <c r="CF346" i="13" l="1"/>
  <c r="CF5" i="13" s="1"/>
</calcChain>
</file>

<file path=xl/sharedStrings.xml><?xml version="1.0" encoding="utf-8"?>
<sst xmlns="http://schemas.openxmlformats.org/spreadsheetml/2006/main" count="185" uniqueCount="74">
  <si>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</si>
  <si>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</si>
  <si>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</si>
  <si>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</si>
  <si>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</si>
  <si>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</si>
  <si>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</si>
  <si>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</si>
  <si>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</si>
  <si>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</si>
  <si>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</si>
  <si>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</si>
  <si>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</si>
  <si>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</si>
  <si>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</si>
  <si>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</si>
  <si>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</si>
  <si>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</si>
  <si>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</si>
  <si>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</si>
  <si>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</si>
  <si>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</si>
  <si>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</si>
  <si>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</si>
  <si>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</si>
  <si>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</si>
  <si>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</si>
  <si>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</si>
  <si>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</si>
  <si>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</si>
  <si>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</si>
  <si>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</si>
  <si>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</si>
  <si>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</si>
  <si>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</si>
  <si>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</si>
  <si>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</si>
  <si>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</si>
  <si>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</si>
  <si>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</si>
  <si>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</si>
  <si>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</si>
  <si>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</si>
  <si>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</si>
  <si>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</si>
  <si>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</si>
  <si>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</si>
  <si>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</si>
  <si>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</si>
  <si>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</si>
  <si>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</si>
  <si>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</si>
  <si>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</si>
  <si>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</si>
  <si>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</si>
  <si>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</si>
  <si>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</si>
  <si>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World</t>
  </si>
  <si>
    <t>perturbed</t>
  </si>
  <si>
    <t>extra emissions</t>
  </si>
  <si>
    <t>difference</t>
  </si>
  <si>
    <t>Ramsey rate</t>
  </si>
  <si>
    <t>Ramsey factor</t>
  </si>
  <si>
    <t>Discount factor</t>
  </si>
  <si>
    <t>Ramsey discount</t>
  </si>
  <si>
    <t>bln $</t>
  </si>
  <si>
    <t>Constant discount</t>
  </si>
  <si>
    <t>Social cost of carbon</t>
  </si>
  <si>
    <t>dollar per tonne of carbon</t>
  </si>
  <si>
    <t>Consumption per capita</t>
  </si>
  <si>
    <t>Utility</t>
  </si>
  <si>
    <t>NPV</t>
  </si>
  <si>
    <t>Impact of climate change</t>
  </si>
  <si>
    <t>watermark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</si>
</sst>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10"/>
  <sheetViews>
    <sheetView workbookViewId="0">
      <pane xSplit="5" ySplit="5" topLeftCell="F539" activePane="bottomRight" state="frozen"/>
      <selection pane="topRight" activeCell="F1" sqref="F1"/>
      <selection pane="bottomLeft" activeCell="A6" sqref="A6"/>
      <selection pane="bottomRight" activeCell="F266" sqref="F266:F556"/>
    </sheetView>
  </sheetViews>
  <sheetFormatPr defaultColWidth="9.109375" defaultRowHeight="14.4" x14ac:dyDescent="0.3"/>
  <cols>
    <col min="1" max="5" width="9.109375" style="2"/>
    <col min="6" max="6" width="10" style="2" bestFit="1" customWidth="1"/>
    <col min="7" max="11" width="9.109375" style="2"/>
    <col min="12" max="13" width="9.44140625" style="2" customWidth="1"/>
    <col min="14" max="16384" width="9.109375" style="2"/>
  </cols>
  <sheetData>
    <row r="1" spans="1:38" x14ac:dyDescent="0.3">
      <c r="A1" s="2" t="s">
        <v>10</v>
      </c>
      <c r="G1" s="2" t="s">
        <v>11</v>
      </c>
      <c r="M1" s="2" t="s">
        <v>58</v>
      </c>
    </row>
    <row r="2" spans="1:38" x14ac:dyDescent="0.3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59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</row>
    <row r="3" spans="1:38" x14ac:dyDescent="0.3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N3" s="2" t="s">
        <v>6</v>
      </c>
      <c r="O3" s="2" t="s">
        <v>6</v>
      </c>
      <c r="P3" s="2" t="s">
        <v>6</v>
      </c>
      <c r="Q3" s="2" t="s">
        <v>6</v>
      </c>
      <c r="R3" s="2" t="s">
        <v>6</v>
      </c>
      <c r="S3" s="2" t="s">
        <v>6</v>
      </c>
    </row>
    <row r="4" spans="1:38" x14ac:dyDescent="0.3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  <c r="N4" s="2">
        <f>G4</f>
        <v>0.13</v>
      </c>
      <c r="O4" s="2">
        <f t="shared" ref="O4:S4" si="0">H4</f>
        <v>0.2</v>
      </c>
      <c r="P4" s="2">
        <f t="shared" si="0"/>
        <v>0.32</v>
      </c>
      <c r="Q4" s="2">
        <f t="shared" si="0"/>
        <v>0.25</v>
      </c>
      <c r="R4" s="2">
        <f t="shared" si="0"/>
        <v>0.1</v>
      </c>
      <c r="S4" s="2">
        <f t="shared" si="0"/>
        <v>0.46948356807511737</v>
      </c>
    </row>
    <row r="5" spans="1:38" x14ac:dyDescent="0.3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  <c r="O5" s="2">
        <f t="shared" ref="O5" si="1">H5</f>
        <v>2.7510298994511961E-3</v>
      </c>
      <c r="P5" s="2">
        <f t="shared" ref="P5" si="2">I5</f>
        <v>1.3422615899161938E-2</v>
      </c>
      <c r="Q5" s="2">
        <f t="shared" ref="Q5" si="3">J5</f>
        <v>5.7126856145125027E-2</v>
      </c>
      <c r="R5" s="2">
        <f t="shared" ref="R5" si="4">K5</f>
        <v>0.39346934028736658</v>
      </c>
      <c r="S5" s="2">
        <f t="shared" ref="S5" si="5">L5</f>
        <v>275</v>
      </c>
    </row>
    <row r="6" spans="1:38" x14ac:dyDescent="0.3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>SUM(N6:R6,S$5)</f>
        <v>275</v>
      </c>
      <c r="T6" s="3"/>
      <c r="U6" s="3"/>
      <c r="V6" s="3"/>
      <c r="X6" s="3"/>
      <c r="Y6" s="3"/>
      <c r="Z6" s="3"/>
      <c r="AA6" s="3"/>
      <c r="AB6" s="3"/>
      <c r="AC6" s="3"/>
      <c r="AD6" s="3"/>
      <c r="AF6" s="3"/>
      <c r="AG6" s="3"/>
      <c r="AH6" s="3"/>
      <c r="AI6" s="3"/>
      <c r="AJ6" s="3"/>
      <c r="AK6" s="3"/>
      <c r="AL6" s="3"/>
    </row>
    <row r="7" spans="1:38" x14ac:dyDescent="0.3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6">G6*(1-G$5)+G$4*$F6*$L$4/1000</f>
        <v>0</v>
      </c>
      <c r="H7" s="3">
        <f t="shared" si="6"/>
        <v>0</v>
      </c>
      <c r="I7" s="3">
        <f t="shared" si="6"/>
        <v>0</v>
      </c>
      <c r="J7" s="3">
        <f t="shared" si="6"/>
        <v>0</v>
      </c>
      <c r="K7" s="3">
        <f t="shared" si="6"/>
        <v>0</v>
      </c>
      <c r="L7" s="3">
        <f t="shared" ref="L7:L70" si="7">SUM(G7:K7,L$5)</f>
        <v>275</v>
      </c>
      <c r="M7" s="3">
        <v>0</v>
      </c>
      <c r="N7" s="3">
        <f>N6*(1-N$5)+N$4*($F6+$M6)*$L$4/1000</f>
        <v>0</v>
      </c>
      <c r="O7" s="3">
        <f t="shared" ref="O7:O70" si="8">O6*(1-O$5)+O$4*($F6+$M6)*$L$4/1000</f>
        <v>0</v>
      </c>
      <c r="P7" s="3">
        <f t="shared" ref="P7:P70" si="9">P6*(1-P$5)+P$4*($F6+$M6)*$L$4/1000</f>
        <v>0</v>
      </c>
      <c r="Q7" s="3">
        <f t="shared" ref="Q7:Q70" si="10">Q6*(1-Q$5)+Q$4*($F6+$M6)*$L$4/1000</f>
        <v>0</v>
      </c>
      <c r="R7" s="3">
        <f t="shared" ref="R7:R70" si="11">R6*(1-R$5)+R$4*($F6+$M6)*$L$4/1000</f>
        <v>0</v>
      </c>
      <c r="S7" s="3">
        <f t="shared" ref="S7" si="12">SUM(N7:R7,S$5)</f>
        <v>275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3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6"/>
        <v>1.8309859154929577E-4</v>
      </c>
      <c r="H8" s="3">
        <f t="shared" si="6"/>
        <v>2.8169014084507049E-4</v>
      </c>
      <c r="I8" s="3">
        <f t="shared" si="6"/>
        <v>4.5070422535211269E-4</v>
      </c>
      <c r="J8" s="3">
        <f t="shared" si="6"/>
        <v>3.5211267605633799E-4</v>
      </c>
      <c r="K8" s="3">
        <f t="shared" si="6"/>
        <v>1.4084507042253525E-4</v>
      </c>
      <c r="L8" s="3">
        <f t="shared" si="7"/>
        <v>275.00140845070422</v>
      </c>
      <c r="M8" s="3">
        <v>0</v>
      </c>
      <c r="N8" s="3">
        <f t="shared" ref="N8:N71" si="13">N7*(1-N$5)+N$4*($F7+$M7)*$L$4/1000</f>
        <v>1.8309859154929577E-4</v>
      </c>
      <c r="O8" s="3">
        <f t="shared" si="8"/>
        <v>2.8169014084507049E-4</v>
      </c>
      <c r="P8" s="3">
        <f t="shared" si="9"/>
        <v>4.5070422535211269E-4</v>
      </c>
      <c r="Q8" s="3">
        <f t="shared" si="10"/>
        <v>3.5211267605633799E-4</v>
      </c>
      <c r="R8" s="3">
        <f t="shared" si="11"/>
        <v>1.4084507042253525E-4</v>
      </c>
      <c r="S8" s="3">
        <f t="shared" ref="S8:S71" si="14">SUM(N8:R8,S$5)</f>
        <v>275.00140845070422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3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6"/>
        <v>3.6619718309859154E-4</v>
      </c>
      <c r="H9" s="3">
        <f t="shared" si="6"/>
        <v>5.626053436902955E-4</v>
      </c>
      <c r="I9" s="3">
        <f t="shared" si="6"/>
        <v>8.9535882100319464E-4</v>
      </c>
      <c r="J9" s="3">
        <f t="shared" si="6"/>
        <v>6.8411026192073058E-4</v>
      </c>
      <c r="K9" s="3">
        <f t="shared" si="6"/>
        <v>2.2627192390318784E-4</v>
      </c>
      <c r="L9" s="3">
        <f t="shared" si="7"/>
        <v>275.00273454353362</v>
      </c>
      <c r="M9" s="3">
        <v>0</v>
      </c>
      <c r="N9" s="3">
        <f t="shared" si="13"/>
        <v>3.6619718309859154E-4</v>
      </c>
      <c r="O9" s="3">
        <f t="shared" si="8"/>
        <v>5.626053436902955E-4</v>
      </c>
      <c r="P9" s="3">
        <f t="shared" si="9"/>
        <v>8.9535882100319464E-4</v>
      </c>
      <c r="Q9" s="3">
        <f t="shared" si="10"/>
        <v>6.8411026192073058E-4</v>
      </c>
      <c r="R9" s="3">
        <f t="shared" si="11"/>
        <v>2.2627192390318784E-4</v>
      </c>
      <c r="S9" s="3">
        <f t="shared" si="14"/>
        <v>275.00273454353362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3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6"/>
        <v>5.4929577464788728E-4</v>
      </c>
      <c r="H10" s="3">
        <f t="shared" si="6"/>
        <v>8.4274774041328301E-4</v>
      </c>
      <c r="I10" s="3">
        <f t="shared" si="6"/>
        <v>1.334044988809055E-3</v>
      </c>
      <c r="J10" s="3">
        <f t="shared" si="6"/>
        <v>9.9714186945691922E-4</v>
      </c>
      <c r="K10" s="3">
        <f t="shared" si="6"/>
        <v>2.7808592970198257E-4</v>
      </c>
      <c r="L10" s="3">
        <f t="shared" si="7"/>
        <v>275.004001316303</v>
      </c>
      <c r="M10" s="3">
        <v>0</v>
      </c>
      <c r="N10" s="3">
        <f t="shared" si="13"/>
        <v>5.4929577464788728E-4</v>
      </c>
      <c r="O10" s="3">
        <f t="shared" si="8"/>
        <v>8.4274774041328301E-4</v>
      </c>
      <c r="P10" s="3">
        <f t="shared" si="9"/>
        <v>1.334044988809055E-3</v>
      </c>
      <c r="Q10" s="3">
        <f t="shared" si="10"/>
        <v>9.9714186945691922E-4</v>
      </c>
      <c r="R10" s="3">
        <f t="shared" si="11"/>
        <v>2.7808592970198257E-4</v>
      </c>
      <c r="S10" s="3">
        <f t="shared" si="14"/>
        <v>275.004001316303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3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6"/>
        <v>7.3239436619718307E-4</v>
      </c>
      <c r="H11" s="3">
        <f t="shared" si="6"/>
        <v>1.1221194570267816E-3</v>
      </c>
      <c r="I11" s="3">
        <f t="shared" si="6"/>
        <v>1.766842840684182E-3</v>
      </c>
      <c r="J11" s="3">
        <f t="shared" si="6"/>
        <v>1.2922909653805107E-3</v>
      </c>
      <c r="K11" s="3">
        <f t="shared" si="6"/>
        <v>3.0951271282147975E-4</v>
      </c>
      <c r="L11" s="3">
        <f t="shared" si="7"/>
        <v>275.0052231603421</v>
      </c>
      <c r="M11" s="3">
        <v>0</v>
      </c>
      <c r="N11" s="3">
        <f t="shared" si="13"/>
        <v>7.3239436619718307E-4</v>
      </c>
      <c r="O11" s="3">
        <f t="shared" si="8"/>
        <v>1.1221194570267816E-3</v>
      </c>
      <c r="P11" s="3">
        <f t="shared" si="9"/>
        <v>1.766842840684182E-3</v>
      </c>
      <c r="Q11" s="3">
        <f t="shared" si="10"/>
        <v>1.2922909653805107E-3</v>
      </c>
      <c r="R11" s="3">
        <f t="shared" si="11"/>
        <v>3.0951271282147975E-4</v>
      </c>
      <c r="S11" s="3">
        <f t="shared" si="14"/>
        <v>275.0052231603421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3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6"/>
        <v>9.1549295774647887E-4</v>
      </c>
      <c r="H12" s="3">
        <f t="shared" si="6"/>
        <v>1.4007226136948155E-3</v>
      </c>
      <c r="I12" s="3">
        <f t="shared" si="6"/>
        <v>2.1938314132316067E-3</v>
      </c>
      <c r="J12" s="3">
        <f t="shared" si="6"/>
        <v>1.5705791213599116E-3</v>
      </c>
      <c r="K12" s="3">
        <f t="shared" si="6"/>
        <v>3.2857402031959419E-4</v>
      </c>
      <c r="L12" s="3">
        <f t="shared" si="7"/>
        <v>275.00640920012637</v>
      </c>
      <c r="M12" s="3">
        <v>0</v>
      </c>
      <c r="N12" s="3">
        <f t="shared" si="13"/>
        <v>9.1549295774647887E-4</v>
      </c>
      <c r="O12" s="3">
        <f t="shared" si="8"/>
        <v>1.4007226136948155E-3</v>
      </c>
      <c r="P12" s="3">
        <f t="shared" si="9"/>
        <v>2.1938314132316067E-3</v>
      </c>
      <c r="Q12" s="3">
        <f t="shared" si="10"/>
        <v>1.5705791213599116E-3</v>
      </c>
      <c r="R12" s="3">
        <f t="shared" si="11"/>
        <v>3.2857402031959419E-4</v>
      </c>
      <c r="S12" s="3">
        <f t="shared" si="14"/>
        <v>275.00640920012637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3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6"/>
        <v>1.0985915492957746E-3</v>
      </c>
      <c r="H13" s="3">
        <f t="shared" si="6"/>
        <v>1.6785593247487741E-3</v>
      </c>
      <c r="I13" s="3">
        <f t="shared" si="6"/>
        <v>2.6150886821763959E-3</v>
      </c>
      <c r="J13" s="3">
        <f t="shared" si="6"/>
        <v>1.832969549885785E-3</v>
      </c>
      <c r="K13" s="3">
        <f t="shared" si="6"/>
        <v>3.4013528773141094E-4</v>
      </c>
      <c r="L13" s="3">
        <f t="shared" si="7"/>
        <v>275.00756534439381</v>
      </c>
      <c r="M13" s="3">
        <v>0</v>
      </c>
      <c r="N13" s="3">
        <f t="shared" si="13"/>
        <v>1.0985915492957746E-3</v>
      </c>
      <c r="O13" s="3">
        <f t="shared" si="8"/>
        <v>1.6785593247487741E-3</v>
      </c>
      <c r="P13" s="3">
        <f t="shared" si="9"/>
        <v>2.6150886821763959E-3</v>
      </c>
      <c r="Q13" s="3">
        <f t="shared" si="10"/>
        <v>1.832969549885785E-3</v>
      </c>
      <c r="R13" s="3">
        <f t="shared" si="11"/>
        <v>3.4013528773141094E-4</v>
      </c>
      <c r="S13" s="3">
        <f t="shared" si="14"/>
        <v>275.00756534439381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3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6"/>
        <v>1.2816901408450702E-3</v>
      </c>
      <c r="H14" s="3">
        <f t="shared" si="6"/>
        <v>1.9556316987034581E-3</v>
      </c>
      <c r="I14" s="3">
        <f t="shared" si="6"/>
        <v>3.0306915766054091E-3</v>
      </c>
      <c r="J14" s="3">
        <f t="shared" si="6"/>
        <v>2.0803704381474031E-3</v>
      </c>
      <c r="K14" s="3">
        <f t="shared" si="6"/>
        <v>3.4714755088181436E-4</v>
      </c>
      <c r="L14" s="3">
        <f t="shared" si="7"/>
        <v>275.00869553140518</v>
      </c>
      <c r="M14" s="3">
        <v>0</v>
      </c>
      <c r="N14" s="3">
        <f t="shared" si="13"/>
        <v>1.2816901408450702E-3</v>
      </c>
      <c r="O14" s="3">
        <f t="shared" si="8"/>
        <v>1.9556316987034581E-3</v>
      </c>
      <c r="P14" s="3">
        <f t="shared" si="9"/>
        <v>3.0306915766054091E-3</v>
      </c>
      <c r="Q14" s="3">
        <f t="shared" si="10"/>
        <v>2.0803704381474031E-3</v>
      </c>
      <c r="R14" s="3">
        <f t="shared" si="11"/>
        <v>3.4714755088181436E-4</v>
      </c>
      <c r="S14" s="3">
        <f t="shared" si="14"/>
        <v>275.00869553140518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3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6"/>
        <v>1.4647887323943659E-3</v>
      </c>
      <c r="H15" s="3">
        <f t="shared" si="6"/>
        <v>2.231941838273081E-3</v>
      </c>
      <c r="I15" s="3">
        <f t="shared" si="6"/>
        <v>3.4407159930159217E-3</v>
      </c>
      <c r="J15" s="3">
        <f t="shared" si="6"/>
        <v>2.3136380914551237E-3</v>
      </c>
      <c r="K15" s="3">
        <f t="shared" si="6"/>
        <v>3.5140070347650706E-4</v>
      </c>
      <c r="L15" s="3">
        <f t="shared" si="7"/>
        <v>275.00980248535859</v>
      </c>
      <c r="M15" s="3">
        <v>0</v>
      </c>
      <c r="N15" s="3">
        <f t="shared" si="13"/>
        <v>1.4647887323943659E-3</v>
      </c>
      <c r="O15" s="3">
        <f t="shared" si="8"/>
        <v>2.231941838273081E-3</v>
      </c>
      <c r="P15" s="3">
        <f t="shared" si="9"/>
        <v>3.4407159930159217E-3</v>
      </c>
      <c r="Q15" s="3">
        <f t="shared" si="10"/>
        <v>2.3136380914551237E-3</v>
      </c>
      <c r="R15" s="3">
        <f t="shared" si="11"/>
        <v>3.5140070347650706E-4</v>
      </c>
      <c r="S15" s="3">
        <f t="shared" si="14"/>
        <v>275.00980248535859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3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6"/>
        <v>1.6478873239436616E-3</v>
      </c>
      <c r="H16" s="3">
        <f t="shared" si="6"/>
        <v>2.5074918403872265E-3</v>
      </c>
      <c r="I16" s="3">
        <f t="shared" si="6"/>
        <v>3.845236809175678E-3</v>
      </c>
      <c r="J16" s="3">
        <f t="shared" si="6"/>
        <v>2.5335798970890231E-3</v>
      </c>
      <c r="K16" s="3">
        <f t="shared" si="6"/>
        <v>3.5398037092562458E-4</v>
      </c>
      <c r="L16" s="3">
        <f t="shared" si="7"/>
        <v>275.01088817624151</v>
      </c>
      <c r="M16" s="3">
        <v>0</v>
      </c>
      <c r="N16" s="3">
        <f t="shared" si="13"/>
        <v>1.6478873239436616E-3</v>
      </c>
      <c r="O16" s="3">
        <f t="shared" si="8"/>
        <v>2.5074918403872265E-3</v>
      </c>
      <c r="P16" s="3">
        <f t="shared" si="9"/>
        <v>3.845236809175678E-3</v>
      </c>
      <c r="Q16" s="3">
        <f t="shared" si="10"/>
        <v>2.5335798970890231E-3</v>
      </c>
      <c r="R16" s="3">
        <f t="shared" si="11"/>
        <v>3.5398037092562458E-4</v>
      </c>
      <c r="S16" s="3">
        <f t="shared" si="14"/>
        <v>275.01088817624151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3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6"/>
        <v>1.8309859154929573E-3</v>
      </c>
      <c r="H17" s="3">
        <f t="shared" si="6"/>
        <v>2.782283796206762E-3</v>
      </c>
      <c r="I17" s="3">
        <f t="shared" si="6"/>
        <v>4.2443278977969063E-3</v>
      </c>
      <c r="J17" s="3">
        <f t="shared" si="6"/>
        <v>2.7409571188321759E-3</v>
      </c>
      <c r="K17" s="3">
        <f t="shared" si="6"/>
        <v>3.5554501832537699E-4</v>
      </c>
      <c r="L17" s="3">
        <f t="shared" si="7"/>
        <v>275.01195409974667</v>
      </c>
      <c r="M17" s="3">
        <v>0</v>
      </c>
      <c r="N17" s="3">
        <f t="shared" si="13"/>
        <v>1.8309859154929573E-3</v>
      </c>
      <c r="O17" s="3">
        <f t="shared" si="8"/>
        <v>2.782283796206762E-3</v>
      </c>
      <c r="P17" s="3">
        <f t="shared" si="9"/>
        <v>4.2443278977969063E-3</v>
      </c>
      <c r="Q17" s="3">
        <f t="shared" si="10"/>
        <v>2.7409571188321759E-3</v>
      </c>
      <c r="R17" s="3">
        <f t="shared" si="11"/>
        <v>3.5554501832537699E-4</v>
      </c>
      <c r="S17" s="3">
        <f t="shared" si="14"/>
        <v>275.01195409974667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3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6"/>
        <v>2.014084507042253E-3</v>
      </c>
      <c r="H18" s="3">
        <f t="shared" si="6"/>
        <v>3.0563197911397093E-3</v>
      </c>
      <c r="I18" s="3">
        <f t="shared" si="6"/>
        <v>4.6380621400267932E-3</v>
      </c>
      <c r="J18" s="3">
        <f t="shared" si="6"/>
        <v>2.936487531861032E-3</v>
      </c>
      <c r="K18" s="3">
        <f t="shared" si="6"/>
        <v>3.5649402494496651E-4</v>
      </c>
      <c r="L18" s="3">
        <f t="shared" si="7"/>
        <v>275.01300144799501</v>
      </c>
      <c r="M18" s="3">
        <v>0</v>
      </c>
      <c r="N18" s="3">
        <f t="shared" si="13"/>
        <v>2.014084507042253E-3</v>
      </c>
      <c r="O18" s="3">
        <f t="shared" si="8"/>
        <v>3.0563197911397093E-3</v>
      </c>
      <c r="P18" s="3">
        <f t="shared" si="9"/>
        <v>4.6380621400267932E-3</v>
      </c>
      <c r="Q18" s="3">
        <f t="shared" si="10"/>
        <v>2.936487531861032E-3</v>
      </c>
      <c r="R18" s="3">
        <f t="shared" si="11"/>
        <v>3.5649402494496651E-4</v>
      </c>
      <c r="S18" s="3">
        <f t="shared" si="14"/>
        <v>275.01300144799501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3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6"/>
        <v>2.1971830985915487E-3</v>
      </c>
      <c r="H19" s="3">
        <f t="shared" si="6"/>
        <v>3.3296019048570701E-3</v>
      </c>
      <c r="I19" s="3">
        <f t="shared" si="6"/>
        <v>5.0265114387568807E-3</v>
      </c>
      <c r="J19" s="3">
        <f t="shared" si="6"/>
        <v>3.1208479071127915E-3</v>
      </c>
      <c r="K19" s="3">
        <f t="shared" si="6"/>
        <v>3.570696265560178E-4</v>
      </c>
      <c r="L19" s="3">
        <f t="shared" si="7"/>
        <v>275.0140312139759</v>
      </c>
      <c r="M19" s="3">
        <v>0</v>
      </c>
      <c r="N19" s="3">
        <f t="shared" si="13"/>
        <v>2.1971830985915487E-3</v>
      </c>
      <c r="O19" s="3">
        <f t="shared" si="8"/>
        <v>3.3296019048570701E-3</v>
      </c>
      <c r="P19" s="3">
        <f t="shared" si="9"/>
        <v>5.0265114387568807E-3</v>
      </c>
      <c r="Q19" s="3">
        <f t="shared" si="10"/>
        <v>3.1208479071127915E-3</v>
      </c>
      <c r="R19" s="3">
        <f t="shared" si="11"/>
        <v>3.570696265560178E-4</v>
      </c>
      <c r="S19" s="3">
        <f t="shared" si="14"/>
        <v>275.0140312139759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3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6"/>
        <v>2.3802816901408444E-3</v>
      </c>
      <c r="H20" s="3">
        <f t="shared" si="6"/>
        <v>3.6021322113086091E-3</v>
      </c>
      <c r="I20" s="3">
        <f t="shared" si="6"/>
        <v>5.4097467317538155E-3</v>
      </c>
      <c r="J20" s="3">
        <f t="shared" si="6"/>
        <v>3.2946763537286825E-3</v>
      </c>
      <c r="K20" s="3">
        <f t="shared" si="6"/>
        <v>3.5741874658090037E-4</v>
      </c>
      <c r="L20" s="3">
        <f t="shared" si="7"/>
        <v>275.01504425573353</v>
      </c>
      <c r="M20" s="3">
        <v>0</v>
      </c>
      <c r="N20" s="3">
        <f t="shared" si="13"/>
        <v>2.3802816901408444E-3</v>
      </c>
      <c r="O20" s="3">
        <f t="shared" si="8"/>
        <v>3.6021322113086091E-3</v>
      </c>
      <c r="P20" s="3">
        <f t="shared" si="9"/>
        <v>5.4097467317538155E-3</v>
      </c>
      <c r="Q20" s="3">
        <f t="shared" si="10"/>
        <v>3.2946763537286825E-3</v>
      </c>
      <c r="R20" s="3">
        <f t="shared" si="11"/>
        <v>3.5741874658090037E-4</v>
      </c>
      <c r="S20" s="3">
        <f t="shared" si="14"/>
        <v>275.01504425573353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3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6"/>
        <v>2.56338028169014E-3</v>
      </c>
      <c r="H21" s="3">
        <f t="shared" si="6"/>
        <v>3.8739127787385938E-3</v>
      </c>
      <c r="I21" s="3">
        <f t="shared" si="6"/>
        <v>5.7878380046138501E-3</v>
      </c>
      <c r="J21" s="3">
        <f t="shared" si="6"/>
        <v>3.4585745276808169E-3</v>
      </c>
      <c r="K21" s="3">
        <f t="shared" si="6"/>
        <v>3.576304985799113E-4</v>
      </c>
      <c r="L21" s="3">
        <f t="shared" si="7"/>
        <v>275.01604133609129</v>
      </c>
      <c r="M21" s="3">
        <v>0</v>
      </c>
      <c r="N21" s="3">
        <f t="shared" si="13"/>
        <v>2.56338028169014E-3</v>
      </c>
      <c r="O21" s="3">
        <f t="shared" si="8"/>
        <v>3.8739127787385938E-3</v>
      </c>
      <c r="P21" s="3">
        <f t="shared" si="9"/>
        <v>5.7878380046138501E-3</v>
      </c>
      <c r="Q21" s="3">
        <f t="shared" si="10"/>
        <v>3.4585745276808169E-3</v>
      </c>
      <c r="R21" s="3">
        <f t="shared" si="11"/>
        <v>3.576304985799113E-4</v>
      </c>
      <c r="S21" s="3">
        <f t="shared" si="14"/>
        <v>275.01604133609129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3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6"/>
        <v>2.7464788732394357E-3</v>
      </c>
      <c r="H22" s="3">
        <f t="shared" si="6"/>
        <v>4.1449456697014884E-3</v>
      </c>
      <c r="I22" s="3">
        <f t="shared" si="6"/>
        <v>6.1608543035434589E-3</v>
      </c>
      <c r="J22" s="3">
        <f t="shared" si="6"/>
        <v>3.613109714227139E-3</v>
      </c>
      <c r="K22" s="3">
        <f t="shared" si="6"/>
        <v>3.5775893265956689E-4</v>
      </c>
      <c r="L22" s="3">
        <f t="shared" si="7"/>
        <v>275.01702314749338</v>
      </c>
      <c r="M22" s="3">
        <v>0</v>
      </c>
      <c r="N22" s="3">
        <f t="shared" si="13"/>
        <v>2.7464788732394357E-3</v>
      </c>
      <c r="O22" s="3">
        <f t="shared" si="8"/>
        <v>4.1449456697014884E-3</v>
      </c>
      <c r="P22" s="3">
        <f t="shared" si="9"/>
        <v>6.1608543035434589E-3</v>
      </c>
      <c r="Q22" s="3">
        <f t="shared" si="10"/>
        <v>3.613109714227139E-3</v>
      </c>
      <c r="R22" s="3">
        <f t="shared" si="11"/>
        <v>3.5775893265956689E-4</v>
      </c>
      <c r="S22" s="3">
        <f t="shared" si="14"/>
        <v>275.01702314749338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3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15">G22*(1-G$5)+G$4*$F22*$L$4/1000</f>
        <v>2.9295774647887314E-3</v>
      </c>
      <c r="H23" s="3">
        <f t="shared" si="15"/>
        <v>4.4152329410776089E-3</v>
      </c>
      <c r="I23" s="3">
        <f t="shared" si="15"/>
        <v>6.5288637479684088E-3</v>
      </c>
      <c r="J23" s="3">
        <f t="shared" si="15"/>
        <v>3.7588167914022696E-3</v>
      </c>
      <c r="K23" s="3">
        <f t="shared" si="15"/>
        <v>3.5783683186662994E-4</v>
      </c>
      <c r="L23" s="3">
        <f t="shared" si="7"/>
        <v>275.01799032777711</v>
      </c>
      <c r="M23" s="3">
        <v>0</v>
      </c>
      <c r="N23" s="3">
        <f t="shared" si="13"/>
        <v>2.9295774647887314E-3</v>
      </c>
      <c r="O23" s="3">
        <f t="shared" si="8"/>
        <v>4.4152329410776089E-3</v>
      </c>
      <c r="P23" s="3">
        <f t="shared" si="9"/>
        <v>6.5288637479684088E-3</v>
      </c>
      <c r="Q23" s="3">
        <f t="shared" si="10"/>
        <v>3.7588167914022696E-3</v>
      </c>
      <c r="R23" s="3">
        <f t="shared" si="11"/>
        <v>3.5783683186662994E-4</v>
      </c>
      <c r="S23" s="3">
        <f t="shared" si="14"/>
        <v>275.01799032777711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3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15"/>
        <v>3.1126760563380271E-3</v>
      </c>
      <c r="H24" s="3">
        <f t="shared" si="15"/>
        <v>4.6847766440887327E-3</v>
      </c>
      <c r="I24" s="3">
        <f t="shared" si="15"/>
        <v>6.8919335429735787E-3</v>
      </c>
      <c r="J24" s="3">
        <f t="shared" si="15"/>
        <v>3.8962000813402898E-3</v>
      </c>
      <c r="K24" s="3">
        <f t="shared" si="15"/>
        <v>3.5788408012408103E-4</v>
      </c>
      <c r="L24" s="3">
        <f t="shared" si="7"/>
        <v>275.01894347040485</v>
      </c>
      <c r="M24" s="3">
        <v>0</v>
      </c>
      <c r="N24" s="3">
        <f t="shared" si="13"/>
        <v>3.1126760563380271E-3</v>
      </c>
      <c r="O24" s="3">
        <f t="shared" si="8"/>
        <v>4.6847766440887327E-3</v>
      </c>
      <c r="P24" s="3">
        <f t="shared" si="9"/>
        <v>6.8919335429735787E-3</v>
      </c>
      <c r="Q24" s="3">
        <f t="shared" si="10"/>
        <v>3.8962000813402898E-3</v>
      </c>
      <c r="R24" s="3">
        <f t="shared" si="11"/>
        <v>3.5788408012408103E-4</v>
      </c>
      <c r="S24" s="3">
        <f t="shared" si="14"/>
        <v>275.01894347040485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3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15"/>
        <v>3.2957746478873228E-3</v>
      </c>
      <c r="H25" s="3">
        <f t="shared" si="15"/>
        <v>4.9535788243136643E-3</v>
      </c>
      <c r="I25" s="3">
        <f t="shared" si="15"/>
        <v>7.2501299915758068E-3</v>
      </c>
      <c r="J25" s="3">
        <f t="shared" si="15"/>
        <v>4.0257350958372764E-3</v>
      </c>
      <c r="K25" s="3">
        <f t="shared" si="15"/>
        <v>3.579127376408431E-4</v>
      </c>
      <c r="L25" s="3">
        <f t="shared" si="7"/>
        <v>275.01988313129726</v>
      </c>
      <c r="M25" s="3">
        <v>0</v>
      </c>
      <c r="N25" s="3">
        <f t="shared" si="13"/>
        <v>3.2957746478873228E-3</v>
      </c>
      <c r="O25" s="3">
        <f t="shared" si="8"/>
        <v>4.9535788243136643E-3</v>
      </c>
      <c r="P25" s="3">
        <f t="shared" si="9"/>
        <v>7.2501299915758068E-3</v>
      </c>
      <c r="Q25" s="3">
        <f t="shared" si="10"/>
        <v>4.0257350958372764E-3</v>
      </c>
      <c r="R25" s="3">
        <f t="shared" si="11"/>
        <v>3.579127376408431E-4</v>
      </c>
      <c r="S25" s="3">
        <f t="shared" si="14"/>
        <v>275.01988313129726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3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15"/>
        <v>3.4788732394366185E-3</v>
      </c>
      <c r="H26" s="3">
        <f t="shared" si="15"/>
        <v>5.2216415217037591E-3</v>
      </c>
      <c r="I26" s="3">
        <f t="shared" si="15"/>
        <v>7.6035185068320035E-3</v>
      </c>
      <c r="J26" s="3">
        <f t="shared" si="15"/>
        <v>4.1478701821953366E-3</v>
      </c>
      <c r="K26" s="3">
        <f t="shared" si="15"/>
        <v>3.5793011930339053E-4</v>
      </c>
      <c r="L26" s="3">
        <f t="shared" si="7"/>
        <v>275.02080983356944</v>
      </c>
      <c r="M26" s="3">
        <v>0</v>
      </c>
      <c r="N26" s="3">
        <f t="shared" si="13"/>
        <v>3.4788732394366185E-3</v>
      </c>
      <c r="O26" s="3">
        <f t="shared" si="8"/>
        <v>5.2216415217037591E-3</v>
      </c>
      <c r="P26" s="3">
        <f t="shared" si="9"/>
        <v>7.6035185068320035E-3</v>
      </c>
      <c r="Q26" s="3">
        <f t="shared" si="10"/>
        <v>4.1478701821953366E-3</v>
      </c>
      <c r="R26" s="3">
        <f t="shared" si="11"/>
        <v>3.5793011930339053E-4</v>
      </c>
      <c r="S26" s="3">
        <f t="shared" si="14"/>
        <v>275.02080983356944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3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15"/>
        <v>3.6619718309859142E-3</v>
      </c>
      <c r="H27" s="3">
        <f t="shared" si="15"/>
        <v>5.4889667705984068E-3</v>
      </c>
      <c r="I27" s="3">
        <f t="shared" si="15"/>
        <v>7.9521636237847408E-3</v>
      </c>
      <c r="J27" s="3">
        <f t="shared" si="15"/>
        <v>4.2630280750447485E-3</v>
      </c>
      <c r="K27" s="3">
        <f t="shared" si="15"/>
        <v>3.5794066181464232E-4</v>
      </c>
      <c r="L27" s="3">
        <f t="shared" si="7"/>
        <v>275.02172407096225</v>
      </c>
      <c r="M27" s="3">
        <v>0</v>
      </c>
      <c r="N27" s="3">
        <f t="shared" si="13"/>
        <v>3.6619718309859142E-3</v>
      </c>
      <c r="O27" s="3">
        <f t="shared" si="8"/>
        <v>5.4889667705984068E-3</v>
      </c>
      <c r="P27" s="3">
        <f t="shared" si="9"/>
        <v>7.9521636237847408E-3</v>
      </c>
      <c r="Q27" s="3">
        <f t="shared" si="10"/>
        <v>4.2630280750447485E-3</v>
      </c>
      <c r="R27" s="3">
        <f t="shared" si="11"/>
        <v>3.5794066181464232E-4</v>
      </c>
      <c r="S27" s="3">
        <f t="shared" si="14"/>
        <v>275.02172407096225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3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15"/>
        <v>3.9061032863849754E-3</v>
      </c>
      <c r="H28" s="3">
        <f t="shared" si="15"/>
        <v>5.8494533133554901E-3</v>
      </c>
      <c r="I28" s="3">
        <f t="shared" si="15"/>
        <v>8.44636375303154E-3</v>
      </c>
      <c r="J28" s="3">
        <f t="shared" si="15"/>
        <v>4.4889782515341549E-3</v>
      </c>
      <c r="K28" s="3">
        <f t="shared" si="15"/>
        <v>4.0489541297845856E-4</v>
      </c>
      <c r="L28" s="3">
        <f t="shared" si="7"/>
        <v>275.02309579401731</v>
      </c>
      <c r="M28" s="3">
        <v>0</v>
      </c>
      <c r="N28" s="3">
        <f t="shared" si="13"/>
        <v>3.9061032863849754E-3</v>
      </c>
      <c r="O28" s="3">
        <f t="shared" si="8"/>
        <v>5.8494533133554901E-3</v>
      </c>
      <c r="P28" s="3">
        <f t="shared" si="9"/>
        <v>8.44636375303154E-3</v>
      </c>
      <c r="Q28" s="3">
        <f t="shared" si="10"/>
        <v>4.4889782515341549E-3</v>
      </c>
      <c r="R28" s="3">
        <f t="shared" si="11"/>
        <v>4.0489541297845856E-4</v>
      </c>
      <c r="S28" s="3">
        <f t="shared" si="14"/>
        <v>275.02309579401731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3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15"/>
        <v>4.1502347417840361E-3</v>
      </c>
      <c r="H29" s="3">
        <f t="shared" si="15"/>
        <v>6.208948146855099E-3</v>
      </c>
      <c r="I29" s="3">
        <f t="shared" si="15"/>
        <v>8.9339304237661434E-3</v>
      </c>
      <c r="J29" s="3">
        <f t="shared" si="15"/>
        <v>4.7020206047952854E-3</v>
      </c>
      <c r="K29" s="3">
        <f t="shared" si="15"/>
        <v>4.3337490917849062E-4</v>
      </c>
      <c r="L29" s="3">
        <f t="shared" si="7"/>
        <v>275.02442850882636</v>
      </c>
      <c r="M29" s="3">
        <v>0</v>
      </c>
      <c r="N29" s="3">
        <f t="shared" si="13"/>
        <v>4.1502347417840361E-3</v>
      </c>
      <c r="O29" s="3">
        <f t="shared" si="8"/>
        <v>6.208948146855099E-3</v>
      </c>
      <c r="P29" s="3">
        <f t="shared" si="9"/>
        <v>8.9339304237661434E-3</v>
      </c>
      <c r="Q29" s="3">
        <f t="shared" si="10"/>
        <v>4.7020206047952854E-3</v>
      </c>
      <c r="R29" s="3">
        <f t="shared" si="11"/>
        <v>4.3337490917849062E-4</v>
      </c>
      <c r="S29" s="3">
        <f t="shared" si="14"/>
        <v>275.02442850882636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3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15"/>
        <v>4.3943661971830974E-3</v>
      </c>
      <c r="H30" s="3">
        <f t="shared" si="15"/>
        <v>6.567453999319052E-3</v>
      </c>
      <c r="I30" s="3">
        <f t="shared" si="15"/>
        <v>9.4149526743542433E-3</v>
      </c>
      <c r="J30" s="3">
        <f t="shared" si="15"/>
        <v>4.9028925181888484E-3</v>
      </c>
      <c r="K30" s="3">
        <f t="shared" si="15"/>
        <v>4.5064859679697951E-4</v>
      </c>
      <c r="L30" s="3">
        <f t="shared" si="7"/>
        <v>275.02573031398583</v>
      </c>
      <c r="M30" s="3">
        <v>0</v>
      </c>
      <c r="N30" s="3">
        <f t="shared" si="13"/>
        <v>4.3943661971830974E-3</v>
      </c>
      <c r="O30" s="3">
        <f t="shared" si="8"/>
        <v>6.567453999319052E-3</v>
      </c>
      <c r="P30" s="3">
        <f t="shared" si="9"/>
        <v>9.4149526743542433E-3</v>
      </c>
      <c r="Q30" s="3">
        <f t="shared" si="10"/>
        <v>4.9028925181888484E-3</v>
      </c>
      <c r="R30" s="3">
        <f t="shared" si="11"/>
        <v>4.5064859679697951E-4</v>
      </c>
      <c r="S30" s="3">
        <f t="shared" si="14"/>
        <v>275.02573031398583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3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15"/>
        <v>4.6384976525821586E-3</v>
      </c>
      <c r="H31" s="3">
        <f t="shared" si="15"/>
        <v>6.9249735914637487E-3</v>
      </c>
      <c r="I31" s="3">
        <f t="shared" si="15"/>
        <v>9.8895183480337476E-3</v>
      </c>
      <c r="J31" s="3">
        <f t="shared" si="15"/>
        <v>5.0922892506823809E-3</v>
      </c>
      <c r="K31" s="3">
        <f t="shared" si="15"/>
        <v>4.6112561794389148E-4</v>
      </c>
      <c r="L31" s="3">
        <f t="shared" si="7"/>
        <v>275.02700640446068</v>
      </c>
      <c r="M31" s="3">
        <v>0</v>
      </c>
      <c r="N31" s="3">
        <f t="shared" si="13"/>
        <v>4.6384976525821586E-3</v>
      </c>
      <c r="O31" s="3">
        <f t="shared" si="8"/>
        <v>6.9249735914637487E-3</v>
      </c>
      <c r="P31" s="3">
        <f t="shared" si="9"/>
        <v>9.8895183480337476E-3</v>
      </c>
      <c r="Q31" s="3">
        <f t="shared" si="10"/>
        <v>5.0922892506823809E-3</v>
      </c>
      <c r="R31" s="3">
        <f t="shared" si="11"/>
        <v>4.6112561794389148E-4</v>
      </c>
      <c r="S31" s="3">
        <f t="shared" si="14"/>
        <v>275.02700640446068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x14ac:dyDescent="0.3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15"/>
        <v>4.8826291079812198E-3</v>
      </c>
      <c r="H32" s="3">
        <f t="shared" si="15"/>
        <v>7.2815096365208155E-3</v>
      </c>
      <c r="I32" s="3">
        <f t="shared" si="15"/>
        <v>1.0357714108956525E-2</v>
      </c>
      <c r="J32" s="3">
        <f t="shared" si="15"/>
        <v>5.2708663432843991E-3</v>
      </c>
      <c r="K32" s="3">
        <f t="shared" si="15"/>
        <v>4.6748025249195122E-4</v>
      </c>
      <c r="L32" s="3">
        <f t="shared" si="7"/>
        <v>275.02826019944922</v>
      </c>
      <c r="M32" s="3">
        <v>0</v>
      </c>
      <c r="N32" s="3">
        <f t="shared" si="13"/>
        <v>4.8826291079812198E-3</v>
      </c>
      <c r="O32" s="3">
        <f t="shared" si="8"/>
        <v>7.2815096365208155E-3</v>
      </c>
      <c r="P32" s="3">
        <f t="shared" si="9"/>
        <v>1.0357714108956525E-2</v>
      </c>
      <c r="Q32" s="3">
        <f t="shared" si="10"/>
        <v>5.2708663432843991E-3</v>
      </c>
      <c r="R32" s="3">
        <f t="shared" si="11"/>
        <v>4.6748025249195122E-4</v>
      </c>
      <c r="S32" s="3">
        <f t="shared" si="14"/>
        <v>275.02826019944922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3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15"/>
        <v>5.126760563380281E-3</v>
      </c>
      <c r="H33" s="3">
        <f t="shared" si="15"/>
        <v>7.6370648402576983E-3</v>
      </c>
      <c r="I33" s="3">
        <f t="shared" si="15"/>
        <v>1.081962545801482E-2</v>
      </c>
      <c r="J33" s="3">
        <f t="shared" si="15"/>
        <v>5.4392418880065269E-3</v>
      </c>
      <c r="K33" s="3">
        <f t="shared" si="15"/>
        <v>4.7133453317661859E-4</v>
      </c>
      <c r="L33" s="3">
        <f t="shared" si="7"/>
        <v>275.02949402728285</v>
      </c>
      <c r="M33" s="3">
        <v>0</v>
      </c>
      <c r="N33" s="3">
        <f t="shared" si="13"/>
        <v>5.126760563380281E-3</v>
      </c>
      <c r="O33" s="3">
        <f t="shared" si="8"/>
        <v>7.6370648402576983E-3</v>
      </c>
      <c r="P33" s="3">
        <f t="shared" si="9"/>
        <v>1.081962545801482E-2</v>
      </c>
      <c r="Q33" s="3">
        <f t="shared" si="10"/>
        <v>5.4392418880065269E-3</v>
      </c>
      <c r="R33" s="3">
        <f t="shared" si="11"/>
        <v>4.7133453317661859E-4</v>
      </c>
      <c r="S33" s="3">
        <f t="shared" si="14"/>
        <v>275.02949402728285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3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15"/>
        <v>5.3708920187793422E-3</v>
      </c>
      <c r="H34" s="3">
        <f t="shared" si="15"/>
        <v>7.9916419009981952E-3</v>
      </c>
      <c r="I34" s="3">
        <f t="shared" si="15"/>
        <v>1.1275336748455243E-2</v>
      </c>
      <c r="J34" s="3">
        <f t="shared" si="15"/>
        <v>5.5979986672069571E-3</v>
      </c>
      <c r="K34" s="3">
        <f t="shared" si="15"/>
        <v>4.7367227258300756E-4</v>
      </c>
      <c r="L34" s="3">
        <f t="shared" si="7"/>
        <v>275.03070954160802</v>
      </c>
      <c r="M34" s="3">
        <v>0</v>
      </c>
      <c r="N34" s="3">
        <f t="shared" si="13"/>
        <v>5.3708920187793422E-3</v>
      </c>
      <c r="O34" s="3">
        <f t="shared" si="8"/>
        <v>7.9916419009981952E-3</v>
      </c>
      <c r="P34" s="3">
        <f t="shared" si="9"/>
        <v>1.1275336748455243E-2</v>
      </c>
      <c r="Q34" s="3">
        <f t="shared" si="10"/>
        <v>5.5979986672069571E-3</v>
      </c>
      <c r="R34" s="3">
        <f t="shared" si="11"/>
        <v>4.7367227258300756E-4</v>
      </c>
      <c r="S34" s="3">
        <f t="shared" si="14"/>
        <v>275.03070954160802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x14ac:dyDescent="0.3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15"/>
        <v>5.6150234741784034E-3</v>
      </c>
      <c r="H35" s="3">
        <f t="shared" si="15"/>
        <v>8.3452435096429359E-3</v>
      </c>
      <c r="I35" s="3">
        <f t="shared" si="15"/>
        <v>1.1724931201283172E-2</v>
      </c>
      <c r="J35" s="3">
        <f t="shared" si="15"/>
        <v>5.7476861707199409E-3</v>
      </c>
      <c r="K35" s="3">
        <f t="shared" si="15"/>
        <v>4.7509018320740086E-4</v>
      </c>
      <c r="L35" s="3">
        <f t="shared" si="7"/>
        <v>275.03190797453902</v>
      </c>
      <c r="M35" s="3">
        <v>0</v>
      </c>
      <c r="N35" s="3">
        <f t="shared" si="13"/>
        <v>5.6150234741784034E-3</v>
      </c>
      <c r="O35" s="3">
        <f t="shared" si="8"/>
        <v>8.3452435096429359E-3</v>
      </c>
      <c r="P35" s="3">
        <f t="shared" si="9"/>
        <v>1.1724931201283172E-2</v>
      </c>
      <c r="Q35" s="3">
        <f t="shared" si="10"/>
        <v>5.7476861707199409E-3</v>
      </c>
      <c r="R35" s="3">
        <f t="shared" si="11"/>
        <v>4.7509018320740086E-4</v>
      </c>
      <c r="S35" s="3">
        <f t="shared" si="14"/>
        <v>275.03190797453902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3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15"/>
        <v>5.8591549295774646E-3</v>
      </c>
      <c r="H36" s="3">
        <f t="shared" si="15"/>
        <v>8.6978723496898003E-3</v>
      </c>
      <c r="I36" s="3">
        <f t="shared" si="15"/>
        <v>1.2168490920460398E-2</v>
      </c>
      <c r="J36" s="3">
        <f t="shared" si="15"/>
        <v>5.8888224977530152E-3</v>
      </c>
      <c r="K36" s="3">
        <f t="shared" si="15"/>
        <v>4.7595018947382768E-4</v>
      </c>
      <c r="L36" s="3">
        <f t="shared" si="7"/>
        <v>275.03309029088695</v>
      </c>
      <c r="M36" s="3">
        <v>0</v>
      </c>
      <c r="N36" s="3">
        <f t="shared" si="13"/>
        <v>5.8591549295774646E-3</v>
      </c>
      <c r="O36" s="3">
        <f t="shared" si="8"/>
        <v>8.6978723496898003E-3</v>
      </c>
      <c r="P36" s="3">
        <f t="shared" si="9"/>
        <v>1.2168490920460398E-2</v>
      </c>
      <c r="Q36" s="3">
        <f t="shared" si="10"/>
        <v>5.8888224977530152E-3</v>
      </c>
      <c r="R36" s="3">
        <f t="shared" si="11"/>
        <v>4.7595018947382768E-4</v>
      </c>
      <c r="S36" s="3">
        <f t="shared" si="14"/>
        <v>275.03309029088695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3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15"/>
        <v>6.1032863849765258E-3</v>
      </c>
      <c r="H37" s="3">
        <f t="shared" si="15"/>
        <v>9.0495310972542875E-3</v>
      </c>
      <c r="I37" s="3">
        <f t="shared" si="15"/>
        <v>1.2606096907898767E-2</v>
      </c>
      <c r="J37" s="3">
        <f t="shared" si="15"/>
        <v>6.02189615013482E-3</v>
      </c>
      <c r="K37" s="3">
        <f t="shared" si="15"/>
        <v>4.7647180964196053E-4</v>
      </c>
      <c r="L37" s="3">
        <f t="shared" si="7"/>
        <v>275.03425728234993</v>
      </c>
      <c r="M37" s="3">
        <v>0</v>
      </c>
      <c r="N37" s="3">
        <f t="shared" si="13"/>
        <v>6.1032863849765258E-3</v>
      </c>
      <c r="O37" s="3">
        <f t="shared" si="8"/>
        <v>9.0495310972542875E-3</v>
      </c>
      <c r="P37" s="3">
        <f t="shared" si="9"/>
        <v>1.2606096907898767E-2</v>
      </c>
      <c r="Q37" s="3">
        <f t="shared" si="10"/>
        <v>6.02189615013482E-3</v>
      </c>
      <c r="R37" s="3">
        <f t="shared" si="11"/>
        <v>4.7647180964196053E-4</v>
      </c>
      <c r="S37" s="3">
        <f t="shared" si="14"/>
        <v>275.03425728234993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3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15"/>
        <v>6.4084507042253521E-3</v>
      </c>
      <c r="H38" s="3">
        <f t="shared" si="15"/>
        <v>9.494119134704845E-3</v>
      </c>
      <c r="I38" s="3">
        <f t="shared" si="15"/>
        <v>1.3188063820036617E-2</v>
      </c>
      <c r="J38" s="3">
        <f t="shared" si="15"/>
        <v>6.2647386151390826E-3</v>
      </c>
      <c r="K38" s="3">
        <f t="shared" si="15"/>
        <v>5.237365450741693E-4</v>
      </c>
      <c r="L38" s="3">
        <f t="shared" si="7"/>
        <v>275.03587910881919</v>
      </c>
      <c r="M38" s="3">
        <v>0</v>
      </c>
      <c r="N38" s="3">
        <f t="shared" si="13"/>
        <v>6.4084507042253521E-3</v>
      </c>
      <c r="O38" s="3">
        <f t="shared" si="8"/>
        <v>9.494119134704845E-3</v>
      </c>
      <c r="P38" s="3">
        <f t="shared" si="9"/>
        <v>1.3188063820036617E-2</v>
      </c>
      <c r="Q38" s="3">
        <f t="shared" si="10"/>
        <v>6.2647386151390826E-3</v>
      </c>
      <c r="R38" s="3">
        <f t="shared" si="11"/>
        <v>5.237365450741693E-4</v>
      </c>
      <c r="S38" s="3">
        <f t="shared" si="14"/>
        <v>275.03587910881919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3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16">G38*(1-G$5)+G$4*$F38*$L$4/1000</f>
        <v>6.7136150234741784E-3</v>
      </c>
      <c r="H39" s="3">
        <f t="shared" si="16"/>
        <v>9.9374840971714375E-3</v>
      </c>
      <c r="I39" s="3">
        <f t="shared" si="16"/>
        <v>1.3762219213846818E-2</v>
      </c>
      <c r="J39" s="3">
        <f t="shared" si="16"/>
        <v>6.4937082535791186E-3</v>
      </c>
      <c r="K39" s="3">
        <f t="shared" si="16"/>
        <v>5.5240405623700989E-4</v>
      </c>
      <c r="L39" s="3">
        <f t="shared" si="7"/>
        <v>275.03745943064433</v>
      </c>
      <c r="M39" s="3">
        <v>0</v>
      </c>
      <c r="N39" s="3">
        <f t="shared" si="13"/>
        <v>6.7136150234741784E-3</v>
      </c>
      <c r="O39" s="3">
        <f t="shared" si="8"/>
        <v>9.9374840971714375E-3</v>
      </c>
      <c r="P39" s="3">
        <f t="shared" si="9"/>
        <v>1.3762219213846818E-2</v>
      </c>
      <c r="Q39" s="3">
        <f t="shared" si="10"/>
        <v>6.4937082535791186E-3</v>
      </c>
      <c r="R39" s="3">
        <f t="shared" si="11"/>
        <v>5.5240405623700989E-4</v>
      </c>
      <c r="S39" s="3">
        <f t="shared" si="14"/>
        <v>275.03745943064433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3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16"/>
        <v>7.0187793427230047E-3</v>
      </c>
      <c r="H40" s="3">
        <f t="shared" si="16"/>
        <v>1.0379629349369916E-2</v>
      </c>
      <c r="I40" s="3">
        <f t="shared" si="16"/>
        <v>1.4328667940339473E-2</v>
      </c>
      <c r="J40" s="3">
        <f t="shared" si="16"/>
        <v>6.7095975764223893E-3</v>
      </c>
      <c r="K40" s="3">
        <f t="shared" si="16"/>
        <v>5.6979178069492694E-4</v>
      </c>
      <c r="L40" s="3">
        <f t="shared" si="7"/>
        <v>275.03900646598953</v>
      </c>
      <c r="M40" s="3">
        <v>0</v>
      </c>
      <c r="N40" s="3">
        <f t="shared" si="13"/>
        <v>7.0187793427230047E-3</v>
      </c>
      <c r="O40" s="3">
        <f t="shared" si="8"/>
        <v>1.0379629349369916E-2</v>
      </c>
      <c r="P40" s="3">
        <f t="shared" si="9"/>
        <v>1.4328667940339473E-2</v>
      </c>
      <c r="Q40" s="3">
        <f t="shared" si="10"/>
        <v>6.7095975764223893E-3</v>
      </c>
      <c r="R40" s="3">
        <f t="shared" si="11"/>
        <v>5.6979178069492694E-4</v>
      </c>
      <c r="S40" s="3">
        <f t="shared" si="14"/>
        <v>275.03900646598953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3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16"/>
        <v>7.3239436619718309E-3</v>
      </c>
      <c r="H41" s="3">
        <f t="shared" si="16"/>
        <v>1.0820558246759697E-2</v>
      </c>
      <c r="I41" s="3">
        <f t="shared" si="16"/>
        <v>1.4887513443149848E-2</v>
      </c>
      <c r="J41" s="3">
        <f t="shared" si="16"/>
        <v>6.9131538209763243E-3</v>
      </c>
      <c r="K41" s="3">
        <f t="shared" si="16"/>
        <v>5.8033796868128882E-4</v>
      </c>
      <c r="L41" s="3">
        <f t="shared" si="7"/>
        <v>275.04052550714152</v>
      </c>
      <c r="M41" s="3">
        <v>0</v>
      </c>
      <c r="N41" s="3">
        <f t="shared" si="13"/>
        <v>7.3239436619718309E-3</v>
      </c>
      <c r="O41" s="3">
        <f t="shared" si="8"/>
        <v>1.0820558246759697E-2</v>
      </c>
      <c r="P41" s="3">
        <f t="shared" si="9"/>
        <v>1.4887513443149848E-2</v>
      </c>
      <c r="Q41" s="3">
        <f t="shared" si="10"/>
        <v>6.9131538209763243E-3</v>
      </c>
      <c r="R41" s="3">
        <f t="shared" si="11"/>
        <v>5.8033796868128882E-4</v>
      </c>
      <c r="S41" s="3">
        <f t="shared" si="14"/>
        <v>275.04052550714152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3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16"/>
        <v>7.6291079812206572E-3</v>
      </c>
      <c r="H42" s="3">
        <f t="shared" si="16"/>
        <v>1.1260274135569225E-2</v>
      </c>
      <c r="I42" s="3">
        <f t="shared" si="16"/>
        <v>1.5438857777429026E-2</v>
      </c>
      <c r="J42" s="3">
        <f t="shared" si="16"/>
        <v>7.1050815372301849E-3</v>
      </c>
      <c r="K42" s="3">
        <f t="shared" si="16"/>
        <v>5.867345550381103E-4</v>
      </c>
      <c r="L42" s="3">
        <f t="shared" si="7"/>
        <v>275.04202005598648</v>
      </c>
      <c r="M42" s="3">
        <v>0</v>
      </c>
      <c r="N42" s="3">
        <f t="shared" si="13"/>
        <v>7.6291079812206572E-3</v>
      </c>
      <c r="O42" s="3">
        <f t="shared" si="8"/>
        <v>1.1260274135569225E-2</v>
      </c>
      <c r="P42" s="3">
        <f t="shared" si="9"/>
        <v>1.5438857777429026E-2</v>
      </c>
      <c r="Q42" s="3">
        <f t="shared" si="10"/>
        <v>7.1050815372301849E-3</v>
      </c>
      <c r="R42" s="3">
        <f t="shared" si="11"/>
        <v>5.867345550381103E-4</v>
      </c>
      <c r="S42" s="3">
        <f t="shared" si="14"/>
        <v>275.04202005598648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x14ac:dyDescent="0.3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16"/>
        <v>7.9342723004694835E-3</v>
      </c>
      <c r="H43" s="3">
        <f t="shared" si="16"/>
        <v>1.1698780352821375E-2</v>
      </c>
      <c r="I43" s="3">
        <f t="shared" si="16"/>
        <v>1.5982801628480994E-2</v>
      </c>
      <c r="J43" s="3">
        <f t="shared" si="16"/>
        <v>7.2860450264473492E-3</v>
      </c>
      <c r="K43" s="3">
        <f t="shared" si="16"/>
        <v>5.9061428078102207E-4</v>
      </c>
      <c r="L43" s="3">
        <f t="shared" si="7"/>
        <v>275.043492513589</v>
      </c>
      <c r="M43" s="3">
        <v>0</v>
      </c>
      <c r="N43" s="3">
        <f t="shared" si="13"/>
        <v>7.9342723004694835E-3</v>
      </c>
      <c r="O43" s="3">
        <f t="shared" si="8"/>
        <v>1.1698780352821375E-2</v>
      </c>
      <c r="P43" s="3">
        <f t="shared" si="9"/>
        <v>1.5982801628480994E-2</v>
      </c>
      <c r="Q43" s="3">
        <f t="shared" si="10"/>
        <v>7.2860450264473492E-3</v>
      </c>
      <c r="R43" s="3">
        <f t="shared" si="11"/>
        <v>5.9061428078102207E-4</v>
      </c>
      <c r="S43" s="3">
        <f t="shared" si="14"/>
        <v>275.043492513589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x14ac:dyDescent="0.3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16"/>
        <v>8.2394366197183107E-3</v>
      </c>
      <c r="H44" s="3">
        <f t="shared" si="16"/>
        <v>1.2136080226358769E-2</v>
      </c>
      <c r="I44" s="3">
        <f t="shared" si="16"/>
        <v>1.6519444330149582E-2</v>
      </c>
      <c r="J44" s="3">
        <f t="shared" si="16"/>
        <v>7.4566706404484845E-3</v>
      </c>
      <c r="K44" s="3">
        <f t="shared" si="16"/>
        <v>5.9296745339537443E-4</v>
      </c>
      <c r="L44" s="3">
        <f t="shared" si="7"/>
        <v>275.04494459927008</v>
      </c>
      <c r="M44" s="3">
        <v>0</v>
      </c>
      <c r="N44" s="3">
        <f t="shared" si="13"/>
        <v>8.2394366197183107E-3</v>
      </c>
      <c r="O44" s="3">
        <f t="shared" si="8"/>
        <v>1.2136080226358769E-2</v>
      </c>
      <c r="P44" s="3">
        <f t="shared" si="9"/>
        <v>1.6519444330149582E-2</v>
      </c>
      <c r="Q44" s="3">
        <f t="shared" si="10"/>
        <v>7.4566706404484845E-3</v>
      </c>
      <c r="R44" s="3">
        <f t="shared" si="11"/>
        <v>5.9296745339537443E-4</v>
      </c>
      <c r="S44" s="3">
        <f t="shared" si="14"/>
        <v>275.04494459927008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x14ac:dyDescent="0.3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16"/>
        <v>8.5446009389671361E-3</v>
      </c>
      <c r="H45" s="3">
        <f t="shared" si="16"/>
        <v>1.2572177074869035E-2</v>
      </c>
      <c r="I45" s="3">
        <f t="shared" si="16"/>
        <v>1.7048883882958582E-2</v>
      </c>
      <c r="J45" s="3">
        <f t="shared" si="16"/>
        <v>7.6175489495439027E-3</v>
      </c>
      <c r="K45" s="3">
        <f t="shared" si="16"/>
        <v>5.9439472473357528E-4</v>
      </c>
      <c r="L45" s="3">
        <f t="shared" si="7"/>
        <v>275.04637760557108</v>
      </c>
      <c r="M45" s="3">
        <v>0</v>
      </c>
      <c r="N45" s="3">
        <f t="shared" si="13"/>
        <v>8.5446009389671361E-3</v>
      </c>
      <c r="O45" s="3">
        <f t="shared" si="8"/>
        <v>1.2572177074869035E-2</v>
      </c>
      <c r="P45" s="3">
        <f t="shared" si="9"/>
        <v>1.7048883882958582E-2</v>
      </c>
      <c r="Q45" s="3">
        <f t="shared" si="10"/>
        <v>7.6175489495439027E-3</v>
      </c>
      <c r="R45" s="3">
        <f t="shared" si="11"/>
        <v>5.9439472473357528E-4</v>
      </c>
      <c r="S45" s="3">
        <f t="shared" si="14"/>
        <v>275.04637760557108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3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16"/>
        <v>8.8497652582159615E-3</v>
      </c>
      <c r="H46" s="3">
        <f t="shared" si="16"/>
        <v>1.3007074207909993E-2</v>
      </c>
      <c r="I46" s="3">
        <f t="shared" si="16"/>
        <v>1.7571216972008405E-2</v>
      </c>
      <c r="J46" s="3">
        <f t="shared" si="16"/>
        <v>7.7692367866187568E-3</v>
      </c>
      <c r="K46" s="3">
        <f t="shared" si="16"/>
        <v>5.9526040855992321E-4</v>
      </c>
      <c r="L46" s="3">
        <f t="shared" si="7"/>
        <v>275.04779255363331</v>
      </c>
      <c r="M46" s="3">
        <v>0</v>
      </c>
      <c r="N46" s="3">
        <f t="shared" si="13"/>
        <v>8.8497652582159615E-3</v>
      </c>
      <c r="O46" s="3">
        <f t="shared" si="8"/>
        <v>1.3007074207909993E-2</v>
      </c>
      <c r="P46" s="3">
        <f t="shared" si="9"/>
        <v>1.7571216972008405E-2</v>
      </c>
      <c r="Q46" s="3">
        <f t="shared" si="10"/>
        <v>7.7692367866187568E-3</v>
      </c>
      <c r="R46" s="3">
        <f t="shared" si="11"/>
        <v>5.9526040855992321E-4</v>
      </c>
      <c r="S46" s="3">
        <f t="shared" si="14"/>
        <v>275.04779255363331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3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16"/>
        <v>9.1549295774647869E-3</v>
      </c>
      <c r="H47" s="3">
        <f t="shared" si="16"/>
        <v>1.3440774925934771E-2</v>
      </c>
      <c r="I47" s="3">
        <f t="shared" si="16"/>
        <v>1.8086538984632489E-2</v>
      </c>
      <c r="J47" s="3">
        <f t="shared" si="16"/>
        <v>7.91225917444607E-3</v>
      </c>
      <c r="K47" s="3">
        <f t="shared" si="16"/>
        <v>5.9578547234222061E-4</v>
      </c>
      <c r="L47" s="3">
        <f t="shared" si="7"/>
        <v>275.04919028813481</v>
      </c>
      <c r="M47" s="3">
        <v>0</v>
      </c>
      <c r="N47" s="3">
        <f t="shared" si="13"/>
        <v>9.1549295774647869E-3</v>
      </c>
      <c r="O47" s="3">
        <f t="shared" si="8"/>
        <v>1.3440774925934771E-2</v>
      </c>
      <c r="P47" s="3">
        <f t="shared" si="9"/>
        <v>1.8086538984632489E-2</v>
      </c>
      <c r="Q47" s="3">
        <f t="shared" si="10"/>
        <v>7.91225917444607E-3</v>
      </c>
      <c r="R47" s="3">
        <f t="shared" si="11"/>
        <v>5.9578547234222061E-4</v>
      </c>
      <c r="S47" s="3">
        <f t="shared" si="14"/>
        <v>275.04919028813481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3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16"/>
        <v>9.5211267605633792E-3</v>
      </c>
      <c r="H48" s="3">
        <f t="shared" si="16"/>
        <v>1.396717923393187E-2</v>
      </c>
      <c r="I48" s="3">
        <f t="shared" si="16"/>
        <v>1.8745178769600777E-2</v>
      </c>
      <c r="J48" s="3">
        <f t="shared" si="16"/>
        <v>8.1644820349172191E-3</v>
      </c>
      <c r="K48" s="3">
        <f t="shared" si="16"/>
        <v>6.4305229643200055E-4</v>
      </c>
      <c r="L48" s="3">
        <f t="shared" si="7"/>
        <v>275.05104101909546</v>
      </c>
      <c r="M48" s="3">
        <v>0</v>
      </c>
      <c r="N48" s="3">
        <f t="shared" si="13"/>
        <v>9.5211267605633792E-3</v>
      </c>
      <c r="O48" s="3">
        <f t="shared" si="8"/>
        <v>1.396717923393187E-2</v>
      </c>
      <c r="P48" s="3">
        <f t="shared" si="9"/>
        <v>1.8745178769600777E-2</v>
      </c>
      <c r="Q48" s="3">
        <f t="shared" si="10"/>
        <v>8.1644820349172191E-3</v>
      </c>
      <c r="R48" s="3">
        <f t="shared" si="11"/>
        <v>6.4305229643200055E-4</v>
      </c>
      <c r="S48" s="3">
        <f t="shared" si="14"/>
        <v>275.05104101909546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3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16"/>
        <v>9.8873239436619714E-3</v>
      </c>
      <c r="H49" s="3">
        <f t="shared" si="16"/>
        <v>1.4492135387938469E-2</v>
      </c>
      <c r="I49" s="3">
        <f t="shared" si="16"/>
        <v>1.9394977885719526E-2</v>
      </c>
      <c r="J49" s="3">
        <f t="shared" si="16"/>
        <v>8.4022961963217211E-3</v>
      </c>
      <c r="K49" s="3">
        <f t="shared" si="16"/>
        <v>6.7172107442969571E-4</v>
      </c>
      <c r="L49" s="3">
        <f t="shared" si="7"/>
        <v>275.05284845448807</v>
      </c>
      <c r="M49" s="3">
        <v>0</v>
      </c>
      <c r="N49" s="3">
        <f t="shared" si="13"/>
        <v>9.8873239436619714E-3</v>
      </c>
      <c r="O49" s="3">
        <f t="shared" si="8"/>
        <v>1.4492135387938469E-2</v>
      </c>
      <c r="P49" s="3">
        <f t="shared" si="9"/>
        <v>1.9394977885719526E-2</v>
      </c>
      <c r="Q49" s="3">
        <f t="shared" si="10"/>
        <v>8.4022961963217211E-3</v>
      </c>
      <c r="R49" s="3">
        <f t="shared" si="11"/>
        <v>6.7172107442969571E-4</v>
      </c>
      <c r="S49" s="3">
        <f t="shared" si="14"/>
        <v>275.05284845448807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3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16"/>
        <v>1.0253521126760564E-2</v>
      </c>
      <c r="H50" s="3">
        <f t="shared" si="16"/>
        <v>1.5015647371869497E-2</v>
      </c>
      <c r="I50" s="3">
        <f t="shared" si="16"/>
        <v>2.0036054997891E-2</v>
      </c>
      <c r="J50" s="3">
        <f t="shared" si="16"/>
        <v>8.6265247823383955E-3</v>
      </c>
      <c r="K50" s="3">
        <f t="shared" si="16"/>
        <v>6.8910956726179269E-4</v>
      </c>
      <c r="L50" s="3">
        <f t="shared" si="7"/>
        <v>275.05462085784615</v>
      </c>
      <c r="M50" s="3">
        <v>0</v>
      </c>
      <c r="N50" s="3">
        <f t="shared" si="13"/>
        <v>1.0253521126760564E-2</v>
      </c>
      <c r="O50" s="3">
        <f t="shared" si="8"/>
        <v>1.5015647371869497E-2</v>
      </c>
      <c r="P50" s="3">
        <f t="shared" si="9"/>
        <v>2.0036054997891E-2</v>
      </c>
      <c r="Q50" s="3">
        <f t="shared" si="10"/>
        <v>8.6265247823383955E-3</v>
      </c>
      <c r="R50" s="3">
        <f t="shared" si="11"/>
        <v>6.8910956726179269E-4</v>
      </c>
      <c r="S50" s="3">
        <f t="shared" si="14"/>
        <v>275.05462085784615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3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16"/>
        <v>1.0619718309859156E-2</v>
      </c>
      <c r="H51" s="3">
        <f t="shared" si="16"/>
        <v>1.5537719158680009E-2</v>
      </c>
      <c r="I51" s="3">
        <f t="shared" si="16"/>
        <v>2.0668527178224053E-2</v>
      </c>
      <c r="J51" s="3">
        <f t="shared" si="16"/>
        <v>8.8379438941780693E-3</v>
      </c>
      <c r="K51" s="3">
        <f t="shared" si="16"/>
        <v>6.9965622129065301E-4</v>
      </c>
      <c r="L51" s="3">
        <f t="shared" si="7"/>
        <v>275.05636356476225</v>
      </c>
      <c r="M51" s="3">
        <v>0</v>
      </c>
      <c r="N51" s="3">
        <f t="shared" si="13"/>
        <v>1.0619718309859156E-2</v>
      </c>
      <c r="O51" s="3">
        <f t="shared" si="8"/>
        <v>1.5537719158680009E-2</v>
      </c>
      <c r="P51" s="3">
        <f t="shared" si="9"/>
        <v>2.0668527178224053E-2</v>
      </c>
      <c r="Q51" s="3">
        <f t="shared" si="10"/>
        <v>8.8379438941780693E-3</v>
      </c>
      <c r="R51" s="3">
        <f t="shared" si="11"/>
        <v>6.9965622129065301E-4</v>
      </c>
      <c r="S51" s="3">
        <f t="shared" si="14"/>
        <v>275.05636356476225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3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16"/>
        <v>1.0985915492957748E-2</v>
      </c>
      <c r="H52" s="3">
        <f t="shared" si="16"/>
        <v>1.6058354710395347E-2</v>
      </c>
      <c r="I52" s="3">
        <f t="shared" si="16"/>
        <v>2.1292509927413588E-2</v>
      </c>
      <c r="J52" s="3">
        <f t="shared" si="16"/>
        <v>9.0372852968293484E-3</v>
      </c>
      <c r="K52" s="3">
        <f t="shared" si="16"/>
        <v>7.0605309031653843E-4</v>
      </c>
      <c r="L52" s="3">
        <f t="shared" si="7"/>
        <v>275.05808011851792</v>
      </c>
      <c r="M52" s="3">
        <v>0</v>
      </c>
      <c r="N52" s="3">
        <f t="shared" si="13"/>
        <v>1.0985915492957748E-2</v>
      </c>
      <c r="O52" s="3">
        <f t="shared" si="8"/>
        <v>1.6058354710395347E-2</v>
      </c>
      <c r="P52" s="3">
        <f t="shared" si="9"/>
        <v>2.1292509927413588E-2</v>
      </c>
      <c r="Q52" s="3">
        <f t="shared" si="10"/>
        <v>9.0372852968293484E-3</v>
      </c>
      <c r="R52" s="3">
        <f t="shared" si="11"/>
        <v>7.0605309031653843E-4</v>
      </c>
      <c r="S52" s="3">
        <f t="shared" si="14"/>
        <v>275.05808011851792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3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16"/>
        <v>1.135211267605634E-2</v>
      </c>
      <c r="H53" s="3">
        <f t="shared" si="16"/>
        <v>1.65775579781412E-2</v>
      </c>
      <c r="I53" s="3">
        <f t="shared" si="16"/>
        <v>2.1908117195833049E-2</v>
      </c>
      <c r="J53" s="3">
        <f t="shared" si="16"/>
        <v>9.2252389518476009E-3</v>
      </c>
      <c r="K53" s="3">
        <f t="shared" si="16"/>
        <v>7.0993298750690408E-4</v>
      </c>
      <c r="L53" s="3">
        <f t="shared" si="7"/>
        <v>275.05977295978937</v>
      </c>
      <c r="M53" s="3">
        <v>0</v>
      </c>
      <c r="N53" s="3">
        <f t="shared" si="13"/>
        <v>1.135211267605634E-2</v>
      </c>
      <c r="O53" s="3">
        <f t="shared" si="8"/>
        <v>1.65775579781412E-2</v>
      </c>
      <c r="P53" s="3">
        <f t="shared" si="9"/>
        <v>2.1908117195833049E-2</v>
      </c>
      <c r="Q53" s="3">
        <f t="shared" si="10"/>
        <v>9.2252389518476009E-3</v>
      </c>
      <c r="R53" s="3">
        <f t="shared" si="11"/>
        <v>7.0993298750690408E-4</v>
      </c>
      <c r="S53" s="3">
        <f t="shared" si="14"/>
        <v>275.05977295978937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3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16"/>
        <v>1.1779342723004698E-2</v>
      </c>
      <c r="H54" s="3">
        <f t="shared" si="16"/>
        <v>1.7189229615788611E-2</v>
      </c>
      <c r="I54" s="3">
        <f t="shared" si="16"/>
        <v>2.2665696146127821E-2</v>
      </c>
      <c r="J54" s="3">
        <f t="shared" si="16"/>
        <v>9.519826297472455E-3</v>
      </c>
      <c r="K54" s="3">
        <f t="shared" si="16"/>
        <v>7.5923462091690547E-4</v>
      </c>
      <c r="L54" s="3">
        <f t="shared" si="7"/>
        <v>275.0619133294033</v>
      </c>
      <c r="M54" s="3">
        <v>0</v>
      </c>
      <c r="N54" s="3">
        <f t="shared" si="13"/>
        <v>1.1779342723004698E-2</v>
      </c>
      <c r="O54" s="3">
        <f t="shared" si="8"/>
        <v>1.7189229615788611E-2</v>
      </c>
      <c r="P54" s="3">
        <f t="shared" si="9"/>
        <v>2.2665696146127821E-2</v>
      </c>
      <c r="Q54" s="3">
        <f t="shared" si="10"/>
        <v>9.519826297472455E-3</v>
      </c>
      <c r="R54" s="3">
        <f t="shared" si="11"/>
        <v>7.5923462091690547E-4</v>
      </c>
      <c r="S54" s="3">
        <f t="shared" si="14"/>
        <v>275.0619133294033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3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17">G54*(1-G$5)+G$4*$F54*$L$4/1000</f>
        <v>1.2206572769953055E-2</v>
      </c>
      <c r="H55" s="3">
        <f t="shared" si="17"/>
        <v>1.7799218526472208E-2</v>
      </c>
      <c r="I55" s="3">
        <f t="shared" si="17"/>
        <v>2.3413106405159496E-2</v>
      </c>
      <c r="J55" s="3">
        <f t="shared" si="17"/>
        <v>9.797584794181623E-3</v>
      </c>
      <c r="K55" s="3">
        <f t="shared" si="17"/>
        <v>7.8913757315398399E-4</v>
      </c>
      <c r="L55" s="3">
        <f t="shared" si="7"/>
        <v>275.06400562006894</v>
      </c>
      <c r="M55" s="3">
        <v>0</v>
      </c>
      <c r="N55" s="3">
        <f t="shared" si="13"/>
        <v>1.2206572769953055E-2</v>
      </c>
      <c r="O55" s="3">
        <f t="shared" si="8"/>
        <v>1.7799218526472208E-2</v>
      </c>
      <c r="P55" s="3">
        <f t="shared" si="9"/>
        <v>2.3413106405159496E-2</v>
      </c>
      <c r="Q55" s="3">
        <f t="shared" si="10"/>
        <v>9.797584794181623E-3</v>
      </c>
      <c r="R55" s="3">
        <f t="shared" si="11"/>
        <v>7.8913757315398399E-4</v>
      </c>
      <c r="S55" s="3">
        <f t="shared" si="14"/>
        <v>275.06400562006894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3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17"/>
        <v>1.2633802816901412E-2</v>
      </c>
      <c r="H56" s="3">
        <f t="shared" si="17"/>
        <v>1.8407529339424182E-2</v>
      </c>
      <c r="I56" s="3">
        <f t="shared" si="17"/>
        <v>2.4150484463365096E-2</v>
      </c>
      <c r="J56" s="3">
        <f t="shared" si="17"/>
        <v>1.00594758212062E-2</v>
      </c>
      <c r="K56" s="3">
        <f t="shared" si="17"/>
        <v>8.0727463050169466E-4</v>
      </c>
      <c r="L56" s="3">
        <f t="shared" si="7"/>
        <v>275.06605856707142</v>
      </c>
      <c r="M56" s="3">
        <v>0</v>
      </c>
      <c r="N56" s="3">
        <f t="shared" si="13"/>
        <v>1.2633802816901412E-2</v>
      </c>
      <c r="O56" s="3">
        <f t="shared" si="8"/>
        <v>1.8407529339424182E-2</v>
      </c>
      <c r="P56" s="3">
        <f t="shared" si="9"/>
        <v>2.4150484463365096E-2</v>
      </c>
      <c r="Q56" s="3">
        <f t="shared" si="10"/>
        <v>1.00594758212062E-2</v>
      </c>
      <c r="R56" s="3">
        <f t="shared" si="11"/>
        <v>8.0727463050169466E-4</v>
      </c>
      <c r="S56" s="3">
        <f t="shared" si="14"/>
        <v>275.06605856707142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x14ac:dyDescent="0.3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17"/>
        <v>1.3122065727699535E-2</v>
      </c>
      <c r="H57" s="3">
        <f t="shared" si="17"/>
        <v>1.9108063384756589E-2</v>
      </c>
      <c r="I57" s="3">
        <f t="shared" si="17"/>
        <v>2.5028199720906967E-2</v>
      </c>
      <c r="J57" s="3">
        <f t="shared" si="17"/>
        <v>1.0423776729223025E-2</v>
      </c>
      <c r="K57" s="3">
        <f t="shared" si="17"/>
        <v>8.6522366866755918E-4</v>
      </c>
      <c r="L57" s="3">
        <f t="shared" si="7"/>
        <v>275.06854732923125</v>
      </c>
      <c r="M57" s="3">
        <v>0</v>
      </c>
      <c r="N57" s="3">
        <f t="shared" si="13"/>
        <v>1.3122065727699535E-2</v>
      </c>
      <c r="O57" s="3">
        <f t="shared" si="8"/>
        <v>1.9108063384756589E-2</v>
      </c>
      <c r="P57" s="3">
        <f t="shared" si="9"/>
        <v>2.5028199720906967E-2</v>
      </c>
      <c r="Q57" s="3">
        <f t="shared" si="10"/>
        <v>1.0423776729223025E-2</v>
      </c>
      <c r="R57" s="3">
        <f t="shared" si="11"/>
        <v>8.6522366866755918E-4</v>
      </c>
      <c r="S57" s="3">
        <f t="shared" si="14"/>
        <v>275.06854732923125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x14ac:dyDescent="0.3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17"/>
        <v>1.3610328638497657E-2</v>
      </c>
      <c r="H58" s="3">
        <f t="shared" si="17"/>
        <v>1.9806670239984704E-2</v>
      </c>
      <c r="I58" s="3">
        <f t="shared" si="17"/>
        <v>2.5894133743678018E-2</v>
      </c>
      <c r="J58" s="3">
        <f t="shared" si="17"/>
        <v>1.0767266271674033E-2</v>
      </c>
      <c r="K58" s="3">
        <f t="shared" si="17"/>
        <v>9.0037153701601354E-4</v>
      </c>
      <c r="L58" s="3">
        <f t="shared" si="7"/>
        <v>275.07097877043083</v>
      </c>
      <c r="M58" s="3">
        <v>0</v>
      </c>
      <c r="N58" s="3">
        <f t="shared" si="13"/>
        <v>1.3610328638497657E-2</v>
      </c>
      <c r="O58" s="3">
        <f t="shared" si="8"/>
        <v>1.9806670239984704E-2</v>
      </c>
      <c r="P58" s="3">
        <f t="shared" si="9"/>
        <v>2.5894133743678018E-2</v>
      </c>
      <c r="Q58" s="3">
        <f t="shared" si="10"/>
        <v>1.0767266271674033E-2</v>
      </c>
      <c r="R58" s="3">
        <f t="shared" si="11"/>
        <v>9.0037153701601354E-4</v>
      </c>
      <c r="S58" s="3">
        <f t="shared" si="14"/>
        <v>275.07097877043083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x14ac:dyDescent="0.3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17"/>
        <v>1.422065727699531E-2</v>
      </c>
      <c r="H59" s="3">
        <f t="shared" si="17"/>
        <v>2.0691148634096171E-2</v>
      </c>
      <c r="I59" s="3">
        <f t="shared" si="17"/>
        <v>2.7048914150235474E-2</v>
      </c>
      <c r="J59" s="3">
        <f t="shared" si="17"/>
        <v>1.1325875120483647E-2</v>
      </c>
      <c r="K59" s="3">
        <f t="shared" si="17"/>
        <v>1.0155865104079179E-3</v>
      </c>
      <c r="L59" s="3">
        <f t="shared" si="7"/>
        <v>275.07430218169225</v>
      </c>
      <c r="M59" s="3">
        <v>0</v>
      </c>
      <c r="N59" s="3">
        <f t="shared" si="13"/>
        <v>1.422065727699531E-2</v>
      </c>
      <c r="O59" s="3">
        <f t="shared" si="8"/>
        <v>2.0691148634096171E-2</v>
      </c>
      <c r="P59" s="3">
        <f t="shared" si="9"/>
        <v>2.7048914150235474E-2</v>
      </c>
      <c r="Q59" s="3">
        <f t="shared" si="10"/>
        <v>1.1325875120483647E-2</v>
      </c>
      <c r="R59" s="3">
        <f t="shared" si="11"/>
        <v>1.0155865104079179E-3</v>
      </c>
      <c r="S59" s="3">
        <f t="shared" si="14"/>
        <v>275.07430218169225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x14ac:dyDescent="0.3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17"/>
        <v>1.4769953051643197E-2</v>
      </c>
      <c r="H60" s="3">
        <f t="shared" si="17"/>
        <v>2.1479297088084996E-2</v>
      </c>
      <c r="I60" s="3">
        <f t="shared" si="17"/>
        <v>2.8037959641163793E-2</v>
      </c>
      <c r="J60" s="3">
        <f t="shared" si="17"/>
        <v>1.1735201509927141E-2</v>
      </c>
      <c r="K60" s="3">
        <f t="shared" si="17"/>
        <v>1.0385195674205714E-3</v>
      </c>
      <c r="L60" s="3">
        <f t="shared" si="7"/>
        <v>275.07706093085824</v>
      </c>
      <c r="M60" s="3">
        <v>0</v>
      </c>
      <c r="N60" s="3">
        <f t="shared" si="13"/>
        <v>1.4769953051643197E-2</v>
      </c>
      <c r="O60" s="3">
        <f t="shared" si="8"/>
        <v>2.1479297088084996E-2</v>
      </c>
      <c r="P60" s="3">
        <f t="shared" si="9"/>
        <v>2.8037959641163793E-2</v>
      </c>
      <c r="Q60" s="3">
        <f t="shared" si="10"/>
        <v>1.1735201509927141E-2</v>
      </c>
      <c r="R60" s="3">
        <f t="shared" si="11"/>
        <v>1.0385195674205714E-3</v>
      </c>
      <c r="S60" s="3">
        <f t="shared" si="14"/>
        <v>275.07706093085824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x14ac:dyDescent="0.3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17"/>
        <v>1.5319248826291085E-2</v>
      </c>
      <c r="H61" s="3">
        <f t="shared" si="17"/>
        <v>2.2265277322111691E-2</v>
      </c>
      <c r="I61" s="3">
        <f t="shared" si="17"/>
        <v>2.9013729554360587E-2</v>
      </c>
      <c r="J61" s="3">
        <f t="shared" si="17"/>
        <v>1.2121144369604493E-2</v>
      </c>
      <c r="K61" s="3">
        <f t="shared" si="17"/>
        <v>1.0524291696196834E-3</v>
      </c>
      <c r="L61" s="3">
        <f t="shared" si="7"/>
        <v>275.07977182924196</v>
      </c>
      <c r="M61" s="3">
        <v>0</v>
      </c>
      <c r="N61" s="3">
        <f t="shared" si="13"/>
        <v>1.5319248826291085E-2</v>
      </c>
      <c r="O61" s="3">
        <f t="shared" si="8"/>
        <v>2.2265277322111691E-2</v>
      </c>
      <c r="P61" s="3">
        <f t="shared" si="9"/>
        <v>2.9013729554360587E-2</v>
      </c>
      <c r="Q61" s="3">
        <f t="shared" si="10"/>
        <v>1.2121144369604493E-2</v>
      </c>
      <c r="R61" s="3">
        <f t="shared" si="11"/>
        <v>1.0524291696196834E-3</v>
      </c>
      <c r="S61" s="3">
        <f t="shared" si="14"/>
        <v>275.07977182924196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x14ac:dyDescent="0.3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17"/>
        <v>1.5868544600938971E-2</v>
      </c>
      <c r="H62" s="3">
        <f t="shared" si="17"/>
        <v>2.3049095301014202E-2</v>
      </c>
      <c r="I62" s="3">
        <f t="shared" si="17"/>
        <v>2.997640208280658E-2</v>
      </c>
      <c r="J62" s="3">
        <f t="shared" si="17"/>
        <v>1.248503952705682E-2</v>
      </c>
      <c r="K62" s="3">
        <f t="shared" si="17"/>
        <v>1.0608657698178512E-3</v>
      </c>
      <c r="L62" s="3">
        <f t="shared" si="7"/>
        <v>275.08243994728161</v>
      </c>
      <c r="M62" s="3">
        <v>0</v>
      </c>
      <c r="N62" s="3">
        <f t="shared" si="13"/>
        <v>1.5868544600938971E-2</v>
      </c>
      <c r="O62" s="3">
        <f t="shared" si="8"/>
        <v>2.3049095301014202E-2</v>
      </c>
      <c r="P62" s="3">
        <f t="shared" si="9"/>
        <v>2.997640208280658E-2</v>
      </c>
      <c r="Q62" s="3">
        <f t="shared" si="10"/>
        <v>1.248503952705682E-2</v>
      </c>
      <c r="R62" s="3">
        <f t="shared" si="11"/>
        <v>1.0608657698178512E-3</v>
      </c>
      <c r="S62" s="3">
        <f t="shared" si="14"/>
        <v>275.08243994728161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x14ac:dyDescent="0.3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17"/>
        <v>1.6478873239436621E-2</v>
      </c>
      <c r="H63" s="3">
        <f t="shared" si="17"/>
        <v>2.3924653686836047E-2</v>
      </c>
      <c r="I63" s="3">
        <f t="shared" si="17"/>
        <v>3.1076387769450604E-2</v>
      </c>
      <c r="J63" s="3">
        <f t="shared" si="17"/>
        <v>1.2945517390216238E-2</v>
      </c>
      <c r="K63" s="3">
        <f t="shared" si="17"/>
        <v>1.1129311833092894E-3</v>
      </c>
      <c r="L63" s="3">
        <f t="shared" si="7"/>
        <v>275.08553836326922</v>
      </c>
      <c r="M63" s="3">
        <v>0</v>
      </c>
      <c r="N63" s="3">
        <f t="shared" si="13"/>
        <v>1.6478873239436621E-2</v>
      </c>
      <c r="O63" s="3">
        <f t="shared" si="8"/>
        <v>2.3924653686836047E-2</v>
      </c>
      <c r="P63" s="3">
        <f t="shared" si="9"/>
        <v>3.1076387769450604E-2</v>
      </c>
      <c r="Q63" s="3">
        <f t="shared" si="10"/>
        <v>1.2945517390216238E-2</v>
      </c>
      <c r="R63" s="3">
        <f t="shared" si="11"/>
        <v>1.1129311833092894E-3</v>
      </c>
      <c r="S63" s="3">
        <f t="shared" si="14"/>
        <v>275.08553836326922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x14ac:dyDescent="0.3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17"/>
        <v>1.7089201877934272E-2</v>
      </c>
      <c r="H64" s="3">
        <f t="shared" si="17"/>
        <v>2.4797803385359782E-2</v>
      </c>
      <c r="I64" s="3">
        <f t="shared" si="17"/>
        <v>3.2161608770728232E-2</v>
      </c>
      <c r="J64" s="3">
        <f t="shared" si="17"/>
        <v>1.3379689600728934E-2</v>
      </c>
      <c r="K64" s="3">
        <f t="shared" si="17"/>
        <v>1.1445104529024626E-3</v>
      </c>
      <c r="L64" s="3">
        <f t="shared" si="7"/>
        <v>275.08857281408763</v>
      </c>
      <c r="M64" s="3">
        <v>0</v>
      </c>
      <c r="N64" s="3">
        <f t="shared" si="13"/>
        <v>1.7089201877934272E-2</v>
      </c>
      <c r="O64" s="3">
        <f t="shared" si="8"/>
        <v>2.4797803385359782E-2</v>
      </c>
      <c r="P64" s="3">
        <f t="shared" si="9"/>
        <v>3.2161608770728232E-2</v>
      </c>
      <c r="Q64" s="3">
        <f t="shared" si="10"/>
        <v>1.3379689600728934E-2</v>
      </c>
      <c r="R64" s="3">
        <f t="shared" si="11"/>
        <v>1.1445104529024626E-3</v>
      </c>
      <c r="S64" s="3">
        <f t="shared" si="14"/>
        <v>275.08857281408763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x14ac:dyDescent="0.3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17"/>
        <v>1.7699530516431923E-2</v>
      </c>
      <c r="H65" s="3">
        <f t="shared" si="17"/>
        <v>2.566855102295618E-2</v>
      </c>
      <c r="I65" s="3">
        <f t="shared" si="17"/>
        <v>3.3232263267340002E-2</v>
      </c>
      <c r="J65" s="3">
        <f t="shared" si="17"/>
        <v>1.378905891782946E-2</v>
      </c>
      <c r="K65" s="3">
        <f t="shared" si="17"/>
        <v>1.1636642481220529E-3</v>
      </c>
      <c r="L65" s="3">
        <f t="shared" si="7"/>
        <v>275.09155306797265</v>
      </c>
      <c r="M65" s="3">
        <v>0</v>
      </c>
      <c r="N65" s="3">
        <f t="shared" si="13"/>
        <v>1.7699530516431923E-2</v>
      </c>
      <c r="O65" s="3">
        <f t="shared" si="8"/>
        <v>2.566855102295618E-2</v>
      </c>
      <c r="P65" s="3">
        <f t="shared" si="9"/>
        <v>3.3232263267340002E-2</v>
      </c>
      <c r="Q65" s="3">
        <f t="shared" si="10"/>
        <v>1.378905891782946E-2</v>
      </c>
      <c r="R65" s="3">
        <f t="shared" si="11"/>
        <v>1.1636642481220529E-3</v>
      </c>
      <c r="S65" s="3">
        <f t="shared" si="14"/>
        <v>275.09155306797265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x14ac:dyDescent="0.3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17"/>
        <v>1.8309859154929574E-2</v>
      </c>
      <c r="H66" s="3">
        <f t="shared" si="17"/>
        <v>2.6536903207766676E-2</v>
      </c>
      <c r="I66" s="3">
        <f t="shared" si="17"/>
        <v>3.4288546779883043E-2</v>
      </c>
      <c r="J66" s="3">
        <f t="shared" si="17"/>
        <v>1.4175042252841757E-2</v>
      </c>
      <c r="K66" s="3">
        <f t="shared" si="17"/>
        <v>1.1752816121725915E-3</v>
      </c>
      <c r="L66" s="3">
        <f t="shared" si="7"/>
        <v>275.09448563300759</v>
      </c>
      <c r="M66" s="3">
        <v>0</v>
      </c>
      <c r="N66" s="3">
        <f t="shared" si="13"/>
        <v>1.8309859154929574E-2</v>
      </c>
      <c r="O66" s="3">
        <f t="shared" si="8"/>
        <v>2.6536903207766676E-2</v>
      </c>
      <c r="P66" s="3">
        <f t="shared" si="9"/>
        <v>3.4288546779883043E-2</v>
      </c>
      <c r="Q66" s="3">
        <f t="shared" si="10"/>
        <v>1.4175042252841757E-2</v>
      </c>
      <c r="R66" s="3">
        <f t="shared" si="11"/>
        <v>1.1752816121725915E-3</v>
      </c>
      <c r="S66" s="3">
        <f t="shared" si="14"/>
        <v>275.09448563300759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x14ac:dyDescent="0.3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17"/>
        <v>1.8920187793427225E-2</v>
      </c>
      <c r="H67" s="3">
        <f t="shared" si="17"/>
        <v>2.7402866529753503E-2</v>
      </c>
      <c r="I67" s="3">
        <f t="shared" si="17"/>
        <v>3.5330652204556605E-2</v>
      </c>
      <c r="J67" s="3">
        <f t="shared" si="17"/>
        <v>1.4538975573400391E-2</v>
      </c>
      <c r="K67" s="3">
        <f t="shared" si="17"/>
        <v>1.1823278996542868E-3</v>
      </c>
      <c r="L67" s="3">
        <f t="shared" si="7"/>
        <v>275.0973750100008</v>
      </c>
      <c r="M67" s="3">
        <v>0</v>
      </c>
      <c r="N67" s="3">
        <f t="shared" si="13"/>
        <v>1.8920187793427225E-2</v>
      </c>
      <c r="O67" s="3">
        <f t="shared" si="8"/>
        <v>2.7402866529753503E-2</v>
      </c>
      <c r="P67" s="3">
        <f t="shared" si="9"/>
        <v>3.5330652204556605E-2</v>
      </c>
      <c r="Q67" s="3">
        <f t="shared" si="10"/>
        <v>1.4538975573400391E-2</v>
      </c>
      <c r="R67" s="3">
        <f t="shared" si="11"/>
        <v>1.1823278996542868E-3</v>
      </c>
      <c r="S67" s="3">
        <f t="shared" si="14"/>
        <v>275.0973750100008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x14ac:dyDescent="0.3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17"/>
        <v>1.9591549295774644E-2</v>
      </c>
      <c r="H68" s="3">
        <f t="shared" si="17"/>
        <v>2.8360344274364742E-2</v>
      </c>
      <c r="I68" s="3">
        <f t="shared" si="17"/>
        <v>3.6509004590172374E-2</v>
      </c>
      <c r="J68" s="3">
        <f t="shared" si="17"/>
        <v>1.4999489419527834E-2</v>
      </c>
      <c r="K68" s="3">
        <f t="shared" si="17"/>
        <v>1.233550045856596E-3</v>
      </c>
      <c r="L68" s="3">
        <f t="shared" si="7"/>
        <v>275.10069393762569</v>
      </c>
      <c r="M68" s="3">
        <v>0</v>
      </c>
      <c r="N68" s="3">
        <f t="shared" si="13"/>
        <v>1.9591549295774644E-2</v>
      </c>
      <c r="O68" s="3">
        <f t="shared" si="8"/>
        <v>2.8360344274364742E-2</v>
      </c>
      <c r="P68" s="3">
        <f t="shared" si="9"/>
        <v>3.6509004590172374E-2</v>
      </c>
      <c r="Q68" s="3">
        <f t="shared" si="10"/>
        <v>1.4999489419527834E-2</v>
      </c>
      <c r="R68" s="3">
        <f t="shared" si="11"/>
        <v>1.233550045856596E-3</v>
      </c>
      <c r="S68" s="3">
        <f t="shared" si="14"/>
        <v>275.10069393762569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3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17"/>
        <v>2.0262910798122064E-2</v>
      </c>
      <c r="H69" s="3">
        <f t="shared" si="17"/>
        <v>2.9315187969072495E-2</v>
      </c>
      <c r="I69" s="3">
        <f t="shared" si="17"/>
        <v>3.7671540404322162E-2</v>
      </c>
      <c r="J69" s="3">
        <f t="shared" si="17"/>
        <v>1.5433695557414716E-2</v>
      </c>
      <c r="K69" s="3">
        <f t="shared" si="17"/>
        <v>1.2646178479845797E-3</v>
      </c>
      <c r="L69" s="3">
        <f t="shared" si="7"/>
        <v>275.1039479525769</v>
      </c>
      <c r="M69" s="3">
        <v>0</v>
      </c>
      <c r="N69" s="3">
        <f t="shared" si="13"/>
        <v>2.0262910798122064E-2</v>
      </c>
      <c r="O69" s="3">
        <f t="shared" si="8"/>
        <v>2.9315187969072495E-2</v>
      </c>
      <c r="P69" s="3">
        <f t="shared" si="9"/>
        <v>3.7671540404322162E-2</v>
      </c>
      <c r="Q69" s="3">
        <f t="shared" si="10"/>
        <v>1.5433695557414716E-2</v>
      </c>
      <c r="R69" s="3">
        <f t="shared" si="11"/>
        <v>1.2646178479845797E-3</v>
      </c>
      <c r="S69" s="3">
        <f t="shared" si="14"/>
        <v>275.1039479525769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x14ac:dyDescent="0.3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17"/>
        <v>2.0934272300469483E-2</v>
      </c>
      <c r="H70" s="3">
        <f t="shared" si="17"/>
        <v>3.0267404860226804E-2</v>
      </c>
      <c r="I70" s="3">
        <f t="shared" si="17"/>
        <v>3.88184719467696E-2</v>
      </c>
      <c r="J70" s="3">
        <f t="shared" si="17"/>
        <v>1.5843096863725203E-2</v>
      </c>
      <c r="K70" s="3">
        <f t="shared" si="17"/>
        <v>1.283461422505087E-3</v>
      </c>
      <c r="L70" s="3">
        <f t="shared" si="7"/>
        <v>275.10714670739372</v>
      </c>
      <c r="M70" s="3">
        <v>0</v>
      </c>
      <c r="N70" s="3">
        <f t="shared" si="13"/>
        <v>2.0934272300469483E-2</v>
      </c>
      <c r="O70" s="3">
        <f t="shared" si="8"/>
        <v>3.0267404860226804E-2</v>
      </c>
      <c r="P70" s="3">
        <f t="shared" si="9"/>
        <v>3.88184719467696E-2</v>
      </c>
      <c r="Q70" s="3">
        <f t="shared" si="10"/>
        <v>1.5843096863725203E-2</v>
      </c>
      <c r="R70" s="3">
        <f t="shared" si="11"/>
        <v>1.283461422505087E-3</v>
      </c>
      <c r="S70" s="3">
        <f t="shared" si="14"/>
        <v>275.10714670739372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3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18">G70*(1-G$5)+G$4*$F70*$L$4/1000</f>
        <v>2.1605633802816902E-2</v>
      </c>
      <c r="H71" s="3">
        <f t="shared" si="18"/>
        <v>3.1217002174242788E-2</v>
      </c>
      <c r="I71" s="3">
        <f t="shared" si="18"/>
        <v>3.9950008667660131E-2</v>
      </c>
      <c r="J71" s="3">
        <f t="shared" si="18"/>
        <v>1.6229110360504465E-2</v>
      </c>
      <c r="K71" s="3">
        <f t="shared" si="18"/>
        <v>1.2948906281903545E-3</v>
      </c>
      <c r="L71" s="3">
        <f t="shared" ref="L71:L134" si="19">SUM(G71:K71,L$5)</f>
        <v>275.11029664563341</v>
      </c>
      <c r="M71" s="3">
        <v>0</v>
      </c>
      <c r="N71" s="3">
        <f t="shared" si="13"/>
        <v>2.1605633802816902E-2</v>
      </c>
      <c r="O71" s="3">
        <f t="shared" ref="O71:O134" si="20">O70*(1-O$5)+O$4*($F70+$M70)*$L$4/1000</f>
        <v>3.1217002174242788E-2</v>
      </c>
      <c r="P71" s="3">
        <f t="shared" ref="P71:P134" si="21">P70*(1-P$5)+P$4*($F70+$M70)*$L$4/1000</f>
        <v>3.9950008667660131E-2</v>
      </c>
      <c r="Q71" s="3">
        <f t="shared" ref="Q71:Q134" si="22">Q70*(1-Q$5)+Q$4*($F70+$M70)*$L$4/1000</f>
        <v>1.6229110360504465E-2</v>
      </c>
      <c r="R71" s="3">
        <f t="shared" ref="R71:R134" si="23">R70*(1-R$5)+R$4*($F70+$M70)*$L$4/1000</f>
        <v>1.2948906281903545E-3</v>
      </c>
      <c r="S71" s="3">
        <f t="shared" si="14"/>
        <v>275.11029664563341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x14ac:dyDescent="0.3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18"/>
        <v>2.2338028169014087E-2</v>
      </c>
      <c r="H72" s="3">
        <f t="shared" si="18"/>
        <v>3.2257883831270498E-2</v>
      </c>
      <c r="I72" s="3">
        <f t="shared" si="18"/>
        <v>4.1216591947554393E-2</v>
      </c>
      <c r="J72" s="3">
        <f t="shared" si="18"/>
        <v>1.6710443011801919E-2</v>
      </c>
      <c r="K72" s="3">
        <f t="shared" si="18"/>
        <v>1.3487711486621431E-3</v>
      </c>
      <c r="L72" s="3">
        <f t="shared" si="19"/>
        <v>275.11387171810833</v>
      </c>
      <c r="M72" s="3">
        <v>0</v>
      </c>
      <c r="N72" s="3">
        <f t="shared" ref="N72:N135" si="24">N71*(1-N$5)+N$4*($F71+$M71)*$L$4/1000</f>
        <v>2.2338028169014087E-2</v>
      </c>
      <c r="O72" s="3">
        <f t="shared" si="20"/>
        <v>3.2257883831270498E-2</v>
      </c>
      <c r="P72" s="3">
        <f t="shared" si="21"/>
        <v>4.1216591947554393E-2</v>
      </c>
      <c r="Q72" s="3">
        <f t="shared" si="22"/>
        <v>1.6710443011801919E-2</v>
      </c>
      <c r="R72" s="3">
        <f t="shared" si="23"/>
        <v>1.3487711486621431E-3</v>
      </c>
      <c r="S72" s="3">
        <f t="shared" ref="S72:S135" si="25">SUM(N72:R72,S$5)</f>
        <v>275.11387171810833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3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18"/>
        <v>2.3131455399061036E-2</v>
      </c>
      <c r="H73" s="3">
        <f t="shared" si="18"/>
        <v>3.3389798705352955E-2</v>
      </c>
      <c r="I73" s="3">
        <f t="shared" si="18"/>
        <v>4.2616409108362369E-2</v>
      </c>
      <c r="J73" s="3">
        <f t="shared" si="18"/>
        <v>1.7281649533989533E-2</v>
      </c>
      <c r="K73" s="3">
        <f t="shared" si="18"/>
        <v>1.4283996930970686E-3</v>
      </c>
      <c r="L73" s="3">
        <f t="shared" si="19"/>
        <v>275.11784771243987</v>
      </c>
      <c r="M73" s="3">
        <v>0</v>
      </c>
      <c r="N73" s="3">
        <f t="shared" si="24"/>
        <v>2.3131455399061036E-2</v>
      </c>
      <c r="O73" s="3">
        <f t="shared" si="20"/>
        <v>3.3389798705352955E-2</v>
      </c>
      <c r="P73" s="3">
        <f t="shared" si="21"/>
        <v>4.2616409108362369E-2</v>
      </c>
      <c r="Q73" s="3">
        <f t="shared" si="22"/>
        <v>1.7281649533989533E-2</v>
      </c>
      <c r="R73" s="3">
        <f t="shared" si="23"/>
        <v>1.4283996930970686E-3</v>
      </c>
      <c r="S73" s="3">
        <f t="shared" si="25"/>
        <v>275.11784771243987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x14ac:dyDescent="0.3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18"/>
        <v>2.3985915492957751E-2</v>
      </c>
      <c r="H74" s="3">
        <f t="shared" si="18"/>
        <v>3.4612496361388197E-2</v>
      </c>
      <c r="I74" s="3">
        <f t="shared" si="18"/>
        <v>4.41476718028758E-2</v>
      </c>
      <c r="J74" s="3">
        <f t="shared" si="18"/>
        <v>1.7937595715373757E-2</v>
      </c>
      <c r="K74" s="3">
        <f t="shared" si="18"/>
        <v>1.5236452034926525E-3</v>
      </c>
      <c r="L74" s="3">
        <f t="shared" si="19"/>
        <v>275.1222073245761</v>
      </c>
      <c r="M74" s="3">
        <v>0</v>
      </c>
      <c r="N74" s="3">
        <f t="shared" si="24"/>
        <v>2.3985915492957751E-2</v>
      </c>
      <c r="O74" s="3">
        <f t="shared" si="20"/>
        <v>3.4612496361388197E-2</v>
      </c>
      <c r="P74" s="3">
        <f t="shared" si="21"/>
        <v>4.41476718028758E-2</v>
      </c>
      <c r="Q74" s="3">
        <f t="shared" si="22"/>
        <v>1.7937595715373757E-2</v>
      </c>
      <c r="R74" s="3">
        <f t="shared" si="23"/>
        <v>1.5236452034926525E-3</v>
      </c>
      <c r="S74" s="3">
        <f t="shared" si="25"/>
        <v>275.1222073245761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x14ac:dyDescent="0.3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18"/>
        <v>2.4840375586854466E-2</v>
      </c>
      <c r="H75" s="3">
        <f t="shared" si="18"/>
        <v>3.58318303396137E-2</v>
      </c>
      <c r="I75" s="3">
        <f t="shared" si="18"/>
        <v>4.5658380946400061E-2</v>
      </c>
      <c r="J75" s="3">
        <f t="shared" si="18"/>
        <v>1.8556069753615102E-2</v>
      </c>
      <c r="K75" s="3">
        <f t="shared" si="18"/>
        <v>1.5814145257475524E-3</v>
      </c>
      <c r="L75" s="3">
        <f t="shared" si="19"/>
        <v>275.1264680711522</v>
      </c>
      <c r="M75" s="3">
        <v>0</v>
      </c>
      <c r="N75" s="3">
        <f t="shared" si="24"/>
        <v>2.4840375586854466E-2</v>
      </c>
      <c r="O75" s="3">
        <f t="shared" si="20"/>
        <v>3.58318303396137E-2</v>
      </c>
      <c r="P75" s="3">
        <f t="shared" si="21"/>
        <v>4.5658380946400061E-2</v>
      </c>
      <c r="Q75" s="3">
        <f t="shared" si="22"/>
        <v>1.8556069753615102E-2</v>
      </c>
      <c r="R75" s="3">
        <f t="shared" si="23"/>
        <v>1.5814145257475524E-3</v>
      </c>
      <c r="S75" s="3">
        <f t="shared" si="25"/>
        <v>275.1264680711522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x14ac:dyDescent="0.3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18"/>
        <v>2.569483568075118E-2</v>
      </c>
      <c r="H76" s="3">
        <f t="shared" si="18"/>
        <v>3.7047809893607689E-2</v>
      </c>
      <c r="I76" s="3">
        <f t="shared" si="18"/>
        <v>4.7148812421355442E-2</v>
      </c>
      <c r="J76" s="3">
        <f t="shared" si="18"/>
        <v>1.9139212314444338E-2</v>
      </c>
      <c r="K76" s="3">
        <f t="shared" si="18"/>
        <v>1.6164533908859687E-3</v>
      </c>
      <c r="L76" s="3">
        <f t="shared" si="19"/>
        <v>275.13064712370107</v>
      </c>
      <c r="M76" s="3">
        <v>0</v>
      </c>
      <c r="N76" s="3">
        <f t="shared" si="24"/>
        <v>2.569483568075118E-2</v>
      </c>
      <c r="O76" s="3">
        <f t="shared" si="20"/>
        <v>3.7047809893607689E-2</v>
      </c>
      <c r="P76" s="3">
        <f t="shared" si="21"/>
        <v>4.7148812421355442E-2</v>
      </c>
      <c r="Q76" s="3">
        <f t="shared" si="22"/>
        <v>1.9139212314444338E-2</v>
      </c>
      <c r="R76" s="3">
        <f t="shared" si="23"/>
        <v>1.6164533908859687E-3</v>
      </c>
      <c r="S76" s="3">
        <f t="shared" si="25"/>
        <v>275.13064712370107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x14ac:dyDescent="0.3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18"/>
        <v>2.6549295774647895E-2</v>
      </c>
      <c r="H77" s="3">
        <f t="shared" si="18"/>
        <v>3.826044425149152E-2</v>
      </c>
      <c r="I77" s="3">
        <f t="shared" si="18"/>
        <v>4.8619238407098475E-2</v>
      </c>
      <c r="J77" s="3">
        <f t="shared" si="18"/>
        <v>1.9689041774088981E-2</v>
      </c>
      <c r="K77" s="3">
        <f t="shared" si="18"/>
        <v>1.6377055368739543E-3</v>
      </c>
      <c r="L77" s="3">
        <f t="shared" si="19"/>
        <v>275.13475572574418</v>
      </c>
      <c r="M77" s="3">
        <v>0</v>
      </c>
      <c r="N77" s="3">
        <f t="shared" si="24"/>
        <v>2.6549295774647895E-2</v>
      </c>
      <c r="O77" s="3">
        <f t="shared" si="20"/>
        <v>3.826044425149152E-2</v>
      </c>
      <c r="P77" s="3">
        <f t="shared" si="21"/>
        <v>4.8619238407098475E-2</v>
      </c>
      <c r="Q77" s="3">
        <f t="shared" si="22"/>
        <v>1.9689041774088981E-2</v>
      </c>
      <c r="R77" s="3">
        <f t="shared" si="23"/>
        <v>1.6377055368739543E-3</v>
      </c>
      <c r="S77" s="3">
        <f t="shared" si="25"/>
        <v>275.13475572574418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x14ac:dyDescent="0.3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18"/>
        <v>2.740375586854461E-2</v>
      </c>
      <c r="H78" s="3">
        <f t="shared" si="18"/>
        <v>3.9469742615999705E-2</v>
      </c>
      <c r="I78" s="3">
        <f t="shared" si="18"/>
        <v>5.0069927429626737E-2</v>
      </c>
      <c r="J78" s="3">
        <f t="shared" si="18"/>
        <v>2.0207461205288154E-2</v>
      </c>
      <c r="K78" s="3">
        <f t="shared" si="18"/>
        <v>1.6505956150003566E-3</v>
      </c>
      <c r="L78" s="3">
        <f t="shared" si="19"/>
        <v>275.13880148273444</v>
      </c>
      <c r="M78" s="3">
        <v>0</v>
      </c>
      <c r="N78" s="3">
        <f t="shared" si="24"/>
        <v>2.740375586854461E-2</v>
      </c>
      <c r="O78" s="3">
        <f t="shared" si="20"/>
        <v>3.9469742615999705E-2</v>
      </c>
      <c r="P78" s="3">
        <f t="shared" si="21"/>
        <v>5.0069927429626737E-2</v>
      </c>
      <c r="Q78" s="3">
        <f t="shared" si="22"/>
        <v>2.0207461205288154E-2</v>
      </c>
      <c r="R78" s="3">
        <f t="shared" si="23"/>
        <v>1.6505956150003566E-3</v>
      </c>
      <c r="S78" s="3">
        <f t="shared" si="25"/>
        <v>275.13880148273444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3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18"/>
        <v>2.8319248826291089E-2</v>
      </c>
      <c r="H79" s="3">
        <f t="shared" si="18"/>
        <v>4.0769610878164796E-2</v>
      </c>
      <c r="I79" s="3">
        <f t="shared" si="18"/>
        <v>5.1651379152400506E-2</v>
      </c>
      <c r="J79" s="3">
        <f t="shared" si="18"/>
        <v>2.0813635856237155E-2</v>
      </c>
      <c r="K79" s="3">
        <f t="shared" si="18"/>
        <v>1.7053621993976221E-3</v>
      </c>
      <c r="L79" s="3">
        <f t="shared" si="19"/>
        <v>275.14325923691251</v>
      </c>
      <c r="M79" s="3">
        <v>0</v>
      </c>
      <c r="N79" s="3">
        <f t="shared" si="24"/>
        <v>2.8319248826291089E-2</v>
      </c>
      <c r="O79" s="3">
        <f t="shared" si="20"/>
        <v>4.0769610878164796E-2</v>
      </c>
      <c r="P79" s="3">
        <f t="shared" si="21"/>
        <v>5.1651379152400506E-2</v>
      </c>
      <c r="Q79" s="3">
        <f t="shared" si="22"/>
        <v>2.0813635856237155E-2</v>
      </c>
      <c r="R79" s="3">
        <f t="shared" si="23"/>
        <v>1.7053621993976221E-3</v>
      </c>
      <c r="S79" s="3">
        <f t="shared" si="25"/>
        <v>275.14325923691251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x14ac:dyDescent="0.3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18"/>
        <v>2.9295774647887334E-2</v>
      </c>
      <c r="H80" s="3">
        <f t="shared" si="18"/>
        <v>4.2159799877490349E-2</v>
      </c>
      <c r="I80" s="3">
        <f t="shared" si="18"/>
        <v>5.3361838397920448E-2</v>
      </c>
      <c r="J80" s="3">
        <f t="shared" si="18"/>
        <v>2.1502552547121346E-2</v>
      </c>
      <c r="K80" s="3">
        <f t="shared" si="18"/>
        <v>1.7855281687698152E-3</v>
      </c>
      <c r="L80" s="3">
        <f t="shared" si="19"/>
        <v>275.14810549363921</v>
      </c>
      <c r="M80" s="3">
        <v>0</v>
      </c>
      <c r="N80" s="3">
        <f t="shared" si="24"/>
        <v>2.9295774647887334E-2</v>
      </c>
      <c r="O80" s="3">
        <f t="shared" si="20"/>
        <v>4.2159799877490349E-2</v>
      </c>
      <c r="P80" s="3">
        <f t="shared" si="21"/>
        <v>5.3361838397920448E-2</v>
      </c>
      <c r="Q80" s="3">
        <f t="shared" si="22"/>
        <v>2.1502552547121346E-2</v>
      </c>
      <c r="R80" s="3">
        <f t="shared" si="23"/>
        <v>1.7855281687698152E-3</v>
      </c>
      <c r="S80" s="3">
        <f t="shared" si="25"/>
        <v>275.14810549363921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x14ac:dyDescent="0.3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18"/>
        <v>3.0272300469483579E-2</v>
      </c>
      <c r="H81" s="3">
        <f t="shared" si="18"/>
        <v>4.3546164425312867E-2</v>
      </c>
      <c r="I81" s="3">
        <f t="shared" si="18"/>
        <v>5.5049338805976608E-2</v>
      </c>
      <c r="J81" s="3">
        <f t="shared" si="18"/>
        <v>2.215211359330942E-2</v>
      </c>
      <c r="K81" s="3">
        <f t="shared" si="18"/>
        <v>1.8341512870596341E-3</v>
      </c>
      <c r="L81" s="3">
        <f t="shared" si="19"/>
        <v>275.15285406858112</v>
      </c>
      <c r="M81" s="3">
        <v>0</v>
      </c>
      <c r="N81" s="3">
        <f t="shared" si="24"/>
        <v>3.0272300469483579E-2</v>
      </c>
      <c r="O81" s="3">
        <f t="shared" si="20"/>
        <v>4.3546164425312867E-2</v>
      </c>
      <c r="P81" s="3">
        <f t="shared" si="21"/>
        <v>5.5049338805976608E-2</v>
      </c>
      <c r="Q81" s="3">
        <f t="shared" si="22"/>
        <v>2.215211359330942E-2</v>
      </c>
      <c r="R81" s="3">
        <f t="shared" si="23"/>
        <v>1.8341512870596341E-3</v>
      </c>
      <c r="S81" s="3">
        <f t="shared" si="25"/>
        <v>275.15285406858112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x14ac:dyDescent="0.3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18"/>
        <v>3.1309859154929585E-2</v>
      </c>
      <c r="H82" s="3">
        <f t="shared" si="18"/>
        <v>4.5022611756427813E-2</v>
      </c>
      <c r="I82" s="3">
        <f t="shared" si="18"/>
        <v>5.6864423286009796E-2</v>
      </c>
      <c r="J82" s="3">
        <f t="shared" si="18"/>
        <v>2.2881938151073214E-2</v>
      </c>
      <c r="K82" s="3">
        <f t="shared" si="18"/>
        <v>1.9105910558807552E-3</v>
      </c>
      <c r="L82" s="3">
        <f t="shared" si="19"/>
        <v>275.15798942340433</v>
      </c>
      <c r="M82" s="3">
        <v>0</v>
      </c>
      <c r="N82" s="3">
        <f t="shared" si="24"/>
        <v>3.1309859154929585E-2</v>
      </c>
      <c r="O82" s="3">
        <f t="shared" si="20"/>
        <v>4.5022611756427813E-2</v>
      </c>
      <c r="P82" s="3">
        <f t="shared" si="21"/>
        <v>5.6864423286009796E-2</v>
      </c>
      <c r="Q82" s="3">
        <f t="shared" si="22"/>
        <v>2.2881938151073214E-2</v>
      </c>
      <c r="R82" s="3">
        <f t="shared" si="23"/>
        <v>1.9105910558807552E-3</v>
      </c>
      <c r="S82" s="3">
        <f t="shared" si="25"/>
        <v>275.15798942340433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3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18"/>
        <v>3.2347417840375592E-2</v>
      </c>
      <c r="H83" s="3">
        <f t="shared" si="18"/>
        <v>4.6494997336789898E-2</v>
      </c>
      <c r="I83" s="3">
        <f t="shared" si="18"/>
        <v>5.8655144584242966E-2</v>
      </c>
      <c r="J83" s="3">
        <f t="shared" si="18"/>
        <v>2.3570070126314454E-2</v>
      </c>
      <c r="K83" s="3">
        <f t="shared" si="18"/>
        <v>1.9569541192921112E-3</v>
      </c>
      <c r="L83" s="3">
        <f t="shared" si="19"/>
        <v>275.16302458400702</v>
      </c>
      <c r="M83" s="3">
        <v>0</v>
      </c>
      <c r="N83" s="3">
        <f t="shared" si="24"/>
        <v>3.2347417840375592E-2</v>
      </c>
      <c r="O83" s="3">
        <f t="shared" si="20"/>
        <v>4.6494997336789898E-2</v>
      </c>
      <c r="P83" s="3">
        <f t="shared" si="21"/>
        <v>5.8655144584242966E-2</v>
      </c>
      <c r="Q83" s="3">
        <f t="shared" si="22"/>
        <v>2.3570070126314454E-2</v>
      </c>
      <c r="R83" s="3">
        <f t="shared" si="23"/>
        <v>1.9569541192921112E-3</v>
      </c>
      <c r="S83" s="3">
        <f t="shared" si="25"/>
        <v>275.16302458400702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3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18"/>
        <v>3.3446009389671363E-2</v>
      </c>
      <c r="H84" s="3">
        <f t="shared" si="18"/>
        <v>4.8057229054011906E-2</v>
      </c>
      <c r="I84" s="3">
        <f t="shared" si="18"/>
        <v>6.0572064460091543E-2</v>
      </c>
      <c r="J84" s="3">
        <f t="shared" si="18"/>
        <v>2.4336262177216007E-2</v>
      </c>
      <c r="K84" s="3">
        <f t="shared" si="18"/>
        <v>2.0320230955368111E-3</v>
      </c>
      <c r="L84" s="3">
        <f t="shared" si="19"/>
        <v>275.1684435881765</v>
      </c>
      <c r="M84" s="3">
        <v>0</v>
      </c>
      <c r="N84" s="3">
        <f t="shared" si="24"/>
        <v>3.3446009389671363E-2</v>
      </c>
      <c r="O84" s="3">
        <f t="shared" si="20"/>
        <v>4.8057229054011906E-2</v>
      </c>
      <c r="P84" s="3">
        <f t="shared" si="21"/>
        <v>6.0572064460091543E-2</v>
      </c>
      <c r="Q84" s="3">
        <f t="shared" si="22"/>
        <v>2.4336262177216007E-2</v>
      </c>
      <c r="R84" s="3">
        <f t="shared" si="23"/>
        <v>2.0320230955368111E-3</v>
      </c>
      <c r="S84" s="3">
        <f t="shared" si="25"/>
        <v>275.1684435881765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3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18"/>
        <v>3.4544600938967135E-2</v>
      </c>
      <c r="H85" s="3">
        <f t="shared" si="18"/>
        <v>4.9615163025069971E-2</v>
      </c>
      <c r="I85" s="3">
        <f t="shared" si="18"/>
        <v>6.2463254256737134E-2</v>
      </c>
      <c r="J85" s="3">
        <f t="shared" si="18"/>
        <v>2.5058684085046169E-2</v>
      </c>
      <c r="K85" s="3">
        <f t="shared" si="18"/>
        <v>2.0775547312224607E-3</v>
      </c>
      <c r="L85" s="3">
        <f t="shared" si="19"/>
        <v>275.17375925703703</v>
      </c>
      <c r="M85" s="3">
        <v>0</v>
      </c>
      <c r="N85" s="3">
        <f t="shared" si="24"/>
        <v>3.4544600938967135E-2</v>
      </c>
      <c r="O85" s="3">
        <f t="shared" si="20"/>
        <v>4.9615163025069971E-2</v>
      </c>
      <c r="P85" s="3">
        <f t="shared" si="21"/>
        <v>6.2463254256737134E-2</v>
      </c>
      <c r="Q85" s="3">
        <f t="shared" si="22"/>
        <v>2.5058684085046169E-2</v>
      </c>
      <c r="R85" s="3">
        <f t="shared" si="23"/>
        <v>2.0775547312224607E-3</v>
      </c>
      <c r="S85" s="3">
        <f t="shared" si="25"/>
        <v>275.17375925703703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x14ac:dyDescent="0.3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18"/>
        <v>3.5643192488262906E-2</v>
      </c>
      <c r="H86" s="3">
        <f t="shared" si="18"/>
        <v>5.116881107319228E-2</v>
      </c>
      <c r="I86" s="3">
        <f t="shared" si="18"/>
        <v>6.4329059339149938E-2</v>
      </c>
      <c r="J86" s="3">
        <f t="shared" si="18"/>
        <v>2.5739836300471632E-2</v>
      </c>
      <c r="K86" s="3">
        <f t="shared" si="18"/>
        <v>2.1051710642526729E-3</v>
      </c>
      <c r="L86" s="3">
        <f t="shared" si="19"/>
        <v>275.17898607026535</v>
      </c>
      <c r="M86" s="3">
        <v>0</v>
      </c>
      <c r="N86" s="3">
        <f t="shared" si="24"/>
        <v>3.5643192488262906E-2</v>
      </c>
      <c r="O86" s="3">
        <f t="shared" si="20"/>
        <v>5.116881107319228E-2</v>
      </c>
      <c r="P86" s="3">
        <f t="shared" si="21"/>
        <v>6.4329059339149938E-2</v>
      </c>
      <c r="Q86" s="3">
        <f t="shared" si="22"/>
        <v>2.5739836300471632E-2</v>
      </c>
      <c r="R86" s="3">
        <f t="shared" si="23"/>
        <v>2.1051710642526729E-3</v>
      </c>
      <c r="S86" s="3">
        <f t="shared" si="25"/>
        <v>275.17898607026535</v>
      </c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x14ac:dyDescent="0.3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26">G86*(1-G$5)+G$4*$F86*$L$4/1000</f>
        <v>3.7107981220657275E-2</v>
      </c>
      <c r="H87" s="3">
        <f t="shared" si="26"/>
        <v>5.3281565270771124E-2</v>
      </c>
      <c r="I87" s="3">
        <f t="shared" si="26"/>
        <v>6.7071228887303033E-2</v>
      </c>
      <c r="J87" s="3">
        <f t="shared" si="26"/>
        <v>2.7086301783386228E-2</v>
      </c>
      <c r="K87" s="3">
        <f t="shared" si="26"/>
        <v>2.4036113577894022E-3</v>
      </c>
      <c r="L87" s="3">
        <f t="shared" si="19"/>
        <v>275.18695068851991</v>
      </c>
      <c r="M87" s="3">
        <v>0</v>
      </c>
      <c r="N87" s="3">
        <f t="shared" si="24"/>
        <v>3.7107981220657275E-2</v>
      </c>
      <c r="O87" s="3">
        <f t="shared" si="20"/>
        <v>5.3281565270771124E-2</v>
      </c>
      <c r="P87" s="3">
        <f t="shared" si="21"/>
        <v>6.7071228887303033E-2</v>
      </c>
      <c r="Q87" s="3">
        <f t="shared" si="22"/>
        <v>2.7086301783386228E-2</v>
      </c>
      <c r="R87" s="3">
        <f t="shared" si="23"/>
        <v>2.4036113577894022E-3</v>
      </c>
      <c r="S87" s="3">
        <f t="shared" si="25"/>
        <v>275.18695068851991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3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26"/>
        <v>3.8511737089201879E-2</v>
      </c>
      <c r="H88" s="3">
        <f t="shared" si="26"/>
        <v>5.5294610504767208E-2</v>
      </c>
      <c r="I88" s="3">
        <f t="shared" si="26"/>
        <v>6.9626356605096862E-2</v>
      </c>
      <c r="J88" s="3">
        <f t="shared" si="26"/>
        <v>2.8238477034335203E-2</v>
      </c>
      <c r="K88" s="3">
        <f t="shared" si="26"/>
        <v>2.537676189105555E-3</v>
      </c>
      <c r="L88" s="3">
        <f t="shared" si="19"/>
        <v>275.1942088574225</v>
      </c>
      <c r="M88" s="3">
        <v>0</v>
      </c>
      <c r="N88" s="3">
        <f t="shared" si="24"/>
        <v>3.8511737089201879E-2</v>
      </c>
      <c r="O88" s="3">
        <f t="shared" si="20"/>
        <v>5.5294610504767208E-2</v>
      </c>
      <c r="P88" s="3">
        <f t="shared" si="21"/>
        <v>6.9626356605096862E-2</v>
      </c>
      <c r="Q88" s="3">
        <f t="shared" si="22"/>
        <v>2.8238477034335203E-2</v>
      </c>
      <c r="R88" s="3">
        <f t="shared" si="23"/>
        <v>2.537676189105555E-3</v>
      </c>
      <c r="S88" s="3">
        <f t="shared" si="25"/>
        <v>275.1942088574225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x14ac:dyDescent="0.3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26"/>
        <v>3.9915492957746483E-2</v>
      </c>
      <c r="H89" s="3">
        <f t="shared" si="26"/>
        <v>5.7302117791135622E-2</v>
      </c>
      <c r="I89" s="3">
        <f t="shared" si="26"/>
        <v>7.2147187824961434E-2</v>
      </c>
      <c r="J89" s="3">
        <f t="shared" si="26"/>
        <v>2.9324832135469242E-2</v>
      </c>
      <c r="K89" s="3">
        <f t="shared" si="26"/>
        <v>2.6189906196880039E-3</v>
      </c>
      <c r="L89" s="3">
        <f t="shared" si="19"/>
        <v>275.20130862132902</v>
      </c>
      <c r="M89" s="3">
        <v>0</v>
      </c>
      <c r="N89" s="3">
        <f t="shared" si="24"/>
        <v>3.9915492957746483E-2</v>
      </c>
      <c r="O89" s="3">
        <f t="shared" si="20"/>
        <v>5.7302117791135622E-2</v>
      </c>
      <c r="P89" s="3">
        <f t="shared" si="21"/>
        <v>7.2147187824961434E-2</v>
      </c>
      <c r="Q89" s="3">
        <f t="shared" si="22"/>
        <v>2.9324832135469242E-2</v>
      </c>
      <c r="R89" s="3">
        <f t="shared" si="23"/>
        <v>2.6189906196880039E-3</v>
      </c>
      <c r="S89" s="3">
        <f t="shared" si="25"/>
        <v>275.20130862132902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x14ac:dyDescent="0.3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26"/>
        <v>4.1380281690140852E-2</v>
      </c>
      <c r="H90" s="3">
        <f t="shared" si="26"/>
        <v>5.9397999078550895E-2</v>
      </c>
      <c r="I90" s="3">
        <f t="shared" si="26"/>
        <v>7.4784417637399195E-2</v>
      </c>
      <c r="J90" s="3">
        <f t="shared" si="26"/>
        <v>3.0466498077037055E-2</v>
      </c>
      <c r="K90" s="3">
        <f t="shared" si="26"/>
        <v>2.7152586717208455E-3</v>
      </c>
      <c r="L90" s="3">
        <f t="shared" si="19"/>
        <v>275.20874445515483</v>
      </c>
      <c r="M90" s="3">
        <v>0</v>
      </c>
      <c r="N90" s="3">
        <f t="shared" si="24"/>
        <v>4.1380281690140852E-2</v>
      </c>
      <c r="O90" s="3">
        <f t="shared" si="20"/>
        <v>5.9397999078550895E-2</v>
      </c>
      <c r="P90" s="3">
        <f t="shared" si="21"/>
        <v>7.4784417637399195E-2</v>
      </c>
      <c r="Q90" s="3">
        <f t="shared" si="22"/>
        <v>3.0466498077037055E-2</v>
      </c>
      <c r="R90" s="3">
        <f t="shared" si="23"/>
        <v>2.7152586717208455E-3</v>
      </c>
      <c r="S90" s="3">
        <f t="shared" si="25"/>
        <v>275.20874445515483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3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26"/>
        <v>4.2845070422535221E-2</v>
      </c>
      <c r="H91" s="3">
        <f t="shared" si="26"/>
        <v>6.1488114533878792E-2</v>
      </c>
      <c r="I91" s="3">
        <f t="shared" si="26"/>
        <v>7.7386248927026779E-2</v>
      </c>
      <c r="J91" s="3">
        <f t="shared" si="26"/>
        <v>3.1542944232595134E-2</v>
      </c>
      <c r="K91" s="3">
        <f t="shared" si="26"/>
        <v>2.7736481968295753E-3</v>
      </c>
      <c r="L91" s="3">
        <f t="shared" si="19"/>
        <v>275.21603602631285</v>
      </c>
      <c r="M91" s="3">
        <v>0</v>
      </c>
      <c r="N91" s="3">
        <f t="shared" si="24"/>
        <v>4.2845070422535221E-2</v>
      </c>
      <c r="O91" s="3">
        <f t="shared" si="20"/>
        <v>6.1488114533878792E-2</v>
      </c>
      <c r="P91" s="3">
        <f t="shared" si="21"/>
        <v>7.7386248927026779E-2</v>
      </c>
      <c r="Q91" s="3">
        <f t="shared" si="22"/>
        <v>3.1542944232595134E-2</v>
      </c>
      <c r="R91" s="3">
        <f t="shared" si="23"/>
        <v>2.7736481968295753E-3</v>
      </c>
      <c r="S91" s="3">
        <f t="shared" si="25"/>
        <v>275.21603602631285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x14ac:dyDescent="0.3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26"/>
        <v>4.4370892018779355E-2</v>
      </c>
      <c r="H92" s="3">
        <f t="shared" si="26"/>
        <v>6.3666376732710805E-2</v>
      </c>
      <c r="I92" s="3">
        <f t="shared" si="26"/>
        <v>8.010339157640331E-2</v>
      </c>
      <c r="J92" s="3">
        <f t="shared" si="26"/>
        <v>3.2675267295495455E-2</v>
      </c>
      <c r="K92" s="3">
        <f t="shared" si="26"/>
        <v>2.8560115908215916E-3</v>
      </c>
      <c r="L92" s="3">
        <f t="shared" si="19"/>
        <v>275.22367193921423</v>
      </c>
      <c r="M92" s="3">
        <v>0</v>
      </c>
      <c r="N92" s="3">
        <f t="shared" si="24"/>
        <v>4.4370892018779355E-2</v>
      </c>
      <c r="O92" s="3">
        <f t="shared" si="20"/>
        <v>6.3666376732710805E-2</v>
      </c>
      <c r="P92" s="3">
        <f t="shared" si="21"/>
        <v>8.010339157640331E-2</v>
      </c>
      <c r="Q92" s="3">
        <f t="shared" si="22"/>
        <v>3.2675267295495455E-2</v>
      </c>
      <c r="R92" s="3">
        <f t="shared" si="23"/>
        <v>2.8560115908215916E-3</v>
      </c>
      <c r="S92" s="3">
        <f t="shared" si="25"/>
        <v>275.22367193921423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x14ac:dyDescent="0.3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26"/>
        <v>4.614084507042255E-2</v>
      </c>
      <c r="H93" s="3">
        <f t="shared" si="26"/>
        <v>6.6214233321565064E-2</v>
      </c>
      <c r="I93" s="3">
        <f t="shared" si="26"/>
        <v>8.3385002030790176E-2</v>
      </c>
      <c r="J93" s="3">
        <f t="shared" si="26"/>
        <v>3.4212387869746778E-2</v>
      </c>
      <c r="K93" s="3">
        <f t="shared" si="26"/>
        <v>3.0937609417457882E-3</v>
      </c>
      <c r="L93" s="3">
        <f t="shared" si="19"/>
        <v>275.23304622923428</v>
      </c>
      <c r="M93" s="3">
        <v>0</v>
      </c>
      <c r="N93" s="3">
        <f t="shared" si="24"/>
        <v>4.614084507042255E-2</v>
      </c>
      <c r="O93" s="3">
        <f t="shared" si="20"/>
        <v>6.6214233321565064E-2</v>
      </c>
      <c r="P93" s="3">
        <f t="shared" si="21"/>
        <v>8.3385002030790176E-2</v>
      </c>
      <c r="Q93" s="3">
        <f t="shared" si="22"/>
        <v>3.4212387869746778E-2</v>
      </c>
      <c r="R93" s="3">
        <f t="shared" si="23"/>
        <v>3.0937609417457882E-3</v>
      </c>
      <c r="S93" s="3">
        <f t="shared" si="25"/>
        <v>275.23304622923428</v>
      </c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x14ac:dyDescent="0.3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26"/>
        <v>4.7910798122065744E-2</v>
      </c>
      <c r="H94" s="3">
        <f t="shared" si="26"/>
        <v>6.8755080680763872E-2</v>
      </c>
      <c r="I94" s="3">
        <f t="shared" si="26"/>
        <v>8.6622564688517131E-2</v>
      </c>
      <c r="J94" s="3">
        <f t="shared" si="26"/>
        <v>3.5661697578075136E-2</v>
      </c>
      <c r="K94" s="3">
        <f t="shared" si="26"/>
        <v>3.2379632124080915E-3</v>
      </c>
      <c r="L94" s="3">
        <f t="shared" si="19"/>
        <v>275.24218810428181</v>
      </c>
      <c r="M94" s="3">
        <v>0</v>
      </c>
      <c r="N94" s="3">
        <f t="shared" si="24"/>
        <v>4.7910798122065744E-2</v>
      </c>
      <c r="O94" s="3">
        <f t="shared" si="20"/>
        <v>6.8755080680763872E-2</v>
      </c>
      <c r="P94" s="3">
        <f t="shared" si="21"/>
        <v>8.6622564688517131E-2</v>
      </c>
      <c r="Q94" s="3">
        <f t="shared" si="22"/>
        <v>3.5661697578075136E-2</v>
      </c>
      <c r="R94" s="3">
        <f t="shared" si="23"/>
        <v>3.2379632124080915E-3</v>
      </c>
      <c r="S94" s="3">
        <f t="shared" si="25"/>
        <v>275.24218810428181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x14ac:dyDescent="0.3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26"/>
        <v>4.9741784037558703E-2</v>
      </c>
      <c r="H95" s="3">
        <f t="shared" si="26"/>
        <v>7.1382834806522619E-2</v>
      </c>
      <c r="I95" s="3">
        <f t="shared" si="26"/>
        <v>8.9966905528023985E-2</v>
      </c>
      <c r="J95" s="3">
        <f t="shared" si="26"/>
        <v>3.7145583671204865E-2</v>
      </c>
      <c r="K95" s="3">
        <f t="shared" si="26"/>
        <v>3.3723746675724696E-3</v>
      </c>
      <c r="L95" s="3">
        <f t="shared" si="19"/>
        <v>275.25160948271088</v>
      </c>
      <c r="M95" s="3">
        <v>0</v>
      </c>
      <c r="N95" s="3">
        <f t="shared" si="24"/>
        <v>4.9741784037558703E-2</v>
      </c>
      <c r="O95" s="3">
        <f t="shared" si="20"/>
        <v>7.1382834806522619E-2</v>
      </c>
      <c r="P95" s="3">
        <f t="shared" si="21"/>
        <v>8.9966905528023985E-2</v>
      </c>
      <c r="Q95" s="3">
        <f t="shared" si="22"/>
        <v>3.7145583671204865E-2</v>
      </c>
      <c r="R95" s="3">
        <f t="shared" si="23"/>
        <v>3.3723746675724696E-3</v>
      </c>
      <c r="S95" s="3">
        <f t="shared" si="25"/>
        <v>275.25160948271088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x14ac:dyDescent="0.3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26"/>
        <v>5.1633802816901428E-2</v>
      </c>
      <c r="H96" s="3">
        <f t="shared" si="26"/>
        <v>7.409725661572801E-2</v>
      </c>
      <c r="I96" s="3">
        <f t="shared" si="26"/>
        <v>9.3416591306790295E-2</v>
      </c>
      <c r="J96" s="3">
        <f t="shared" si="26"/>
        <v>3.8662070908975402E-2</v>
      </c>
      <c r="K96" s="3">
        <f t="shared" si="26"/>
        <v>3.5008476929537669E-3</v>
      </c>
      <c r="L96" s="3">
        <f t="shared" si="19"/>
        <v>275.26131056934133</v>
      </c>
      <c r="M96" s="3">
        <v>0</v>
      </c>
      <c r="N96" s="3">
        <f t="shared" si="24"/>
        <v>5.1633802816901428E-2</v>
      </c>
      <c r="O96" s="3">
        <f t="shared" si="20"/>
        <v>7.409725661572801E-2</v>
      </c>
      <c r="P96" s="3">
        <f t="shared" si="21"/>
        <v>9.3416591306790295E-2</v>
      </c>
      <c r="Q96" s="3">
        <f t="shared" si="22"/>
        <v>3.8662070908975402E-2</v>
      </c>
      <c r="R96" s="3">
        <f t="shared" si="23"/>
        <v>3.5008476929537669E-3</v>
      </c>
      <c r="S96" s="3">
        <f t="shared" si="25"/>
        <v>275.26131056934133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x14ac:dyDescent="0.3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26"/>
        <v>5.3647887323943683E-2</v>
      </c>
      <c r="H97" s="3">
        <f t="shared" si="26"/>
        <v>7.6992004396606611E-2</v>
      </c>
      <c r="I97" s="3">
        <f t="shared" si="26"/>
        <v>9.712044276194351E-2</v>
      </c>
      <c r="J97" s="3">
        <f t="shared" si="26"/>
        <v>4.032666778250546E-2</v>
      </c>
      <c r="K97" s="3">
        <f t="shared" si="26"/>
        <v>3.6726672354085864E-3</v>
      </c>
      <c r="L97" s="3">
        <f t="shared" si="19"/>
        <v>275.2717596695004</v>
      </c>
      <c r="M97" s="3">
        <v>0</v>
      </c>
      <c r="N97" s="3">
        <f t="shared" si="24"/>
        <v>5.3647887323943683E-2</v>
      </c>
      <c r="O97" s="3">
        <f t="shared" si="20"/>
        <v>7.6992004396606611E-2</v>
      </c>
      <c r="P97" s="3">
        <f t="shared" si="21"/>
        <v>9.712044276194351E-2</v>
      </c>
      <c r="Q97" s="3">
        <f t="shared" si="22"/>
        <v>4.032666778250546E-2</v>
      </c>
      <c r="R97" s="3">
        <f t="shared" si="23"/>
        <v>3.6726672354085864E-3</v>
      </c>
      <c r="S97" s="3">
        <f t="shared" si="25"/>
        <v>275.2717596695004</v>
      </c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x14ac:dyDescent="0.3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26"/>
        <v>5.5723004694835702E-2</v>
      </c>
      <c r="H98" s="3">
        <f t="shared" si="26"/>
        <v>7.9972685353403669E-2</v>
      </c>
      <c r="I98" s="3">
        <f t="shared" si="26"/>
        <v>0.10092481358345068</v>
      </c>
      <c r="J98" s="3">
        <f t="shared" si="26"/>
        <v>4.2013542361920522E-2</v>
      </c>
      <c r="K98" s="3">
        <f t="shared" si="26"/>
        <v>3.8238294126527426E-3</v>
      </c>
      <c r="L98" s="3">
        <f t="shared" si="19"/>
        <v>275.28245787540624</v>
      </c>
      <c r="M98" s="3">
        <v>0</v>
      </c>
      <c r="N98" s="3">
        <f t="shared" si="24"/>
        <v>5.5723004694835702E-2</v>
      </c>
      <c r="O98" s="3">
        <f t="shared" si="20"/>
        <v>7.9972685353403669E-2</v>
      </c>
      <c r="P98" s="3">
        <f t="shared" si="21"/>
        <v>0.10092481358345068</v>
      </c>
      <c r="Q98" s="3">
        <f t="shared" si="22"/>
        <v>4.2013542361920522E-2</v>
      </c>
      <c r="R98" s="3">
        <f t="shared" si="23"/>
        <v>3.8238294126527426E-3</v>
      </c>
      <c r="S98" s="3">
        <f t="shared" si="25"/>
        <v>275.28245787540624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x14ac:dyDescent="0.3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26"/>
        <v>5.7920187793427252E-2</v>
      </c>
      <c r="H99" s="3">
        <f t="shared" si="26"/>
        <v>8.3132959794997893E-2</v>
      </c>
      <c r="I99" s="3">
        <f t="shared" si="26"/>
        <v>0.10497858928025085</v>
      </c>
      <c r="J99" s="3">
        <f t="shared" si="26"/>
        <v>4.3838792883940027E-2</v>
      </c>
      <c r="K99" s="3">
        <f t="shared" si="26"/>
        <v>4.0094106213552621E-3</v>
      </c>
      <c r="L99" s="3">
        <f t="shared" si="19"/>
        <v>275.29387994037398</v>
      </c>
      <c r="M99" s="3">
        <v>0</v>
      </c>
      <c r="N99" s="3">
        <f t="shared" si="24"/>
        <v>5.7920187793427252E-2</v>
      </c>
      <c r="O99" s="3">
        <f t="shared" si="20"/>
        <v>8.3132959794997893E-2</v>
      </c>
      <c r="P99" s="3">
        <f t="shared" si="21"/>
        <v>0.10497858928025085</v>
      </c>
      <c r="Q99" s="3">
        <f t="shared" si="22"/>
        <v>4.3838792883940027E-2</v>
      </c>
      <c r="R99" s="3">
        <f t="shared" si="23"/>
        <v>4.0094106213552621E-3</v>
      </c>
      <c r="S99" s="3">
        <f t="shared" si="25"/>
        <v>275.29387994037398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x14ac:dyDescent="0.3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26"/>
        <v>6.0178403755868567E-2</v>
      </c>
      <c r="H100" s="3">
        <f t="shared" si="26"/>
        <v>8.6378436940727846E-2</v>
      </c>
      <c r="I100" s="3">
        <f t="shared" si="26"/>
        <v>0.10912818744471556</v>
      </c>
      <c r="J100" s="3">
        <f t="shared" si="26"/>
        <v>4.5677143473978089E-2</v>
      </c>
      <c r="K100" s="3">
        <f t="shared" si="26"/>
        <v>4.1689196711073816E-3</v>
      </c>
      <c r="L100" s="3">
        <f t="shared" si="19"/>
        <v>275.30553109128641</v>
      </c>
      <c r="M100" s="3">
        <v>0</v>
      </c>
      <c r="N100" s="3">
        <f t="shared" si="24"/>
        <v>6.0178403755868567E-2</v>
      </c>
      <c r="O100" s="3">
        <f t="shared" si="20"/>
        <v>8.6378436940727846E-2</v>
      </c>
      <c r="P100" s="3">
        <f t="shared" si="21"/>
        <v>0.10912818744471556</v>
      </c>
      <c r="Q100" s="3">
        <f t="shared" si="22"/>
        <v>4.5677143473978089E-2</v>
      </c>
      <c r="R100" s="3">
        <f t="shared" si="23"/>
        <v>4.1689196711073816E-3</v>
      </c>
      <c r="S100" s="3">
        <f t="shared" si="25"/>
        <v>275.30553109128641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x14ac:dyDescent="0.3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26"/>
        <v>6.2558685446009413E-2</v>
      </c>
      <c r="H101" s="3">
        <f t="shared" si="26"/>
        <v>8.9802779109021957E-2</v>
      </c>
      <c r="I101" s="3">
        <f t="shared" si="26"/>
        <v>0.11352255663045085</v>
      </c>
      <c r="J101" s="3">
        <f t="shared" si="26"/>
        <v>4.76452166583523E-2</v>
      </c>
      <c r="K101" s="3">
        <f t="shared" si="26"/>
        <v>4.359563513898693E-3</v>
      </c>
      <c r="L101" s="3">
        <f t="shared" si="19"/>
        <v>275.31788880135775</v>
      </c>
      <c r="M101" s="3">
        <v>0</v>
      </c>
      <c r="N101" s="3">
        <f t="shared" si="24"/>
        <v>6.2558685446009413E-2</v>
      </c>
      <c r="O101" s="3">
        <f t="shared" si="20"/>
        <v>8.9802779109021957E-2</v>
      </c>
      <c r="P101" s="3">
        <f t="shared" si="21"/>
        <v>0.11352255663045085</v>
      </c>
      <c r="Q101" s="3">
        <f t="shared" si="22"/>
        <v>4.76452166583523E-2</v>
      </c>
      <c r="R101" s="3">
        <f t="shared" si="23"/>
        <v>4.359563513898693E-3</v>
      </c>
      <c r="S101" s="3">
        <f t="shared" si="25"/>
        <v>275.31788880135775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x14ac:dyDescent="0.3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26"/>
        <v>6.5183098591549318E-2</v>
      </c>
      <c r="H102" s="3">
        <f t="shared" si="26"/>
        <v>9.3593287664085228E-2</v>
      </c>
      <c r="I102" s="3">
        <f t="shared" si="26"/>
        <v>0.11845888085362308</v>
      </c>
      <c r="J102" s="3">
        <f t="shared" si="26"/>
        <v>4.9970343577114801E-2</v>
      </c>
      <c r="K102" s="3">
        <f t="shared" si="26"/>
        <v>4.6629882768671055E-3</v>
      </c>
      <c r="L102" s="3">
        <f t="shared" si="19"/>
        <v>275.33186859896324</v>
      </c>
      <c r="M102" s="3">
        <v>0</v>
      </c>
      <c r="N102" s="3">
        <f t="shared" si="24"/>
        <v>6.5183098591549318E-2</v>
      </c>
      <c r="O102" s="3">
        <f t="shared" si="20"/>
        <v>9.3593287664085228E-2</v>
      </c>
      <c r="P102" s="3">
        <f t="shared" si="21"/>
        <v>0.11845888085362308</v>
      </c>
      <c r="Q102" s="3">
        <f t="shared" si="22"/>
        <v>4.9970343577114801E-2</v>
      </c>
      <c r="R102" s="3">
        <f t="shared" si="23"/>
        <v>4.6629882768671055E-3</v>
      </c>
      <c r="S102" s="3">
        <f t="shared" si="25"/>
        <v>275.33186859896324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x14ac:dyDescent="0.3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27">G102*(1-G$5)+G$4*$F102*$L$4/1000</f>
        <v>6.7807511737089224E-2</v>
      </c>
      <c r="H103" s="3">
        <f t="shared" si="27"/>
        <v>9.7373368416779404E-2</v>
      </c>
      <c r="I103" s="3">
        <f t="shared" si="27"/>
        <v>0.12332894669279393</v>
      </c>
      <c r="J103" s="3">
        <f t="shared" si="27"/>
        <v>5.2162643304869999E-2</v>
      </c>
      <c r="K103" s="3">
        <f t="shared" si="27"/>
        <v>4.8470246985234857E-3</v>
      </c>
      <c r="L103" s="3">
        <f t="shared" si="19"/>
        <v>275.34551949485007</v>
      </c>
      <c r="M103" s="3">
        <v>0</v>
      </c>
      <c r="N103" s="3">
        <f t="shared" si="24"/>
        <v>6.7807511737089224E-2</v>
      </c>
      <c r="O103" s="3">
        <f t="shared" si="20"/>
        <v>9.7373368416779404E-2</v>
      </c>
      <c r="P103" s="3">
        <f t="shared" si="21"/>
        <v>0.12332894669279393</v>
      </c>
      <c r="Q103" s="3">
        <f t="shared" si="22"/>
        <v>5.2162643304869999E-2</v>
      </c>
      <c r="R103" s="3">
        <f t="shared" si="23"/>
        <v>4.8470246985234857E-3</v>
      </c>
      <c r="S103" s="3">
        <f t="shared" si="25"/>
        <v>275.34551949485007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x14ac:dyDescent="0.3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27"/>
        <v>7.0615023474178432E-2</v>
      </c>
      <c r="H104" s="3">
        <f t="shared" si="27"/>
        <v>0.10142474019514565</v>
      </c>
      <c r="I104" s="3">
        <f t="shared" si="27"/>
        <v>0.12858434773415406</v>
      </c>
      <c r="J104" s="3">
        <f t="shared" si="27"/>
        <v>5.458181651750707E-2</v>
      </c>
      <c r="K104" s="3">
        <f t="shared" si="27"/>
        <v>5.0994935011844178E-3</v>
      </c>
      <c r="L104" s="3">
        <f t="shared" si="19"/>
        <v>275.3603054214222</v>
      </c>
      <c r="M104" s="3">
        <v>0</v>
      </c>
      <c r="N104" s="3">
        <f t="shared" si="24"/>
        <v>7.0615023474178432E-2</v>
      </c>
      <c r="O104" s="3">
        <f t="shared" si="20"/>
        <v>0.10142474019514565</v>
      </c>
      <c r="P104" s="3">
        <f t="shared" si="21"/>
        <v>0.12858434773415406</v>
      </c>
      <c r="Q104" s="3">
        <f t="shared" si="22"/>
        <v>5.458181651750707E-2</v>
      </c>
      <c r="R104" s="3">
        <f t="shared" si="23"/>
        <v>5.0994935011844178E-3</v>
      </c>
      <c r="S104" s="3">
        <f t="shared" si="25"/>
        <v>275.3603054214222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x14ac:dyDescent="0.3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27"/>
        <v>7.3483568075117398E-2</v>
      </c>
      <c r="H105" s="3">
        <f t="shared" si="27"/>
        <v>0.10555886324223084</v>
      </c>
      <c r="I105" s="3">
        <f t="shared" si="27"/>
        <v>0.13391944228772401</v>
      </c>
      <c r="J105" s="3">
        <f t="shared" si="27"/>
        <v>5.6980160862054464E-2</v>
      </c>
      <c r="K105" s="3">
        <f t="shared" si="27"/>
        <v>5.2995719274267234E-3</v>
      </c>
      <c r="L105" s="3">
        <f t="shared" si="19"/>
        <v>275.37524160639458</v>
      </c>
      <c r="M105" s="3">
        <v>0</v>
      </c>
      <c r="N105" s="3">
        <f t="shared" si="24"/>
        <v>7.3483568075117398E-2</v>
      </c>
      <c r="O105" s="3">
        <f t="shared" si="20"/>
        <v>0.10555886324223084</v>
      </c>
      <c r="P105" s="3">
        <f t="shared" si="21"/>
        <v>0.13391944228772401</v>
      </c>
      <c r="Q105" s="3">
        <f t="shared" si="22"/>
        <v>5.6980160862054464E-2</v>
      </c>
      <c r="R105" s="3">
        <f t="shared" si="23"/>
        <v>5.2995719274267234E-3</v>
      </c>
      <c r="S105" s="3">
        <f t="shared" si="25"/>
        <v>275.37524160639458</v>
      </c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x14ac:dyDescent="0.3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27"/>
        <v>7.6535211267605666E-2</v>
      </c>
      <c r="H106" s="3">
        <f t="shared" si="27"/>
        <v>0.10996330333405055</v>
      </c>
      <c r="I106" s="3">
        <f t="shared" si="27"/>
        <v>0.1396336301416678</v>
      </c>
      <c r="J106" s="3">
        <f t="shared" si="27"/>
        <v>5.9593608010300766E-2</v>
      </c>
      <c r="K106" s="3">
        <f t="shared" si="27"/>
        <v>5.5617706977122696E-3</v>
      </c>
      <c r="L106" s="3">
        <f t="shared" si="19"/>
        <v>275.39128752345135</v>
      </c>
      <c r="M106" s="3">
        <v>0</v>
      </c>
      <c r="N106" s="3">
        <f t="shared" si="24"/>
        <v>7.6535211267605666E-2</v>
      </c>
      <c r="O106" s="3">
        <f t="shared" si="20"/>
        <v>0.10996330333405055</v>
      </c>
      <c r="P106" s="3">
        <f t="shared" si="21"/>
        <v>0.1396336301416678</v>
      </c>
      <c r="Q106" s="3">
        <f t="shared" si="22"/>
        <v>5.9593608010300766E-2</v>
      </c>
      <c r="R106" s="3">
        <f t="shared" si="23"/>
        <v>5.5617706977122696E-3</v>
      </c>
      <c r="S106" s="3">
        <f t="shared" si="25"/>
        <v>275.39128752345135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x14ac:dyDescent="0.3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27"/>
        <v>7.9830985915492994E-2</v>
      </c>
      <c r="H107" s="3">
        <f t="shared" si="27"/>
        <v>0.11473121353394743</v>
      </c>
      <c r="I107" s="3">
        <f t="shared" si="27"/>
        <v>0.14587205761400859</v>
      </c>
      <c r="J107" s="3">
        <f t="shared" si="27"/>
        <v>6.2527240707341433E-2</v>
      </c>
      <c r="K107" s="3">
        <f t="shared" si="27"/>
        <v>5.9085957180594504E-3</v>
      </c>
      <c r="L107" s="3">
        <f t="shared" si="19"/>
        <v>275.40887009348887</v>
      </c>
      <c r="M107" s="3">
        <v>0</v>
      </c>
      <c r="N107" s="3">
        <f t="shared" si="24"/>
        <v>7.9830985915492994E-2</v>
      </c>
      <c r="O107" s="3">
        <f t="shared" si="20"/>
        <v>0.11473121353394743</v>
      </c>
      <c r="P107" s="3">
        <f t="shared" si="21"/>
        <v>0.14587205761400859</v>
      </c>
      <c r="Q107" s="3">
        <f t="shared" si="22"/>
        <v>6.2527240707341433E-2</v>
      </c>
      <c r="R107" s="3">
        <f t="shared" si="23"/>
        <v>5.9085957180594504E-3</v>
      </c>
      <c r="S107" s="3">
        <f t="shared" si="25"/>
        <v>275.40887009348887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x14ac:dyDescent="0.3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27"/>
        <v>8.3126760563380322E-2</v>
      </c>
      <c r="H108" s="3">
        <f t="shared" si="27"/>
        <v>0.11948600707032649</v>
      </c>
      <c r="I108" s="3">
        <f t="shared" si="27"/>
        <v>0.15202674907057337</v>
      </c>
      <c r="J108" s="3">
        <f t="shared" si="27"/>
        <v>6.5293284191315623E-2</v>
      </c>
      <c r="K108" s="3">
        <f t="shared" si="27"/>
        <v>6.1189557264554736E-3</v>
      </c>
      <c r="L108" s="3">
        <f t="shared" si="19"/>
        <v>275.42605175662203</v>
      </c>
      <c r="M108" s="3">
        <v>0</v>
      </c>
      <c r="N108" s="3">
        <f t="shared" si="24"/>
        <v>8.3126760563380322E-2</v>
      </c>
      <c r="O108" s="3">
        <f t="shared" si="20"/>
        <v>0.11948600707032649</v>
      </c>
      <c r="P108" s="3">
        <f t="shared" si="21"/>
        <v>0.15202674907057337</v>
      </c>
      <c r="Q108" s="3">
        <f t="shared" si="22"/>
        <v>6.5293284191315623E-2</v>
      </c>
      <c r="R108" s="3">
        <f t="shared" si="23"/>
        <v>6.1189557264554736E-3</v>
      </c>
      <c r="S108" s="3">
        <f t="shared" si="25"/>
        <v>275.42605175662203</v>
      </c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x14ac:dyDescent="0.3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27"/>
        <v>8.6605633802816939E-2</v>
      </c>
      <c r="H109" s="3">
        <f t="shared" si="27"/>
        <v>0.12450941016836632</v>
      </c>
      <c r="I109" s="3">
        <f t="shared" si="27"/>
        <v>0.15854953269309094</v>
      </c>
      <c r="J109" s="3">
        <f t="shared" si="27"/>
        <v>6.8253424983145988E-2</v>
      </c>
      <c r="K109" s="3">
        <f t="shared" si="27"/>
        <v>6.3873905915476032E-3</v>
      </c>
      <c r="L109" s="3">
        <f t="shared" si="19"/>
        <v>275.44430539223896</v>
      </c>
      <c r="M109" s="3">
        <v>0</v>
      </c>
      <c r="N109" s="3">
        <f t="shared" si="24"/>
        <v>8.6605633802816939E-2</v>
      </c>
      <c r="O109" s="3">
        <f t="shared" si="20"/>
        <v>0.12450941016836632</v>
      </c>
      <c r="P109" s="3">
        <f t="shared" si="21"/>
        <v>0.15854953269309094</v>
      </c>
      <c r="Q109" s="3">
        <f t="shared" si="22"/>
        <v>6.8253424983145988E-2</v>
      </c>
      <c r="R109" s="3">
        <f t="shared" si="23"/>
        <v>6.3873905915476032E-3</v>
      </c>
      <c r="S109" s="3">
        <f t="shared" si="25"/>
        <v>275.44430539223896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x14ac:dyDescent="0.3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27"/>
        <v>9.0206572769953086E-2</v>
      </c>
      <c r="H110" s="3">
        <f t="shared" si="27"/>
        <v>0.12970678716151648</v>
      </c>
      <c r="I110" s="3">
        <f t="shared" si="27"/>
        <v>0.16528523298001818</v>
      </c>
      <c r="J110" s="3">
        <f t="shared" si="27"/>
        <v>7.1279204021829703E-2</v>
      </c>
      <c r="K110" s="3">
        <f t="shared" si="27"/>
        <v>6.6441012809768281E-3</v>
      </c>
      <c r="L110" s="3">
        <f t="shared" si="19"/>
        <v>275.4631218982143</v>
      </c>
      <c r="M110" s="3">
        <v>0</v>
      </c>
      <c r="N110" s="3">
        <f t="shared" si="24"/>
        <v>9.0206572769953086E-2</v>
      </c>
      <c r="O110" s="3">
        <f t="shared" si="20"/>
        <v>0.12970678716151648</v>
      </c>
      <c r="P110" s="3">
        <f t="shared" si="21"/>
        <v>0.16528523298001818</v>
      </c>
      <c r="Q110" s="3">
        <f t="shared" si="22"/>
        <v>7.1279204021829703E-2</v>
      </c>
      <c r="R110" s="3">
        <f t="shared" si="23"/>
        <v>6.6441012809768281E-3</v>
      </c>
      <c r="S110" s="3">
        <f t="shared" si="25"/>
        <v>275.4631218982143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x14ac:dyDescent="0.3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27"/>
        <v>9.4417840375586884E-2</v>
      </c>
      <c r="H111" s="3">
        <f t="shared" si="27"/>
        <v>0.13582883315131003</v>
      </c>
      <c r="I111" s="3">
        <f t="shared" si="27"/>
        <v>0.17343286996702248</v>
      </c>
      <c r="J111" s="3">
        <f t="shared" si="27"/>
        <v>7.5305838736831401E-2</v>
      </c>
      <c r="K111" s="3">
        <f t="shared" si="27"/>
        <v>7.2692877528667387E-3</v>
      </c>
      <c r="L111" s="3">
        <f t="shared" si="19"/>
        <v>275.48625466998362</v>
      </c>
      <c r="M111" s="3">
        <v>0</v>
      </c>
      <c r="N111" s="3">
        <f t="shared" si="24"/>
        <v>9.4417840375586884E-2</v>
      </c>
      <c r="O111" s="3">
        <f t="shared" si="20"/>
        <v>0.13582883315131003</v>
      </c>
      <c r="P111" s="3">
        <f t="shared" si="21"/>
        <v>0.17343286996702248</v>
      </c>
      <c r="Q111" s="3">
        <f t="shared" si="22"/>
        <v>7.5305838736831401E-2</v>
      </c>
      <c r="R111" s="3">
        <f t="shared" si="23"/>
        <v>7.2692877528667387E-3</v>
      </c>
      <c r="S111" s="3">
        <f t="shared" si="25"/>
        <v>275.48625466998362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x14ac:dyDescent="0.3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27"/>
        <v>9.8751173708920212E-2</v>
      </c>
      <c r="H112" s="3">
        <f t="shared" si="27"/>
        <v>0.14212183063676986</v>
      </c>
      <c r="I112" s="3">
        <f t="shared" si="27"/>
        <v>0.18177161383583249</v>
      </c>
      <c r="J112" s="3">
        <f t="shared" si="27"/>
        <v>7.9337186253757783E-2</v>
      </c>
      <c r="K112" s="3">
        <f t="shared" si="27"/>
        <v>7.7423792297205626E-3</v>
      </c>
      <c r="L112" s="3">
        <f t="shared" si="19"/>
        <v>275.50972418366501</v>
      </c>
      <c r="M112" s="3">
        <v>0</v>
      </c>
      <c r="N112" s="3">
        <f t="shared" si="24"/>
        <v>9.8751173708920212E-2</v>
      </c>
      <c r="O112" s="3">
        <f t="shared" si="20"/>
        <v>0.14212183063676986</v>
      </c>
      <c r="P112" s="3">
        <f t="shared" si="21"/>
        <v>0.18177161383583249</v>
      </c>
      <c r="Q112" s="3">
        <f t="shared" si="22"/>
        <v>7.9337186253757783E-2</v>
      </c>
      <c r="R112" s="3">
        <f t="shared" si="23"/>
        <v>7.7423792297205626E-3</v>
      </c>
      <c r="S112" s="3">
        <f t="shared" si="25"/>
        <v>275.50972418366501</v>
      </c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x14ac:dyDescent="0.3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27"/>
        <v>0.10338967136150237</v>
      </c>
      <c r="H113" s="3">
        <f t="shared" si="27"/>
        <v>0.14886699946606516</v>
      </c>
      <c r="I113" s="3">
        <f t="shared" si="27"/>
        <v>0.19074960365753016</v>
      </c>
      <c r="J113" s="3">
        <f t="shared" si="27"/>
        <v>8.372509002110759E-2</v>
      </c>
      <c r="K113" s="3">
        <f t="shared" si="27"/>
        <v>8.2640654993186968E-3</v>
      </c>
      <c r="L113" s="3">
        <f t="shared" si="19"/>
        <v>275.53499543000555</v>
      </c>
      <c r="M113" s="3">
        <v>0</v>
      </c>
      <c r="N113" s="3">
        <f t="shared" si="24"/>
        <v>0.10338967136150237</v>
      </c>
      <c r="O113" s="3">
        <f t="shared" si="20"/>
        <v>0.14886699946606516</v>
      </c>
      <c r="P113" s="3">
        <f t="shared" si="21"/>
        <v>0.19074960365753016</v>
      </c>
      <c r="Q113" s="3">
        <f t="shared" si="22"/>
        <v>8.372509002110759E-2</v>
      </c>
      <c r="R113" s="3">
        <f t="shared" si="23"/>
        <v>8.2640654993186968E-3</v>
      </c>
      <c r="S113" s="3">
        <f t="shared" si="25"/>
        <v>275.53499543000555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x14ac:dyDescent="0.3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27"/>
        <v>0.1080892018779343</v>
      </c>
      <c r="H114" s="3">
        <f t="shared" si="27"/>
        <v>0.15568750884784924</v>
      </c>
      <c r="I114" s="3">
        <f t="shared" si="27"/>
        <v>0.19975732011208866</v>
      </c>
      <c r="J114" s="3">
        <f t="shared" si="27"/>
        <v>8.7979697533180135E-2</v>
      </c>
      <c r="K114" s="3">
        <f t="shared" si="27"/>
        <v>8.6274325733885857E-3</v>
      </c>
      <c r="L114" s="3">
        <f t="shared" si="19"/>
        <v>275.56014116094445</v>
      </c>
      <c r="M114" s="3">
        <v>0</v>
      </c>
      <c r="N114" s="3">
        <f t="shared" si="24"/>
        <v>0.1080892018779343</v>
      </c>
      <c r="O114" s="3">
        <f t="shared" si="20"/>
        <v>0.15568750884784924</v>
      </c>
      <c r="P114" s="3">
        <f t="shared" si="21"/>
        <v>0.19975732011208866</v>
      </c>
      <c r="Q114" s="3">
        <f t="shared" si="22"/>
        <v>8.7979697533180135E-2</v>
      </c>
      <c r="R114" s="3">
        <f t="shared" si="23"/>
        <v>8.6274325733885857E-3</v>
      </c>
      <c r="S114" s="3">
        <f t="shared" si="25"/>
        <v>275.56014116094445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x14ac:dyDescent="0.3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27"/>
        <v>0.11284976525821599</v>
      </c>
      <c r="H115" s="3">
        <f t="shared" si="27"/>
        <v>0.16258315151800956</v>
      </c>
      <c r="I115" s="3">
        <f t="shared" si="27"/>
        <v>0.20879436419033309</v>
      </c>
      <c r="J115" s="3">
        <f t="shared" si="27"/>
        <v>9.2108623585975338E-2</v>
      </c>
      <c r="K115" s="3">
        <f t="shared" si="27"/>
        <v>8.8947742013495579E-3</v>
      </c>
      <c r="L115" s="3">
        <f t="shared" si="19"/>
        <v>275.58523067875387</v>
      </c>
      <c r="M115" s="3">
        <v>0</v>
      </c>
      <c r="N115" s="3">
        <f t="shared" si="24"/>
        <v>0.11284976525821599</v>
      </c>
      <c r="O115" s="3">
        <f t="shared" si="20"/>
        <v>0.16258315151800956</v>
      </c>
      <c r="P115" s="3">
        <f t="shared" si="21"/>
        <v>0.20879436419033309</v>
      </c>
      <c r="Q115" s="3">
        <f t="shared" si="22"/>
        <v>9.2108623585975338E-2</v>
      </c>
      <c r="R115" s="3">
        <f t="shared" si="23"/>
        <v>8.8947742013495579E-3</v>
      </c>
      <c r="S115" s="3">
        <f t="shared" si="25"/>
        <v>275.58523067875387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x14ac:dyDescent="0.3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27"/>
        <v>0.11791549295774652</v>
      </c>
      <c r="H116" s="3">
        <f t="shared" si="27"/>
        <v>0.16992930763708347</v>
      </c>
      <c r="I116" s="3">
        <f t="shared" si="27"/>
        <v>0.21846128120597164</v>
      </c>
      <c r="J116" s="3">
        <f t="shared" si="27"/>
        <v>9.6588531534212541E-2</v>
      </c>
      <c r="K116" s="3">
        <f t="shared" si="27"/>
        <v>9.2916668793629337E-3</v>
      </c>
      <c r="L116" s="3">
        <f t="shared" si="19"/>
        <v>275.61218628021436</v>
      </c>
      <c r="M116" s="3">
        <v>0</v>
      </c>
      <c r="N116" s="3">
        <f t="shared" si="24"/>
        <v>0.11791549295774652</v>
      </c>
      <c r="O116" s="3">
        <f t="shared" si="20"/>
        <v>0.16992930763708347</v>
      </c>
      <c r="P116" s="3">
        <f t="shared" si="21"/>
        <v>0.21846128120597164</v>
      </c>
      <c r="Q116" s="3">
        <f t="shared" si="22"/>
        <v>9.6588531534212541E-2</v>
      </c>
      <c r="R116" s="3">
        <f t="shared" si="23"/>
        <v>9.2916668793629337E-3</v>
      </c>
      <c r="S116" s="3">
        <f t="shared" si="25"/>
        <v>275.61218628021436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x14ac:dyDescent="0.3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27"/>
        <v>0.12346948356807516</v>
      </c>
      <c r="H117" s="3">
        <f t="shared" si="27"/>
        <v>0.17800642796994795</v>
      </c>
      <c r="I117" s="3">
        <f t="shared" si="27"/>
        <v>0.22920032084185249</v>
      </c>
      <c r="J117" s="3">
        <f t="shared" si="27"/>
        <v>0.10175148356169764</v>
      </c>
      <c r="K117" s="3">
        <f t="shared" si="27"/>
        <v>9.907981311653595E-3</v>
      </c>
      <c r="L117" s="3">
        <f t="shared" si="19"/>
        <v>275.6423356972532</v>
      </c>
      <c r="M117" s="3">
        <v>0</v>
      </c>
      <c r="N117" s="3">
        <f t="shared" si="24"/>
        <v>0.12346948356807516</v>
      </c>
      <c r="O117" s="3">
        <f t="shared" si="20"/>
        <v>0.17800642796994795</v>
      </c>
      <c r="P117" s="3">
        <f t="shared" si="21"/>
        <v>0.22920032084185249</v>
      </c>
      <c r="Q117" s="3">
        <f t="shared" si="22"/>
        <v>0.10175148356169764</v>
      </c>
      <c r="R117" s="3">
        <f t="shared" si="23"/>
        <v>9.907981311653595E-3</v>
      </c>
      <c r="S117" s="3">
        <f t="shared" si="25"/>
        <v>275.6423356972532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x14ac:dyDescent="0.3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27"/>
        <v>0.12926760563380285</v>
      </c>
      <c r="H118" s="3">
        <f t="shared" si="27"/>
        <v>0.18643691475773536</v>
      </c>
      <c r="I118" s="3">
        <f t="shared" si="27"/>
        <v>0.24039615344071119</v>
      </c>
      <c r="J118" s="3">
        <f t="shared" si="27"/>
        <v>0.10708897593949951</v>
      </c>
      <c r="K118" s="3">
        <f t="shared" si="27"/>
        <v>1.0469588338091314E-2</v>
      </c>
      <c r="L118" s="3">
        <f t="shared" si="19"/>
        <v>275.67365923810985</v>
      </c>
      <c r="M118" s="3">
        <v>0</v>
      </c>
      <c r="N118" s="3">
        <f t="shared" si="24"/>
        <v>0.12926760563380285</v>
      </c>
      <c r="O118" s="3">
        <f t="shared" si="20"/>
        <v>0.18643691475773536</v>
      </c>
      <c r="P118" s="3">
        <f t="shared" si="21"/>
        <v>0.24039615344071119</v>
      </c>
      <c r="Q118" s="3">
        <f t="shared" si="22"/>
        <v>0.10708897593949951</v>
      </c>
      <c r="R118" s="3">
        <f t="shared" si="23"/>
        <v>1.0469588338091314E-2</v>
      </c>
      <c r="S118" s="3">
        <f t="shared" si="25"/>
        <v>275.67365923810985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x14ac:dyDescent="0.3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28">G118*(1-G$5)+G$4*$F118*$L$4/1000</f>
        <v>0.13518779342723009</v>
      </c>
      <c r="H119" s="3">
        <f t="shared" si="28"/>
        <v>0.19503200245153268</v>
      </c>
      <c r="I119" s="3">
        <f t="shared" si="28"/>
        <v>0.25174217816249217</v>
      </c>
      <c r="J119" s="3">
        <f t="shared" si="28"/>
        <v>0.11235629594209656</v>
      </c>
      <c r="K119" s="3">
        <f t="shared" si="28"/>
        <v>1.0904116931950857E-2</v>
      </c>
      <c r="L119" s="3">
        <f t="shared" si="19"/>
        <v>275.7052223869153</v>
      </c>
      <c r="M119" s="3">
        <v>0</v>
      </c>
      <c r="N119" s="3">
        <f t="shared" si="24"/>
        <v>0.13518779342723009</v>
      </c>
      <c r="O119" s="3">
        <f t="shared" si="20"/>
        <v>0.19503200245153268</v>
      </c>
      <c r="P119" s="3">
        <f t="shared" si="21"/>
        <v>0.25174217816249217</v>
      </c>
      <c r="Q119" s="3">
        <f t="shared" si="22"/>
        <v>0.11235629594209656</v>
      </c>
      <c r="R119" s="3">
        <f t="shared" si="23"/>
        <v>1.0904116931950857E-2</v>
      </c>
      <c r="S119" s="3">
        <f t="shared" si="25"/>
        <v>275.7052223869153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x14ac:dyDescent="0.3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28"/>
        <v>0.14153521126760568</v>
      </c>
      <c r="H120" s="3">
        <f t="shared" si="28"/>
        <v>0.20426072179740112</v>
      </c>
      <c r="I120" s="3">
        <f t="shared" si="28"/>
        <v>0.26398755274493857</v>
      </c>
      <c r="J120" s="3">
        <f t="shared" si="28"/>
        <v>0.11814430675676638</v>
      </c>
      <c r="K120" s="3">
        <f t="shared" si="28"/>
        <v>1.1496310344301069E-2</v>
      </c>
      <c r="L120" s="3">
        <f t="shared" si="19"/>
        <v>275.73942410291102</v>
      </c>
      <c r="M120" s="3">
        <v>0</v>
      </c>
      <c r="N120" s="3">
        <f t="shared" si="24"/>
        <v>0.14153521126760568</v>
      </c>
      <c r="O120" s="3">
        <f t="shared" si="20"/>
        <v>0.20426072179740112</v>
      </c>
      <c r="P120" s="3">
        <f t="shared" si="21"/>
        <v>0.26398755274493857</v>
      </c>
      <c r="Q120" s="3">
        <f t="shared" si="22"/>
        <v>0.11814430675676638</v>
      </c>
      <c r="R120" s="3">
        <f t="shared" si="23"/>
        <v>1.1496310344301069E-2</v>
      </c>
      <c r="S120" s="3">
        <f t="shared" si="25"/>
        <v>275.73942410291102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x14ac:dyDescent="0.3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28"/>
        <v>0.1483708920187794</v>
      </c>
      <c r="H121" s="3">
        <f t="shared" si="28"/>
        <v>0.21421522636933563</v>
      </c>
      <c r="I121" s="3">
        <f t="shared" si="28"/>
        <v>0.27727044030209569</v>
      </c>
      <c r="J121" s="3">
        <f t="shared" si="28"/>
        <v>0.12454063384641034</v>
      </c>
      <c r="K121" s="3">
        <f t="shared" si="28"/>
        <v>1.2231080659831414E-2</v>
      </c>
      <c r="L121" s="3">
        <f t="shared" si="19"/>
        <v>275.77662827319648</v>
      </c>
      <c r="M121" s="3">
        <v>0</v>
      </c>
      <c r="N121" s="3">
        <f t="shared" si="24"/>
        <v>0.1483708920187794</v>
      </c>
      <c r="O121" s="3">
        <f t="shared" si="20"/>
        <v>0.21421522636933563</v>
      </c>
      <c r="P121" s="3">
        <f t="shared" si="21"/>
        <v>0.27727044030209569</v>
      </c>
      <c r="Q121" s="3">
        <f t="shared" si="22"/>
        <v>0.12454063384641034</v>
      </c>
      <c r="R121" s="3">
        <f t="shared" si="23"/>
        <v>1.2231080659831414E-2</v>
      </c>
      <c r="S121" s="3">
        <f t="shared" si="25"/>
        <v>275.77662827319648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x14ac:dyDescent="0.3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28"/>
        <v>0.15563380281690148</v>
      </c>
      <c r="H122" s="3">
        <f t="shared" si="28"/>
        <v>0.22479962279686366</v>
      </c>
      <c r="I122" s="3">
        <f t="shared" si="28"/>
        <v>0.2914266799540296</v>
      </c>
      <c r="J122" s="3">
        <f t="shared" si="28"/>
        <v>0.13139315512267852</v>
      </c>
      <c r="K122" s="3">
        <f t="shared" si="28"/>
        <v>1.3005379881699876E-2</v>
      </c>
      <c r="L122" s="3">
        <f t="shared" si="19"/>
        <v>275.81625864057219</v>
      </c>
      <c r="M122" s="3">
        <v>0</v>
      </c>
      <c r="N122" s="3">
        <f t="shared" si="24"/>
        <v>0.15563380281690148</v>
      </c>
      <c r="O122" s="3">
        <f t="shared" si="20"/>
        <v>0.22479962279686366</v>
      </c>
      <c r="P122" s="3">
        <f t="shared" si="21"/>
        <v>0.2914266799540296</v>
      </c>
      <c r="Q122" s="3">
        <f t="shared" si="22"/>
        <v>0.13139315512267852</v>
      </c>
      <c r="R122" s="3">
        <f t="shared" si="23"/>
        <v>1.3005379881699876E-2</v>
      </c>
      <c r="S122" s="3">
        <f t="shared" si="25"/>
        <v>275.81625864057219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x14ac:dyDescent="0.3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28"/>
        <v>0.16307981220657283</v>
      </c>
      <c r="H123" s="3">
        <f t="shared" si="28"/>
        <v>0.23563659137419701</v>
      </c>
      <c r="I123" s="3">
        <f t="shared" si="28"/>
        <v>0.30584361006389127</v>
      </c>
      <c r="J123" s="3">
        <f t="shared" si="28"/>
        <v>0.13820632607782224</v>
      </c>
      <c r="K123" s="3">
        <f t="shared" si="28"/>
        <v>1.3615861169977268E-2</v>
      </c>
      <c r="L123" s="3">
        <f t="shared" si="19"/>
        <v>275.85638220089248</v>
      </c>
      <c r="M123" s="3">
        <v>0</v>
      </c>
      <c r="N123" s="3">
        <f t="shared" si="24"/>
        <v>0.16307981220657283</v>
      </c>
      <c r="O123" s="3">
        <f t="shared" si="20"/>
        <v>0.23563659137419701</v>
      </c>
      <c r="P123" s="3">
        <f t="shared" si="21"/>
        <v>0.30584361006389127</v>
      </c>
      <c r="Q123" s="3">
        <f t="shared" si="22"/>
        <v>0.13820632607782224</v>
      </c>
      <c r="R123" s="3">
        <f t="shared" si="23"/>
        <v>1.3615861169977268E-2</v>
      </c>
      <c r="S123" s="3">
        <f t="shared" si="25"/>
        <v>275.85638220089248</v>
      </c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x14ac:dyDescent="0.3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28"/>
        <v>0.17101408450704231</v>
      </c>
      <c r="H124" s="3">
        <f t="shared" si="28"/>
        <v>0.24719492083587488</v>
      </c>
      <c r="I124" s="3">
        <f t="shared" si="28"/>
        <v>0.3212689051927155</v>
      </c>
      <c r="J124" s="3">
        <f t="shared" si="28"/>
        <v>0.14556924913206956</v>
      </c>
      <c r="K124" s="3">
        <f t="shared" si="28"/>
        <v>1.4361723642958468E-2</v>
      </c>
      <c r="L124" s="3">
        <f t="shared" si="19"/>
        <v>275.89940888331068</v>
      </c>
      <c r="M124" s="3">
        <v>0</v>
      </c>
      <c r="N124" s="3">
        <f t="shared" si="24"/>
        <v>0.17101408450704231</v>
      </c>
      <c r="O124" s="3">
        <f t="shared" si="20"/>
        <v>0.24719492083587488</v>
      </c>
      <c r="P124" s="3">
        <f t="shared" si="21"/>
        <v>0.3212689051927155</v>
      </c>
      <c r="Q124" s="3">
        <f t="shared" si="22"/>
        <v>0.14556924913206956</v>
      </c>
      <c r="R124" s="3">
        <f t="shared" si="23"/>
        <v>1.4361723642958468E-2</v>
      </c>
      <c r="S124" s="3">
        <f t="shared" si="25"/>
        <v>275.89940888331068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x14ac:dyDescent="0.3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28"/>
        <v>0.17925352112676063</v>
      </c>
      <c r="H125" s="3">
        <f t="shared" si="28"/>
        <v>0.25919093655569109</v>
      </c>
      <c r="I125" s="3">
        <f t="shared" si="28"/>
        <v>0.3372383262188145</v>
      </c>
      <c r="J125" s="3">
        <f t="shared" si="28"/>
        <v>0.15309840600028318</v>
      </c>
      <c r="K125" s="3">
        <f t="shared" si="28"/>
        <v>1.5048853884788209E-2</v>
      </c>
      <c r="L125" s="3">
        <f t="shared" si="19"/>
        <v>275.94383004378636</v>
      </c>
      <c r="M125" s="3">
        <v>0</v>
      </c>
      <c r="N125" s="3">
        <f t="shared" si="24"/>
        <v>0.17925352112676063</v>
      </c>
      <c r="O125" s="3">
        <f t="shared" si="20"/>
        <v>0.25919093655569109</v>
      </c>
      <c r="P125" s="3">
        <f t="shared" si="21"/>
        <v>0.3372383262188145</v>
      </c>
      <c r="Q125" s="3">
        <f t="shared" si="22"/>
        <v>0.15309840600028318</v>
      </c>
      <c r="R125" s="3">
        <f t="shared" si="23"/>
        <v>1.5048853884788209E-2</v>
      </c>
      <c r="S125" s="3">
        <f t="shared" si="25"/>
        <v>275.94383004378636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x14ac:dyDescent="0.3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28"/>
        <v>0.18792018779342728</v>
      </c>
      <c r="H126" s="3">
        <f t="shared" si="28"/>
        <v>0.27181122787289291</v>
      </c>
      <c r="I126" s="3">
        <f t="shared" si="28"/>
        <v>0.35404503903283641</v>
      </c>
      <c r="J126" s="3">
        <f t="shared" si="28"/>
        <v>0.16101904205132372</v>
      </c>
      <c r="K126" s="3">
        <f t="shared" si="28"/>
        <v>1.5794257941326287E-2</v>
      </c>
      <c r="L126" s="3">
        <f t="shared" si="19"/>
        <v>275.99058975469183</v>
      </c>
      <c r="M126" s="3">
        <v>0</v>
      </c>
      <c r="N126" s="3">
        <f t="shared" si="24"/>
        <v>0.18792018779342728</v>
      </c>
      <c r="O126" s="3">
        <f t="shared" si="20"/>
        <v>0.27181122787289291</v>
      </c>
      <c r="P126" s="3">
        <f t="shared" si="21"/>
        <v>0.35404503903283641</v>
      </c>
      <c r="Q126" s="3">
        <f t="shared" si="22"/>
        <v>0.16101904205132372</v>
      </c>
      <c r="R126" s="3">
        <f t="shared" si="23"/>
        <v>1.5794257941326287E-2</v>
      </c>
      <c r="S126" s="3">
        <f t="shared" si="25"/>
        <v>275.99058975469183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x14ac:dyDescent="0.3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28"/>
        <v>0.19689201877934279</v>
      </c>
      <c r="H127" s="3">
        <f t="shared" si="28"/>
        <v>0.28486628395941649</v>
      </c>
      <c r="I127" s="3">
        <f t="shared" si="28"/>
        <v>0.37137733550514834</v>
      </c>
      <c r="J127" s="3">
        <f t="shared" si="28"/>
        <v>0.16907405152619248</v>
      </c>
      <c r="K127" s="3">
        <f t="shared" si="28"/>
        <v>1.6481110139528358E-2</v>
      </c>
      <c r="L127" s="3">
        <f t="shared" si="19"/>
        <v>276.0386907999096</v>
      </c>
      <c r="M127" s="3">
        <v>0</v>
      </c>
      <c r="N127" s="3">
        <f t="shared" si="24"/>
        <v>0.19689201877934279</v>
      </c>
      <c r="O127" s="3">
        <f t="shared" si="20"/>
        <v>0.28486628395941649</v>
      </c>
      <c r="P127" s="3">
        <f t="shared" si="21"/>
        <v>0.37137733550514834</v>
      </c>
      <c r="Q127" s="3">
        <f t="shared" si="22"/>
        <v>0.16907405152619248</v>
      </c>
      <c r="R127" s="3">
        <f t="shared" si="23"/>
        <v>1.6481110139528358E-2</v>
      </c>
      <c r="S127" s="3">
        <f t="shared" si="25"/>
        <v>276.0386907999096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x14ac:dyDescent="0.3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28"/>
        <v>0.20641314553990617</v>
      </c>
      <c r="H128" s="3">
        <f t="shared" si="28"/>
        <v>0.29873049561884224</v>
      </c>
      <c r="I128" s="3">
        <f t="shared" si="28"/>
        <v>0.38982909989531839</v>
      </c>
      <c r="J128" s="3">
        <f t="shared" si="28"/>
        <v>0.1777252416617118</v>
      </c>
      <c r="K128" s="3">
        <f t="shared" si="28"/>
        <v>1.7320242267696538E-2</v>
      </c>
      <c r="L128" s="3">
        <f t="shared" si="19"/>
        <v>276.09001822498345</v>
      </c>
      <c r="M128" s="3">
        <v>0</v>
      </c>
      <c r="N128" s="3">
        <f t="shared" si="24"/>
        <v>0.20641314553990617</v>
      </c>
      <c r="O128" s="3">
        <f t="shared" si="20"/>
        <v>0.29873049561884224</v>
      </c>
      <c r="P128" s="3">
        <f t="shared" si="21"/>
        <v>0.38982909989531839</v>
      </c>
      <c r="Q128" s="3">
        <f t="shared" si="22"/>
        <v>0.1777252416617118</v>
      </c>
      <c r="R128" s="3">
        <f t="shared" si="23"/>
        <v>1.7320242267696538E-2</v>
      </c>
      <c r="S128" s="3">
        <f t="shared" si="25"/>
        <v>276.09001822498345</v>
      </c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x14ac:dyDescent="0.3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28"/>
        <v>0.21697183098591555</v>
      </c>
      <c r="H129" s="3">
        <f t="shared" si="28"/>
        <v>0.31415281054891597</v>
      </c>
      <c r="I129" s="3">
        <f t="shared" si="28"/>
        <v>0.41058718394974597</v>
      </c>
      <c r="J129" s="3">
        <f t="shared" si="28"/>
        <v>0.18787752166719446</v>
      </c>
      <c r="K129" s="3">
        <f t="shared" si="28"/>
        <v>1.8627323696708151E-2</v>
      </c>
      <c r="L129" s="3">
        <f t="shared" si="19"/>
        <v>276.14821667084846</v>
      </c>
      <c r="M129" s="3">
        <v>0</v>
      </c>
      <c r="N129" s="3">
        <f t="shared" si="24"/>
        <v>0.21697183098591555</v>
      </c>
      <c r="O129" s="3">
        <f t="shared" si="20"/>
        <v>0.31415281054891597</v>
      </c>
      <c r="P129" s="3">
        <f t="shared" si="21"/>
        <v>0.41058718394974597</v>
      </c>
      <c r="Q129" s="3">
        <f t="shared" si="22"/>
        <v>0.18787752166719446</v>
      </c>
      <c r="R129" s="3">
        <f t="shared" si="23"/>
        <v>1.8627323696708151E-2</v>
      </c>
      <c r="S129" s="3">
        <f t="shared" si="25"/>
        <v>276.14821667084846</v>
      </c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x14ac:dyDescent="0.3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28"/>
        <v>0.22820187793427235</v>
      </c>
      <c r="H130" s="3">
        <f t="shared" si="28"/>
        <v>0.33056556207926358</v>
      </c>
      <c r="I130" s="3">
        <f t="shared" si="28"/>
        <v>0.43271922237473287</v>
      </c>
      <c r="J130" s="3">
        <f t="shared" si="28"/>
        <v>0.19874091364546542</v>
      </c>
      <c r="K130" s="3">
        <f t="shared" si="28"/>
        <v>1.9936540583027323E-2</v>
      </c>
      <c r="L130" s="3">
        <f t="shared" si="19"/>
        <v>276.21016411661674</v>
      </c>
      <c r="M130" s="3">
        <v>0</v>
      </c>
      <c r="N130" s="3">
        <f t="shared" si="24"/>
        <v>0.22820187793427235</v>
      </c>
      <c r="O130" s="3">
        <f t="shared" si="20"/>
        <v>0.33056556207926358</v>
      </c>
      <c r="P130" s="3">
        <f t="shared" si="21"/>
        <v>0.43271922237473287</v>
      </c>
      <c r="Q130" s="3">
        <f t="shared" si="22"/>
        <v>0.19874091364546542</v>
      </c>
      <c r="R130" s="3">
        <f t="shared" si="23"/>
        <v>1.9936540583027323E-2</v>
      </c>
      <c r="S130" s="3">
        <f t="shared" si="25"/>
        <v>276.21016411661674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x14ac:dyDescent="0.3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28"/>
        <v>0.23882159624413152</v>
      </c>
      <c r="H131" s="3">
        <f t="shared" si="28"/>
        <v>0.34599419450326874</v>
      </c>
      <c r="I131" s="3">
        <f t="shared" si="28"/>
        <v>0.45305184353103534</v>
      </c>
      <c r="J131" s="3">
        <f t="shared" si="28"/>
        <v>0.20781000527275781</v>
      </c>
      <c r="K131" s="3">
        <f t="shared" si="28"/>
        <v>2.0261137196718296E-2</v>
      </c>
      <c r="L131" s="3">
        <f t="shared" si="19"/>
        <v>276.26593877674793</v>
      </c>
      <c r="M131" s="3">
        <v>0</v>
      </c>
      <c r="N131" s="3">
        <f t="shared" si="24"/>
        <v>0.23882159624413152</v>
      </c>
      <c r="O131" s="3">
        <f t="shared" si="20"/>
        <v>0.34599419450326874</v>
      </c>
      <c r="P131" s="3">
        <f t="shared" si="21"/>
        <v>0.45305184353103534</v>
      </c>
      <c r="Q131" s="3">
        <f t="shared" si="22"/>
        <v>0.20781000527275781</v>
      </c>
      <c r="R131" s="3">
        <f t="shared" si="23"/>
        <v>2.0261137196718296E-2</v>
      </c>
      <c r="S131" s="3">
        <f t="shared" si="25"/>
        <v>276.26593877674793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x14ac:dyDescent="0.3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28"/>
        <v>0.25029577464788738</v>
      </c>
      <c r="H132" s="3">
        <f t="shared" si="28"/>
        <v>0.36269493628877814</v>
      </c>
      <c r="I132" s="3">
        <f t="shared" si="28"/>
        <v>0.47521483410831011</v>
      </c>
      <c r="J132" s="3">
        <f t="shared" si="28"/>
        <v>0.21800420069555382</v>
      </c>
      <c r="K132" s="3">
        <f t="shared" si="28"/>
        <v>2.1115291990265933E-2</v>
      </c>
      <c r="L132" s="3">
        <f t="shared" si="19"/>
        <v>276.32732503773082</v>
      </c>
      <c r="M132" s="3">
        <v>0</v>
      </c>
      <c r="N132" s="3">
        <f t="shared" si="24"/>
        <v>0.25029577464788738</v>
      </c>
      <c r="O132" s="3">
        <f t="shared" si="20"/>
        <v>0.36269493628877814</v>
      </c>
      <c r="P132" s="3">
        <f t="shared" si="21"/>
        <v>0.47521483410831011</v>
      </c>
      <c r="Q132" s="3">
        <f t="shared" si="22"/>
        <v>0.21800420069555382</v>
      </c>
      <c r="R132" s="3">
        <f t="shared" si="23"/>
        <v>2.1115291990265933E-2</v>
      </c>
      <c r="S132" s="3">
        <f t="shared" si="25"/>
        <v>276.32732503773082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x14ac:dyDescent="0.3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28"/>
        <v>0.26195305164319255</v>
      </c>
      <c r="H133" s="3">
        <f t="shared" si="28"/>
        <v>0.37963142397513761</v>
      </c>
      <c r="I133" s="3">
        <f t="shared" si="28"/>
        <v>0.49753104360124145</v>
      </c>
      <c r="J133" s="3">
        <f t="shared" si="28"/>
        <v>0.22796814645897281</v>
      </c>
      <c r="K133" s="3">
        <f t="shared" si="28"/>
        <v>2.1774208131115622E-2</v>
      </c>
      <c r="L133" s="3">
        <f t="shared" si="19"/>
        <v>276.38885787380968</v>
      </c>
      <c r="M133" s="3">
        <v>0</v>
      </c>
      <c r="N133" s="3">
        <f t="shared" si="24"/>
        <v>0.26195305164319255</v>
      </c>
      <c r="O133" s="3">
        <f t="shared" si="20"/>
        <v>0.37963142397513761</v>
      </c>
      <c r="P133" s="3">
        <f t="shared" si="21"/>
        <v>0.49753104360124145</v>
      </c>
      <c r="Q133" s="3">
        <f t="shared" si="22"/>
        <v>0.22796814645897281</v>
      </c>
      <c r="R133" s="3">
        <f t="shared" si="23"/>
        <v>2.1774208131115622E-2</v>
      </c>
      <c r="S133" s="3">
        <f t="shared" si="25"/>
        <v>276.38885787380968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x14ac:dyDescent="0.3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28"/>
        <v>0.27379342723004702</v>
      </c>
      <c r="H134" s="3">
        <f t="shared" si="28"/>
        <v>0.39680300901832533</v>
      </c>
      <c r="I134" s="3">
        <f t="shared" si="28"/>
        <v>0.51999841541117608</v>
      </c>
      <c r="J134" s="3">
        <f t="shared" si="28"/>
        <v>0.23771499600218349</v>
      </c>
      <c r="K134" s="3">
        <f t="shared" si="28"/>
        <v>2.2314706043143024E-2</v>
      </c>
      <c r="L134" s="3">
        <f t="shared" si="19"/>
        <v>276.45062455370487</v>
      </c>
      <c r="M134" s="3">
        <v>0</v>
      </c>
      <c r="N134" s="3">
        <f t="shared" si="24"/>
        <v>0.27379342723004702</v>
      </c>
      <c r="O134" s="3">
        <f t="shared" si="20"/>
        <v>0.39680300901832533</v>
      </c>
      <c r="P134" s="3">
        <f t="shared" si="21"/>
        <v>0.51999841541117608</v>
      </c>
      <c r="Q134" s="3">
        <f t="shared" si="22"/>
        <v>0.23771499600218349</v>
      </c>
      <c r="R134" s="3">
        <f t="shared" si="23"/>
        <v>2.2314706043143024E-2</v>
      </c>
      <c r="S134" s="3">
        <f t="shared" si="25"/>
        <v>276.45062455370487</v>
      </c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x14ac:dyDescent="0.3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29">G134*(1-G$5)+G$4*$F134*$L$4/1000</f>
        <v>0.285755868544601</v>
      </c>
      <c r="H135" s="3">
        <f t="shared" si="29"/>
        <v>0.41411514794486831</v>
      </c>
      <c r="I135" s="3">
        <f t="shared" si="29"/>
        <v>0.54246468580261031</v>
      </c>
      <c r="J135" s="3">
        <f t="shared" si="29"/>
        <v>0.24713978045770851</v>
      </c>
      <c r="K135" s="3">
        <f t="shared" si="29"/>
        <v>2.273643131191333E-2</v>
      </c>
      <c r="L135" s="3">
        <f t="shared" ref="L135:L198" si="30">SUM(G135:K135,L$5)</f>
        <v>276.51221191406171</v>
      </c>
      <c r="M135" s="3">
        <v>0</v>
      </c>
      <c r="N135" s="3">
        <f t="shared" si="24"/>
        <v>0.285755868544601</v>
      </c>
      <c r="O135" s="3">
        <f t="shared" ref="O135:O198" si="31">O134*(1-O$5)+O$4*($F134+$M134)*$L$4/1000</f>
        <v>0.41411514794486831</v>
      </c>
      <c r="P135" s="3">
        <f t="shared" ref="P135:P198" si="32">P134*(1-P$5)+P$4*($F134+$M134)*$L$4/1000</f>
        <v>0.54246468580261031</v>
      </c>
      <c r="Q135" s="3">
        <f t="shared" ref="Q135:Q198" si="33">Q134*(1-Q$5)+Q$4*($F134+$M134)*$L$4/1000</f>
        <v>0.24713978045770851</v>
      </c>
      <c r="R135" s="3">
        <f t="shared" ref="R135:R198" si="34">R134*(1-R$5)+R$4*($F134+$M134)*$L$4/1000</f>
        <v>2.273643131191333E-2</v>
      </c>
      <c r="S135" s="3">
        <f t="shared" si="25"/>
        <v>276.51221191406171</v>
      </c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x14ac:dyDescent="0.3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29"/>
        <v>0.29857276995305171</v>
      </c>
      <c r="H136" s="3">
        <f t="shared" si="29"/>
        <v>0.43269421465021124</v>
      </c>
      <c r="I136" s="3">
        <f t="shared" si="29"/>
        <v>0.56673268646087027</v>
      </c>
      <c r="J136" s="3">
        <f t="shared" si="29"/>
        <v>0.25766934909570688</v>
      </c>
      <c r="K136" s="3">
        <f t="shared" si="29"/>
        <v>2.364949761270323E-2</v>
      </c>
      <c r="L136" s="3">
        <f t="shared" si="30"/>
        <v>276.57931851777255</v>
      </c>
      <c r="M136" s="3">
        <v>0</v>
      </c>
      <c r="N136" s="3">
        <f t="shared" ref="N136:N199" si="35">N135*(1-N$5)+N$4*($F135+$M135)*$L$4/1000</f>
        <v>0.29857276995305171</v>
      </c>
      <c r="O136" s="3">
        <f t="shared" si="31"/>
        <v>0.43269421465021124</v>
      </c>
      <c r="P136" s="3">
        <f t="shared" si="32"/>
        <v>0.56673268646087027</v>
      </c>
      <c r="Q136" s="3">
        <f t="shared" si="33"/>
        <v>0.25766934909570688</v>
      </c>
      <c r="R136" s="3">
        <f t="shared" si="34"/>
        <v>2.364949761270323E-2</v>
      </c>
      <c r="S136" s="3">
        <f t="shared" ref="S136:S199" si="36">SUM(N136:R136,S$5)</f>
        <v>276.57931851777255</v>
      </c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x14ac:dyDescent="0.3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29"/>
        <v>0.3129765258215963</v>
      </c>
      <c r="H137" s="3">
        <f t="shared" si="29"/>
        <v>0.45366348434153453</v>
      </c>
      <c r="I137" s="3">
        <f t="shared" si="29"/>
        <v>0.59458105035403874</v>
      </c>
      <c r="J137" s="3">
        <f t="shared" si="29"/>
        <v>0.27064903977334032</v>
      </c>
      <c r="K137" s="3">
        <f t="shared" si="29"/>
        <v>2.5423957595478011E-2</v>
      </c>
      <c r="L137" s="3">
        <f t="shared" si="30"/>
        <v>276.65729405788596</v>
      </c>
      <c r="M137" s="3">
        <v>0</v>
      </c>
      <c r="N137" s="3">
        <f t="shared" si="35"/>
        <v>0.3129765258215963</v>
      </c>
      <c r="O137" s="3">
        <f t="shared" si="31"/>
        <v>0.45366348434153453</v>
      </c>
      <c r="P137" s="3">
        <f t="shared" si="32"/>
        <v>0.59458105035403874</v>
      </c>
      <c r="Q137" s="3">
        <f t="shared" si="33"/>
        <v>0.27064903977334032</v>
      </c>
      <c r="R137" s="3">
        <f t="shared" si="34"/>
        <v>2.5423957595478011E-2</v>
      </c>
      <c r="S137" s="3">
        <f t="shared" si="36"/>
        <v>276.65729405788596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x14ac:dyDescent="0.3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29"/>
        <v>0.32780751173708927</v>
      </c>
      <c r="H138" s="3">
        <f t="shared" si="29"/>
        <v>0.47523234394027247</v>
      </c>
      <c r="I138" s="3">
        <f t="shared" si="29"/>
        <v>0.62310725954773727</v>
      </c>
      <c r="J138" s="3">
        <f t="shared" si="29"/>
        <v>0.28370883777295586</v>
      </c>
      <c r="K138" s="3">
        <f t="shared" si="29"/>
        <v>2.6828860477116648E-2</v>
      </c>
      <c r="L138" s="3">
        <f t="shared" si="30"/>
        <v>276.73668481347516</v>
      </c>
      <c r="M138" s="3">
        <v>0</v>
      </c>
      <c r="N138" s="3">
        <f t="shared" si="35"/>
        <v>0.32780751173708927</v>
      </c>
      <c r="O138" s="3">
        <f t="shared" si="31"/>
        <v>0.47523234394027247</v>
      </c>
      <c r="P138" s="3">
        <f t="shared" si="32"/>
        <v>0.62310725954773727</v>
      </c>
      <c r="Q138" s="3">
        <f t="shared" si="33"/>
        <v>0.28370883777295586</v>
      </c>
      <c r="R138" s="3">
        <f t="shared" si="34"/>
        <v>2.6828860477116648E-2</v>
      </c>
      <c r="S138" s="3">
        <f t="shared" si="36"/>
        <v>276.73668481347516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x14ac:dyDescent="0.3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29"/>
        <v>0.34343192488262919</v>
      </c>
      <c r="H139" s="3">
        <f t="shared" si="29"/>
        <v>0.49796252423835252</v>
      </c>
      <c r="I139" s="3">
        <f t="shared" si="29"/>
        <v>0.6532036240355622</v>
      </c>
      <c r="J139" s="3">
        <f t="shared" si="29"/>
        <v>0.29754839216720708</v>
      </c>
      <c r="K139" s="3">
        <f t="shared" si="29"/>
        <v>2.8291305787246764E-2</v>
      </c>
      <c r="L139" s="3">
        <f t="shared" si="30"/>
        <v>276.82043777111102</v>
      </c>
      <c r="M139" s="3">
        <v>0</v>
      </c>
      <c r="N139" s="3">
        <f t="shared" si="35"/>
        <v>0.34343192488262919</v>
      </c>
      <c r="O139" s="3">
        <f t="shared" si="31"/>
        <v>0.49796252423835252</v>
      </c>
      <c r="P139" s="3">
        <f t="shared" si="32"/>
        <v>0.6532036240355622</v>
      </c>
      <c r="Q139" s="3">
        <f t="shared" si="33"/>
        <v>0.29754839216720708</v>
      </c>
      <c r="R139" s="3">
        <f t="shared" si="34"/>
        <v>2.8291305787246764E-2</v>
      </c>
      <c r="S139" s="3">
        <f t="shared" si="36"/>
        <v>276.82043777111102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x14ac:dyDescent="0.3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29"/>
        <v>0.36003286384976535</v>
      </c>
      <c r="H140" s="3">
        <f t="shared" si="29"/>
        <v>0.522132520548653</v>
      </c>
      <c r="I140" s="3">
        <f t="shared" si="29"/>
        <v>0.68529977245145057</v>
      </c>
      <c r="J140" s="3">
        <f t="shared" si="29"/>
        <v>0.31247527060076574</v>
      </c>
      <c r="K140" s="3">
        <f t="shared" si="29"/>
        <v>2.9929497414913818E-2</v>
      </c>
      <c r="L140" s="3">
        <f t="shared" si="30"/>
        <v>276.90986992486557</v>
      </c>
      <c r="M140" s="3">
        <v>0</v>
      </c>
      <c r="N140" s="3">
        <f t="shared" si="35"/>
        <v>0.36003286384976535</v>
      </c>
      <c r="O140" s="3">
        <f t="shared" si="31"/>
        <v>0.522132520548653</v>
      </c>
      <c r="P140" s="3">
        <f t="shared" si="32"/>
        <v>0.68529977245145057</v>
      </c>
      <c r="Q140" s="3">
        <f t="shared" si="33"/>
        <v>0.31247527060076574</v>
      </c>
      <c r="R140" s="3">
        <f t="shared" si="34"/>
        <v>2.9929497414913818E-2</v>
      </c>
      <c r="S140" s="3">
        <f t="shared" si="36"/>
        <v>276.90986992486557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x14ac:dyDescent="0.3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29"/>
        <v>0.37681690140845081</v>
      </c>
      <c r="H141" s="3">
        <f t="shared" si="29"/>
        <v>0.54651771461727938</v>
      </c>
      <c r="I141" s="3">
        <f t="shared" si="29"/>
        <v>0.71741581082066197</v>
      </c>
      <c r="J141" s="3">
        <f t="shared" si="29"/>
        <v>0.3269015360734111</v>
      </c>
      <c r="K141" s="3">
        <f t="shared" si="29"/>
        <v>3.1063955934000964E-2</v>
      </c>
      <c r="L141" s="3">
        <f t="shared" si="30"/>
        <v>276.9987159188538</v>
      </c>
      <c r="M141" s="3">
        <v>0</v>
      </c>
      <c r="N141" s="3">
        <f t="shared" si="35"/>
        <v>0.37681690140845081</v>
      </c>
      <c r="O141" s="3">
        <f t="shared" si="31"/>
        <v>0.54651771461727938</v>
      </c>
      <c r="P141" s="3">
        <f t="shared" si="32"/>
        <v>0.71741581082066197</v>
      </c>
      <c r="Q141" s="3">
        <f t="shared" si="33"/>
        <v>0.3269015360734111</v>
      </c>
      <c r="R141" s="3">
        <f t="shared" si="34"/>
        <v>3.1063955934000964E-2</v>
      </c>
      <c r="S141" s="3">
        <f t="shared" si="36"/>
        <v>276.9987159188538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x14ac:dyDescent="0.3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29"/>
        <v>0.39372300469483579</v>
      </c>
      <c r="H142" s="3">
        <f t="shared" si="29"/>
        <v>0.57102361771514898</v>
      </c>
      <c r="I142" s="3">
        <f t="shared" si="29"/>
        <v>0.7494012374262089</v>
      </c>
      <c r="J142" s="3">
        <f t="shared" si="29"/>
        <v>0.34073841613772682</v>
      </c>
      <c r="K142" s="3">
        <f t="shared" si="29"/>
        <v>3.1845936521614535E-2</v>
      </c>
      <c r="L142" s="3">
        <f t="shared" si="30"/>
        <v>277.08673221249552</v>
      </c>
      <c r="M142" s="3">
        <v>0</v>
      </c>
      <c r="N142" s="3">
        <f t="shared" si="35"/>
        <v>0.39372300469483579</v>
      </c>
      <c r="O142" s="3">
        <f t="shared" si="31"/>
        <v>0.57102361771514898</v>
      </c>
      <c r="P142" s="3">
        <f t="shared" si="32"/>
        <v>0.7494012374262089</v>
      </c>
      <c r="Q142" s="3">
        <f t="shared" si="33"/>
        <v>0.34073841613772682</v>
      </c>
      <c r="R142" s="3">
        <f t="shared" si="34"/>
        <v>3.1845936521614535E-2</v>
      </c>
      <c r="S142" s="3">
        <f t="shared" si="36"/>
        <v>277.08673221249552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x14ac:dyDescent="0.3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29"/>
        <v>0.41087323943661985</v>
      </c>
      <c r="H143" s="3">
        <f t="shared" si="29"/>
        <v>0.59583769119534347</v>
      </c>
      <c r="I143" s="3">
        <f t="shared" si="29"/>
        <v>0.78155827490319474</v>
      </c>
      <c r="J143" s="3">
        <f t="shared" si="29"/>
        <v>0.35425432231318615</v>
      </c>
      <c r="K143" s="3">
        <f t="shared" si="29"/>
        <v>3.2508025150532305E-2</v>
      </c>
      <c r="L143" s="3">
        <f t="shared" si="30"/>
        <v>277.17503155299886</v>
      </c>
      <c r="M143" s="3">
        <v>0</v>
      </c>
      <c r="N143" s="3">
        <f t="shared" si="35"/>
        <v>0.41087323943661985</v>
      </c>
      <c r="O143" s="3">
        <f t="shared" si="31"/>
        <v>0.59583769119534347</v>
      </c>
      <c r="P143" s="3">
        <f t="shared" si="32"/>
        <v>0.78155827490319474</v>
      </c>
      <c r="Q143" s="3">
        <f t="shared" si="33"/>
        <v>0.35425432231318615</v>
      </c>
      <c r="R143" s="3">
        <f t="shared" si="34"/>
        <v>3.2508025150532305E-2</v>
      </c>
      <c r="S143" s="3">
        <f t="shared" si="36"/>
        <v>277.17503155299886</v>
      </c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x14ac:dyDescent="0.3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29"/>
        <v>0.42887793427230059</v>
      </c>
      <c r="H144" s="3">
        <f t="shared" si="29"/>
        <v>0.62189805440807699</v>
      </c>
      <c r="I144" s="3">
        <f t="shared" si="29"/>
        <v>0.81538696720264869</v>
      </c>
      <c r="J144" s="3">
        <f t="shared" si="29"/>
        <v>0.36864129974915194</v>
      </c>
      <c r="K144" s="3">
        <f t="shared" si="29"/>
        <v>3.3566879198723198E-2</v>
      </c>
      <c r="L144" s="3">
        <f t="shared" si="30"/>
        <v>277.26837113483089</v>
      </c>
      <c r="M144" s="3">
        <v>0</v>
      </c>
      <c r="N144" s="3">
        <f t="shared" si="35"/>
        <v>0.42887793427230059</v>
      </c>
      <c r="O144" s="3">
        <f t="shared" si="31"/>
        <v>0.62189805440807699</v>
      </c>
      <c r="P144" s="3">
        <f t="shared" si="32"/>
        <v>0.81538696720264869</v>
      </c>
      <c r="Q144" s="3">
        <f t="shared" si="33"/>
        <v>0.36864129974915194</v>
      </c>
      <c r="R144" s="3">
        <f t="shared" si="34"/>
        <v>3.3566879198723198E-2</v>
      </c>
      <c r="S144" s="3">
        <f t="shared" si="36"/>
        <v>277.26837113483089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x14ac:dyDescent="0.3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29"/>
        <v>0.4488356807511738</v>
      </c>
      <c r="H145" s="3">
        <f t="shared" si="29"/>
        <v>0.6508914196181026</v>
      </c>
      <c r="I145" s="3">
        <f t="shared" si="29"/>
        <v>0.85356910169608524</v>
      </c>
      <c r="J145" s="3">
        <f t="shared" si="29"/>
        <v>0.38596226293937108</v>
      </c>
      <c r="K145" s="3">
        <f t="shared" si="29"/>
        <v>3.5711454060952191E-2</v>
      </c>
      <c r="L145" s="3">
        <f t="shared" si="30"/>
        <v>277.37496991906568</v>
      </c>
      <c r="M145" s="3">
        <v>0</v>
      </c>
      <c r="N145" s="3">
        <f t="shared" si="35"/>
        <v>0.4488356807511738</v>
      </c>
      <c r="O145" s="3">
        <f t="shared" si="31"/>
        <v>0.6508914196181026</v>
      </c>
      <c r="P145" s="3">
        <f t="shared" si="32"/>
        <v>0.85356910169608524</v>
      </c>
      <c r="Q145" s="3">
        <f t="shared" si="33"/>
        <v>0.38596226293937108</v>
      </c>
      <c r="R145" s="3">
        <f t="shared" si="34"/>
        <v>3.5711454060952191E-2</v>
      </c>
      <c r="S145" s="3">
        <f t="shared" si="36"/>
        <v>277.37496991906568</v>
      </c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x14ac:dyDescent="0.3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29"/>
        <v>0.46879342723004702</v>
      </c>
      <c r="H146" s="3">
        <f t="shared" si="29"/>
        <v>0.67980502321354963</v>
      </c>
      <c r="I146" s="3">
        <f t="shared" si="29"/>
        <v>0.89123873206400628</v>
      </c>
      <c r="J146" s="3">
        <f t="shared" si="29"/>
        <v>0.40229373395712759</v>
      </c>
      <c r="K146" s="3">
        <f t="shared" si="29"/>
        <v>3.7012204466943074E-2</v>
      </c>
      <c r="L146" s="3">
        <f t="shared" si="30"/>
        <v>277.47914312093167</v>
      </c>
      <c r="M146" s="3">
        <v>0</v>
      </c>
      <c r="N146" s="3">
        <f t="shared" si="35"/>
        <v>0.46879342723004702</v>
      </c>
      <c r="O146" s="3">
        <f t="shared" si="31"/>
        <v>0.67980502321354963</v>
      </c>
      <c r="P146" s="3">
        <f t="shared" si="32"/>
        <v>0.89123873206400628</v>
      </c>
      <c r="Q146" s="3">
        <f t="shared" si="33"/>
        <v>0.40229373395712759</v>
      </c>
      <c r="R146" s="3">
        <f t="shared" si="34"/>
        <v>3.7012204466943074E-2</v>
      </c>
      <c r="S146" s="3">
        <f t="shared" si="36"/>
        <v>277.47914312093167</v>
      </c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x14ac:dyDescent="0.3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29"/>
        <v>0.49052112676056348</v>
      </c>
      <c r="H147" s="3">
        <f t="shared" si="29"/>
        <v>0.71136208931584044</v>
      </c>
      <c r="I147" s="3">
        <f t="shared" si="29"/>
        <v>0.93275954496417235</v>
      </c>
      <c r="J147" s="3">
        <f t="shared" si="29"/>
        <v>0.42109599524795899</v>
      </c>
      <c r="K147" s="3">
        <f t="shared" si="29"/>
        <v>3.9162651816228036E-2</v>
      </c>
      <c r="L147" s="3">
        <f t="shared" si="30"/>
        <v>277.59490140810476</v>
      </c>
      <c r="M147" s="3">
        <v>0</v>
      </c>
      <c r="N147" s="3">
        <f t="shared" si="35"/>
        <v>0.49052112676056348</v>
      </c>
      <c r="O147" s="3">
        <f t="shared" si="31"/>
        <v>0.71136208931584044</v>
      </c>
      <c r="P147" s="3">
        <f t="shared" si="32"/>
        <v>0.93275954496417235</v>
      </c>
      <c r="Q147" s="3">
        <f t="shared" si="33"/>
        <v>0.42109599524795899</v>
      </c>
      <c r="R147" s="3">
        <f t="shared" si="34"/>
        <v>3.9162651816228036E-2</v>
      </c>
      <c r="S147" s="3">
        <f t="shared" si="36"/>
        <v>277.59490140810476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x14ac:dyDescent="0.3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29"/>
        <v>0.51322535211267617</v>
      </c>
      <c r="H148" s="3">
        <f t="shared" si="29"/>
        <v>0.7443346884035853</v>
      </c>
      <c r="I148" s="3">
        <f t="shared" si="29"/>
        <v>0.97612679580950323</v>
      </c>
      <c r="J148" s="3">
        <f t="shared" si="29"/>
        <v>0.44070207673512651</v>
      </c>
      <c r="K148" s="3">
        <f t="shared" si="29"/>
        <v>4.1218137774587327E-2</v>
      </c>
      <c r="L148" s="3">
        <f t="shared" si="30"/>
        <v>277.7156070508355</v>
      </c>
      <c r="M148" s="3">
        <v>0</v>
      </c>
      <c r="N148" s="3">
        <f t="shared" si="35"/>
        <v>0.51322535211267617</v>
      </c>
      <c r="O148" s="3">
        <f t="shared" si="31"/>
        <v>0.7443346884035853</v>
      </c>
      <c r="P148" s="3">
        <f t="shared" si="32"/>
        <v>0.97612679580950323</v>
      </c>
      <c r="Q148" s="3">
        <f t="shared" si="33"/>
        <v>0.44070207673512651</v>
      </c>
      <c r="R148" s="3">
        <f t="shared" si="34"/>
        <v>4.1218137774587327E-2</v>
      </c>
      <c r="S148" s="3">
        <f t="shared" si="36"/>
        <v>277.7156070508355</v>
      </c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x14ac:dyDescent="0.3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29"/>
        <v>0.53605164319248833</v>
      </c>
      <c r="H149" s="3">
        <f t="shared" si="29"/>
        <v>0.77740437231260717</v>
      </c>
      <c r="I149" s="3">
        <f t="shared" si="29"/>
        <v>1.0192124141877026</v>
      </c>
      <c r="J149" s="3">
        <f t="shared" si="29"/>
        <v>0.45942286620964456</v>
      </c>
      <c r="K149" s="3">
        <f t="shared" si="29"/>
        <v>4.2558749742556051E-2</v>
      </c>
      <c r="L149" s="3">
        <f t="shared" si="30"/>
        <v>277.83465004564499</v>
      </c>
      <c r="M149" s="3">
        <v>0</v>
      </c>
      <c r="N149" s="3">
        <f t="shared" si="35"/>
        <v>0.53605164319248833</v>
      </c>
      <c r="O149" s="3">
        <f t="shared" si="31"/>
        <v>0.77740437231260717</v>
      </c>
      <c r="P149" s="3">
        <f t="shared" si="32"/>
        <v>1.0192124141877026</v>
      </c>
      <c r="Q149" s="3">
        <f t="shared" si="33"/>
        <v>0.45942286620964456</v>
      </c>
      <c r="R149" s="3">
        <f t="shared" si="34"/>
        <v>4.2558749742556051E-2</v>
      </c>
      <c r="S149" s="3">
        <f t="shared" si="36"/>
        <v>277.83465004564499</v>
      </c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x14ac:dyDescent="0.3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29"/>
        <v>0.55863380281690145</v>
      </c>
      <c r="H150" s="3">
        <f t="shared" si="29"/>
        <v>0.81000749367796976</v>
      </c>
      <c r="I150" s="3">
        <f t="shared" si="29"/>
        <v>1.0611187718924975</v>
      </c>
      <c r="J150" s="3">
        <f t="shared" si="29"/>
        <v>0.47660471226885354</v>
      </c>
      <c r="K150" s="3">
        <f t="shared" si="29"/>
        <v>4.3184078576676735E-2</v>
      </c>
      <c r="L150" s="3">
        <f t="shared" si="30"/>
        <v>277.94954885923289</v>
      </c>
      <c r="M150" s="3">
        <v>0</v>
      </c>
      <c r="N150" s="3">
        <f t="shared" si="35"/>
        <v>0.55863380281690145</v>
      </c>
      <c r="O150" s="3">
        <f t="shared" si="31"/>
        <v>0.81000749367796976</v>
      </c>
      <c r="P150" s="3">
        <f t="shared" si="32"/>
        <v>1.0611187718924975</v>
      </c>
      <c r="Q150" s="3">
        <f t="shared" si="33"/>
        <v>0.47660471226885354</v>
      </c>
      <c r="R150" s="3">
        <f t="shared" si="34"/>
        <v>4.3184078576676735E-2</v>
      </c>
      <c r="S150" s="3">
        <f t="shared" si="36"/>
        <v>277.94954885923289</v>
      </c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x14ac:dyDescent="0.3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37">G150*(1-G$5)+G$4*$F150*$L$4/1000</f>
        <v>0.58200938967136151</v>
      </c>
      <c r="H151" s="3">
        <f t="shared" si="37"/>
        <v>0.8437415801586361</v>
      </c>
      <c r="I151" s="3">
        <f t="shared" si="37"/>
        <v>1.1044156882972804</v>
      </c>
      <c r="J151" s="3">
        <f t="shared" si="37"/>
        <v>0.49433083507617448</v>
      </c>
      <c r="K151" s="3">
        <f t="shared" si="37"/>
        <v>4.4173688325470931E-2</v>
      </c>
      <c r="L151" s="3">
        <f t="shared" si="30"/>
        <v>278.06867118152894</v>
      </c>
      <c r="M151" s="3">
        <v>0</v>
      </c>
      <c r="N151" s="3">
        <f t="shared" si="35"/>
        <v>0.58200938967136151</v>
      </c>
      <c r="O151" s="3">
        <f t="shared" si="31"/>
        <v>0.8437415801586361</v>
      </c>
      <c r="P151" s="3">
        <f t="shared" si="32"/>
        <v>1.1044156882972804</v>
      </c>
      <c r="Q151" s="3">
        <f t="shared" si="33"/>
        <v>0.49433083507617448</v>
      </c>
      <c r="R151" s="3">
        <f t="shared" si="34"/>
        <v>4.4173688325470931E-2</v>
      </c>
      <c r="S151" s="3">
        <f t="shared" si="36"/>
        <v>278.06867118152894</v>
      </c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x14ac:dyDescent="0.3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37"/>
        <v>0.60678873239436626</v>
      </c>
      <c r="H152" s="3">
        <f t="shared" si="37"/>
        <v>0.879542487571909</v>
      </c>
      <c r="I152" s="3">
        <f t="shared" si="37"/>
        <v>1.1505868458845767</v>
      </c>
      <c r="J152" s="3">
        <f t="shared" si="37"/>
        <v>0.51374385073230278</v>
      </c>
      <c r="K152" s="3">
        <f t="shared" si="37"/>
        <v>4.5853729185837903E-2</v>
      </c>
      <c r="L152" s="3">
        <f t="shared" si="30"/>
        <v>278.19651564576901</v>
      </c>
      <c r="M152" s="3">
        <v>0</v>
      </c>
      <c r="N152" s="3">
        <f t="shared" si="35"/>
        <v>0.60678873239436626</v>
      </c>
      <c r="O152" s="3">
        <f t="shared" si="31"/>
        <v>0.879542487571909</v>
      </c>
      <c r="P152" s="3">
        <f t="shared" si="32"/>
        <v>1.1505868458845767</v>
      </c>
      <c r="Q152" s="3">
        <f t="shared" si="33"/>
        <v>0.51374385073230278</v>
      </c>
      <c r="R152" s="3">
        <f t="shared" si="34"/>
        <v>4.5853729185837903E-2</v>
      </c>
      <c r="S152" s="3">
        <f t="shared" si="36"/>
        <v>278.19651564576901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x14ac:dyDescent="0.3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37"/>
        <v>0.63236150234741795</v>
      </c>
      <c r="H153" s="3">
        <f t="shared" si="37"/>
        <v>0.91646556289545589</v>
      </c>
      <c r="I153" s="3">
        <f t="shared" si="37"/>
        <v>1.1980913174011516</v>
      </c>
      <c r="J153" s="3">
        <f t="shared" si="37"/>
        <v>0.53357368343194445</v>
      </c>
      <c r="K153" s="3">
        <f t="shared" si="37"/>
        <v>4.7483054115718112E-2</v>
      </c>
      <c r="L153" s="3">
        <f t="shared" si="30"/>
        <v>278.3279751201917</v>
      </c>
      <c r="M153" s="3">
        <v>0</v>
      </c>
      <c r="N153" s="3">
        <f t="shared" si="35"/>
        <v>0.63236150234741795</v>
      </c>
      <c r="O153" s="3">
        <f t="shared" si="31"/>
        <v>0.91646556289545589</v>
      </c>
      <c r="P153" s="3">
        <f t="shared" si="32"/>
        <v>1.1980913174011516</v>
      </c>
      <c r="Q153" s="3">
        <f t="shared" si="33"/>
        <v>0.53357368343194445</v>
      </c>
      <c r="R153" s="3">
        <f t="shared" si="34"/>
        <v>4.7483054115718112E-2</v>
      </c>
      <c r="S153" s="3">
        <f t="shared" si="36"/>
        <v>278.3279751201917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x14ac:dyDescent="0.3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37"/>
        <v>0.65921596244131464</v>
      </c>
      <c r="H154" s="3">
        <f t="shared" si="37"/>
        <v>0.95525889272072351</v>
      </c>
      <c r="I154" s="3">
        <f t="shared" si="37"/>
        <v>1.2481130842205315</v>
      </c>
      <c r="J154" s="3">
        <f t="shared" si="37"/>
        <v>0.55473548886396618</v>
      </c>
      <c r="K154" s="3">
        <f t="shared" si="37"/>
        <v>4.9457205133282348E-2</v>
      </c>
      <c r="L154" s="3">
        <f t="shared" si="30"/>
        <v>278.46678063337981</v>
      </c>
      <c r="M154" s="3">
        <v>0</v>
      </c>
      <c r="N154" s="3">
        <f t="shared" si="35"/>
        <v>0.65921596244131464</v>
      </c>
      <c r="O154" s="3">
        <f t="shared" si="31"/>
        <v>0.95525889272072351</v>
      </c>
      <c r="P154" s="3">
        <f t="shared" si="32"/>
        <v>1.2481130842205315</v>
      </c>
      <c r="Q154" s="3">
        <f t="shared" si="33"/>
        <v>0.55473548886396618</v>
      </c>
      <c r="R154" s="3">
        <f t="shared" si="34"/>
        <v>4.9457205133282348E-2</v>
      </c>
      <c r="S154" s="3">
        <f t="shared" si="36"/>
        <v>278.46678063337981</v>
      </c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x14ac:dyDescent="0.3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37"/>
        <v>0.68759624413145548</v>
      </c>
      <c r="H155" s="3">
        <f t="shared" si="37"/>
        <v>0.99629291877611803</v>
      </c>
      <c r="I155" s="3">
        <f t="shared" si="37"/>
        <v>1.3012192966218985</v>
      </c>
      <c r="J155" s="3">
        <f t="shared" si="37"/>
        <v>0.57762265918177114</v>
      </c>
      <c r="K155" s="3">
        <f t="shared" si="37"/>
        <v>5.1828297172525739E-2</v>
      </c>
      <c r="L155" s="3">
        <f t="shared" si="30"/>
        <v>278.61455941588378</v>
      </c>
      <c r="M155" s="3">
        <v>0</v>
      </c>
      <c r="N155" s="3">
        <f t="shared" si="35"/>
        <v>0.68759624413145548</v>
      </c>
      <c r="O155" s="3">
        <f t="shared" si="31"/>
        <v>0.99629291877611803</v>
      </c>
      <c r="P155" s="3">
        <f t="shared" si="32"/>
        <v>1.3012192966218985</v>
      </c>
      <c r="Q155" s="3">
        <f t="shared" si="33"/>
        <v>0.57762265918177114</v>
      </c>
      <c r="R155" s="3">
        <f t="shared" si="34"/>
        <v>5.1828297172525739E-2</v>
      </c>
      <c r="S155" s="3">
        <f t="shared" si="36"/>
        <v>278.61455941588378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x14ac:dyDescent="0.3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37"/>
        <v>0.71853990610328644</v>
      </c>
      <c r="H156" s="3">
        <f t="shared" si="37"/>
        <v>1.0411577209707703</v>
      </c>
      <c r="I156" s="3">
        <f t="shared" si="37"/>
        <v>1.3599225438872722</v>
      </c>
      <c r="J156" s="3">
        <f t="shared" si="37"/>
        <v>0.60413193487805061</v>
      </c>
      <c r="K156" s="3">
        <f t="shared" si="37"/>
        <v>5.5238268177242901E-2</v>
      </c>
      <c r="L156" s="3">
        <f t="shared" si="30"/>
        <v>278.77899037401664</v>
      </c>
      <c r="M156" s="3">
        <v>0</v>
      </c>
      <c r="N156" s="3">
        <f t="shared" si="35"/>
        <v>0.71853990610328644</v>
      </c>
      <c r="O156" s="3">
        <f t="shared" si="31"/>
        <v>1.0411577209707703</v>
      </c>
      <c r="P156" s="3">
        <f t="shared" si="32"/>
        <v>1.3599225438872722</v>
      </c>
      <c r="Q156" s="3">
        <f t="shared" si="33"/>
        <v>0.60413193487805061</v>
      </c>
      <c r="R156" s="3">
        <f t="shared" si="34"/>
        <v>5.5238268177242901E-2</v>
      </c>
      <c r="S156" s="3">
        <f t="shared" si="36"/>
        <v>278.77899037401664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x14ac:dyDescent="0.3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37"/>
        <v>0.75113145539906112</v>
      </c>
      <c r="H157" s="3">
        <f t="shared" si="37"/>
        <v>1.0884343100207579</v>
      </c>
      <c r="I157" s="3">
        <f t="shared" si="37"/>
        <v>1.4218941780407381</v>
      </c>
      <c r="J157" s="3">
        <f t="shared" si="37"/>
        <v>0.63229583307962434</v>
      </c>
      <c r="K157" s="3">
        <f t="shared" si="37"/>
        <v>5.8574125774137772E-2</v>
      </c>
      <c r="L157" s="3">
        <f t="shared" si="30"/>
        <v>278.95232990231432</v>
      </c>
      <c r="M157" s="3">
        <v>0</v>
      </c>
      <c r="N157" s="3">
        <f t="shared" si="35"/>
        <v>0.75113145539906112</v>
      </c>
      <c r="O157" s="3">
        <f t="shared" si="31"/>
        <v>1.0884343100207579</v>
      </c>
      <c r="P157" s="3">
        <f t="shared" si="32"/>
        <v>1.4218941780407381</v>
      </c>
      <c r="Q157" s="3">
        <f t="shared" si="33"/>
        <v>0.63229583307962434</v>
      </c>
      <c r="R157" s="3">
        <f t="shared" si="34"/>
        <v>5.8574125774137772E-2</v>
      </c>
      <c r="S157" s="3">
        <f t="shared" si="36"/>
        <v>278.95232990231432</v>
      </c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x14ac:dyDescent="0.3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37"/>
        <v>0.7848215962441315</v>
      </c>
      <c r="H158" s="3">
        <f t="shared" si="37"/>
        <v>1.1372709806057952</v>
      </c>
      <c r="I158" s="3">
        <f t="shared" si="37"/>
        <v>1.4857382161044315</v>
      </c>
      <c r="J158" s="3">
        <f t="shared" si="37"/>
        <v>0.66096349237648888</v>
      </c>
      <c r="K158" s="3">
        <f t="shared" si="37"/>
        <v>6.1442496105625036E-2</v>
      </c>
      <c r="L158" s="3">
        <f t="shared" si="30"/>
        <v>279.13023678143645</v>
      </c>
      <c r="M158" s="3">
        <v>0</v>
      </c>
      <c r="N158" s="3">
        <f t="shared" si="35"/>
        <v>0.7848215962441315</v>
      </c>
      <c r="O158" s="3">
        <f t="shared" si="31"/>
        <v>1.1372709806057952</v>
      </c>
      <c r="P158" s="3">
        <f t="shared" si="32"/>
        <v>1.4857382161044315</v>
      </c>
      <c r="Q158" s="3">
        <f t="shared" si="33"/>
        <v>0.66096349237648888</v>
      </c>
      <c r="R158" s="3">
        <f t="shared" si="34"/>
        <v>6.1442496105625036E-2</v>
      </c>
      <c r="S158" s="3">
        <f t="shared" si="36"/>
        <v>279.13023678143645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x14ac:dyDescent="0.3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37"/>
        <v>0.81936619718309867</v>
      </c>
      <c r="H159" s="3">
        <f t="shared" si="37"/>
        <v>1.1872878540404739</v>
      </c>
      <c r="I159" s="3">
        <f t="shared" si="37"/>
        <v>1.5508285865527209</v>
      </c>
      <c r="J159" s="3">
        <f t="shared" si="37"/>
        <v>0.68963665091294679</v>
      </c>
      <c r="K159" s="3">
        <f t="shared" si="37"/>
        <v>6.3839527650387307E-2</v>
      </c>
      <c r="L159" s="3">
        <f t="shared" si="30"/>
        <v>279.31095881633962</v>
      </c>
      <c r="M159" s="3">
        <v>0</v>
      </c>
      <c r="N159" s="3">
        <f t="shared" si="35"/>
        <v>0.81936619718309867</v>
      </c>
      <c r="O159" s="3">
        <f t="shared" si="31"/>
        <v>1.1872878540404739</v>
      </c>
      <c r="P159" s="3">
        <f t="shared" si="32"/>
        <v>1.5508285865527209</v>
      </c>
      <c r="Q159" s="3">
        <f t="shared" si="33"/>
        <v>0.68963665091294679</v>
      </c>
      <c r="R159" s="3">
        <f t="shared" si="34"/>
        <v>6.3839527650387307E-2</v>
      </c>
      <c r="S159" s="3">
        <f t="shared" si="36"/>
        <v>279.31095881633962</v>
      </c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x14ac:dyDescent="0.3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37"/>
        <v>0.85702347417840385</v>
      </c>
      <c r="H160" s="3">
        <f t="shared" si="37"/>
        <v>1.2419558619552227</v>
      </c>
      <c r="I160" s="3">
        <f t="shared" si="37"/>
        <v>1.6227072457907346</v>
      </c>
      <c r="J160" s="3">
        <f t="shared" si="37"/>
        <v>0.72265771753942387</v>
      </c>
      <c r="K160" s="3">
        <f t="shared" si="37"/>
        <v>6.7687766971767052E-2</v>
      </c>
      <c r="L160" s="3">
        <f t="shared" si="30"/>
        <v>279.51203206643555</v>
      </c>
      <c r="M160" s="3">
        <v>0</v>
      </c>
      <c r="N160" s="3">
        <f t="shared" si="35"/>
        <v>0.85702347417840385</v>
      </c>
      <c r="O160" s="3">
        <f t="shared" si="31"/>
        <v>1.2419558619552227</v>
      </c>
      <c r="P160" s="3">
        <f t="shared" si="32"/>
        <v>1.6227072457907346</v>
      </c>
      <c r="Q160" s="3">
        <f t="shared" si="33"/>
        <v>0.72265771753942387</v>
      </c>
      <c r="R160" s="3">
        <f t="shared" si="34"/>
        <v>6.7687766971767052E-2</v>
      </c>
      <c r="S160" s="3">
        <f t="shared" si="36"/>
        <v>279.51203206643555</v>
      </c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x14ac:dyDescent="0.3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37"/>
        <v>0.89510798122065738</v>
      </c>
      <c r="H161" s="3">
        <f t="shared" si="37"/>
        <v>1.29713075354096</v>
      </c>
      <c r="I161" s="3">
        <f t="shared" si="37"/>
        <v>1.6946727485869379</v>
      </c>
      <c r="J161" s="3">
        <f t="shared" si="37"/>
        <v>0.75461399068710311</v>
      </c>
      <c r="K161" s="3">
        <f t="shared" si="37"/>
        <v>7.0350480603748197E-2</v>
      </c>
      <c r="L161" s="3">
        <f t="shared" si="30"/>
        <v>279.71187595463942</v>
      </c>
      <c r="M161" s="3">
        <v>0</v>
      </c>
      <c r="N161" s="3">
        <f t="shared" si="35"/>
        <v>0.89510798122065738</v>
      </c>
      <c r="O161" s="3">
        <f t="shared" si="31"/>
        <v>1.29713075354096</v>
      </c>
      <c r="P161" s="3">
        <f t="shared" si="32"/>
        <v>1.6946727485869379</v>
      </c>
      <c r="Q161" s="3">
        <f t="shared" si="33"/>
        <v>0.75461399068710311</v>
      </c>
      <c r="R161" s="3">
        <f t="shared" si="34"/>
        <v>7.0350480603748197E-2</v>
      </c>
      <c r="S161" s="3">
        <f t="shared" si="36"/>
        <v>279.71187595463942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x14ac:dyDescent="0.3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37"/>
        <v>0.93557276995305172</v>
      </c>
      <c r="H162" s="3">
        <f t="shared" si="37"/>
        <v>1.3558158291812317</v>
      </c>
      <c r="I162" s="3">
        <f t="shared" si="37"/>
        <v>1.7715314410106953</v>
      </c>
      <c r="J162" s="3">
        <f t="shared" si="37"/>
        <v>0.7893221672044729</v>
      </c>
      <c r="K162" s="3">
        <f t="shared" si="37"/>
        <v>7.3796483975072491E-2</v>
      </c>
      <c r="L162" s="3">
        <f t="shared" si="30"/>
        <v>279.92603869132455</v>
      </c>
      <c r="M162" s="3">
        <v>0</v>
      </c>
      <c r="N162" s="3">
        <f t="shared" si="35"/>
        <v>0.93557276995305172</v>
      </c>
      <c r="O162" s="3">
        <f t="shared" si="31"/>
        <v>1.3558158291812317</v>
      </c>
      <c r="P162" s="3">
        <f t="shared" si="32"/>
        <v>1.7715314410106953</v>
      </c>
      <c r="Q162" s="3">
        <f t="shared" si="33"/>
        <v>0.7893221672044729</v>
      </c>
      <c r="R162" s="3">
        <f t="shared" si="34"/>
        <v>7.3796483975072491E-2</v>
      </c>
      <c r="S162" s="3">
        <f t="shared" si="36"/>
        <v>279.92603869132455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x14ac:dyDescent="0.3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37"/>
        <v>0.97872300469483575</v>
      </c>
      <c r="H163" s="3">
        <f t="shared" si="37"/>
        <v>1.4184709158228264</v>
      </c>
      <c r="I163" s="3">
        <f t="shared" si="37"/>
        <v>1.8539688173660345</v>
      </c>
      <c r="J163" s="3">
        <f t="shared" si="37"/>
        <v>0.82721189396370165</v>
      </c>
      <c r="K163" s="3">
        <f t="shared" si="37"/>
        <v>7.7952318372784296E-2</v>
      </c>
      <c r="L163" s="3">
        <f t="shared" si="30"/>
        <v>280.1563269502202</v>
      </c>
      <c r="M163" s="3">
        <v>0</v>
      </c>
      <c r="N163" s="3">
        <f t="shared" si="35"/>
        <v>0.97872300469483575</v>
      </c>
      <c r="O163" s="3">
        <f t="shared" si="31"/>
        <v>1.4184709158228264</v>
      </c>
      <c r="P163" s="3">
        <f t="shared" si="32"/>
        <v>1.8539688173660345</v>
      </c>
      <c r="Q163" s="3">
        <f t="shared" si="33"/>
        <v>0.82721189396370165</v>
      </c>
      <c r="R163" s="3">
        <f t="shared" si="34"/>
        <v>7.7952318372784296E-2</v>
      </c>
      <c r="S163" s="3">
        <f t="shared" si="36"/>
        <v>280.1563269502202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x14ac:dyDescent="0.3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37"/>
        <v>1.0265727699530518</v>
      </c>
      <c r="H164" s="3">
        <f t="shared" si="37"/>
        <v>1.4881836833960742</v>
      </c>
      <c r="I164" s="3">
        <f t="shared" si="37"/>
        <v>1.946867743600192</v>
      </c>
      <c r="J164" s="3">
        <f t="shared" si="37"/>
        <v>0.87197465843842381</v>
      </c>
      <c r="K164" s="3">
        <f t="shared" si="37"/>
        <v>8.40879828258633E-2</v>
      </c>
      <c r="L164" s="3">
        <f t="shared" si="30"/>
        <v>280.41768683821363</v>
      </c>
      <c r="M164" s="3">
        <v>0</v>
      </c>
      <c r="N164" s="3">
        <f t="shared" si="35"/>
        <v>1.0265727699530518</v>
      </c>
      <c r="O164" s="3">
        <f t="shared" si="31"/>
        <v>1.4881836833960742</v>
      </c>
      <c r="P164" s="3">
        <f t="shared" si="32"/>
        <v>1.946867743600192</v>
      </c>
      <c r="Q164" s="3">
        <f t="shared" si="33"/>
        <v>0.87197465843842381</v>
      </c>
      <c r="R164" s="3">
        <f t="shared" si="34"/>
        <v>8.40879828258633E-2</v>
      </c>
      <c r="S164" s="3">
        <f t="shared" si="36"/>
        <v>280.41768683821363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x14ac:dyDescent="0.3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37"/>
        <v>1.0723474178403758</v>
      </c>
      <c r="H165" s="3">
        <f t="shared" si="37"/>
        <v>1.5545121807984437</v>
      </c>
      <c r="I165" s="3">
        <f t="shared" si="37"/>
        <v>2.0334117420094064</v>
      </c>
      <c r="J165" s="3">
        <f t="shared" si="37"/>
        <v>0.9101896565777019</v>
      </c>
      <c r="K165" s="3">
        <f t="shared" si="37"/>
        <v>8.6213207302909253E-2</v>
      </c>
      <c r="L165" s="3">
        <f t="shared" si="30"/>
        <v>280.65667420452883</v>
      </c>
      <c r="M165" s="3">
        <v>0</v>
      </c>
      <c r="N165" s="3">
        <f t="shared" si="35"/>
        <v>1.0723474178403758</v>
      </c>
      <c r="O165" s="3">
        <f t="shared" si="31"/>
        <v>1.5545121807984437</v>
      </c>
      <c r="P165" s="3">
        <f t="shared" si="32"/>
        <v>2.0334117420094064</v>
      </c>
      <c r="Q165" s="3">
        <f t="shared" si="33"/>
        <v>0.9101896565777019</v>
      </c>
      <c r="R165" s="3">
        <f t="shared" si="34"/>
        <v>8.6213207302909253E-2</v>
      </c>
      <c r="S165" s="3">
        <f t="shared" si="36"/>
        <v>280.65667420452883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x14ac:dyDescent="0.3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37"/>
        <v>1.1202582159624415</v>
      </c>
      <c r="H166" s="3">
        <f t="shared" si="37"/>
        <v>1.6239445914977995</v>
      </c>
      <c r="I166" s="3">
        <f t="shared" si="37"/>
        <v>2.1240523095320381</v>
      </c>
      <c r="J166" s="3">
        <f t="shared" si="37"/>
        <v>0.9503295332363485</v>
      </c>
      <c r="K166" s="3">
        <f t="shared" si="37"/>
        <v>8.9145413595272283E-2</v>
      </c>
      <c r="L166" s="3">
        <f t="shared" si="30"/>
        <v>280.90773006382392</v>
      </c>
      <c r="M166" s="3">
        <v>0</v>
      </c>
      <c r="N166" s="3">
        <f t="shared" si="35"/>
        <v>1.1202582159624415</v>
      </c>
      <c r="O166" s="3">
        <f t="shared" si="31"/>
        <v>1.6239445914977995</v>
      </c>
      <c r="P166" s="3">
        <f t="shared" si="32"/>
        <v>2.1240523095320381</v>
      </c>
      <c r="Q166" s="3">
        <f t="shared" si="33"/>
        <v>0.9503295332363485</v>
      </c>
      <c r="R166" s="3">
        <f t="shared" si="34"/>
        <v>8.9145413595272283E-2</v>
      </c>
      <c r="S166" s="3">
        <f t="shared" si="36"/>
        <v>280.90773006382392</v>
      </c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x14ac:dyDescent="0.3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38">G166*(1-G$5)+G$4*$F166*$L$4/1000</f>
        <v>1.1702441314553993</v>
      </c>
      <c r="H167" s="3">
        <f t="shared" si="38"/>
        <v>1.6963784798222412</v>
      </c>
      <c r="I167" s="3">
        <f t="shared" si="38"/>
        <v>2.2185842247525884</v>
      </c>
      <c r="J167" s="3">
        <f t="shared" si="38"/>
        <v>0.99216695526407217</v>
      </c>
      <c r="K167" s="3">
        <f t="shared" si="38"/>
        <v>9.2520130743648177E-2</v>
      </c>
      <c r="L167" s="3">
        <f t="shared" si="30"/>
        <v>281.16989392203794</v>
      </c>
      <c r="M167" s="3">
        <v>0</v>
      </c>
      <c r="N167" s="3">
        <f t="shared" si="35"/>
        <v>1.1702441314553993</v>
      </c>
      <c r="O167" s="3">
        <f t="shared" si="31"/>
        <v>1.6963784798222412</v>
      </c>
      <c r="P167" s="3">
        <f t="shared" si="32"/>
        <v>2.2185842247525884</v>
      </c>
      <c r="Q167" s="3">
        <f t="shared" si="33"/>
        <v>0.99216695526407217</v>
      </c>
      <c r="R167" s="3">
        <f t="shared" si="34"/>
        <v>9.2520130743648177E-2</v>
      </c>
      <c r="S167" s="3">
        <f t="shared" si="36"/>
        <v>281.16989392203794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x14ac:dyDescent="0.3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38"/>
        <v>1.221267605633803</v>
      </c>
      <c r="H168" s="3">
        <f t="shared" si="38"/>
        <v>1.7702093444856244</v>
      </c>
      <c r="I168" s="3">
        <f t="shared" si="38"/>
        <v>2.3144012649952499</v>
      </c>
      <c r="J168" s="3">
        <f t="shared" si="38"/>
        <v>1.0336096420664542</v>
      </c>
      <c r="K168" s="3">
        <f t="shared" si="38"/>
        <v>9.5365122227723836E-2</v>
      </c>
      <c r="L168" s="3">
        <f t="shared" si="30"/>
        <v>281.43485297940884</v>
      </c>
      <c r="M168" s="3">
        <v>0</v>
      </c>
      <c r="N168" s="3">
        <f t="shared" si="35"/>
        <v>1.221267605633803</v>
      </c>
      <c r="O168" s="3">
        <f t="shared" si="31"/>
        <v>1.7702093444856244</v>
      </c>
      <c r="P168" s="3">
        <f t="shared" si="32"/>
        <v>2.3144012649952499</v>
      </c>
      <c r="Q168" s="3">
        <f t="shared" si="33"/>
        <v>1.0336096420664542</v>
      </c>
      <c r="R168" s="3">
        <f t="shared" si="34"/>
        <v>9.5365122227723836E-2</v>
      </c>
      <c r="S168" s="3">
        <f t="shared" si="36"/>
        <v>281.43485297940884</v>
      </c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x14ac:dyDescent="0.3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38"/>
        <v>1.2749154929577466</v>
      </c>
      <c r="H169" s="3">
        <f t="shared" si="38"/>
        <v>1.8478746569182622</v>
      </c>
      <c r="I169" s="3">
        <f t="shared" si="38"/>
        <v>2.4153922838068533</v>
      </c>
      <c r="J169" s="3">
        <f t="shared" si="38"/>
        <v>1.0777317868184166</v>
      </c>
      <c r="K169" s="3">
        <f t="shared" si="38"/>
        <v>9.910947613216009E-2</v>
      </c>
      <c r="L169" s="3">
        <f t="shared" si="30"/>
        <v>281.71502369663347</v>
      </c>
      <c r="M169" s="3">
        <v>0</v>
      </c>
      <c r="N169" s="3">
        <f t="shared" si="35"/>
        <v>1.2749154929577466</v>
      </c>
      <c r="O169" s="3">
        <f t="shared" si="31"/>
        <v>1.8478746569182622</v>
      </c>
      <c r="P169" s="3">
        <f t="shared" si="32"/>
        <v>2.4153922838068533</v>
      </c>
      <c r="Q169" s="3">
        <f t="shared" si="33"/>
        <v>1.0777317868184166</v>
      </c>
      <c r="R169" s="3">
        <f t="shared" si="34"/>
        <v>9.910947613216009E-2</v>
      </c>
      <c r="S169" s="3">
        <f t="shared" si="36"/>
        <v>281.71502369663347</v>
      </c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x14ac:dyDescent="0.3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38"/>
        <v>1.3324694835680753</v>
      </c>
      <c r="H170" s="3">
        <f t="shared" si="38"/>
        <v>1.9313356994256092</v>
      </c>
      <c r="I170" s="3">
        <f t="shared" si="38"/>
        <v>2.5246427624378618</v>
      </c>
      <c r="J170" s="3">
        <f t="shared" si="38"/>
        <v>1.1268451092435212</v>
      </c>
      <c r="K170" s="3">
        <f t="shared" si="38"/>
        <v>0.10438523641169614</v>
      </c>
      <c r="L170" s="3">
        <f t="shared" si="30"/>
        <v>282.01967829108679</v>
      </c>
      <c r="M170" s="3">
        <v>0</v>
      </c>
      <c r="N170" s="3">
        <f t="shared" si="35"/>
        <v>1.3324694835680753</v>
      </c>
      <c r="O170" s="3">
        <f t="shared" si="31"/>
        <v>1.9313356994256092</v>
      </c>
      <c r="P170" s="3">
        <f t="shared" si="32"/>
        <v>2.5246427624378618</v>
      </c>
      <c r="Q170" s="3">
        <f t="shared" si="33"/>
        <v>1.1268451092435212</v>
      </c>
      <c r="R170" s="3">
        <f t="shared" si="34"/>
        <v>0.10438523641169614</v>
      </c>
      <c r="S170" s="3">
        <f t="shared" si="36"/>
        <v>282.01967829108679</v>
      </c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x14ac:dyDescent="0.3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38"/>
        <v>1.3843474178403756</v>
      </c>
      <c r="H171" s="3">
        <f t="shared" si="38"/>
        <v>2.0058347437433817</v>
      </c>
      <c r="I171" s="3">
        <f t="shared" si="38"/>
        <v>2.6184549828714911</v>
      </c>
      <c r="J171" s="3">
        <f t="shared" si="38"/>
        <v>1.1622372490058914</v>
      </c>
      <c r="K171" s="3">
        <f t="shared" si="38"/>
        <v>0.10321894959143024</v>
      </c>
      <c r="L171" s="3">
        <f t="shared" si="30"/>
        <v>282.27409334305258</v>
      </c>
      <c r="M171" s="3">
        <v>0</v>
      </c>
      <c r="N171" s="3">
        <f t="shared" si="35"/>
        <v>1.3843474178403756</v>
      </c>
      <c r="O171" s="3">
        <f t="shared" si="31"/>
        <v>2.0058347437433817</v>
      </c>
      <c r="P171" s="3">
        <f t="shared" si="32"/>
        <v>2.6184549828714911</v>
      </c>
      <c r="Q171" s="3">
        <f t="shared" si="33"/>
        <v>1.1622372490058914</v>
      </c>
      <c r="R171" s="3">
        <f t="shared" si="34"/>
        <v>0.10321894959143024</v>
      </c>
      <c r="S171" s="3">
        <f t="shared" si="36"/>
        <v>282.27409334305258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x14ac:dyDescent="0.3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38"/>
        <v>1.435492957746479</v>
      </c>
      <c r="H172" s="3">
        <f t="shared" si="38"/>
        <v>2.079002078399375</v>
      </c>
      <c r="I172" s="3">
        <f t="shared" si="38"/>
        <v>2.7092051810021838</v>
      </c>
      <c r="J172" s="3">
        <f t="shared" si="38"/>
        <v>1.1941990963871632</v>
      </c>
      <c r="K172" s="3">
        <f t="shared" si="38"/>
        <v>0.10194818059523007</v>
      </c>
      <c r="L172" s="3">
        <f t="shared" si="30"/>
        <v>282.51984749413043</v>
      </c>
      <c r="M172" s="3">
        <v>0</v>
      </c>
      <c r="N172" s="3">
        <f t="shared" si="35"/>
        <v>1.435492957746479</v>
      </c>
      <c r="O172" s="3">
        <f t="shared" si="31"/>
        <v>2.079002078399375</v>
      </c>
      <c r="P172" s="3">
        <f t="shared" si="32"/>
        <v>2.7092051810021838</v>
      </c>
      <c r="Q172" s="3">
        <f t="shared" si="33"/>
        <v>1.1941990963871632</v>
      </c>
      <c r="R172" s="3">
        <f t="shared" si="34"/>
        <v>0.10194818059523007</v>
      </c>
      <c r="S172" s="3">
        <f t="shared" si="36"/>
        <v>282.51984749413043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x14ac:dyDescent="0.3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38"/>
        <v>1.4904835680751174</v>
      </c>
      <c r="H173" s="3">
        <f t="shared" si="38"/>
        <v>2.1578836204878131</v>
      </c>
      <c r="I173" s="3">
        <f t="shared" si="38"/>
        <v>2.80820206281299</v>
      </c>
      <c r="J173" s="3">
        <f t="shared" si="38"/>
        <v>1.2317294301081356</v>
      </c>
      <c r="K173" s="3">
        <f t="shared" si="38"/>
        <v>0.10413516671649567</v>
      </c>
      <c r="L173" s="3">
        <f t="shared" si="30"/>
        <v>282.79243384820057</v>
      </c>
      <c r="M173" s="3">
        <v>0</v>
      </c>
      <c r="N173" s="3">
        <f t="shared" si="35"/>
        <v>1.4904835680751174</v>
      </c>
      <c r="O173" s="3">
        <f t="shared" si="31"/>
        <v>2.1578836204878131</v>
      </c>
      <c r="P173" s="3">
        <f t="shared" si="32"/>
        <v>2.80820206281299</v>
      </c>
      <c r="Q173" s="3">
        <f t="shared" si="33"/>
        <v>1.2317294301081356</v>
      </c>
      <c r="R173" s="3">
        <f t="shared" si="34"/>
        <v>0.10413516671649567</v>
      </c>
      <c r="S173" s="3">
        <f t="shared" si="36"/>
        <v>282.79243384820057</v>
      </c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x14ac:dyDescent="0.3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38"/>
        <v>1.5487699530516432</v>
      </c>
      <c r="H174" s="3">
        <f t="shared" si="38"/>
        <v>2.2416185796306625</v>
      </c>
      <c r="I174" s="3">
        <f t="shared" si="38"/>
        <v>2.9139828235603726</v>
      </c>
      <c r="J174" s="3">
        <f t="shared" si="38"/>
        <v>1.2734538020225656</v>
      </c>
      <c r="K174" s="3">
        <f t="shared" si="38"/>
        <v>0.1079968521190149</v>
      </c>
      <c r="L174" s="3">
        <f t="shared" si="30"/>
        <v>283.08582201038428</v>
      </c>
      <c r="M174" s="3">
        <v>0</v>
      </c>
      <c r="N174" s="3">
        <f t="shared" si="35"/>
        <v>1.5487699530516432</v>
      </c>
      <c r="O174" s="3">
        <f t="shared" si="31"/>
        <v>2.2416185796306625</v>
      </c>
      <c r="P174" s="3">
        <f t="shared" si="32"/>
        <v>2.9139828235603726</v>
      </c>
      <c r="Q174" s="3">
        <f t="shared" si="33"/>
        <v>1.2734538020225656</v>
      </c>
      <c r="R174" s="3">
        <f t="shared" si="34"/>
        <v>0.1079968521190149</v>
      </c>
      <c r="S174" s="3">
        <f t="shared" si="36"/>
        <v>283.08582201038428</v>
      </c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x14ac:dyDescent="0.3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38"/>
        <v>1.6058967136150235</v>
      </c>
      <c r="H175" s="3">
        <f t="shared" si="38"/>
        <v>2.3233391438385951</v>
      </c>
      <c r="I175" s="3">
        <f t="shared" si="38"/>
        <v>3.0154892696928255</v>
      </c>
      <c r="J175" s="3">
        <f t="shared" si="38"/>
        <v>1.3105645447965375</v>
      </c>
      <c r="K175" s="3">
        <f t="shared" si="38"/>
        <v>0.10944706393446482</v>
      </c>
      <c r="L175" s="3">
        <f t="shared" si="30"/>
        <v>283.36473673587744</v>
      </c>
      <c r="M175" s="3">
        <v>0</v>
      </c>
      <c r="N175" s="3">
        <f t="shared" si="35"/>
        <v>1.6058967136150235</v>
      </c>
      <c r="O175" s="3">
        <f t="shared" si="31"/>
        <v>2.3233391438385951</v>
      </c>
      <c r="P175" s="3">
        <f t="shared" si="32"/>
        <v>3.0154892696928255</v>
      </c>
      <c r="Q175" s="3">
        <f t="shared" si="33"/>
        <v>1.3105645447965375</v>
      </c>
      <c r="R175" s="3">
        <f t="shared" si="34"/>
        <v>0.10944706393446482</v>
      </c>
      <c r="S175" s="3">
        <f t="shared" si="36"/>
        <v>283.36473673587744</v>
      </c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x14ac:dyDescent="0.3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38"/>
        <v>1.6550892018779344</v>
      </c>
      <c r="H176" s="3">
        <f t="shared" si="38"/>
        <v>2.3926283195610387</v>
      </c>
      <c r="I176" s="3">
        <f t="shared" si="38"/>
        <v>3.0961027173556288</v>
      </c>
      <c r="J176" s="3">
        <f t="shared" si="38"/>
        <v>1.3302970515441805</v>
      </c>
      <c r="K176" s="3">
        <f t="shared" si="38"/>
        <v>0.10422337547863618</v>
      </c>
      <c r="L176" s="3">
        <f t="shared" si="30"/>
        <v>283.57834066581739</v>
      </c>
      <c r="M176" s="3">
        <v>0</v>
      </c>
      <c r="N176" s="3">
        <f t="shared" si="35"/>
        <v>1.6550892018779344</v>
      </c>
      <c r="O176" s="3">
        <f t="shared" si="31"/>
        <v>2.3926283195610387</v>
      </c>
      <c r="P176" s="3">
        <f t="shared" si="32"/>
        <v>3.0961027173556288</v>
      </c>
      <c r="Q176" s="3">
        <f t="shared" si="33"/>
        <v>1.3302970515441805</v>
      </c>
      <c r="R176" s="3">
        <f t="shared" si="34"/>
        <v>0.10422337547863618</v>
      </c>
      <c r="S176" s="3">
        <f t="shared" si="36"/>
        <v>283.57834066581739</v>
      </c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x14ac:dyDescent="0.3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38"/>
        <v>1.7119718309859155</v>
      </c>
      <c r="H177" s="3">
        <f t="shared" si="38"/>
        <v>2.4735578646048544</v>
      </c>
      <c r="I177" s="3">
        <f t="shared" si="38"/>
        <v>3.1945636991389357</v>
      </c>
      <c r="J177" s="3">
        <f t="shared" si="38"/>
        <v>1.3636910346118345</v>
      </c>
      <c r="K177" s="3">
        <f t="shared" si="38"/>
        <v>0.10697054123113564</v>
      </c>
      <c r="L177" s="3">
        <f t="shared" si="30"/>
        <v>283.85075497057267</v>
      </c>
      <c r="M177" s="3">
        <v>0</v>
      </c>
      <c r="N177" s="3">
        <f t="shared" si="35"/>
        <v>1.7119718309859155</v>
      </c>
      <c r="O177" s="3">
        <f t="shared" si="31"/>
        <v>2.4735578646048544</v>
      </c>
      <c r="P177" s="3">
        <f t="shared" si="32"/>
        <v>3.1945636991389357</v>
      </c>
      <c r="Q177" s="3">
        <f t="shared" si="33"/>
        <v>1.3636910346118345</v>
      </c>
      <c r="R177" s="3">
        <f t="shared" si="34"/>
        <v>0.10697054123113564</v>
      </c>
      <c r="S177" s="3">
        <f t="shared" si="36"/>
        <v>283.85075497057267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x14ac:dyDescent="0.3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38"/>
        <v>1.760981220657277</v>
      </c>
      <c r="H178" s="3">
        <f t="shared" si="38"/>
        <v>2.5421520939941673</v>
      </c>
      <c r="I178" s="3">
        <f t="shared" si="38"/>
        <v>3.27232279529257</v>
      </c>
      <c r="J178" s="3">
        <f t="shared" si="38"/>
        <v>1.3800364793422475</v>
      </c>
      <c r="K178" s="3">
        <f t="shared" si="38"/>
        <v>0.10258044345917008</v>
      </c>
      <c r="L178" s="3">
        <f t="shared" si="30"/>
        <v>284.05807303274543</v>
      </c>
      <c r="M178" s="3">
        <v>0</v>
      </c>
      <c r="N178" s="3">
        <f t="shared" si="35"/>
        <v>1.760981220657277</v>
      </c>
      <c r="O178" s="3">
        <f t="shared" si="31"/>
        <v>2.5421520939941673</v>
      </c>
      <c r="P178" s="3">
        <f t="shared" si="32"/>
        <v>3.27232279529257</v>
      </c>
      <c r="Q178" s="3">
        <f t="shared" si="33"/>
        <v>1.3800364793422475</v>
      </c>
      <c r="R178" s="3">
        <f t="shared" si="34"/>
        <v>0.10258044345917008</v>
      </c>
      <c r="S178" s="3">
        <f t="shared" si="36"/>
        <v>284.05807303274543</v>
      </c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x14ac:dyDescent="0.3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38"/>
        <v>1.8125539906103287</v>
      </c>
      <c r="H179" s="3">
        <f t="shared" si="38"/>
        <v>2.6145012805793315</v>
      </c>
      <c r="I179" s="3">
        <f t="shared" si="38"/>
        <v>3.3553480201207977</v>
      </c>
      <c r="J179" s="3">
        <f t="shared" si="38"/>
        <v>1.4003777376677067</v>
      </c>
      <c r="K179" s="3">
        <f t="shared" si="38"/>
        <v>0.10188954554725234</v>
      </c>
      <c r="L179" s="3">
        <f t="shared" si="30"/>
        <v>284.28467057452542</v>
      </c>
      <c r="M179" s="3">
        <v>0</v>
      </c>
      <c r="N179" s="3">
        <f t="shared" si="35"/>
        <v>1.8125539906103287</v>
      </c>
      <c r="O179" s="3">
        <f t="shared" si="31"/>
        <v>2.6145012805793315</v>
      </c>
      <c r="P179" s="3">
        <f t="shared" si="32"/>
        <v>3.3553480201207977</v>
      </c>
      <c r="Q179" s="3">
        <f t="shared" si="33"/>
        <v>1.4003777376677067</v>
      </c>
      <c r="R179" s="3">
        <f t="shared" si="34"/>
        <v>0.10188954554725234</v>
      </c>
      <c r="S179" s="3">
        <f t="shared" si="36"/>
        <v>284.28467057452542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x14ac:dyDescent="0.3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38"/>
        <v>1.871755868544601</v>
      </c>
      <c r="H180" s="3">
        <f t="shared" si="38"/>
        <v>2.6983885215908772</v>
      </c>
      <c r="I180" s="3">
        <f t="shared" si="38"/>
        <v>3.4560381719692193</v>
      </c>
      <c r="J180" s="3">
        <f t="shared" si="38"/>
        <v>1.434228325357344</v>
      </c>
      <c r="K180" s="3">
        <f t="shared" si="38"/>
        <v>0.10733903938188176</v>
      </c>
      <c r="L180" s="3">
        <f t="shared" si="30"/>
        <v>284.56774992684393</v>
      </c>
      <c r="M180" s="3">
        <v>0</v>
      </c>
      <c r="N180" s="3">
        <f t="shared" si="35"/>
        <v>1.871755868544601</v>
      </c>
      <c r="O180" s="3">
        <f t="shared" si="31"/>
        <v>2.6983885215908772</v>
      </c>
      <c r="P180" s="3">
        <f t="shared" si="32"/>
        <v>3.4560381719692193</v>
      </c>
      <c r="Q180" s="3">
        <f t="shared" si="33"/>
        <v>1.434228325357344</v>
      </c>
      <c r="R180" s="3">
        <f t="shared" si="34"/>
        <v>0.10733903938188176</v>
      </c>
      <c r="S180" s="3">
        <f t="shared" si="36"/>
        <v>284.56774992684393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x14ac:dyDescent="0.3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38"/>
        <v>1.9305305164319249</v>
      </c>
      <c r="H181" s="3">
        <f t="shared" si="38"/>
        <v>2.7813877092989121</v>
      </c>
      <c r="I181" s="3">
        <f t="shared" si="38"/>
        <v>3.5543251553920627</v>
      </c>
      <c r="J181" s="3">
        <f t="shared" si="38"/>
        <v>1.4653235391494759</v>
      </c>
      <c r="K181" s="3">
        <f t="shared" si="38"/>
        <v>0.11031568597484689</v>
      </c>
      <c r="L181" s="3">
        <f t="shared" si="30"/>
        <v>284.84188260624722</v>
      </c>
      <c r="M181" s="3">
        <v>0</v>
      </c>
      <c r="N181" s="3">
        <f t="shared" si="35"/>
        <v>1.9305305164319249</v>
      </c>
      <c r="O181" s="3">
        <f t="shared" si="31"/>
        <v>2.7813877092989121</v>
      </c>
      <c r="P181" s="3">
        <f t="shared" si="32"/>
        <v>3.5543251553920627</v>
      </c>
      <c r="Q181" s="3">
        <f t="shared" si="33"/>
        <v>1.4653235391494759</v>
      </c>
      <c r="R181" s="3">
        <f t="shared" si="34"/>
        <v>0.11031568597484689</v>
      </c>
      <c r="S181" s="3">
        <f t="shared" si="36"/>
        <v>284.84188260624722</v>
      </c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x14ac:dyDescent="0.3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38"/>
        <v>1.990037558685446</v>
      </c>
      <c r="H182" s="3">
        <f t="shared" si="38"/>
        <v>2.8652853243233127</v>
      </c>
      <c r="I182" s="3">
        <f t="shared" si="38"/>
        <v>3.6530956872899423</v>
      </c>
      <c r="J182" s="3">
        <f t="shared" si="38"/>
        <v>1.496050831840728</v>
      </c>
      <c r="K182" s="3">
        <f t="shared" si="38"/>
        <v>0.11268449367829952</v>
      </c>
      <c r="L182" s="3">
        <f t="shared" si="30"/>
        <v>285.11715389581775</v>
      </c>
      <c r="M182" s="3">
        <v>0</v>
      </c>
      <c r="N182" s="3">
        <f t="shared" si="35"/>
        <v>1.990037558685446</v>
      </c>
      <c r="O182" s="3">
        <f t="shared" si="31"/>
        <v>2.8652853243233127</v>
      </c>
      <c r="P182" s="3">
        <f t="shared" si="32"/>
        <v>3.6530956872899423</v>
      </c>
      <c r="Q182" s="3">
        <f t="shared" si="33"/>
        <v>1.496050831840728</v>
      </c>
      <c r="R182" s="3">
        <f t="shared" si="34"/>
        <v>0.11268449367829952</v>
      </c>
      <c r="S182" s="3">
        <f t="shared" si="36"/>
        <v>285.11715389581775</v>
      </c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x14ac:dyDescent="0.3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39">G182*(1-G$5)+G$4*$F182*$L$4/1000</f>
        <v>2.0500328638497654</v>
      </c>
      <c r="H183" s="3">
        <f t="shared" si="39"/>
        <v>2.9497033082092088</v>
      </c>
      <c r="I183" s="3">
        <f t="shared" si="39"/>
        <v>3.7517423382102733</v>
      </c>
      <c r="J183" s="3">
        <f t="shared" si="39"/>
        <v>1.5259617380388282</v>
      </c>
      <c r="K183" s="3">
        <f t="shared" si="39"/>
        <v>0.11449683503186711</v>
      </c>
      <c r="L183" s="3">
        <f t="shared" si="30"/>
        <v>285.39193708333994</v>
      </c>
      <c r="M183" s="3">
        <v>0</v>
      </c>
      <c r="N183" s="3">
        <f t="shared" si="35"/>
        <v>2.0500328638497654</v>
      </c>
      <c r="O183" s="3">
        <f t="shared" si="31"/>
        <v>2.9497033082092088</v>
      </c>
      <c r="P183" s="3">
        <f t="shared" si="32"/>
        <v>3.7517423382102733</v>
      </c>
      <c r="Q183" s="3">
        <f t="shared" si="33"/>
        <v>1.5259617380388282</v>
      </c>
      <c r="R183" s="3">
        <f t="shared" si="34"/>
        <v>0.11449683503186711</v>
      </c>
      <c r="S183" s="3">
        <f t="shared" si="36"/>
        <v>285.39193708333994</v>
      </c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x14ac:dyDescent="0.3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39"/>
        <v>2.1148497652582159</v>
      </c>
      <c r="H184" s="3">
        <f t="shared" si="39"/>
        <v>3.0413068960729701</v>
      </c>
      <c r="I184" s="3">
        <f t="shared" si="39"/>
        <v>3.860933437626501</v>
      </c>
      <c r="J184" s="3">
        <f t="shared" si="39"/>
        <v>1.5634362286708627</v>
      </c>
      <c r="K184" s="3">
        <f t="shared" si="39"/>
        <v>0.11930499581646439</v>
      </c>
      <c r="L184" s="3">
        <f t="shared" si="30"/>
        <v>285.69983132344504</v>
      </c>
      <c r="M184" s="3">
        <v>0</v>
      </c>
      <c r="N184" s="3">
        <f t="shared" si="35"/>
        <v>2.1148497652582159</v>
      </c>
      <c r="O184" s="3">
        <f t="shared" si="31"/>
        <v>3.0413068960729701</v>
      </c>
      <c r="P184" s="3">
        <f t="shared" si="32"/>
        <v>3.860933437626501</v>
      </c>
      <c r="Q184" s="3">
        <f t="shared" si="33"/>
        <v>1.5634362286708627</v>
      </c>
      <c r="R184" s="3">
        <f t="shared" si="34"/>
        <v>0.11930499581646439</v>
      </c>
      <c r="S184" s="3">
        <f t="shared" si="36"/>
        <v>285.69983132344504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x14ac:dyDescent="0.3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39"/>
        <v>2.1798497652582158</v>
      </c>
      <c r="H185" s="3">
        <f t="shared" si="39"/>
        <v>3.1329401698684665</v>
      </c>
      <c r="I185" s="3">
        <f t="shared" si="39"/>
        <v>3.9691096110810098</v>
      </c>
      <c r="J185" s="3">
        <f t="shared" si="39"/>
        <v>1.5991220321435056</v>
      </c>
      <c r="K185" s="3">
        <f t="shared" si="39"/>
        <v>0.12236213781957313</v>
      </c>
      <c r="L185" s="3">
        <f t="shared" si="30"/>
        <v>286.00338371617079</v>
      </c>
      <c r="M185" s="3">
        <v>0</v>
      </c>
      <c r="N185" s="3">
        <f t="shared" si="35"/>
        <v>2.1798497652582158</v>
      </c>
      <c r="O185" s="3">
        <f t="shared" si="31"/>
        <v>3.1329401698684665</v>
      </c>
      <c r="P185" s="3">
        <f t="shared" si="32"/>
        <v>3.9691096110810098</v>
      </c>
      <c r="Q185" s="3">
        <f t="shared" si="33"/>
        <v>1.5991220321435056</v>
      </c>
      <c r="R185" s="3">
        <f t="shared" si="34"/>
        <v>0.12236213781957313</v>
      </c>
      <c r="S185" s="3">
        <f t="shared" si="36"/>
        <v>286.00338371617079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x14ac:dyDescent="0.3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39"/>
        <v>2.2497323943661969</v>
      </c>
      <c r="H186" s="3">
        <f t="shared" si="39"/>
        <v>3.2318330948771683</v>
      </c>
      <c r="I186" s="3">
        <f t="shared" si="39"/>
        <v>4.0878525566525203</v>
      </c>
      <c r="J186" s="3">
        <f t="shared" si="39"/>
        <v>1.6421588892162458</v>
      </c>
      <c r="K186" s="3">
        <f t="shared" si="39"/>
        <v>0.1279722567201548</v>
      </c>
      <c r="L186" s="3">
        <f t="shared" si="30"/>
        <v>286.3395491918323</v>
      </c>
      <c r="M186" s="3">
        <v>0</v>
      </c>
      <c r="N186" s="3">
        <f t="shared" si="35"/>
        <v>2.2497323943661969</v>
      </c>
      <c r="O186" s="3">
        <f t="shared" si="31"/>
        <v>3.2318330948771683</v>
      </c>
      <c r="P186" s="3">
        <f t="shared" si="32"/>
        <v>4.0878525566525203</v>
      </c>
      <c r="Q186" s="3">
        <f t="shared" si="33"/>
        <v>1.6421588892162458</v>
      </c>
      <c r="R186" s="3">
        <f t="shared" si="34"/>
        <v>0.1279722567201548</v>
      </c>
      <c r="S186" s="3">
        <f t="shared" si="36"/>
        <v>286.3395491918323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x14ac:dyDescent="0.3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39"/>
        <v>2.3139999999999996</v>
      </c>
      <c r="H187" s="3">
        <f t="shared" si="39"/>
        <v>3.3218154648397449</v>
      </c>
      <c r="I187" s="3">
        <f t="shared" si="39"/>
        <v>4.1911800650307578</v>
      </c>
      <c r="J187" s="3">
        <f t="shared" si="39"/>
        <v>1.6719390638803255</v>
      </c>
      <c r="K187" s="3">
        <f t="shared" si="39"/>
        <v>0.12705571701169985</v>
      </c>
      <c r="L187" s="3">
        <f t="shared" si="30"/>
        <v>286.62599031076252</v>
      </c>
      <c r="M187" s="3">
        <v>0</v>
      </c>
      <c r="N187" s="3">
        <f t="shared" si="35"/>
        <v>2.3139999999999996</v>
      </c>
      <c r="O187" s="3">
        <f t="shared" si="31"/>
        <v>3.3218154648397449</v>
      </c>
      <c r="P187" s="3">
        <f t="shared" si="32"/>
        <v>4.1911800650307578</v>
      </c>
      <c r="Q187" s="3">
        <f t="shared" si="33"/>
        <v>1.6719390638803255</v>
      </c>
      <c r="R187" s="3">
        <f t="shared" si="34"/>
        <v>0.12705571701169985</v>
      </c>
      <c r="S187" s="3">
        <f t="shared" si="36"/>
        <v>286.62599031076252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x14ac:dyDescent="0.3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39"/>
        <v>2.371370892018779</v>
      </c>
      <c r="H188" s="3">
        <f t="shared" si="39"/>
        <v>3.4009399619736334</v>
      </c>
      <c r="I188" s="3">
        <f t="shared" si="39"/>
        <v>4.2761441221306207</v>
      </c>
      <c r="J188" s="3">
        <f t="shared" si="39"/>
        <v>1.6867550799922717</v>
      </c>
      <c r="K188" s="3">
        <f t="shared" si="39"/>
        <v>0.12119464325842901</v>
      </c>
      <c r="L188" s="3">
        <f t="shared" si="30"/>
        <v>286.85640469937374</v>
      </c>
      <c r="M188" s="3">
        <v>0</v>
      </c>
      <c r="N188" s="3">
        <f t="shared" si="35"/>
        <v>2.371370892018779</v>
      </c>
      <c r="O188" s="3">
        <f t="shared" si="31"/>
        <v>3.4009399619736334</v>
      </c>
      <c r="P188" s="3">
        <f t="shared" si="32"/>
        <v>4.2761441221306207</v>
      </c>
      <c r="Q188" s="3">
        <f t="shared" si="33"/>
        <v>1.6867550799922717</v>
      </c>
      <c r="R188" s="3">
        <f t="shared" si="34"/>
        <v>0.12119464325842901</v>
      </c>
      <c r="S188" s="3">
        <f t="shared" si="36"/>
        <v>286.85640469937374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x14ac:dyDescent="0.3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39"/>
        <v>2.4230657276995302</v>
      </c>
      <c r="H189" s="3">
        <f t="shared" si="39"/>
        <v>3.4711143908839301</v>
      </c>
      <c r="I189" s="3">
        <f t="shared" si="39"/>
        <v>4.3459959083408819</v>
      </c>
      <c r="J189" s="3">
        <f t="shared" si="39"/>
        <v>1.6898092107254004</v>
      </c>
      <c r="K189" s="3">
        <f t="shared" si="39"/>
        <v>0.11327352514513464</v>
      </c>
      <c r="L189" s="3">
        <f t="shared" si="30"/>
        <v>287.04325876279489</v>
      </c>
      <c r="M189" s="3">
        <v>0</v>
      </c>
      <c r="N189" s="3">
        <f t="shared" si="35"/>
        <v>2.4230657276995302</v>
      </c>
      <c r="O189" s="3">
        <f t="shared" si="31"/>
        <v>3.4711143908839301</v>
      </c>
      <c r="P189" s="3">
        <f t="shared" si="32"/>
        <v>4.3459959083408819</v>
      </c>
      <c r="Q189" s="3">
        <f t="shared" si="33"/>
        <v>1.6898092107254004</v>
      </c>
      <c r="R189" s="3">
        <f t="shared" si="34"/>
        <v>0.11327352514513464</v>
      </c>
      <c r="S189" s="3">
        <f t="shared" si="36"/>
        <v>287.04325876279489</v>
      </c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x14ac:dyDescent="0.3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39"/>
        <v>2.4775680751173708</v>
      </c>
      <c r="H190" s="3">
        <f t="shared" si="39"/>
        <v>3.5454150166684091</v>
      </c>
      <c r="I190" s="3">
        <f t="shared" si="39"/>
        <v>4.421820898977038</v>
      </c>
      <c r="J190" s="3">
        <f t="shared" si="39"/>
        <v>1.698087929604353</v>
      </c>
      <c r="K190" s="3">
        <f t="shared" si="39"/>
        <v>0.11062874856336206</v>
      </c>
      <c r="L190" s="3">
        <f t="shared" si="30"/>
        <v>287.25352066893055</v>
      </c>
      <c r="M190" s="3">
        <v>0</v>
      </c>
      <c r="N190" s="3">
        <f t="shared" si="35"/>
        <v>2.4775680751173708</v>
      </c>
      <c r="O190" s="3">
        <f t="shared" si="31"/>
        <v>3.5454150166684091</v>
      </c>
      <c r="P190" s="3">
        <f t="shared" si="32"/>
        <v>4.421820898977038</v>
      </c>
      <c r="Q190" s="3">
        <f t="shared" si="33"/>
        <v>1.698087929604353</v>
      </c>
      <c r="R190" s="3">
        <f t="shared" si="34"/>
        <v>0.11062874856336206</v>
      </c>
      <c r="S190" s="3">
        <f t="shared" si="36"/>
        <v>287.25352066893055</v>
      </c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x14ac:dyDescent="0.3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39"/>
        <v>2.5369530516431924</v>
      </c>
      <c r="H191" s="3">
        <f t="shared" si="39"/>
        <v>3.6270229762990089</v>
      </c>
      <c r="I191" s="3">
        <f t="shared" si="39"/>
        <v>4.5086468992310511</v>
      </c>
      <c r="J191" s="3">
        <f t="shared" si="39"/>
        <v>1.7152833826623444</v>
      </c>
      <c r="K191" s="3">
        <f t="shared" si="39"/>
        <v>0.11278047902302797</v>
      </c>
      <c r="L191" s="3">
        <f t="shared" si="30"/>
        <v>287.50068678885862</v>
      </c>
      <c r="M191" s="3">
        <v>0</v>
      </c>
      <c r="N191" s="3">
        <f t="shared" si="35"/>
        <v>2.5369530516431924</v>
      </c>
      <c r="O191" s="3">
        <f t="shared" si="31"/>
        <v>3.6270229762990089</v>
      </c>
      <c r="P191" s="3">
        <f t="shared" si="32"/>
        <v>4.5086468992310511</v>
      </c>
      <c r="Q191" s="3">
        <f t="shared" si="33"/>
        <v>1.7152833826623444</v>
      </c>
      <c r="R191" s="3">
        <f t="shared" si="34"/>
        <v>0.11278047902302797</v>
      </c>
      <c r="S191" s="3">
        <f t="shared" si="36"/>
        <v>287.50068678885862</v>
      </c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x14ac:dyDescent="0.3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39"/>
        <v>2.5996338028169013</v>
      </c>
      <c r="H192" s="3">
        <f t="shared" si="39"/>
        <v>3.713476852527843</v>
      </c>
      <c r="I192" s="3">
        <f t="shared" si="39"/>
        <v>4.6024201434899314</v>
      </c>
      <c r="J192" s="3">
        <f t="shared" si="39"/>
        <v>1.7378345417161556</v>
      </c>
      <c r="K192" s="3">
        <f t="shared" si="39"/>
        <v>0.11662078078585852</v>
      </c>
      <c r="L192" s="3">
        <f t="shared" si="30"/>
        <v>287.76998612133667</v>
      </c>
      <c r="M192" s="3">
        <v>0</v>
      </c>
      <c r="N192" s="3">
        <f t="shared" si="35"/>
        <v>2.5996338028169013</v>
      </c>
      <c r="O192" s="3">
        <f t="shared" si="31"/>
        <v>3.713476852527843</v>
      </c>
      <c r="P192" s="3">
        <f t="shared" si="32"/>
        <v>4.6024201434899314</v>
      </c>
      <c r="Q192" s="3">
        <f t="shared" si="33"/>
        <v>1.7378345417161556</v>
      </c>
      <c r="R192" s="3">
        <f t="shared" si="34"/>
        <v>0.11662078078585852</v>
      </c>
      <c r="S192" s="3">
        <f t="shared" si="36"/>
        <v>287.76998612133667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x14ac:dyDescent="0.3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39"/>
        <v>2.6686009389671361</v>
      </c>
      <c r="H193" s="3">
        <f t="shared" si="39"/>
        <v>3.8093642530605956</v>
      </c>
      <c r="I193" s="3">
        <f t="shared" si="39"/>
        <v>4.7104088839132627</v>
      </c>
      <c r="J193" s="3">
        <f t="shared" si="39"/>
        <v>1.7711866258287283</v>
      </c>
      <c r="K193" s="3">
        <f t="shared" si="39"/>
        <v>0.12378572229873744</v>
      </c>
      <c r="L193" s="3">
        <f t="shared" si="30"/>
        <v>288.08334642406845</v>
      </c>
      <c r="M193" s="3">
        <v>0</v>
      </c>
      <c r="N193" s="3">
        <f t="shared" si="35"/>
        <v>2.6686009389671361</v>
      </c>
      <c r="O193" s="3">
        <f t="shared" si="31"/>
        <v>3.8093642530605956</v>
      </c>
      <c r="P193" s="3">
        <f t="shared" si="32"/>
        <v>4.7104088839132627</v>
      </c>
      <c r="Q193" s="3">
        <f t="shared" si="33"/>
        <v>1.7711866258287283</v>
      </c>
      <c r="R193" s="3">
        <f t="shared" si="34"/>
        <v>0.12378572229873744</v>
      </c>
      <c r="S193" s="3">
        <f t="shared" si="36"/>
        <v>288.08334642406845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x14ac:dyDescent="0.3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39"/>
        <v>2.7423896713615021</v>
      </c>
      <c r="H194" s="3">
        <f t="shared" si="39"/>
        <v>3.9124057048630885</v>
      </c>
      <c r="I194" s="3">
        <f t="shared" si="39"/>
        <v>4.8288166775533963</v>
      </c>
      <c r="J194" s="3">
        <f t="shared" si="39"/>
        <v>1.8119057106995453</v>
      </c>
      <c r="K194" s="3">
        <f t="shared" si="39"/>
        <v>0.13184039918913976</v>
      </c>
      <c r="L194" s="3">
        <f t="shared" si="30"/>
        <v>288.42735816366667</v>
      </c>
      <c r="M194" s="3">
        <v>0</v>
      </c>
      <c r="N194" s="3">
        <f t="shared" si="35"/>
        <v>2.7423896713615021</v>
      </c>
      <c r="O194" s="3">
        <f t="shared" si="31"/>
        <v>3.9124057048630885</v>
      </c>
      <c r="P194" s="3">
        <f t="shared" si="32"/>
        <v>4.8288166775533963</v>
      </c>
      <c r="Q194" s="3">
        <f t="shared" si="33"/>
        <v>1.8119057106995453</v>
      </c>
      <c r="R194" s="3">
        <f t="shared" si="34"/>
        <v>0.13184039918913976</v>
      </c>
      <c r="S194" s="3">
        <f t="shared" si="36"/>
        <v>288.42735816366667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x14ac:dyDescent="0.3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39"/>
        <v>2.8120892018779342</v>
      </c>
      <c r="H195" s="3">
        <f t="shared" si="39"/>
        <v>4.008872606738584</v>
      </c>
      <c r="I195" s="3">
        <f t="shared" si="39"/>
        <v>4.9355694011605005</v>
      </c>
      <c r="J195" s="3">
        <f t="shared" si="39"/>
        <v>1.842434792501328</v>
      </c>
      <c r="K195" s="3">
        <f t="shared" si="39"/>
        <v>0.13358026777114429</v>
      </c>
      <c r="L195" s="3">
        <f t="shared" si="30"/>
        <v>288.73254627004951</v>
      </c>
      <c r="M195" s="3">
        <v>0</v>
      </c>
      <c r="N195" s="3">
        <f t="shared" si="35"/>
        <v>2.8120892018779342</v>
      </c>
      <c r="O195" s="3">
        <f t="shared" si="31"/>
        <v>4.008872606738584</v>
      </c>
      <c r="P195" s="3">
        <f t="shared" si="32"/>
        <v>4.9355694011605005</v>
      </c>
      <c r="Q195" s="3">
        <f t="shared" si="33"/>
        <v>1.842434792501328</v>
      </c>
      <c r="R195" s="3">
        <f t="shared" si="34"/>
        <v>0.13358026777114429</v>
      </c>
      <c r="S195" s="3">
        <f t="shared" si="36"/>
        <v>288.73254627004951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x14ac:dyDescent="0.3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39"/>
        <v>2.8848403755868546</v>
      </c>
      <c r="H196" s="3">
        <f t="shared" si="39"/>
        <v>4.1097689609634633</v>
      </c>
      <c r="I196" s="3">
        <f t="shared" si="39"/>
        <v>5.0484009610516392</v>
      </c>
      <c r="J196" s="3">
        <f t="shared" si="39"/>
        <v>1.8770883884397165</v>
      </c>
      <c r="K196" s="3">
        <f t="shared" si="39"/>
        <v>0.13698296925037637</v>
      </c>
      <c r="L196" s="3">
        <f t="shared" si="30"/>
        <v>289.05708165529205</v>
      </c>
      <c r="M196" s="3">
        <v>0</v>
      </c>
      <c r="N196" s="3">
        <f t="shared" si="35"/>
        <v>2.8848403755868546</v>
      </c>
      <c r="O196" s="3">
        <f t="shared" si="31"/>
        <v>4.1097689609634633</v>
      </c>
      <c r="P196" s="3">
        <f t="shared" si="32"/>
        <v>5.0484009610516392</v>
      </c>
      <c r="Q196" s="3">
        <f t="shared" si="33"/>
        <v>1.8770883884397165</v>
      </c>
      <c r="R196" s="3">
        <f t="shared" si="34"/>
        <v>0.13698296925037637</v>
      </c>
      <c r="S196" s="3">
        <f t="shared" si="36"/>
        <v>289.05708165529205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x14ac:dyDescent="0.3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39"/>
        <v>2.9641220657276994</v>
      </c>
      <c r="H197" s="3">
        <f t="shared" si="39"/>
        <v>4.2204346946579321</v>
      </c>
      <c r="I197" s="3">
        <f t="shared" si="39"/>
        <v>5.175793143623947</v>
      </c>
      <c r="J197" s="3">
        <f t="shared" si="39"/>
        <v>1.9223210188340307</v>
      </c>
      <c r="K197" s="3">
        <f t="shared" si="39"/>
        <v>0.14407028620178391</v>
      </c>
      <c r="L197" s="3">
        <f t="shared" si="30"/>
        <v>289.42674120904542</v>
      </c>
      <c r="M197" s="3">
        <v>0</v>
      </c>
      <c r="N197" s="3">
        <f t="shared" si="35"/>
        <v>2.9641220657276994</v>
      </c>
      <c r="O197" s="3">
        <f t="shared" si="31"/>
        <v>4.2204346946579321</v>
      </c>
      <c r="P197" s="3">
        <f t="shared" si="32"/>
        <v>5.175793143623947</v>
      </c>
      <c r="Q197" s="3">
        <f t="shared" si="33"/>
        <v>1.9223210188340307</v>
      </c>
      <c r="R197" s="3">
        <f t="shared" si="34"/>
        <v>0.14407028620178391</v>
      </c>
      <c r="S197" s="3">
        <f t="shared" si="36"/>
        <v>289.42674120904542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x14ac:dyDescent="0.3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39"/>
        <v>3.0455399061032864</v>
      </c>
      <c r="H198" s="3">
        <f t="shared" si="39"/>
        <v>4.3340823685866887</v>
      </c>
      <c r="I198" s="3">
        <f t="shared" si="39"/>
        <v>5.3067336058234735</v>
      </c>
      <c r="J198" s="3">
        <f t="shared" si="39"/>
        <v>1.9690776324794006</v>
      </c>
      <c r="K198" s="3">
        <f t="shared" si="39"/>
        <v>0.15001215371617657</v>
      </c>
      <c r="L198" s="3">
        <f t="shared" si="30"/>
        <v>289.80544566670903</v>
      </c>
      <c r="M198" s="3">
        <v>0</v>
      </c>
      <c r="N198" s="3">
        <f t="shared" si="35"/>
        <v>3.0455399061032864</v>
      </c>
      <c r="O198" s="3">
        <f t="shared" si="31"/>
        <v>4.3340823685866887</v>
      </c>
      <c r="P198" s="3">
        <f t="shared" si="32"/>
        <v>5.3067336058234735</v>
      </c>
      <c r="Q198" s="3">
        <f t="shared" si="33"/>
        <v>1.9690776324794006</v>
      </c>
      <c r="R198" s="3">
        <f t="shared" si="34"/>
        <v>0.15001215371617657</v>
      </c>
      <c r="S198" s="3">
        <f t="shared" si="36"/>
        <v>289.80544566670903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x14ac:dyDescent="0.3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40">G198*(1-G$5)+G$4*$F198*$L$4/1000</f>
        <v>3.1274460093896712</v>
      </c>
      <c r="H199" s="3">
        <f t="shared" si="40"/>
        <v>4.448168568075384</v>
      </c>
      <c r="I199" s="3">
        <f t="shared" si="40"/>
        <v>5.4371183824275091</v>
      </c>
      <c r="J199" s="3">
        <f t="shared" si="40"/>
        <v>2.0141021549193683</v>
      </c>
      <c r="K199" s="3">
        <f t="shared" si="40"/>
        <v>0.15399166539406631</v>
      </c>
      <c r="L199" s="3">
        <f t="shared" ref="L199:L262" si="41">SUM(G199:K199,L$5)</f>
        <v>290.18082678020602</v>
      </c>
      <c r="M199" s="3">
        <v>0</v>
      </c>
      <c r="N199" s="3">
        <f t="shared" si="35"/>
        <v>3.1274460093896712</v>
      </c>
      <c r="O199" s="3">
        <f t="shared" ref="O199:O262" si="42">O198*(1-O$5)+O$4*($F198+$M198)*$L$4/1000</f>
        <v>4.448168568075384</v>
      </c>
      <c r="P199" s="3">
        <f t="shared" ref="P199:P262" si="43">P198*(1-P$5)+P$4*($F198+$M198)*$L$4/1000</f>
        <v>5.4371183824275091</v>
      </c>
      <c r="Q199" s="3">
        <f t="shared" ref="Q199:Q262" si="44">Q198*(1-Q$5)+Q$4*($F198+$M198)*$L$4/1000</f>
        <v>2.0141021549193683</v>
      </c>
      <c r="R199" s="3">
        <f t="shared" ref="R199:R262" si="45">R198*(1-R$5)+R$4*($F198+$M198)*$L$4/1000</f>
        <v>0.15399166539406631</v>
      </c>
      <c r="S199" s="3">
        <f t="shared" si="36"/>
        <v>290.18082678020602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x14ac:dyDescent="0.3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40"/>
        <v>3.2123427230046948</v>
      </c>
      <c r="H200" s="3">
        <f t="shared" si="40"/>
        <v>4.5665418519853072</v>
      </c>
      <c r="I200" s="3">
        <f t="shared" si="40"/>
        <v>5.5731145566035076</v>
      </c>
      <c r="J200" s="3">
        <f t="shared" si="40"/>
        <v>2.0623057416518256</v>
      </c>
      <c r="K200" s="3">
        <f t="shared" si="40"/>
        <v>0.15870583072095895</v>
      </c>
      <c r="L200" s="3">
        <f t="shared" si="41"/>
        <v>290.5730107039663</v>
      </c>
      <c r="M200" s="3">
        <v>0</v>
      </c>
      <c r="N200" s="3">
        <f t="shared" ref="N200:N263" si="46">N199*(1-N$5)+N$4*($F199+$M199)*$L$4/1000</f>
        <v>3.2123427230046948</v>
      </c>
      <c r="O200" s="3">
        <f t="shared" si="42"/>
        <v>4.5665418519853072</v>
      </c>
      <c r="P200" s="3">
        <f t="shared" si="43"/>
        <v>5.5731145566035076</v>
      </c>
      <c r="Q200" s="3">
        <f t="shared" si="44"/>
        <v>2.0623057416518256</v>
      </c>
      <c r="R200" s="3">
        <f t="shared" si="45"/>
        <v>0.15870583072095895</v>
      </c>
      <c r="S200" s="3">
        <f t="shared" ref="S200:S263" si="47">SUM(N200:R200,S$5)</f>
        <v>290.5730107039663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x14ac:dyDescent="0.3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40"/>
        <v>3.2967511737089201</v>
      </c>
      <c r="H201" s="3">
        <f t="shared" si="40"/>
        <v>4.683838313742978</v>
      </c>
      <c r="I201" s="3">
        <f t="shared" si="40"/>
        <v>5.7060834284355142</v>
      </c>
      <c r="J201" s="3">
        <f t="shared" si="40"/>
        <v>2.1068166418831882</v>
      </c>
      <c r="K201" s="3">
        <f t="shared" si="40"/>
        <v>0.16118952967221351</v>
      </c>
      <c r="L201" s="3">
        <f t="shared" si="41"/>
        <v>290.9546790874428</v>
      </c>
      <c r="M201" s="3">
        <v>0</v>
      </c>
      <c r="N201" s="3">
        <f t="shared" si="46"/>
        <v>3.2967511737089201</v>
      </c>
      <c r="O201" s="3">
        <f t="shared" si="42"/>
        <v>4.683838313742978</v>
      </c>
      <c r="P201" s="3">
        <f t="shared" si="43"/>
        <v>5.7060834284355142</v>
      </c>
      <c r="Q201" s="3">
        <f t="shared" si="44"/>
        <v>2.1068166418831882</v>
      </c>
      <c r="R201" s="3">
        <f t="shared" si="45"/>
        <v>0.16118952967221351</v>
      </c>
      <c r="S201" s="3">
        <f t="shared" si="47"/>
        <v>290.9546790874428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x14ac:dyDescent="0.3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40"/>
        <v>3.3675492957746478</v>
      </c>
      <c r="H202" s="3">
        <f t="shared" si="40"/>
        <v>4.7798731222911037</v>
      </c>
      <c r="I202" s="3">
        <f t="shared" si="40"/>
        <v>5.8037651627565348</v>
      </c>
      <c r="J202" s="3">
        <f t="shared" si="40"/>
        <v>2.1226110653999561</v>
      </c>
      <c r="K202" s="3">
        <f t="shared" si="40"/>
        <v>0.15222648566757038</v>
      </c>
      <c r="L202" s="3">
        <f t="shared" si="41"/>
        <v>291.2260251318898</v>
      </c>
      <c r="M202" s="3">
        <v>0</v>
      </c>
      <c r="N202" s="3">
        <f t="shared" si="46"/>
        <v>3.3675492957746478</v>
      </c>
      <c r="O202" s="3">
        <f t="shared" si="42"/>
        <v>4.7798731222911037</v>
      </c>
      <c r="P202" s="3">
        <f t="shared" si="43"/>
        <v>5.8037651627565348</v>
      </c>
      <c r="Q202" s="3">
        <f t="shared" si="44"/>
        <v>2.1226110653999561</v>
      </c>
      <c r="R202" s="3">
        <f t="shared" si="45"/>
        <v>0.15222648566757038</v>
      </c>
      <c r="S202" s="3">
        <f t="shared" si="47"/>
        <v>291.2260251318898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x14ac:dyDescent="0.3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40"/>
        <v>3.4431079812206571</v>
      </c>
      <c r="H203" s="3">
        <f t="shared" si="40"/>
        <v>4.8829676798714976</v>
      </c>
      <c r="I203" s="3">
        <f t="shared" si="40"/>
        <v>5.9118540625365554</v>
      </c>
      <c r="J203" s="3">
        <f t="shared" si="40"/>
        <v>2.1466581327340513</v>
      </c>
      <c r="K203" s="3">
        <f t="shared" si="40"/>
        <v>0.15045209650538674</v>
      </c>
      <c r="L203" s="3">
        <f t="shared" si="41"/>
        <v>291.53503995286815</v>
      </c>
      <c r="M203" s="3">
        <v>0</v>
      </c>
      <c r="N203" s="3">
        <f t="shared" si="46"/>
        <v>3.4431079812206571</v>
      </c>
      <c r="O203" s="3">
        <f t="shared" si="42"/>
        <v>4.8829676798714976</v>
      </c>
      <c r="P203" s="3">
        <f t="shared" si="43"/>
        <v>5.9118540625365554</v>
      </c>
      <c r="Q203" s="3">
        <f t="shared" si="44"/>
        <v>2.1466581327340513</v>
      </c>
      <c r="R203" s="3">
        <f t="shared" si="45"/>
        <v>0.15045209650538674</v>
      </c>
      <c r="S203" s="3">
        <f t="shared" si="47"/>
        <v>291.53503995286815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x14ac:dyDescent="0.3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40"/>
        <v>3.5280657276995302</v>
      </c>
      <c r="H204" s="3">
        <f t="shared" si="40"/>
        <v>5.0002387151382299</v>
      </c>
      <c r="I204" s="3">
        <f t="shared" si="40"/>
        <v>6.0416282767666081</v>
      </c>
      <c r="J204" s="3">
        <f t="shared" si="40"/>
        <v>2.1874065840827313</v>
      </c>
      <c r="K204" s="3">
        <f t="shared" si="40"/>
        <v>0.15660592202461737</v>
      </c>
      <c r="L204" s="3">
        <f t="shared" si="41"/>
        <v>291.9139452257117</v>
      </c>
      <c r="M204" s="3">
        <v>0</v>
      </c>
      <c r="N204" s="3">
        <f t="shared" si="46"/>
        <v>3.5280657276995302</v>
      </c>
      <c r="O204" s="3">
        <f t="shared" si="42"/>
        <v>5.0002387151382299</v>
      </c>
      <c r="P204" s="3">
        <f t="shared" si="43"/>
        <v>6.0416282767666081</v>
      </c>
      <c r="Q204" s="3">
        <f t="shared" si="44"/>
        <v>2.1874065840827313</v>
      </c>
      <c r="R204" s="3">
        <f t="shared" si="45"/>
        <v>0.15660592202461737</v>
      </c>
      <c r="S204" s="3">
        <f t="shared" si="47"/>
        <v>291.9139452257117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x14ac:dyDescent="0.3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40"/>
        <v>3.6177230046948354</v>
      </c>
      <c r="H205" s="3">
        <f t="shared" si="40"/>
        <v>5.1244171812289609</v>
      </c>
      <c r="I205" s="3">
        <f t="shared" si="40"/>
        <v>6.1812286566828059</v>
      </c>
      <c r="J205" s="3">
        <f t="shared" si="40"/>
        <v>2.2348647631985243</v>
      </c>
      <c r="K205" s="3">
        <f t="shared" si="40"/>
        <v>0.16395342935073115</v>
      </c>
      <c r="L205" s="3">
        <f t="shared" si="41"/>
        <v>292.32218703515588</v>
      </c>
      <c r="M205" s="3">
        <v>0</v>
      </c>
      <c r="N205" s="3">
        <f t="shared" si="46"/>
        <v>3.6177230046948354</v>
      </c>
      <c r="O205" s="3">
        <f t="shared" si="42"/>
        <v>5.1244171812289609</v>
      </c>
      <c r="P205" s="3">
        <f t="shared" si="43"/>
        <v>6.1812286566828059</v>
      </c>
      <c r="Q205" s="3">
        <f t="shared" si="44"/>
        <v>2.2348647631985243</v>
      </c>
      <c r="R205" s="3">
        <f t="shared" si="45"/>
        <v>0.16395342935073115</v>
      </c>
      <c r="S205" s="3">
        <f t="shared" si="47"/>
        <v>292.32218703515588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x14ac:dyDescent="0.3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40"/>
        <v>3.7043286384976524</v>
      </c>
      <c r="H206" s="3">
        <f t="shared" si="40"/>
        <v>5.2435591929658569</v>
      </c>
      <c r="I206" s="3">
        <f t="shared" si="40"/>
        <v>6.3114434972308091</v>
      </c>
      <c r="J206" s="3">
        <f t="shared" si="40"/>
        <v>2.2737432611421209</v>
      </c>
      <c r="K206" s="3">
        <f t="shared" si="40"/>
        <v>0.16606249997610675</v>
      </c>
      <c r="L206" s="3">
        <f t="shared" si="41"/>
        <v>292.69913708981255</v>
      </c>
      <c r="M206" s="3">
        <v>0</v>
      </c>
      <c r="N206" s="3">
        <f t="shared" si="46"/>
        <v>3.7043286384976524</v>
      </c>
      <c r="O206" s="3">
        <f t="shared" si="42"/>
        <v>5.2435591929658569</v>
      </c>
      <c r="P206" s="3">
        <f t="shared" si="43"/>
        <v>6.3114434972308091</v>
      </c>
      <c r="Q206" s="3">
        <f t="shared" si="44"/>
        <v>2.2737432611421209</v>
      </c>
      <c r="R206" s="3">
        <f t="shared" si="45"/>
        <v>0.16606249997610675</v>
      </c>
      <c r="S206" s="3">
        <f t="shared" si="47"/>
        <v>292.69913708981255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x14ac:dyDescent="0.3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40"/>
        <v>3.8038122065727697</v>
      </c>
      <c r="H207" s="3">
        <f t="shared" si="40"/>
        <v>5.3821856480389538</v>
      </c>
      <c r="I207" s="3">
        <f t="shared" si="40"/>
        <v>6.4716100445061979</v>
      </c>
      <c r="J207" s="3">
        <f t="shared" si="40"/>
        <v>2.3351660109425181</v>
      </c>
      <c r="K207" s="3">
        <f t="shared" si="40"/>
        <v>0.17724781926028133</v>
      </c>
      <c r="L207" s="3">
        <f t="shared" si="41"/>
        <v>293.17002172932069</v>
      </c>
      <c r="M207" s="3">
        <v>0</v>
      </c>
      <c r="N207" s="3">
        <f t="shared" si="46"/>
        <v>3.8038122065727697</v>
      </c>
      <c r="O207" s="3">
        <f t="shared" si="42"/>
        <v>5.3821856480389538</v>
      </c>
      <c r="P207" s="3">
        <f t="shared" si="43"/>
        <v>6.4716100445061979</v>
      </c>
      <c r="Q207" s="3">
        <f t="shared" si="44"/>
        <v>2.3351660109425181</v>
      </c>
      <c r="R207" s="3">
        <f t="shared" si="45"/>
        <v>0.17724781926028133</v>
      </c>
      <c r="S207" s="3">
        <f t="shared" si="47"/>
        <v>293.17002172932069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x14ac:dyDescent="0.3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40"/>
        <v>3.9116572769953049</v>
      </c>
      <c r="H208" s="3">
        <f t="shared" si="40"/>
        <v>5.5332945873545478</v>
      </c>
      <c r="I208" s="3">
        <f t="shared" si="40"/>
        <v>6.6502088973620275</v>
      </c>
      <c r="J208" s="3">
        <f t="shared" si="40"/>
        <v>2.4091596843576024</v>
      </c>
      <c r="K208" s="3">
        <f t="shared" si="40"/>
        <v>0.19046398322743729</v>
      </c>
      <c r="L208" s="3">
        <f t="shared" si="41"/>
        <v>293.69478442929693</v>
      </c>
      <c r="M208" s="3">
        <v>0</v>
      </c>
      <c r="N208" s="3">
        <f t="shared" si="46"/>
        <v>3.9116572769953049</v>
      </c>
      <c r="O208" s="3">
        <f t="shared" si="42"/>
        <v>5.5332945873545478</v>
      </c>
      <c r="P208" s="3">
        <f t="shared" si="43"/>
        <v>6.6502088973620275</v>
      </c>
      <c r="Q208" s="3">
        <f t="shared" si="44"/>
        <v>2.4091596843576024</v>
      </c>
      <c r="R208" s="3">
        <f t="shared" si="45"/>
        <v>0.19046398322743729</v>
      </c>
      <c r="S208" s="3">
        <f t="shared" si="47"/>
        <v>293.69478442929693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x14ac:dyDescent="0.3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40"/>
        <v>4.0212112676056337</v>
      </c>
      <c r="H209" s="3">
        <f t="shared" si="40"/>
        <v>5.6866169294412305</v>
      </c>
      <c r="I209" s="3">
        <f t="shared" si="40"/>
        <v>6.8306170591858955</v>
      </c>
      <c r="J209" s="3">
        <f t="shared" si="40"/>
        <v>2.4822127168123798</v>
      </c>
      <c r="K209" s="3">
        <f t="shared" si="40"/>
        <v>0.19979454586791706</v>
      </c>
      <c r="L209" s="3">
        <f t="shared" si="41"/>
        <v>294.22045251891308</v>
      </c>
      <c r="M209" s="3">
        <v>0</v>
      </c>
      <c r="N209" s="3">
        <f t="shared" si="46"/>
        <v>4.0212112676056337</v>
      </c>
      <c r="O209" s="3">
        <f t="shared" si="42"/>
        <v>5.6866169294412305</v>
      </c>
      <c r="P209" s="3">
        <f t="shared" si="43"/>
        <v>6.8306170591858955</v>
      </c>
      <c r="Q209" s="3">
        <f t="shared" si="44"/>
        <v>2.4822127168123798</v>
      </c>
      <c r="R209" s="3">
        <f t="shared" si="45"/>
        <v>0.19979454586791706</v>
      </c>
      <c r="S209" s="3">
        <f t="shared" si="47"/>
        <v>294.22045251891308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x14ac:dyDescent="0.3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40"/>
        <v>4.1335727699530516</v>
      </c>
      <c r="H210" s="3">
        <f t="shared" si="40"/>
        <v>5.8438367260068711</v>
      </c>
      <c r="I210" s="3">
        <f t="shared" si="40"/>
        <v>7.0155144696705936</v>
      </c>
      <c r="J210" s="3">
        <f t="shared" si="40"/>
        <v>2.5564915202240117</v>
      </c>
      <c r="K210" s="3">
        <f t="shared" si="40"/>
        <v>0.20761344259488285</v>
      </c>
      <c r="L210" s="3">
        <f t="shared" si="41"/>
        <v>294.75702892844942</v>
      </c>
      <c r="M210" s="3">
        <v>0</v>
      </c>
      <c r="N210" s="3">
        <f t="shared" si="46"/>
        <v>4.1335727699530516</v>
      </c>
      <c r="O210" s="3">
        <f t="shared" si="42"/>
        <v>5.8438367260068711</v>
      </c>
      <c r="P210" s="3">
        <f t="shared" si="43"/>
        <v>7.0155144696705936</v>
      </c>
      <c r="Q210" s="3">
        <f t="shared" si="44"/>
        <v>2.5564915202240117</v>
      </c>
      <c r="R210" s="3">
        <f t="shared" si="45"/>
        <v>0.20761344259488285</v>
      </c>
      <c r="S210" s="3">
        <f t="shared" si="47"/>
        <v>294.75702892844942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x14ac:dyDescent="0.3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40"/>
        <v>4.2473990610328638</v>
      </c>
      <c r="H211" s="3">
        <f t="shared" si="40"/>
        <v>6.0028775273381338</v>
      </c>
      <c r="I211" s="3">
        <f t="shared" si="40"/>
        <v>7.201535707036423</v>
      </c>
      <c r="J211" s="3">
        <f t="shared" si="40"/>
        <v>2.6293439105269663</v>
      </c>
      <c r="K211" s="3">
        <f t="shared" si="40"/>
        <v>0.21348260374829464</v>
      </c>
      <c r="L211" s="3">
        <f t="shared" si="41"/>
        <v>295.29463880968268</v>
      </c>
      <c r="M211" s="3">
        <v>0</v>
      </c>
      <c r="N211" s="3">
        <f t="shared" si="46"/>
        <v>4.2473990610328638</v>
      </c>
      <c r="O211" s="3">
        <f t="shared" si="42"/>
        <v>6.0028775273381338</v>
      </c>
      <c r="P211" s="3">
        <f t="shared" si="43"/>
        <v>7.201535707036423</v>
      </c>
      <c r="Q211" s="3">
        <f t="shared" si="44"/>
        <v>2.6293439105269663</v>
      </c>
      <c r="R211" s="3">
        <f t="shared" si="45"/>
        <v>0.21348260374829464</v>
      </c>
      <c r="S211" s="3">
        <f t="shared" si="47"/>
        <v>295.29463880968268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x14ac:dyDescent="0.3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40"/>
        <v>4.3720892018779338</v>
      </c>
      <c r="H212" s="3">
        <f t="shared" si="40"/>
        <v>6.1781944176931756</v>
      </c>
      <c r="I212" s="3">
        <f t="shared" si="40"/>
        <v>7.4118018368215628</v>
      </c>
      <c r="J212" s="3">
        <f t="shared" si="40"/>
        <v>2.718926491588598</v>
      </c>
      <c r="K212" s="3">
        <f t="shared" si="40"/>
        <v>0.22539923744637033</v>
      </c>
      <c r="L212" s="3">
        <f t="shared" si="41"/>
        <v>295.90641118542766</v>
      </c>
      <c r="M212" s="3">
        <v>0</v>
      </c>
      <c r="N212" s="3">
        <f t="shared" si="46"/>
        <v>4.3720892018779338</v>
      </c>
      <c r="O212" s="3">
        <f t="shared" si="42"/>
        <v>6.1781944176931756</v>
      </c>
      <c r="P212" s="3">
        <f t="shared" si="43"/>
        <v>7.4118018368215628</v>
      </c>
      <c r="Q212" s="3">
        <f t="shared" si="44"/>
        <v>2.718926491588598</v>
      </c>
      <c r="R212" s="3">
        <f t="shared" si="45"/>
        <v>0.22539923744637033</v>
      </c>
      <c r="S212" s="3">
        <f t="shared" si="47"/>
        <v>295.90641118542766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x14ac:dyDescent="0.3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40"/>
        <v>4.5049577464788726</v>
      </c>
      <c r="H213" s="3">
        <f t="shared" si="40"/>
        <v>6.3656111656653849</v>
      </c>
      <c r="I213" s="3">
        <f t="shared" si="40"/>
        <v>7.6393771005090541</v>
      </c>
      <c r="J213" s="3">
        <f t="shared" si="40"/>
        <v>2.8191192009593293</v>
      </c>
      <c r="K213" s="3">
        <f t="shared" si="40"/>
        <v>0.23891812095702458</v>
      </c>
      <c r="L213" s="3">
        <f t="shared" si="41"/>
        <v>296.56798333456965</v>
      </c>
      <c r="M213" s="3">
        <v>0</v>
      </c>
      <c r="N213" s="3">
        <f t="shared" si="46"/>
        <v>4.5049577464788726</v>
      </c>
      <c r="O213" s="3">
        <f t="shared" si="42"/>
        <v>6.3656111656653849</v>
      </c>
      <c r="P213" s="3">
        <f t="shared" si="43"/>
        <v>7.6393771005090541</v>
      </c>
      <c r="Q213" s="3">
        <f t="shared" si="44"/>
        <v>2.8191192009593293</v>
      </c>
      <c r="R213" s="3">
        <f t="shared" si="45"/>
        <v>0.23891812095702458</v>
      </c>
      <c r="S213" s="3">
        <f t="shared" si="47"/>
        <v>296.56798333456965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x14ac:dyDescent="0.3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40"/>
        <v>4.6435023474178401</v>
      </c>
      <c r="H214" s="3">
        <f t="shared" si="40"/>
        <v>6.5612447189264618</v>
      </c>
      <c r="I214" s="3">
        <f t="shared" si="40"/>
        <v>7.8778695398298328</v>
      </c>
      <c r="J214" s="3">
        <f t="shared" si="40"/>
        <v>2.9245037087927948</v>
      </c>
      <c r="K214" s="3">
        <f t="shared" si="40"/>
        <v>0.2514839354744185</v>
      </c>
      <c r="L214" s="3">
        <f t="shared" si="41"/>
        <v>297.25860425044135</v>
      </c>
      <c r="M214" s="3">
        <v>0</v>
      </c>
      <c r="N214" s="3">
        <f t="shared" si="46"/>
        <v>4.6435023474178401</v>
      </c>
      <c r="O214" s="3">
        <f t="shared" si="42"/>
        <v>6.5612447189264618</v>
      </c>
      <c r="P214" s="3">
        <f t="shared" si="43"/>
        <v>7.8778695398298328</v>
      </c>
      <c r="Q214" s="3">
        <f t="shared" si="44"/>
        <v>2.9245037087927948</v>
      </c>
      <c r="R214" s="3">
        <f t="shared" si="45"/>
        <v>0.2514839354744185</v>
      </c>
      <c r="S214" s="3">
        <f t="shared" si="47"/>
        <v>297.25860425044135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x14ac:dyDescent="0.3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48">G214*(1-G$5)+G$4*$F214*$L$4/1000</f>
        <v>4.7857089201877931</v>
      </c>
      <c r="H215" s="3">
        <f t="shared" si="48"/>
        <v>6.7619738812500838</v>
      </c>
      <c r="I215" s="3">
        <f t="shared" si="48"/>
        <v>8.122174871249797</v>
      </c>
      <c r="J215" s="3">
        <f t="shared" si="48"/>
        <v>3.0309101845284601</v>
      </c>
      <c r="K215" s="3">
        <f t="shared" si="48"/>
        <v>0.26192238865193074</v>
      </c>
      <c r="L215" s="3">
        <f t="shared" si="41"/>
        <v>297.96269024586809</v>
      </c>
      <c r="M215" s="3">
        <v>0</v>
      </c>
      <c r="N215" s="3">
        <f t="shared" si="46"/>
        <v>4.7857089201877931</v>
      </c>
      <c r="O215" s="3">
        <f t="shared" si="42"/>
        <v>6.7619738812500838</v>
      </c>
      <c r="P215" s="3">
        <f t="shared" si="43"/>
        <v>8.122174871249797</v>
      </c>
      <c r="Q215" s="3">
        <f t="shared" si="44"/>
        <v>3.0309101845284601</v>
      </c>
      <c r="R215" s="3">
        <f t="shared" si="45"/>
        <v>0.26192238865193074</v>
      </c>
      <c r="S215" s="3">
        <f t="shared" si="47"/>
        <v>297.96269024586809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x14ac:dyDescent="0.3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48"/>
        <v>4.9354835680751172</v>
      </c>
      <c r="H216" s="3">
        <f t="shared" si="48"/>
        <v>6.9737940241347243</v>
      </c>
      <c r="I216" s="3">
        <f t="shared" si="48"/>
        <v>8.3818300940252133</v>
      </c>
      <c r="J216" s="3">
        <f t="shared" si="48"/>
        <v>3.1457919834421926</v>
      </c>
      <c r="K216" s="3">
        <f t="shared" si="48"/>
        <v>0.27407522678819812</v>
      </c>
      <c r="L216" s="3">
        <f t="shared" si="41"/>
        <v>298.71097489646547</v>
      </c>
      <c r="M216" s="3">
        <v>0</v>
      </c>
      <c r="N216" s="3">
        <f t="shared" si="46"/>
        <v>4.9354835680751172</v>
      </c>
      <c r="O216" s="3">
        <f t="shared" si="42"/>
        <v>6.9737940241347243</v>
      </c>
      <c r="P216" s="3">
        <f t="shared" si="43"/>
        <v>8.3818300940252133</v>
      </c>
      <c r="Q216" s="3">
        <f t="shared" si="44"/>
        <v>3.1457919834421926</v>
      </c>
      <c r="R216" s="3">
        <f t="shared" si="45"/>
        <v>0.27407522678819812</v>
      </c>
      <c r="S216" s="3">
        <f t="shared" si="47"/>
        <v>298.71097489646547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x14ac:dyDescent="0.3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48"/>
        <v>5.0922769953051645</v>
      </c>
      <c r="H217" s="3">
        <f t="shared" si="48"/>
        <v>7.1958295655387117</v>
      </c>
      <c r="I217" s="3">
        <f t="shared" si="48"/>
        <v>8.6552770597842681</v>
      </c>
      <c r="J217" s="3">
        <f t="shared" si="48"/>
        <v>3.2676085989378469</v>
      </c>
      <c r="K217" s="3">
        <f t="shared" si="48"/>
        <v>0.28684535675323308</v>
      </c>
      <c r="L217" s="3">
        <f t="shared" si="41"/>
        <v>299.49783757631923</v>
      </c>
      <c r="M217" s="3">
        <v>0</v>
      </c>
      <c r="N217" s="3">
        <f t="shared" si="46"/>
        <v>5.0922769953051645</v>
      </c>
      <c r="O217" s="3">
        <f t="shared" si="42"/>
        <v>7.1958295655387117</v>
      </c>
      <c r="P217" s="3">
        <f t="shared" si="43"/>
        <v>8.6552770597842681</v>
      </c>
      <c r="Q217" s="3">
        <f t="shared" si="44"/>
        <v>3.2676085989378469</v>
      </c>
      <c r="R217" s="3">
        <f t="shared" si="45"/>
        <v>0.28684535675323308</v>
      </c>
      <c r="S217" s="3">
        <f t="shared" si="47"/>
        <v>299.49783757631923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x14ac:dyDescent="0.3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48"/>
        <v>5.2497417840375586</v>
      </c>
      <c r="H218" s="3">
        <f t="shared" si="48"/>
        <v>7.4182871443793204</v>
      </c>
      <c r="I218" s="3">
        <f t="shared" si="48"/>
        <v>8.926706234112773</v>
      </c>
      <c r="J218" s="3">
        <f t="shared" si="48"/>
        <v>3.3837572939762017</v>
      </c>
      <c r="K218" s="3">
        <f t="shared" si="48"/>
        <v>0.29510726403042442</v>
      </c>
      <c r="L218" s="3">
        <f t="shared" si="41"/>
        <v>300.27359972053625</v>
      </c>
      <c r="M218" s="3">
        <v>0</v>
      </c>
      <c r="N218" s="3">
        <f t="shared" si="46"/>
        <v>5.2497417840375586</v>
      </c>
      <c r="O218" s="3">
        <f t="shared" si="42"/>
        <v>7.4182871443793204</v>
      </c>
      <c r="P218" s="3">
        <f t="shared" si="43"/>
        <v>8.926706234112773</v>
      </c>
      <c r="Q218" s="3">
        <f t="shared" si="44"/>
        <v>3.3837572939762017</v>
      </c>
      <c r="R218" s="3">
        <f t="shared" si="45"/>
        <v>0.29510726403042442</v>
      </c>
      <c r="S218" s="3">
        <f t="shared" si="47"/>
        <v>300.27359972053625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x14ac:dyDescent="0.3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48"/>
        <v>5.4136760563380282</v>
      </c>
      <c r="H219" s="3">
        <f t="shared" si="48"/>
        <v>7.6500857874123716</v>
      </c>
      <c r="I219" s="3">
        <f t="shared" si="48"/>
        <v>9.2104170015195468</v>
      </c>
      <c r="J219" s="3">
        <f t="shared" si="48"/>
        <v>3.5057120937756472</v>
      </c>
      <c r="K219" s="3">
        <f t="shared" si="48"/>
        <v>0.30509488992334016</v>
      </c>
      <c r="L219" s="3">
        <f t="shared" si="41"/>
        <v>301.08498582896891</v>
      </c>
      <c r="M219" s="3">
        <v>0</v>
      </c>
      <c r="N219" s="3">
        <f t="shared" si="46"/>
        <v>5.4136760563380282</v>
      </c>
      <c r="O219" s="3">
        <f t="shared" si="42"/>
        <v>7.6500857874123716</v>
      </c>
      <c r="P219" s="3">
        <f t="shared" si="43"/>
        <v>9.2104170015195468</v>
      </c>
      <c r="Q219" s="3">
        <f t="shared" si="44"/>
        <v>3.5057120937756472</v>
      </c>
      <c r="R219" s="3">
        <f t="shared" si="45"/>
        <v>0.30509488992334016</v>
      </c>
      <c r="S219" s="3">
        <f t="shared" si="47"/>
        <v>301.08498582896891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x14ac:dyDescent="0.3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48"/>
        <v>5.5865821596244132</v>
      </c>
      <c r="H220" s="3">
        <f t="shared" si="48"/>
        <v>7.895049562349195</v>
      </c>
      <c r="I220" s="3">
        <f t="shared" si="48"/>
        <v>9.5124041353112165</v>
      </c>
      <c r="J220" s="3">
        <f t="shared" si="48"/>
        <v>3.6379535203975024</v>
      </c>
      <c r="K220" s="3">
        <f t="shared" si="48"/>
        <v>0.31805409969583753</v>
      </c>
      <c r="L220" s="3">
        <f t="shared" si="41"/>
        <v>301.95004347737819</v>
      </c>
      <c r="M220" s="3">
        <v>0</v>
      </c>
      <c r="N220" s="3">
        <f t="shared" si="46"/>
        <v>5.5865821596244132</v>
      </c>
      <c r="O220" s="3">
        <f t="shared" si="42"/>
        <v>7.895049562349195</v>
      </c>
      <c r="P220" s="3">
        <f t="shared" si="43"/>
        <v>9.5124041353112165</v>
      </c>
      <c r="Q220" s="3">
        <f t="shared" si="44"/>
        <v>3.6379535203975024</v>
      </c>
      <c r="R220" s="3">
        <f t="shared" si="45"/>
        <v>0.31805409969583753</v>
      </c>
      <c r="S220" s="3">
        <f t="shared" si="47"/>
        <v>301.95004347737819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x14ac:dyDescent="0.3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48"/>
        <v>5.7693755868544603</v>
      </c>
      <c r="H221" s="3">
        <f t="shared" si="48"/>
        <v>8.1545507022225188</v>
      </c>
      <c r="I221" s="3">
        <f t="shared" si="48"/>
        <v>9.8346758399685257</v>
      </c>
      <c r="J221" s="3">
        <f t="shared" si="48"/>
        <v>3.7816544945713471</v>
      </c>
      <c r="K221" s="3">
        <f t="shared" si="48"/>
        <v>0.33351989155132167</v>
      </c>
      <c r="L221" s="3">
        <f t="shared" si="41"/>
        <v>302.87377651516817</v>
      </c>
      <c r="M221" s="3">
        <v>0</v>
      </c>
      <c r="N221" s="3">
        <f t="shared" si="46"/>
        <v>5.7693755868544603</v>
      </c>
      <c r="O221" s="3">
        <f t="shared" si="42"/>
        <v>8.1545507022225188</v>
      </c>
      <c r="P221" s="3">
        <f t="shared" si="43"/>
        <v>9.8346758399685257</v>
      </c>
      <c r="Q221" s="3">
        <f t="shared" si="44"/>
        <v>3.7816544945713471</v>
      </c>
      <c r="R221" s="3">
        <f t="shared" si="45"/>
        <v>0.33351989155132167</v>
      </c>
      <c r="S221" s="3">
        <f t="shared" si="47"/>
        <v>302.87377651516817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x14ac:dyDescent="0.3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48"/>
        <v>5.9604084507042252</v>
      </c>
      <c r="H222" s="3">
        <f t="shared" si="48"/>
        <v>8.4260140030391373</v>
      </c>
      <c r="I222" s="3">
        <f t="shared" si="48"/>
        <v>10.172903505459898</v>
      </c>
      <c r="J222" s="3">
        <f t="shared" si="48"/>
        <v>3.9329913542881836</v>
      </c>
      <c r="K222" s="3">
        <f t="shared" si="48"/>
        <v>0.34923839665742085</v>
      </c>
      <c r="L222" s="3">
        <f t="shared" si="41"/>
        <v>303.84155571014884</v>
      </c>
      <c r="M222" s="3">
        <v>0</v>
      </c>
      <c r="N222" s="3">
        <f t="shared" si="46"/>
        <v>5.9604084507042252</v>
      </c>
      <c r="O222" s="3">
        <f t="shared" si="42"/>
        <v>8.4260140030391373</v>
      </c>
      <c r="P222" s="3">
        <f t="shared" si="43"/>
        <v>10.172903505459898</v>
      </c>
      <c r="Q222" s="3">
        <f t="shared" si="44"/>
        <v>3.9329913542881836</v>
      </c>
      <c r="R222" s="3">
        <f t="shared" si="45"/>
        <v>0.34923839665742085</v>
      </c>
      <c r="S222" s="3">
        <f t="shared" si="47"/>
        <v>303.84155571014884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x14ac:dyDescent="0.3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48"/>
        <v>6.1610845070422533</v>
      </c>
      <c r="H223" s="3">
        <f t="shared" si="48"/>
        <v>8.7115661809497791</v>
      </c>
      <c r="I223" s="3">
        <f t="shared" si="48"/>
        <v>10.530328360112787</v>
      </c>
      <c r="J223" s="3">
        <f t="shared" si="48"/>
        <v>4.0942274159294891</v>
      </c>
      <c r="K223" s="3">
        <f t="shared" si="48"/>
        <v>0.36618999230470639</v>
      </c>
      <c r="L223" s="3">
        <f t="shared" si="41"/>
        <v>304.86339645633899</v>
      </c>
      <c r="M223" s="3">
        <v>0</v>
      </c>
      <c r="N223" s="3">
        <f t="shared" si="46"/>
        <v>6.1610845070422533</v>
      </c>
      <c r="O223" s="3">
        <f t="shared" si="42"/>
        <v>8.7115661809497791</v>
      </c>
      <c r="P223" s="3">
        <f t="shared" si="43"/>
        <v>10.530328360112787</v>
      </c>
      <c r="Q223" s="3">
        <f t="shared" si="44"/>
        <v>4.0942274159294891</v>
      </c>
      <c r="R223" s="3">
        <f t="shared" si="45"/>
        <v>0.36618999230470639</v>
      </c>
      <c r="S223" s="3">
        <f t="shared" si="47"/>
        <v>304.86339645633899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x14ac:dyDescent="0.3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48"/>
        <v>6.3681690140845069</v>
      </c>
      <c r="H224" s="3">
        <f t="shared" si="48"/>
        <v>9.0061919512107131</v>
      </c>
      <c r="I224" s="3">
        <f t="shared" si="48"/>
        <v>10.89873028611618</v>
      </c>
      <c r="J224" s="3">
        <f t="shared" si="48"/>
        <v>4.2585765119339767</v>
      </c>
      <c r="K224" s="3">
        <f t="shared" si="48"/>
        <v>0.38140123226062506</v>
      </c>
      <c r="L224" s="3">
        <f t="shared" si="41"/>
        <v>305.91306899560601</v>
      </c>
      <c r="M224" s="3">
        <v>0</v>
      </c>
      <c r="N224" s="3">
        <f t="shared" si="46"/>
        <v>6.3681690140845069</v>
      </c>
      <c r="O224" s="3">
        <f t="shared" si="42"/>
        <v>9.0061919512107131</v>
      </c>
      <c r="P224" s="3">
        <f t="shared" si="43"/>
        <v>10.89873028611618</v>
      </c>
      <c r="Q224" s="3">
        <f t="shared" si="44"/>
        <v>4.2585765119339767</v>
      </c>
      <c r="R224" s="3">
        <f t="shared" si="45"/>
        <v>0.38140123226062506</v>
      </c>
      <c r="S224" s="3">
        <f t="shared" si="47"/>
        <v>305.91306899560601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x14ac:dyDescent="0.3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48"/>
        <v>6.5858122065727702</v>
      </c>
      <c r="H225" s="3">
        <f t="shared" si="48"/>
        <v>9.3162513286239097</v>
      </c>
      <c r="I225" s="3">
        <f t="shared" si="48"/>
        <v>11.288177904898959</v>
      </c>
      <c r="J225" s="3">
        <f t="shared" si="48"/>
        <v>4.4338420250926829</v>
      </c>
      <c r="K225" s="3">
        <f t="shared" si="48"/>
        <v>0.39874938139383509</v>
      </c>
      <c r="L225" s="3">
        <f t="shared" si="41"/>
        <v>307.02283284658216</v>
      </c>
      <c r="M225" s="3">
        <v>0</v>
      </c>
      <c r="N225" s="3">
        <f t="shared" si="46"/>
        <v>6.5858122065727702</v>
      </c>
      <c r="O225" s="3">
        <f t="shared" si="42"/>
        <v>9.3162513286239097</v>
      </c>
      <c r="P225" s="3">
        <f t="shared" si="43"/>
        <v>11.288177904898959</v>
      </c>
      <c r="Q225" s="3">
        <f t="shared" si="44"/>
        <v>4.4338420250926829</v>
      </c>
      <c r="R225" s="3">
        <f t="shared" si="45"/>
        <v>0.39874938139383509</v>
      </c>
      <c r="S225" s="3">
        <f t="shared" si="47"/>
        <v>307.02283284658216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x14ac:dyDescent="0.3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48"/>
        <v>6.8165164319248825</v>
      </c>
      <c r="H226" s="3">
        <f t="shared" si="48"/>
        <v>9.6455516201328528</v>
      </c>
      <c r="I226" s="3">
        <f t="shared" si="48"/>
        <v>11.704548352623755</v>
      </c>
      <c r="J226" s="3">
        <f t="shared" si="48"/>
        <v>4.6242125413859894</v>
      </c>
      <c r="K226" s="3">
        <f t="shared" si="48"/>
        <v>0.41931851408920162</v>
      </c>
      <c r="L226" s="3">
        <f t="shared" si="41"/>
        <v>308.21014746015669</v>
      </c>
      <c r="M226" s="3">
        <v>0</v>
      </c>
      <c r="N226" s="3">
        <f t="shared" si="46"/>
        <v>6.8165164319248825</v>
      </c>
      <c r="O226" s="3">
        <f t="shared" si="42"/>
        <v>9.6455516201328528</v>
      </c>
      <c r="P226" s="3">
        <f t="shared" si="43"/>
        <v>11.704548352623755</v>
      </c>
      <c r="Q226" s="3">
        <f t="shared" si="44"/>
        <v>4.6242125413859894</v>
      </c>
      <c r="R226" s="3">
        <f t="shared" si="45"/>
        <v>0.41931851408920162</v>
      </c>
      <c r="S226" s="3">
        <f t="shared" si="47"/>
        <v>308.21014746015669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x14ac:dyDescent="0.3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48"/>
        <v>7.0638826291079813</v>
      </c>
      <c r="H227" s="3">
        <f t="shared" si="48"/>
        <v>9.9995797995108582</v>
      </c>
      <c r="I227" s="3">
        <f t="shared" si="48"/>
        <v>12.156344104264022</v>
      </c>
      <c r="J227" s="3">
        <f t="shared" si="48"/>
        <v>4.8357500421018615</v>
      </c>
      <c r="K227" s="3">
        <f t="shared" si="48"/>
        <v>0.44461122512108975</v>
      </c>
      <c r="L227" s="3">
        <f t="shared" si="41"/>
        <v>309.50016780010583</v>
      </c>
      <c r="M227" s="3">
        <v>0</v>
      </c>
      <c r="N227" s="3">
        <f t="shared" si="46"/>
        <v>7.0638826291079813</v>
      </c>
      <c r="O227" s="3">
        <f t="shared" si="42"/>
        <v>9.9995797995108582</v>
      </c>
      <c r="P227" s="3">
        <f t="shared" si="43"/>
        <v>12.156344104264022</v>
      </c>
      <c r="Q227" s="3">
        <f t="shared" si="44"/>
        <v>4.8357500421018615</v>
      </c>
      <c r="R227" s="3">
        <f t="shared" si="45"/>
        <v>0.44461122512108975</v>
      </c>
      <c r="S227" s="3">
        <f t="shared" si="47"/>
        <v>309.50016780010583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x14ac:dyDescent="0.3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48"/>
        <v>7.3207089201877933</v>
      </c>
      <c r="H228" s="3">
        <f t="shared" si="48"/>
        <v>10.367188027392475</v>
      </c>
      <c r="I228" s="3">
        <f t="shared" si="48"/>
        <v>12.625361960041674</v>
      </c>
      <c r="J228" s="3">
        <f t="shared" si="48"/>
        <v>5.0533955587079493</v>
      </c>
      <c r="K228" s="3">
        <f t="shared" si="48"/>
        <v>0.46722902513434617</v>
      </c>
      <c r="L228" s="3">
        <f t="shared" si="41"/>
        <v>310.83388349146423</v>
      </c>
      <c r="M228" s="3">
        <v>0</v>
      </c>
      <c r="N228" s="3">
        <f t="shared" si="46"/>
        <v>7.3207089201877933</v>
      </c>
      <c r="O228" s="3">
        <f t="shared" si="42"/>
        <v>10.367188027392475</v>
      </c>
      <c r="P228" s="3">
        <f t="shared" si="43"/>
        <v>12.625361960041674</v>
      </c>
      <c r="Q228" s="3">
        <f t="shared" si="44"/>
        <v>5.0533955587079493</v>
      </c>
      <c r="R228" s="3">
        <f t="shared" si="45"/>
        <v>0.46722902513434617</v>
      </c>
      <c r="S228" s="3">
        <f t="shared" si="47"/>
        <v>310.83388349146423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x14ac:dyDescent="0.3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48"/>
        <v>7.5877887323943662</v>
      </c>
      <c r="H229" s="3">
        <f t="shared" si="48"/>
        <v>10.749559601935228</v>
      </c>
      <c r="I229" s="3">
        <f t="shared" si="48"/>
        <v>13.113323805911094</v>
      </c>
      <c r="J229" s="3">
        <f t="shared" si="48"/>
        <v>5.2783259810554055</v>
      </c>
      <c r="K229" s="3">
        <f t="shared" si="48"/>
        <v>0.48883473824129697</v>
      </c>
      <c r="L229" s="3">
        <f t="shared" si="41"/>
        <v>312.2178328595374</v>
      </c>
      <c r="M229" s="3">
        <v>0</v>
      </c>
      <c r="N229" s="3">
        <f t="shared" si="46"/>
        <v>7.5877887323943662</v>
      </c>
      <c r="O229" s="3">
        <f t="shared" si="42"/>
        <v>10.749559601935228</v>
      </c>
      <c r="P229" s="3">
        <f t="shared" si="43"/>
        <v>13.113323805911094</v>
      </c>
      <c r="Q229" s="3">
        <f t="shared" si="44"/>
        <v>5.2783259810554055</v>
      </c>
      <c r="R229" s="3">
        <f t="shared" si="45"/>
        <v>0.48883473824129697</v>
      </c>
      <c r="S229" s="3">
        <f t="shared" si="47"/>
        <v>312.2178328595374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x14ac:dyDescent="0.3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48"/>
        <v>7.8694553990610325</v>
      </c>
      <c r="H230" s="3">
        <f t="shared" si="48"/>
        <v>11.153320575397705</v>
      </c>
      <c r="I230" s="3">
        <f t="shared" si="48"/>
        <v>13.630642030636347</v>
      </c>
      <c r="J230" s="3">
        <f t="shared" si="48"/>
        <v>5.5184584787152442</v>
      </c>
      <c r="K230" s="3">
        <f t="shared" si="48"/>
        <v>0.51315992294261292</v>
      </c>
      <c r="L230" s="3">
        <f t="shared" si="41"/>
        <v>313.68503640675294</v>
      </c>
      <c r="M230" s="3">
        <v>0</v>
      </c>
      <c r="N230" s="3">
        <f t="shared" si="46"/>
        <v>7.8694553990610325</v>
      </c>
      <c r="O230" s="3">
        <f t="shared" si="42"/>
        <v>11.153320575397705</v>
      </c>
      <c r="P230" s="3">
        <f t="shared" si="43"/>
        <v>13.630642030636347</v>
      </c>
      <c r="Q230" s="3">
        <f t="shared" si="44"/>
        <v>5.5184584787152442</v>
      </c>
      <c r="R230" s="3">
        <f t="shared" si="45"/>
        <v>0.51315992294261292</v>
      </c>
      <c r="S230" s="3">
        <f t="shared" si="47"/>
        <v>313.68503640675294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x14ac:dyDescent="0.3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49">G230*(1-G$5)+G$4*$F230*$L$4/1000</f>
        <v>8.1516103286384975</v>
      </c>
      <c r="H231" s="3">
        <f t="shared" si="49"/>
        <v>11.556721964058877</v>
      </c>
      <c r="I231" s="3">
        <f t="shared" si="49"/>
        <v>14.142218369467749</v>
      </c>
      <c r="J231" s="3">
        <f t="shared" si="49"/>
        <v>5.7458119288616505</v>
      </c>
      <c r="K231" s="3">
        <f t="shared" si="49"/>
        <v>0.52828948012159394</v>
      </c>
      <c r="L231" s="3">
        <f t="shared" si="41"/>
        <v>315.12465207114838</v>
      </c>
      <c r="M231" s="3">
        <v>0</v>
      </c>
      <c r="N231" s="3">
        <f t="shared" si="46"/>
        <v>8.1516103286384975</v>
      </c>
      <c r="O231" s="3">
        <f t="shared" si="42"/>
        <v>11.556721964058877</v>
      </c>
      <c r="P231" s="3">
        <f t="shared" si="43"/>
        <v>14.142218369467749</v>
      </c>
      <c r="Q231" s="3">
        <f t="shared" si="44"/>
        <v>5.7458119288616505</v>
      </c>
      <c r="R231" s="3">
        <f t="shared" si="45"/>
        <v>0.52828948012159394</v>
      </c>
      <c r="S231" s="3">
        <f t="shared" si="47"/>
        <v>315.12465207114838</v>
      </c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x14ac:dyDescent="0.3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49"/>
        <v>8.4321173708920192</v>
      </c>
      <c r="H232" s="3">
        <f t="shared" si="49"/>
        <v>11.956478372170753</v>
      </c>
      <c r="I232" s="3">
        <f t="shared" si="49"/>
        <v>14.642871677571748</v>
      </c>
      <c r="J232" s="3">
        <f t="shared" si="49"/>
        <v>5.9570083770829374</v>
      </c>
      <c r="K232" s="3">
        <f t="shared" si="49"/>
        <v>0.53619841478471852</v>
      </c>
      <c r="L232" s="3">
        <f t="shared" si="41"/>
        <v>316.52467421250219</v>
      </c>
      <c r="M232" s="3">
        <v>0</v>
      </c>
      <c r="N232" s="3">
        <f t="shared" si="46"/>
        <v>8.4321173708920192</v>
      </c>
      <c r="O232" s="3">
        <f t="shared" si="42"/>
        <v>11.956478372170753</v>
      </c>
      <c r="P232" s="3">
        <f t="shared" si="43"/>
        <v>14.642871677571748</v>
      </c>
      <c r="Q232" s="3">
        <f t="shared" si="44"/>
        <v>5.9570083770829374</v>
      </c>
      <c r="R232" s="3">
        <f t="shared" si="45"/>
        <v>0.53619841478471852</v>
      </c>
      <c r="S232" s="3">
        <f t="shared" si="47"/>
        <v>316.52467421250219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x14ac:dyDescent="0.3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49"/>
        <v>8.7289812206572783</v>
      </c>
      <c r="H233" s="3">
        <f t="shared" si="49"/>
        <v>12.380299357700245</v>
      </c>
      <c r="I233" s="3">
        <f t="shared" si="49"/>
        <v>15.177067819420543</v>
      </c>
      <c r="J233" s="3">
        <f t="shared" si="49"/>
        <v>6.1875952352493577</v>
      </c>
      <c r="K233" s="3">
        <f t="shared" si="49"/>
        <v>0.55357758576798066</v>
      </c>
      <c r="L233" s="3">
        <f t="shared" si="41"/>
        <v>318.02752121879541</v>
      </c>
      <c r="M233" s="3">
        <v>0</v>
      </c>
      <c r="N233" s="3">
        <f t="shared" si="46"/>
        <v>8.7289812206572783</v>
      </c>
      <c r="O233" s="3">
        <f t="shared" si="42"/>
        <v>12.380299357700245</v>
      </c>
      <c r="P233" s="3">
        <f t="shared" si="43"/>
        <v>15.177067819420543</v>
      </c>
      <c r="Q233" s="3">
        <f t="shared" si="44"/>
        <v>6.1875952352493577</v>
      </c>
      <c r="R233" s="3">
        <f t="shared" si="45"/>
        <v>0.55357758576798066</v>
      </c>
      <c r="S233" s="3">
        <f t="shared" si="47"/>
        <v>318.02752121879541</v>
      </c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x14ac:dyDescent="0.3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49"/>
        <v>9.0357323943661978</v>
      </c>
      <c r="H234" s="3">
        <f t="shared" si="49"/>
        <v>12.818165666632165</v>
      </c>
      <c r="I234" s="3">
        <f t="shared" si="49"/>
        <v>15.728431679811502</v>
      </c>
      <c r="J234" s="3">
        <f t="shared" si="49"/>
        <v>6.4240234756473917</v>
      </c>
      <c r="K234" s="3">
        <f t="shared" si="49"/>
        <v>0.57172421961253428</v>
      </c>
      <c r="L234" s="3">
        <f t="shared" si="41"/>
        <v>319.5780774360698</v>
      </c>
      <c r="M234" s="3">
        <v>0</v>
      </c>
      <c r="N234" s="3">
        <f t="shared" si="46"/>
        <v>9.0357323943661978</v>
      </c>
      <c r="O234" s="3">
        <f t="shared" si="42"/>
        <v>12.818165666632165</v>
      </c>
      <c r="P234" s="3">
        <f t="shared" si="43"/>
        <v>15.728431679811502</v>
      </c>
      <c r="Q234" s="3">
        <f t="shared" si="44"/>
        <v>6.4240234756473917</v>
      </c>
      <c r="R234" s="3">
        <f t="shared" si="45"/>
        <v>0.57172421961253428</v>
      </c>
      <c r="S234" s="3">
        <f t="shared" si="47"/>
        <v>319.5780774360698</v>
      </c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x14ac:dyDescent="0.3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49"/>
        <v>9.3462065727699546</v>
      </c>
      <c r="H235" s="3">
        <f t="shared" si="49"/>
        <v>13.260555091786765</v>
      </c>
      <c r="I235" s="3">
        <f t="shared" si="49"/>
        <v>16.28155911413258</v>
      </c>
      <c r="J235" s="3">
        <f t="shared" si="49"/>
        <v>6.6541049383807076</v>
      </c>
      <c r="K235" s="3">
        <f t="shared" si="49"/>
        <v>0.58559455917509318</v>
      </c>
      <c r="L235" s="3">
        <f t="shared" si="41"/>
        <v>321.12802027624508</v>
      </c>
      <c r="M235" s="3">
        <v>0</v>
      </c>
      <c r="N235" s="3">
        <f t="shared" si="46"/>
        <v>9.3462065727699546</v>
      </c>
      <c r="O235" s="3">
        <f t="shared" si="42"/>
        <v>13.260555091786765</v>
      </c>
      <c r="P235" s="3">
        <f t="shared" si="43"/>
        <v>16.28155911413258</v>
      </c>
      <c r="Q235" s="3">
        <f t="shared" si="44"/>
        <v>6.6541049383807076</v>
      </c>
      <c r="R235" s="3">
        <f t="shared" si="45"/>
        <v>0.58559455917509318</v>
      </c>
      <c r="S235" s="3">
        <f t="shared" si="47"/>
        <v>321.12802027624508</v>
      </c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x14ac:dyDescent="0.3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49"/>
        <v>9.6738920187793447</v>
      </c>
      <c r="H236" s="3">
        <f t="shared" si="49"/>
        <v>13.728206363645002</v>
      </c>
      <c r="I236" s="3">
        <f t="shared" si="49"/>
        <v>16.869628328542579</v>
      </c>
      <c r="J236" s="3">
        <f t="shared" si="49"/>
        <v>6.9041411620400934</v>
      </c>
      <c r="K236" s="3">
        <f t="shared" si="49"/>
        <v>0.6072467820001286</v>
      </c>
      <c r="L236" s="3">
        <f t="shared" si="41"/>
        <v>322.78311465500713</v>
      </c>
      <c r="M236" s="3">
        <v>0</v>
      </c>
      <c r="N236" s="3">
        <f t="shared" si="46"/>
        <v>9.6738920187793447</v>
      </c>
      <c r="O236" s="3">
        <f t="shared" si="42"/>
        <v>13.728206363645002</v>
      </c>
      <c r="P236" s="3">
        <f t="shared" si="43"/>
        <v>16.869628328542579</v>
      </c>
      <c r="Q236" s="3">
        <f t="shared" si="44"/>
        <v>6.9041411620400934</v>
      </c>
      <c r="R236" s="3">
        <f t="shared" si="45"/>
        <v>0.6072467820001286</v>
      </c>
      <c r="S236" s="3">
        <f t="shared" si="47"/>
        <v>322.78311465500713</v>
      </c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x14ac:dyDescent="0.3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49"/>
        <v>9.9983427230046971</v>
      </c>
      <c r="H237" s="3">
        <f t="shared" si="49"/>
        <v>14.189594587050243</v>
      </c>
      <c r="I237" s="3">
        <f t="shared" si="49"/>
        <v>17.441841674450874</v>
      </c>
      <c r="J237" s="3">
        <f t="shared" si="49"/>
        <v>7.1336729450424237</v>
      </c>
      <c r="K237" s="3">
        <f t="shared" si="49"/>
        <v>0.61789125608364415</v>
      </c>
      <c r="L237" s="3">
        <f t="shared" si="41"/>
        <v>324.38134318563186</v>
      </c>
      <c r="M237" s="3">
        <v>0</v>
      </c>
      <c r="N237" s="3">
        <f t="shared" si="46"/>
        <v>9.9983427230046971</v>
      </c>
      <c r="O237" s="3">
        <f t="shared" si="42"/>
        <v>14.189594587050243</v>
      </c>
      <c r="P237" s="3">
        <f t="shared" si="43"/>
        <v>17.441841674450874</v>
      </c>
      <c r="Q237" s="3">
        <f t="shared" si="44"/>
        <v>7.1336729450424237</v>
      </c>
      <c r="R237" s="3">
        <f t="shared" si="45"/>
        <v>0.61789125608364415</v>
      </c>
      <c r="S237" s="3">
        <f t="shared" si="47"/>
        <v>324.38134318563186</v>
      </c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x14ac:dyDescent="0.3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49"/>
        <v>10.312784037558687</v>
      </c>
      <c r="H238" s="3">
        <f t="shared" si="49"/>
        <v>14.634314456624777</v>
      </c>
      <c r="I238" s="3">
        <f t="shared" si="49"/>
        <v>17.981735922752087</v>
      </c>
      <c r="J238" s="3">
        <f t="shared" si="49"/>
        <v>7.3308434726053662</v>
      </c>
      <c r="K238" s="3">
        <f t="shared" si="49"/>
        <v>0.61664792545538094</v>
      </c>
      <c r="L238" s="3">
        <f t="shared" si="41"/>
        <v>325.87632581499628</v>
      </c>
      <c r="M238" s="3">
        <v>0</v>
      </c>
      <c r="N238" s="3">
        <f t="shared" si="46"/>
        <v>10.312784037558687</v>
      </c>
      <c r="O238" s="3">
        <f t="shared" si="42"/>
        <v>14.634314456624777</v>
      </c>
      <c r="P238" s="3">
        <f t="shared" si="43"/>
        <v>17.981735922752087</v>
      </c>
      <c r="Q238" s="3">
        <f t="shared" si="44"/>
        <v>7.3308434726053662</v>
      </c>
      <c r="R238" s="3">
        <f t="shared" si="45"/>
        <v>0.61664792545538094</v>
      </c>
      <c r="S238" s="3">
        <f t="shared" si="47"/>
        <v>325.87632581499628</v>
      </c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x14ac:dyDescent="0.3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49"/>
        <v>10.624845070422538</v>
      </c>
      <c r="H239" s="3">
        <f t="shared" si="49"/>
        <v>15.074148916710246</v>
      </c>
      <c r="I239" s="3">
        <f t="shared" si="49"/>
        <v>18.50852422300261</v>
      </c>
      <c r="J239" s="3">
        <f t="shared" si="49"/>
        <v>7.5121728030154289</v>
      </c>
      <c r="K239" s="3">
        <f t="shared" si="49"/>
        <v>0.61406282139368651</v>
      </c>
      <c r="L239" s="3">
        <f t="shared" si="41"/>
        <v>327.3337538345445</v>
      </c>
      <c r="M239" s="3">
        <v>0</v>
      </c>
      <c r="N239" s="3">
        <f t="shared" si="46"/>
        <v>10.624845070422538</v>
      </c>
      <c r="O239" s="3">
        <f t="shared" si="42"/>
        <v>15.074148916710246</v>
      </c>
      <c r="P239" s="3">
        <f t="shared" si="43"/>
        <v>18.50852422300261</v>
      </c>
      <c r="Q239" s="3">
        <f t="shared" si="44"/>
        <v>7.5121728030154289</v>
      </c>
      <c r="R239" s="3">
        <f t="shared" si="45"/>
        <v>0.61406282139368651</v>
      </c>
      <c r="S239" s="3">
        <f t="shared" si="47"/>
        <v>327.3337538345445</v>
      </c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x14ac:dyDescent="0.3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49"/>
        <v>10.935807511737092</v>
      </c>
      <c r="H240" s="3">
        <f t="shared" si="49"/>
        <v>15.511083238200142</v>
      </c>
      <c r="I240" s="3">
        <f t="shared" si="49"/>
        <v>19.025537420886582</v>
      </c>
      <c r="J240" s="3">
        <f t="shared" si="49"/>
        <v>7.6810306827959272</v>
      </c>
      <c r="K240" s="3">
        <f t="shared" si="49"/>
        <v>0.61164980609918596</v>
      </c>
      <c r="L240" s="3">
        <f t="shared" si="41"/>
        <v>328.76510865971892</v>
      </c>
      <c r="M240" s="3">
        <v>0</v>
      </c>
      <c r="N240" s="3">
        <f t="shared" si="46"/>
        <v>10.935807511737092</v>
      </c>
      <c r="O240" s="3">
        <f t="shared" si="42"/>
        <v>15.511083238200142</v>
      </c>
      <c r="P240" s="3">
        <f t="shared" si="43"/>
        <v>19.025537420886582</v>
      </c>
      <c r="Q240" s="3">
        <f t="shared" si="44"/>
        <v>7.6810306827959272</v>
      </c>
      <c r="R240" s="3">
        <f t="shared" si="45"/>
        <v>0.61164980609918596</v>
      </c>
      <c r="S240" s="3">
        <f t="shared" si="47"/>
        <v>328.76510865971892</v>
      </c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x14ac:dyDescent="0.3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49"/>
        <v>11.258244131455402</v>
      </c>
      <c r="H241" s="3">
        <f t="shared" si="49"/>
        <v>15.964468122467146</v>
      </c>
      <c r="I241" s="3">
        <f t="shared" si="49"/>
        <v>19.563855080655962</v>
      </c>
      <c r="J241" s="3">
        <f t="shared" si="49"/>
        <v>7.8623079704687644</v>
      </c>
      <c r="K241" s="3">
        <f t="shared" si="49"/>
        <v>0.61901252942052809</v>
      </c>
      <c r="L241" s="3">
        <f t="shared" si="41"/>
        <v>330.26788783446779</v>
      </c>
      <c r="M241" s="3">
        <v>0</v>
      </c>
      <c r="N241" s="3">
        <f t="shared" si="46"/>
        <v>11.258244131455402</v>
      </c>
      <c r="O241" s="3">
        <f t="shared" si="42"/>
        <v>15.964468122467146</v>
      </c>
      <c r="P241" s="3">
        <f t="shared" si="43"/>
        <v>19.563855080655962</v>
      </c>
      <c r="Q241" s="3">
        <f t="shared" si="44"/>
        <v>7.8623079704687644</v>
      </c>
      <c r="R241" s="3">
        <f t="shared" si="45"/>
        <v>0.61901252942052809</v>
      </c>
      <c r="S241" s="3">
        <f t="shared" si="47"/>
        <v>330.26788783446779</v>
      </c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x14ac:dyDescent="0.3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49"/>
        <v>11.590323943661975</v>
      </c>
      <c r="H242" s="3">
        <f t="shared" si="49"/>
        <v>16.431441412112747</v>
      </c>
      <c r="I242" s="3">
        <f t="shared" si="49"/>
        <v>20.118684198448399</v>
      </c>
      <c r="J242" s="3">
        <f t="shared" si="49"/>
        <v>8.0517740575453036</v>
      </c>
      <c r="K242" s="3">
        <f t="shared" si="49"/>
        <v>0.6308960872294902</v>
      </c>
      <c r="L242" s="3">
        <f t="shared" si="41"/>
        <v>331.82311969899791</v>
      </c>
      <c r="M242" s="3">
        <v>0</v>
      </c>
      <c r="N242" s="3">
        <f t="shared" si="46"/>
        <v>11.590323943661975</v>
      </c>
      <c r="O242" s="3">
        <f t="shared" si="42"/>
        <v>16.431441412112747</v>
      </c>
      <c r="P242" s="3">
        <f t="shared" si="43"/>
        <v>20.118684198448399</v>
      </c>
      <c r="Q242" s="3">
        <f t="shared" si="44"/>
        <v>8.0517740575453036</v>
      </c>
      <c r="R242" s="3">
        <f t="shared" si="45"/>
        <v>0.6308960872294902</v>
      </c>
      <c r="S242" s="3">
        <f t="shared" si="47"/>
        <v>331.82311969899791</v>
      </c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x14ac:dyDescent="0.3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49"/>
        <v>11.932657276995307</v>
      </c>
      <c r="H243" s="3">
        <f t="shared" si="49"/>
        <v>16.912904692163611</v>
      </c>
      <c r="I243" s="3">
        <f t="shared" si="49"/>
        <v>20.691305494722755</v>
      </c>
      <c r="J243" s="3">
        <f t="shared" si="49"/>
        <v>8.2501348525801976</v>
      </c>
      <c r="K243" s="3">
        <f t="shared" si="49"/>
        <v>0.64599115333075519</v>
      </c>
      <c r="L243" s="3">
        <f t="shared" si="41"/>
        <v>333.43299346979262</v>
      </c>
      <c r="M243" s="3">
        <v>0</v>
      </c>
      <c r="N243" s="3">
        <f t="shared" si="46"/>
        <v>11.932657276995307</v>
      </c>
      <c r="O243" s="3">
        <f t="shared" si="42"/>
        <v>16.912904692163611</v>
      </c>
      <c r="P243" s="3">
        <f t="shared" si="43"/>
        <v>20.691305494722755</v>
      </c>
      <c r="Q243" s="3">
        <f t="shared" si="44"/>
        <v>8.2501348525801976</v>
      </c>
      <c r="R243" s="3">
        <f t="shared" si="45"/>
        <v>0.64599115333075519</v>
      </c>
      <c r="S243" s="3">
        <f t="shared" si="47"/>
        <v>333.43299346979262</v>
      </c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x14ac:dyDescent="0.3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49"/>
        <v>12.283901408450706</v>
      </c>
      <c r="H244" s="3">
        <f t="shared" si="49"/>
        <v>17.406752372523361</v>
      </c>
      <c r="I244" s="3">
        <f t="shared" si="49"/>
        <v>21.278174987582009</v>
      </c>
      <c r="J244" s="3">
        <f t="shared" si="49"/>
        <v>8.4543000692470418</v>
      </c>
      <c r="K244" s="3">
        <f t="shared" si="49"/>
        <v>0.66200123382545795</v>
      </c>
      <c r="L244" s="3">
        <f t="shared" si="41"/>
        <v>335.08513007162856</v>
      </c>
      <c r="M244" s="3">
        <v>0</v>
      </c>
      <c r="N244" s="3">
        <f t="shared" si="46"/>
        <v>12.283901408450706</v>
      </c>
      <c r="O244" s="3">
        <f t="shared" si="42"/>
        <v>17.406752372523361</v>
      </c>
      <c r="P244" s="3">
        <f t="shared" si="43"/>
        <v>21.278174987582009</v>
      </c>
      <c r="Q244" s="3">
        <f t="shared" si="44"/>
        <v>8.4543000692470418</v>
      </c>
      <c r="R244" s="3">
        <f t="shared" si="45"/>
        <v>0.66200123382545795</v>
      </c>
      <c r="S244" s="3">
        <f t="shared" si="47"/>
        <v>335.08513007162856</v>
      </c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x14ac:dyDescent="0.3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49"/>
        <v>12.648145539906105</v>
      </c>
      <c r="H245" s="3">
        <f t="shared" si="49"/>
        <v>17.919241463148666</v>
      </c>
      <c r="I245" s="3">
        <f t="shared" si="49"/>
        <v>21.889167156655677</v>
      </c>
      <c r="J245" s="3">
        <f t="shared" si="49"/>
        <v>8.6718019689515202</v>
      </c>
      <c r="K245" s="3">
        <f t="shared" si="49"/>
        <v>0.68171183850996242</v>
      </c>
      <c r="L245" s="3">
        <f t="shared" si="41"/>
        <v>336.8100679671719</v>
      </c>
      <c r="M245" s="3">
        <v>0</v>
      </c>
      <c r="N245" s="3">
        <f t="shared" si="46"/>
        <v>12.648145539906105</v>
      </c>
      <c r="O245" s="3">
        <f t="shared" si="42"/>
        <v>17.919241463148666</v>
      </c>
      <c r="P245" s="3">
        <f t="shared" si="43"/>
        <v>21.889167156655677</v>
      </c>
      <c r="Q245" s="3">
        <f t="shared" si="44"/>
        <v>8.6718019689515202</v>
      </c>
      <c r="R245" s="3">
        <f t="shared" si="45"/>
        <v>0.68171183850996242</v>
      </c>
      <c r="S245" s="3">
        <f t="shared" si="47"/>
        <v>336.8100679671719</v>
      </c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x14ac:dyDescent="0.3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49"/>
        <v>13.019713615023477</v>
      </c>
      <c r="H246" s="3">
        <f t="shared" si="49"/>
        <v>18.441588286596321</v>
      </c>
      <c r="I246" s="3">
        <f t="shared" si="49"/>
        <v>22.509986381540557</v>
      </c>
      <c r="J246" s="3">
        <f t="shared" si="49"/>
        <v>8.8909631759625434</v>
      </c>
      <c r="K246" s="3">
        <f t="shared" si="49"/>
        <v>0.69930072738949123</v>
      </c>
      <c r="L246" s="3">
        <f t="shared" si="41"/>
        <v>338.56155218651242</v>
      </c>
      <c r="M246" s="3">
        <v>0</v>
      </c>
      <c r="N246" s="3">
        <f t="shared" si="46"/>
        <v>13.019713615023477</v>
      </c>
      <c r="O246" s="3">
        <f t="shared" si="42"/>
        <v>18.441588286596321</v>
      </c>
      <c r="P246" s="3">
        <f t="shared" si="43"/>
        <v>22.509986381540557</v>
      </c>
      <c r="Q246" s="3">
        <f t="shared" si="44"/>
        <v>8.8909631759625434</v>
      </c>
      <c r="R246" s="3">
        <f t="shared" si="45"/>
        <v>0.69930072738949123</v>
      </c>
      <c r="S246" s="3">
        <f t="shared" si="47"/>
        <v>338.56155218651242</v>
      </c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x14ac:dyDescent="0.3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50">G246*(1-G$5)+G$4*$F246*$L$4/1000</f>
        <v>13.395126760563382</v>
      </c>
      <c r="H247" s="3">
        <f t="shared" si="50"/>
        <v>18.968413611272538</v>
      </c>
      <c r="I247" s="3">
        <f t="shared" si="50"/>
        <v>23.131937377159385</v>
      </c>
      <c r="J247" s="3">
        <f t="shared" si="50"/>
        <v>9.1049987584252374</v>
      </c>
      <c r="K247" s="3">
        <f t="shared" si="50"/>
        <v>0.71292667424407719</v>
      </c>
      <c r="L247" s="3">
        <f t="shared" si="41"/>
        <v>340.31340318166463</v>
      </c>
      <c r="M247" s="3">
        <v>0</v>
      </c>
      <c r="N247" s="3">
        <f t="shared" si="46"/>
        <v>13.395126760563382</v>
      </c>
      <c r="O247" s="3">
        <f t="shared" si="42"/>
        <v>18.968413611272538</v>
      </c>
      <c r="P247" s="3">
        <f t="shared" si="43"/>
        <v>23.131937377159385</v>
      </c>
      <c r="Q247" s="3">
        <f t="shared" si="44"/>
        <v>9.1049987584252374</v>
      </c>
      <c r="R247" s="3">
        <f t="shared" si="45"/>
        <v>0.71292667424407719</v>
      </c>
      <c r="S247" s="3">
        <f t="shared" si="47"/>
        <v>340.31340318166463</v>
      </c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x14ac:dyDescent="0.3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50"/>
        <v>13.775910798122068</v>
      </c>
      <c r="H248" s="3">
        <f t="shared" si="50"/>
        <v>19.5020525345269</v>
      </c>
      <c r="I248" s="3">
        <f t="shared" si="50"/>
        <v>23.758760820732917</v>
      </c>
      <c r="J248" s="3">
        <f t="shared" si="50"/>
        <v>9.3171357994563024</v>
      </c>
      <c r="K248" s="3">
        <f t="shared" si="50"/>
        <v>0.72532268417805956</v>
      </c>
      <c r="L248" s="3">
        <f t="shared" si="41"/>
        <v>342.07918263701623</v>
      </c>
      <c r="M248" s="3">
        <v>0</v>
      </c>
      <c r="N248" s="3">
        <f t="shared" si="46"/>
        <v>13.775910798122068</v>
      </c>
      <c r="O248" s="3">
        <f t="shared" si="42"/>
        <v>19.5020525345269</v>
      </c>
      <c r="P248" s="3">
        <f t="shared" si="43"/>
        <v>23.758760820732917</v>
      </c>
      <c r="Q248" s="3">
        <f t="shared" si="44"/>
        <v>9.3171357994563024</v>
      </c>
      <c r="R248" s="3">
        <f t="shared" si="45"/>
        <v>0.72532268417805956</v>
      </c>
      <c r="S248" s="3">
        <f t="shared" si="47"/>
        <v>342.07918263701623</v>
      </c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x14ac:dyDescent="0.3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50"/>
        <v>14.152971830985917</v>
      </c>
      <c r="H249" s="3">
        <f t="shared" si="50"/>
        <v>20.028495701617366</v>
      </c>
      <c r="I249" s="3">
        <f t="shared" si="50"/>
        <v>24.368006334737949</v>
      </c>
      <c r="J249" s="3">
        <f t="shared" si="50"/>
        <v>9.5099944938481862</v>
      </c>
      <c r="K249" s="3">
        <f t="shared" si="50"/>
        <v>0.72997739449586407</v>
      </c>
      <c r="L249" s="3">
        <f t="shared" si="41"/>
        <v>343.78944575568528</v>
      </c>
      <c r="M249" s="3">
        <v>0</v>
      </c>
      <c r="N249" s="3">
        <f t="shared" si="46"/>
        <v>14.152971830985917</v>
      </c>
      <c r="O249" s="3">
        <f t="shared" si="42"/>
        <v>20.028495701617366</v>
      </c>
      <c r="P249" s="3">
        <f t="shared" si="43"/>
        <v>24.368006334737949</v>
      </c>
      <c r="Q249" s="3">
        <f t="shared" si="44"/>
        <v>9.5099944938481862</v>
      </c>
      <c r="R249" s="3">
        <f t="shared" si="45"/>
        <v>0.72997739449586407</v>
      </c>
      <c r="S249" s="3">
        <f t="shared" si="47"/>
        <v>343.78944575568528</v>
      </c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x14ac:dyDescent="0.3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50"/>
        <v>14.529666666666669</v>
      </c>
      <c r="H250" s="3">
        <f t="shared" si="50"/>
        <v>20.552927227533115</v>
      </c>
      <c r="I250" s="3">
        <f t="shared" si="50"/>
        <v>24.968172771769495</v>
      </c>
      <c r="J250" s="3">
        <f t="shared" si="50"/>
        <v>9.6911315519970955</v>
      </c>
      <c r="K250" s="3">
        <f t="shared" si="50"/>
        <v>0.73251892887484815</v>
      </c>
      <c r="L250" s="3">
        <f t="shared" si="41"/>
        <v>345.47441714684123</v>
      </c>
      <c r="M250" s="3">
        <v>0</v>
      </c>
      <c r="N250" s="3">
        <f t="shared" si="46"/>
        <v>14.529666666666669</v>
      </c>
      <c r="O250" s="3">
        <f t="shared" si="42"/>
        <v>20.552927227533115</v>
      </c>
      <c r="P250" s="3">
        <f t="shared" si="43"/>
        <v>24.968172771769495</v>
      </c>
      <c r="Q250" s="3">
        <f t="shared" si="44"/>
        <v>9.6911315519970955</v>
      </c>
      <c r="R250" s="3">
        <f t="shared" si="45"/>
        <v>0.73251892887484815</v>
      </c>
      <c r="S250" s="3">
        <f t="shared" si="47"/>
        <v>345.47441714684123</v>
      </c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x14ac:dyDescent="0.3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50"/>
        <v>14.913197183098594</v>
      </c>
      <c r="H251" s="3">
        <f t="shared" si="50"/>
        <v>21.086432458565735</v>
      </c>
      <c r="I251" s="3">
        <f t="shared" si="50"/>
        <v>25.577109696321013</v>
      </c>
      <c r="J251" s="3">
        <f t="shared" si="50"/>
        <v>9.8750663593886845</v>
      </c>
      <c r="K251" s="3">
        <f t="shared" si="50"/>
        <v>0.73931866336085705</v>
      </c>
      <c r="L251" s="3">
        <f t="shared" si="41"/>
        <v>347.19112436073488</v>
      </c>
      <c r="M251" s="3">
        <v>0</v>
      </c>
      <c r="N251" s="3">
        <f t="shared" si="46"/>
        <v>14.913197183098594</v>
      </c>
      <c r="O251" s="3">
        <f t="shared" si="42"/>
        <v>21.086432458565735</v>
      </c>
      <c r="P251" s="3">
        <f t="shared" si="43"/>
        <v>25.577109696321013</v>
      </c>
      <c r="Q251" s="3">
        <f t="shared" si="44"/>
        <v>9.8750663593886845</v>
      </c>
      <c r="R251" s="3">
        <f t="shared" si="45"/>
        <v>0.73931866336085705</v>
      </c>
      <c r="S251" s="3">
        <f t="shared" si="47"/>
        <v>347.19112436073488</v>
      </c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x14ac:dyDescent="0.3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50"/>
        <v>15.305150234741786</v>
      </c>
      <c r="H252" s="3">
        <f t="shared" si="50"/>
        <v>21.63142774723514</v>
      </c>
      <c r="I252" s="3">
        <f t="shared" si="50"/>
        <v>26.198605488793653</v>
      </c>
      <c r="J252" s="3">
        <f t="shared" si="50"/>
        <v>10.064690732596926</v>
      </c>
      <c r="K252" s="3">
        <f t="shared" si="50"/>
        <v>0.74992178404396337</v>
      </c>
      <c r="L252" s="3">
        <f t="shared" si="41"/>
        <v>348.94979598741145</v>
      </c>
      <c r="M252" s="3">
        <v>0</v>
      </c>
      <c r="N252" s="3">
        <f t="shared" si="46"/>
        <v>15.305150234741786</v>
      </c>
      <c r="O252" s="3">
        <f t="shared" si="42"/>
        <v>21.63142774723514</v>
      </c>
      <c r="P252" s="3">
        <f t="shared" si="43"/>
        <v>26.198605488793653</v>
      </c>
      <c r="Q252" s="3">
        <f t="shared" si="44"/>
        <v>10.064690732596926</v>
      </c>
      <c r="R252" s="3">
        <f t="shared" si="45"/>
        <v>0.74992178404396337</v>
      </c>
      <c r="S252" s="3">
        <f t="shared" si="47"/>
        <v>348.94979598741145</v>
      </c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x14ac:dyDescent="0.3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50"/>
        <v>15.704915492957749</v>
      </c>
      <c r="H253" s="3">
        <f t="shared" si="50"/>
        <v>22.186942516913081</v>
      </c>
      <c r="I253" s="3">
        <f t="shared" si="50"/>
        <v>26.830989228909349</v>
      </c>
      <c r="J253" s="3">
        <f t="shared" si="50"/>
        <v>10.258505935693693</v>
      </c>
      <c r="K253" s="3">
        <f t="shared" si="50"/>
        <v>0.76236229149826196</v>
      </c>
      <c r="L253" s="3">
        <f t="shared" si="41"/>
        <v>350.74371546597212</v>
      </c>
      <c r="M253" s="3">
        <v>0</v>
      </c>
      <c r="N253" s="3">
        <f t="shared" si="46"/>
        <v>15.704915492957749</v>
      </c>
      <c r="O253" s="3">
        <f t="shared" si="42"/>
        <v>22.186942516913081</v>
      </c>
      <c r="P253" s="3">
        <f t="shared" si="43"/>
        <v>26.830989228909349</v>
      </c>
      <c r="Q253" s="3">
        <f t="shared" si="44"/>
        <v>10.258505935693693</v>
      </c>
      <c r="R253" s="3">
        <f t="shared" si="45"/>
        <v>0.76236229149826196</v>
      </c>
      <c r="S253" s="3">
        <f t="shared" si="47"/>
        <v>350.74371546597212</v>
      </c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x14ac:dyDescent="0.3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50"/>
        <v>16.111577464788734</v>
      </c>
      <c r="H254" s="3">
        <f t="shared" si="50"/>
        <v>22.751539377488548</v>
      </c>
      <c r="I254" s="3">
        <f t="shared" si="50"/>
        <v>27.471861250802188</v>
      </c>
      <c r="J254" s="3">
        <f t="shared" si="50"/>
        <v>10.454511996362534</v>
      </c>
      <c r="K254" s="3">
        <f t="shared" si="50"/>
        <v>0.77521300501092649</v>
      </c>
      <c r="L254" s="3">
        <f t="shared" si="41"/>
        <v>352.56470309445297</v>
      </c>
      <c r="M254" s="3">
        <v>0</v>
      </c>
      <c r="N254" s="3">
        <f t="shared" si="46"/>
        <v>16.111577464788734</v>
      </c>
      <c r="O254" s="3">
        <f t="shared" si="42"/>
        <v>22.751539377488548</v>
      </c>
      <c r="P254" s="3">
        <f t="shared" si="43"/>
        <v>27.471861250802188</v>
      </c>
      <c r="Q254" s="3">
        <f t="shared" si="44"/>
        <v>10.454511996362534</v>
      </c>
      <c r="R254" s="3">
        <f t="shared" si="45"/>
        <v>0.77521300501092649</v>
      </c>
      <c r="S254" s="3">
        <f t="shared" si="47"/>
        <v>352.56470309445297</v>
      </c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x14ac:dyDescent="0.3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50"/>
        <v>16.516713615023477</v>
      </c>
      <c r="H255" s="3">
        <f t="shared" si="50"/>
        <v>23.312235597379065</v>
      </c>
      <c r="I255" s="3">
        <f t="shared" si="50"/>
        <v>28.100375225160043</v>
      </c>
      <c r="J255" s="3">
        <f t="shared" si="50"/>
        <v>10.636386574699504</v>
      </c>
      <c r="K255" s="3">
        <f t="shared" si="50"/>
        <v>0.78183364783535314</v>
      </c>
      <c r="L255" s="3">
        <f t="shared" si="41"/>
        <v>354.34754466009747</v>
      </c>
      <c r="M255" s="3">
        <v>0</v>
      </c>
      <c r="N255" s="3">
        <f t="shared" si="46"/>
        <v>16.516713615023477</v>
      </c>
      <c r="O255" s="3">
        <f t="shared" si="42"/>
        <v>23.312235597379065</v>
      </c>
      <c r="P255" s="3">
        <f t="shared" si="43"/>
        <v>28.100375225160043</v>
      </c>
      <c r="Q255" s="3">
        <f t="shared" si="44"/>
        <v>10.636386574699504</v>
      </c>
      <c r="R255" s="3">
        <f t="shared" si="45"/>
        <v>0.78183364783535314</v>
      </c>
      <c r="S255" s="3">
        <f t="shared" si="47"/>
        <v>354.34754466009747</v>
      </c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x14ac:dyDescent="0.3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50"/>
        <v>16.918553990610331</v>
      </c>
      <c r="H256" s="3">
        <f t="shared" si="50"/>
        <v>23.86631890266894</v>
      </c>
      <c r="I256" s="3">
        <f t="shared" si="50"/>
        <v>28.712340221796499</v>
      </c>
      <c r="J256" s="3">
        <f t="shared" si="50"/>
        <v>10.801533201994349</v>
      </c>
      <c r="K256" s="3">
        <f t="shared" si="50"/>
        <v>0.78331405942776877</v>
      </c>
      <c r="L256" s="3">
        <f t="shared" si="41"/>
        <v>356.08206037649791</v>
      </c>
      <c r="M256" s="3">
        <v>0</v>
      </c>
      <c r="N256" s="3">
        <f t="shared" si="46"/>
        <v>16.918553990610331</v>
      </c>
      <c r="O256" s="3">
        <f t="shared" si="42"/>
        <v>23.86631890266894</v>
      </c>
      <c r="P256" s="3">
        <f t="shared" si="43"/>
        <v>28.712340221796499</v>
      </c>
      <c r="Q256" s="3">
        <f t="shared" si="44"/>
        <v>10.801533201994349</v>
      </c>
      <c r="R256" s="3">
        <f t="shared" si="45"/>
        <v>0.78331405942776877</v>
      </c>
      <c r="S256" s="3">
        <f t="shared" si="47"/>
        <v>356.08206037649791</v>
      </c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x14ac:dyDescent="0.3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50"/>
        <v>17.330525821596247</v>
      </c>
      <c r="H257" s="3">
        <f t="shared" si="50"/>
        <v>24.434464762679269</v>
      </c>
      <c r="I257" s="3">
        <f t="shared" si="50"/>
        <v>29.341030014475518</v>
      </c>
      <c r="J257" s="3">
        <f t="shared" si="50"/>
        <v>10.976729089743987</v>
      </c>
      <c r="K257" s="3">
        <f t="shared" si="50"/>
        <v>0.7920054016776098</v>
      </c>
      <c r="L257" s="3">
        <f t="shared" si="41"/>
        <v>357.87475509017264</v>
      </c>
      <c r="M257" s="3">
        <v>0</v>
      </c>
      <c r="N257" s="3">
        <f t="shared" si="46"/>
        <v>17.330525821596247</v>
      </c>
      <c r="O257" s="3">
        <f t="shared" si="42"/>
        <v>24.434464762679269</v>
      </c>
      <c r="P257" s="3">
        <f t="shared" si="43"/>
        <v>29.341030014475518</v>
      </c>
      <c r="Q257" s="3">
        <f t="shared" si="44"/>
        <v>10.976729089743987</v>
      </c>
      <c r="R257" s="3">
        <f t="shared" si="45"/>
        <v>0.7920054016776098</v>
      </c>
      <c r="S257" s="3">
        <f t="shared" si="47"/>
        <v>357.87475509017264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x14ac:dyDescent="0.3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50"/>
        <v>17.752629107981225</v>
      </c>
      <c r="H258" s="3">
        <f t="shared" si="50"/>
        <v>25.016634490901552</v>
      </c>
      <c r="I258" s="3">
        <f t="shared" si="50"/>
        <v>29.986220112683835</v>
      </c>
      <c r="J258" s="3">
        <f t="shared" si="50"/>
        <v>11.161400155292052</v>
      </c>
      <c r="K258" s="3">
        <f t="shared" si="50"/>
        <v>0.80507039445624107</v>
      </c>
      <c r="L258" s="3">
        <f t="shared" si="41"/>
        <v>359.72195426131492</v>
      </c>
      <c r="M258" s="3">
        <v>0</v>
      </c>
      <c r="N258" s="3">
        <f t="shared" si="46"/>
        <v>17.752629107981225</v>
      </c>
      <c r="O258" s="3">
        <f t="shared" si="42"/>
        <v>25.016634490901552</v>
      </c>
      <c r="P258" s="3">
        <f t="shared" si="43"/>
        <v>29.986220112683835</v>
      </c>
      <c r="Q258" s="3">
        <f t="shared" si="44"/>
        <v>11.161400155292052</v>
      </c>
      <c r="R258" s="3">
        <f t="shared" si="45"/>
        <v>0.80507039445624107</v>
      </c>
      <c r="S258" s="3">
        <f t="shared" si="47"/>
        <v>359.72195426131492</v>
      </c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x14ac:dyDescent="0.3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50"/>
        <v>18.178699530516436</v>
      </c>
      <c r="H259" s="3">
        <f t="shared" si="50"/>
        <v>25.603305939179918</v>
      </c>
      <c r="I259" s="3">
        <f t="shared" si="50"/>
        <v>30.632515330237922</v>
      </c>
      <c r="J259" s="3">
        <f t="shared" si="50"/>
        <v>11.343150651425605</v>
      </c>
      <c r="K259" s="3">
        <f t="shared" si="50"/>
        <v>0.81604635633789335</v>
      </c>
      <c r="L259" s="3">
        <f t="shared" si="41"/>
        <v>361.57371780769779</v>
      </c>
      <c r="M259" s="3">
        <v>0</v>
      </c>
      <c r="N259" s="3">
        <f t="shared" si="46"/>
        <v>18.178699530516436</v>
      </c>
      <c r="O259" s="3">
        <f t="shared" si="42"/>
        <v>25.603305939179918</v>
      </c>
      <c r="P259" s="3">
        <f t="shared" si="43"/>
        <v>30.632515330237922</v>
      </c>
      <c r="Q259" s="3">
        <f t="shared" si="44"/>
        <v>11.343150651425605</v>
      </c>
      <c r="R259" s="3">
        <f t="shared" si="45"/>
        <v>0.81604635633789335</v>
      </c>
      <c r="S259" s="3">
        <f t="shared" si="47"/>
        <v>361.57371780769779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x14ac:dyDescent="0.3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50"/>
        <v>18.63015962441315</v>
      </c>
      <c r="H260" s="3">
        <f t="shared" si="50"/>
        <v>26.227424469626765</v>
      </c>
      <c r="I260" s="3">
        <f t="shared" si="50"/>
        <v>31.332633227911476</v>
      </c>
      <c r="J260" s="3">
        <f t="shared" si="50"/>
        <v>11.563344604192045</v>
      </c>
      <c r="K260" s="3">
        <f t="shared" si="50"/>
        <v>0.84223413017087756</v>
      </c>
      <c r="L260" s="3">
        <f t="shared" si="41"/>
        <v>363.59579605631433</v>
      </c>
      <c r="M260" s="3">
        <v>0</v>
      </c>
      <c r="N260" s="3">
        <f t="shared" si="46"/>
        <v>18.63015962441315</v>
      </c>
      <c r="O260" s="3">
        <f t="shared" si="42"/>
        <v>26.227424469626765</v>
      </c>
      <c r="P260" s="3">
        <f t="shared" si="43"/>
        <v>31.332633227911476</v>
      </c>
      <c r="Q260" s="3">
        <f t="shared" si="44"/>
        <v>11.563344604192045</v>
      </c>
      <c r="R260" s="3">
        <f t="shared" si="45"/>
        <v>0.84223413017087756</v>
      </c>
      <c r="S260" s="3">
        <f t="shared" si="47"/>
        <v>363.59579605631433</v>
      </c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x14ac:dyDescent="0.3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50"/>
        <v>19.105117370892025</v>
      </c>
      <c r="H261" s="3">
        <f t="shared" si="50"/>
        <v>26.885976266077336</v>
      </c>
      <c r="I261" s="3">
        <f t="shared" si="50"/>
        <v>32.081194087547281</v>
      </c>
      <c r="J261" s="3">
        <f t="shared" si="50"/>
        <v>11.816147362121999</v>
      </c>
      <c r="K261" s="3">
        <f t="shared" si="50"/>
        <v>0.87619293528109476</v>
      </c>
      <c r="L261" s="3">
        <f t="shared" si="41"/>
        <v>365.76462802191975</v>
      </c>
      <c r="M261" s="3">
        <v>0</v>
      </c>
      <c r="N261" s="3">
        <f t="shared" si="46"/>
        <v>19.105117370892025</v>
      </c>
      <c r="O261" s="3">
        <f t="shared" si="42"/>
        <v>26.885976266077336</v>
      </c>
      <c r="P261" s="3">
        <f t="shared" si="43"/>
        <v>32.081194087547281</v>
      </c>
      <c r="Q261" s="3">
        <f t="shared" si="44"/>
        <v>11.816147362121999</v>
      </c>
      <c r="R261" s="3">
        <f t="shared" si="45"/>
        <v>0.87619293528109476</v>
      </c>
      <c r="S261" s="3">
        <f t="shared" si="47"/>
        <v>365.76462802191975</v>
      </c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x14ac:dyDescent="0.3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50"/>
        <v>19.598629107981225</v>
      </c>
      <c r="H262" s="3">
        <f t="shared" si="50"/>
        <v>27.571260967784504</v>
      </c>
      <c r="I262" s="3">
        <f t="shared" si="50"/>
        <v>32.8653786637894</v>
      </c>
      <c r="J262" s="3">
        <f t="shared" si="50"/>
        <v>12.090189044440306</v>
      </c>
      <c r="K262" s="3">
        <f t="shared" si="50"/>
        <v>0.91106229221713098</v>
      </c>
      <c r="L262" s="3">
        <f t="shared" si="41"/>
        <v>368.03652007621258</v>
      </c>
      <c r="M262" s="3">
        <v>0</v>
      </c>
      <c r="N262" s="3">
        <f t="shared" si="46"/>
        <v>19.598629107981225</v>
      </c>
      <c r="O262" s="3">
        <f t="shared" si="42"/>
        <v>27.571260967784504</v>
      </c>
      <c r="P262" s="3">
        <f t="shared" si="43"/>
        <v>32.8653786637894</v>
      </c>
      <c r="Q262" s="3">
        <f t="shared" si="44"/>
        <v>12.090189044440306</v>
      </c>
      <c r="R262" s="3">
        <f t="shared" si="45"/>
        <v>0.91106229221713098</v>
      </c>
      <c r="S262" s="3">
        <f t="shared" si="47"/>
        <v>368.03652007621258</v>
      </c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x14ac:dyDescent="0.3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51">G262*(1-G$5)+G$4*$F262*$L$4/1000</f>
        <v>20.108253521126766</v>
      </c>
      <c r="H263" s="3">
        <f t="shared" si="51"/>
        <v>28.279449163182001</v>
      </c>
      <c r="I263" s="3">
        <f t="shared" si="51"/>
        <v>33.678699403501554</v>
      </c>
      <c r="J263" s="3">
        <f t="shared" si="51"/>
        <v>12.379561502488006</v>
      </c>
      <c r="K263" s="3">
        <f t="shared" si="51"/>
        <v>0.94460599248048349</v>
      </c>
      <c r="L263" s="3">
        <f>SUM(G263:K263,L$5)</f>
        <v>370.39056958277882</v>
      </c>
      <c r="M263" s="3">
        <v>0</v>
      </c>
      <c r="N263" s="3">
        <f t="shared" si="46"/>
        <v>20.108253521126766</v>
      </c>
      <c r="O263" s="3">
        <f t="shared" ref="O263:O326" si="52">O262*(1-O$5)+O$4*($F262+$M262)*$L$4/1000</f>
        <v>28.279449163182001</v>
      </c>
      <c r="P263" s="3">
        <f t="shared" ref="P263:P326" si="53">P262*(1-P$5)+P$4*($F262+$M262)*$L$4/1000</f>
        <v>33.678699403501554</v>
      </c>
      <c r="Q263" s="3">
        <f t="shared" ref="Q263:Q326" si="54">Q262*(1-Q$5)+Q$4*($F262+$M262)*$L$4/1000</f>
        <v>12.379561502488006</v>
      </c>
      <c r="R263" s="3">
        <f t="shared" ref="R263:R326" si="55">R262*(1-R$5)+R$4*($F262+$M262)*$L$4/1000</f>
        <v>0.94460599248048349</v>
      </c>
      <c r="S263" s="3">
        <f t="shared" si="47"/>
        <v>370.39056958277882</v>
      </c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x14ac:dyDescent="0.3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51"/>
        <v>20.62965727699531</v>
      </c>
      <c r="H264" s="3">
        <f t="shared" si="51"/>
        <v>29.003811177407222</v>
      </c>
      <c r="I264" s="3">
        <f t="shared" si="51"/>
        <v>34.510098556486049</v>
      </c>
      <c r="J264" s="3">
        <f t="shared" si="51"/>
        <v>12.675055603912078</v>
      </c>
      <c r="K264" s="3">
        <f t="shared" si="51"/>
        <v>0.9740123079942673</v>
      </c>
      <c r="L264" s="3">
        <f>SUM(G264:K264,L$5)</f>
        <v>372.79263492279495</v>
      </c>
      <c r="M264" s="3">
        <v>0</v>
      </c>
      <c r="N264" s="3">
        <f t="shared" ref="N264:N327" si="56">N263*(1-N$5)+N$4*($F263+$M263)*$L$4/1000</f>
        <v>20.62965727699531</v>
      </c>
      <c r="O264" s="3">
        <f t="shared" si="52"/>
        <v>29.003811177407222</v>
      </c>
      <c r="P264" s="3">
        <f t="shared" si="53"/>
        <v>34.510098556486049</v>
      </c>
      <c r="Q264" s="3">
        <f t="shared" si="54"/>
        <v>12.675055603912078</v>
      </c>
      <c r="R264" s="3">
        <f t="shared" si="55"/>
        <v>0.9740123079942673</v>
      </c>
      <c r="S264" s="3">
        <f t="shared" ref="S264:S327" si="57">SUM(N264:R264,S$5)</f>
        <v>372.79263492279495</v>
      </c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x14ac:dyDescent="0.3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51"/>
        <v>21.163633802816907</v>
      </c>
      <c r="H265" s="13">
        <f t="shared" si="51"/>
        <v>29.745523173077977</v>
      </c>
      <c r="I265" s="13">
        <f t="shared" si="51"/>
        <v>35.361286514788659</v>
      </c>
      <c r="J265" s="13">
        <f t="shared" si="51"/>
        <v>12.977847460068233</v>
      </c>
      <c r="K265" s="13">
        <f t="shared" si="51"/>
        <v>1.0015195014449079</v>
      </c>
      <c r="L265" s="13">
        <f>SUM(G265:K265,L$5)</f>
        <v>375.2498104521967</v>
      </c>
      <c r="M265" s="3">
        <v>0</v>
      </c>
      <c r="N265" s="3">
        <f t="shared" si="56"/>
        <v>21.163633802816907</v>
      </c>
      <c r="O265" s="3">
        <f t="shared" si="52"/>
        <v>29.745523173077977</v>
      </c>
      <c r="P265" s="3">
        <f t="shared" si="53"/>
        <v>35.361286514788659</v>
      </c>
      <c r="Q265" s="3">
        <f t="shared" si="54"/>
        <v>12.977847460068233</v>
      </c>
      <c r="R265" s="3">
        <f t="shared" si="55"/>
        <v>1.0015195014449079</v>
      </c>
      <c r="S265" s="3">
        <f t="shared" si="57"/>
        <v>375.2498104521967</v>
      </c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x14ac:dyDescent="0.3">
      <c r="A266" s="6"/>
      <c r="B266" s="3"/>
      <c r="C266" s="10">
        <v>1998.038356</v>
      </c>
      <c r="D266" s="10">
        <v>362.02</v>
      </c>
      <c r="E266" s="4">
        <f t="shared" ref="E266:E329" si="58">1+E265</f>
        <v>2010</v>
      </c>
      <c r="F266" s="5">
        <f>F265*SUM(economy!Z56:AB56)/SUM(economy!Z55:AB55)</f>
        <v>8682.9561636055314</v>
      </c>
      <c r="G266" s="13">
        <f t="shared" si="51"/>
        <v>21.697543726063788</v>
      </c>
      <c r="H266" s="13">
        <f t="shared" si="51"/>
        <v>30.485092231372303</v>
      </c>
      <c r="I266" s="13">
        <f t="shared" si="51"/>
        <v>36.200885359269684</v>
      </c>
      <c r="J266" s="13">
        <f t="shared" si="51"/>
        <v>13.26321368754139</v>
      </c>
      <c r="K266" s="13">
        <f t="shared" si="51"/>
        <v>1.0181522248855883</v>
      </c>
      <c r="L266" s="13">
        <f t="shared" ref="L266:L329" si="59">SUM(G266:K266,L$5)</f>
        <v>377.66488722913277</v>
      </c>
      <c r="M266" s="3">
        <v>0</v>
      </c>
      <c r="N266" s="3">
        <f t="shared" si="56"/>
        <v>21.697543726063788</v>
      </c>
      <c r="O266" s="3">
        <f t="shared" si="52"/>
        <v>30.485092231372303</v>
      </c>
      <c r="P266" s="3">
        <f t="shared" si="53"/>
        <v>36.200885359269684</v>
      </c>
      <c r="Q266" s="3">
        <f t="shared" si="54"/>
        <v>13.26321368754139</v>
      </c>
      <c r="R266" s="3">
        <f t="shared" si="55"/>
        <v>1.0181522248855883</v>
      </c>
      <c r="S266" s="3">
        <f t="shared" si="57"/>
        <v>377.66488722913277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x14ac:dyDescent="0.3">
      <c r="A267" s="6"/>
      <c r="B267" s="3"/>
      <c r="C267" s="10">
        <v>1998.123288</v>
      </c>
      <c r="D267" s="10">
        <v>362.16399999999999</v>
      </c>
      <c r="E267" s="4">
        <f t="shared" si="58"/>
        <v>2011</v>
      </c>
      <c r="F267" s="5">
        <f>F266*SUM(economy!Z57:AB57)/SUM(economy!Z56:AB56)</f>
        <v>8898.5686695256591</v>
      </c>
      <c r="G267" s="13">
        <f t="shared" si="51"/>
        <v>22.227489407410605</v>
      </c>
      <c r="H267" s="13">
        <f t="shared" si="51"/>
        <v>31.216527879382141</v>
      </c>
      <c r="I267" s="13">
        <f t="shared" si="51"/>
        <v>37.019456457044001</v>
      </c>
      <c r="J267" s="13">
        <f t="shared" si="51"/>
        <v>13.5246542974735</v>
      </c>
      <c r="K267" s="13">
        <f t="shared" si="51"/>
        <v>1.0251910647606772</v>
      </c>
      <c r="L267" s="13">
        <f t="shared" si="59"/>
        <v>380.01331910607092</v>
      </c>
      <c r="M267" s="3">
        <v>0</v>
      </c>
      <c r="N267" s="3">
        <f t="shared" si="56"/>
        <v>22.227489407410605</v>
      </c>
      <c r="O267" s="3">
        <f t="shared" si="52"/>
        <v>31.216527879382141</v>
      </c>
      <c r="P267" s="3">
        <f t="shared" si="53"/>
        <v>37.019456457044001</v>
      </c>
      <c r="Q267" s="3">
        <f t="shared" si="54"/>
        <v>13.5246542974735</v>
      </c>
      <c r="R267" s="3">
        <f t="shared" si="55"/>
        <v>1.0251910647606772</v>
      </c>
      <c r="S267" s="3">
        <f t="shared" si="57"/>
        <v>380.01331910607092</v>
      </c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x14ac:dyDescent="0.3">
      <c r="A268" s="6"/>
      <c r="B268" s="3"/>
      <c r="C268" s="10">
        <v>1998.2</v>
      </c>
      <c r="D268" s="10">
        <v>362.47</v>
      </c>
      <c r="E268" s="4">
        <f t="shared" si="58"/>
        <v>2012</v>
      </c>
      <c r="F268" s="5">
        <f>F267*SUM(economy!Z58:AB58)/SUM(economy!Z57:AB57)</f>
        <v>9128.285945038504</v>
      </c>
      <c r="G268" s="13">
        <f t="shared" si="51"/>
        <v>22.770594537475553</v>
      </c>
      <c r="H268" s="13">
        <f t="shared" si="51"/>
        <v>31.966196631774981</v>
      </c>
      <c r="I268" s="13">
        <f t="shared" si="51"/>
        <v>37.859432678539065</v>
      </c>
      <c r="J268" s="13">
        <f t="shared" si="51"/>
        <v>13.796466259441774</v>
      </c>
      <c r="K268" s="13">
        <f t="shared" si="51"/>
        <v>1.0395829898138262</v>
      </c>
      <c r="L268" s="13">
        <f t="shared" si="59"/>
        <v>382.4322730970452</v>
      </c>
      <c r="M268" s="3">
        <v>0</v>
      </c>
      <c r="N268" s="3">
        <f t="shared" si="56"/>
        <v>22.770594537475553</v>
      </c>
      <c r="O268" s="3">
        <f t="shared" si="52"/>
        <v>31.966196631774981</v>
      </c>
      <c r="P268" s="3">
        <f t="shared" si="53"/>
        <v>37.859432678539065</v>
      </c>
      <c r="Q268" s="3">
        <f t="shared" si="54"/>
        <v>13.796466259441774</v>
      </c>
      <c r="R268" s="3">
        <f t="shared" si="55"/>
        <v>1.0395829898138262</v>
      </c>
      <c r="S268" s="3">
        <f t="shared" si="57"/>
        <v>382.4322730970452</v>
      </c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x14ac:dyDescent="0.3">
      <c r="A269" s="6"/>
      <c r="B269" s="3"/>
      <c r="C269" s="10">
        <v>1998.284932</v>
      </c>
      <c r="D269" s="10">
        <v>362.745</v>
      </c>
      <c r="E269" s="4">
        <f t="shared" si="58"/>
        <v>2013</v>
      </c>
      <c r="F269" s="5">
        <f>F268*SUM(economy!Z59:AB59)/SUM(economy!Z58:AB58)</f>
        <v>9359.5836817672807</v>
      </c>
      <c r="G269" s="13">
        <f t="shared" si="51"/>
        <v>23.327719970740812</v>
      </c>
      <c r="H269" s="13">
        <f t="shared" si="51"/>
        <v>32.735372720246552</v>
      </c>
      <c r="I269" s="13">
        <f t="shared" si="51"/>
        <v>38.722645737418574</v>
      </c>
      <c r="J269" s="13">
        <f t="shared" si="51"/>
        <v>14.079712580099228</v>
      </c>
      <c r="K269" s="13">
        <f t="shared" si="51"/>
        <v>1.0590969822264742</v>
      </c>
      <c r="L269" s="13">
        <f t="shared" si="59"/>
        <v>384.92454799073164</v>
      </c>
      <c r="M269" s="3">
        <v>0</v>
      </c>
      <c r="N269" s="3">
        <f t="shared" si="56"/>
        <v>23.327719970740812</v>
      </c>
      <c r="O269" s="3">
        <f t="shared" si="52"/>
        <v>32.735372720246552</v>
      </c>
      <c r="P269" s="3">
        <f t="shared" si="53"/>
        <v>38.722645737418574</v>
      </c>
      <c r="Q269" s="3">
        <f t="shared" si="54"/>
        <v>14.079712580099228</v>
      </c>
      <c r="R269" s="3">
        <f t="shared" si="55"/>
        <v>1.0590969822264742</v>
      </c>
      <c r="S269" s="3">
        <f t="shared" si="57"/>
        <v>384.92454799073164</v>
      </c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x14ac:dyDescent="0.3">
      <c r="A270" s="6"/>
      <c r="B270" s="3"/>
      <c r="C270" s="10">
        <v>1998.367123</v>
      </c>
      <c r="D270" s="10">
        <v>363.11099999999999</v>
      </c>
      <c r="E270" s="4">
        <f t="shared" si="58"/>
        <v>2014</v>
      </c>
      <c r="F270" s="5">
        <f>F269*SUM(economy!Z60:AB60)/SUM(economy!Z59:AB59)</f>
        <v>9592.3127656530069</v>
      </c>
      <c r="G270" s="13">
        <f t="shared" si="51"/>
        <v>23.898962167280601</v>
      </c>
      <c r="H270" s="13">
        <f t="shared" si="51"/>
        <v>33.524150879646221</v>
      </c>
      <c r="I270" s="13">
        <f t="shared" si="51"/>
        <v>39.60902117472228</v>
      </c>
      <c r="J270" s="13">
        <f t="shared" si="51"/>
        <v>14.373925550624628</v>
      </c>
      <c r="K270" s="13">
        <f t="shared" si="51"/>
        <v>1.0817918655908574</v>
      </c>
      <c r="L270" s="13">
        <f t="shared" si="59"/>
        <v>387.48785163786459</v>
      </c>
      <c r="M270" s="3">
        <v>0</v>
      </c>
      <c r="N270" s="3">
        <f t="shared" si="56"/>
        <v>23.898962167280601</v>
      </c>
      <c r="O270" s="3">
        <f t="shared" si="52"/>
        <v>33.524150879646221</v>
      </c>
      <c r="P270" s="3">
        <f t="shared" si="53"/>
        <v>39.60902117472228</v>
      </c>
      <c r="Q270" s="3">
        <f t="shared" si="54"/>
        <v>14.373925550624628</v>
      </c>
      <c r="R270" s="3">
        <f t="shared" si="55"/>
        <v>1.0817918655908574</v>
      </c>
      <c r="S270" s="3">
        <f t="shared" si="57"/>
        <v>387.48785163786459</v>
      </c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x14ac:dyDescent="0.3">
      <c r="A271" s="6"/>
      <c r="B271" s="3"/>
      <c r="C271" s="10">
        <v>1998.452055</v>
      </c>
      <c r="D271" s="10">
        <v>363.54199999999997</v>
      </c>
      <c r="E271" s="4">
        <f t="shared" si="58"/>
        <v>2015</v>
      </c>
      <c r="F271" s="5">
        <f>F270*SUM(economy!Z61:AB61)/SUM(economy!Z60:AB60)</f>
        <v>9826.3298369437307</v>
      </c>
      <c r="G271" s="13">
        <f t="shared" si="51"/>
        <v>24.484408486311068</v>
      </c>
      <c r="H271" s="13">
        <f t="shared" si="51"/>
        <v>34.332611582884851</v>
      </c>
      <c r="I271" s="13">
        <f t="shared" si="51"/>
        <v>40.518463128811817</v>
      </c>
      <c r="J271" s="13">
        <f t="shared" si="51"/>
        <v>14.678646679281176</v>
      </c>
      <c r="K271" s="13">
        <f t="shared" si="51"/>
        <v>1.1064832562397102</v>
      </c>
      <c r="L271" s="13">
        <f t="shared" si="59"/>
        <v>390.12061313352865</v>
      </c>
      <c r="M271" s="3">
        <v>1</v>
      </c>
      <c r="N271" s="3">
        <f t="shared" si="56"/>
        <v>24.484408486311068</v>
      </c>
      <c r="O271" s="3">
        <f t="shared" si="52"/>
        <v>34.332611582884851</v>
      </c>
      <c r="P271" s="3">
        <f t="shared" si="53"/>
        <v>40.518463128811817</v>
      </c>
      <c r="Q271" s="3">
        <f t="shared" si="54"/>
        <v>14.678646679281176</v>
      </c>
      <c r="R271" s="3">
        <f t="shared" si="55"/>
        <v>1.1064832562397102</v>
      </c>
      <c r="S271" s="3">
        <f t="shared" si="57"/>
        <v>390.12061313352865</v>
      </c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x14ac:dyDescent="0.3">
      <c r="A272" s="6"/>
      <c r="B272" s="3"/>
      <c r="C272" s="10">
        <v>1998.5342470000001</v>
      </c>
      <c r="D272" s="10">
        <v>364.05799999999999</v>
      </c>
      <c r="E272" s="4">
        <f t="shared" si="58"/>
        <v>2016</v>
      </c>
      <c r="F272" s="5">
        <f>F271*SUM(economy!Z62:AB62)/SUM(economy!Z61:AB61)</f>
        <v>9678.2099350013159</v>
      </c>
      <c r="G272" s="13">
        <f t="shared" si="51"/>
        <v>25.084137537392142</v>
      </c>
      <c r="H272" s="13">
        <f t="shared" si="51"/>
        <v>35.160821620480363</v>
      </c>
      <c r="I272" s="13">
        <f t="shared" si="51"/>
        <v>41.450855487147443</v>
      </c>
      <c r="J272" s="13">
        <f t="shared" si="51"/>
        <v>14.993426840261595</v>
      </c>
      <c r="K272" s="13">
        <f t="shared" si="51"/>
        <v>1.1324460586611871</v>
      </c>
      <c r="L272" s="13">
        <f t="shared" si="59"/>
        <v>392.82168754394274</v>
      </c>
      <c r="M272" s="3">
        <v>0</v>
      </c>
      <c r="N272" s="3">
        <f t="shared" si="56"/>
        <v>25.084198570255992</v>
      </c>
      <c r="O272" s="3">
        <f t="shared" si="52"/>
        <v>35.160915517193978</v>
      </c>
      <c r="P272" s="3">
        <f t="shared" si="53"/>
        <v>41.451005721889224</v>
      </c>
      <c r="Q272" s="3">
        <f t="shared" si="54"/>
        <v>14.993544211153614</v>
      </c>
      <c r="R272" s="3">
        <f t="shared" si="55"/>
        <v>1.1324930070179946</v>
      </c>
      <c r="S272" s="3">
        <f t="shared" si="57"/>
        <v>392.8221570275108</v>
      </c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x14ac:dyDescent="0.3">
      <c r="A273" s="6"/>
      <c r="B273" s="3"/>
      <c r="C273" s="10">
        <v>1998.6191779999999</v>
      </c>
      <c r="D273" s="10">
        <v>364.69799999999998</v>
      </c>
      <c r="E273" s="4">
        <f t="shared" si="58"/>
        <v>2017</v>
      </c>
      <c r="F273" s="5">
        <f>F272*SUM(economy!Z63:AB63)/SUM(economy!Z62:AB62)</f>
        <v>9906.8879300892168</v>
      </c>
      <c r="G273" s="13">
        <f t="shared" si="51"/>
        <v>25.674826406664522</v>
      </c>
      <c r="H273" s="13">
        <f t="shared" si="51"/>
        <v>35.972845255486043</v>
      </c>
      <c r="I273" s="13">
        <f t="shared" si="51"/>
        <v>42.348479945768425</v>
      </c>
      <c r="J273" s="13">
        <f t="shared" si="51"/>
        <v>15.272839635251632</v>
      </c>
      <c r="K273" s="13">
        <f t="shared" si="51"/>
        <v>1.1412393083351882</v>
      </c>
      <c r="L273" s="13">
        <f t="shared" si="59"/>
        <v>395.41023055150583</v>
      </c>
      <c r="M273" s="3">
        <v>0</v>
      </c>
      <c r="N273" s="3">
        <f t="shared" si="56"/>
        <v>25.674887439528373</v>
      </c>
      <c r="O273" s="3">
        <f t="shared" si="52"/>
        <v>35.97293889388699</v>
      </c>
      <c r="P273" s="3">
        <f t="shared" si="53"/>
        <v>42.348628163966971</v>
      </c>
      <c r="Q273" s="3">
        <f t="shared" si="54"/>
        <v>15.272950301113585</v>
      </c>
      <c r="R273" s="3">
        <f t="shared" si="55"/>
        <v>1.141267783953015</v>
      </c>
      <c r="S273" s="3">
        <f t="shared" si="57"/>
        <v>395.41067258244891</v>
      </c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x14ac:dyDescent="0.3">
      <c r="A274" s="6"/>
      <c r="B274" s="3"/>
      <c r="C274" s="10">
        <v>1998.7041099999999</v>
      </c>
      <c r="D274" s="10">
        <v>365.05599999999998</v>
      </c>
      <c r="E274" s="4">
        <f t="shared" si="58"/>
        <v>2018</v>
      </c>
      <c r="F274" s="5">
        <f>F273*SUM(economy!Z64:AB64)/SUM(economy!Z63:AB63)</f>
        <v>10141.0688362931</v>
      </c>
      <c r="G274" s="13">
        <f t="shared" si="51"/>
        <v>26.27947214887654</v>
      </c>
      <c r="H274" s="13">
        <f t="shared" si="51"/>
        <v>36.804107101407588</v>
      </c>
      <c r="I274" s="13">
        <f t="shared" si="51"/>
        <v>43.268411315603366</v>
      </c>
      <c r="J274" s="13">
        <f t="shared" si="51"/>
        <v>15.563130595965697</v>
      </c>
      <c r="K274" s="13">
        <f t="shared" si="51"/>
        <v>1.157308739968391</v>
      </c>
      <c r="L274" s="13">
        <f t="shared" si="59"/>
        <v>398.07242990182158</v>
      </c>
      <c r="M274" s="3">
        <v>0</v>
      </c>
      <c r="N274" s="3">
        <f t="shared" si="56"/>
        <v>26.279533181740391</v>
      </c>
      <c r="O274" s="3">
        <f t="shared" si="52"/>
        <v>36.804200482206497</v>
      </c>
      <c r="P274" s="3">
        <f t="shared" si="53"/>
        <v>43.268557544325958</v>
      </c>
      <c r="Q274" s="3">
        <f t="shared" si="54"/>
        <v>15.563234939834876</v>
      </c>
      <c r="R274" s="3">
        <f t="shared" si="55"/>
        <v>1.1573260113036574</v>
      </c>
      <c r="S274" s="3">
        <f t="shared" si="57"/>
        <v>398.07285215941135</v>
      </c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x14ac:dyDescent="0.3">
      <c r="A275" s="6"/>
      <c r="B275" s="3"/>
      <c r="C275" s="10">
        <v>1998.7863010000001</v>
      </c>
      <c r="D275" s="10">
        <v>365.012</v>
      </c>
      <c r="E275" s="4">
        <f t="shared" si="58"/>
        <v>2019</v>
      </c>
      <c r="F275" s="5">
        <f>F274*SUM(economy!Z65:AB65)/SUM(economy!Z64:AB64)</f>
        <v>10375.401971389219</v>
      </c>
      <c r="G275" s="13">
        <f t="shared" si="51"/>
        <v>26.898410622453113</v>
      </c>
      <c r="H275" s="13">
        <f t="shared" si="51"/>
        <v>37.655070938620661</v>
      </c>
      <c r="I275" s="13">
        <f t="shared" si="51"/>
        <v>44.211176907981717</v>
      </c>
      <c r="J275" s="13">
        <f t="shared" si="51"/>
        <v>15.864324168581737</v>
      </c>
      <c r="K275" s="13">
        <f t="shared" si="51"/>
        <v>1.178049751680051</v>
      </c>
      <c r="L275" s="13">
        <f t="shared" si="59"/>
        <v>400.80703238931727</v>
      </c>
      <c r="M275" s="3">
        <v>0</v>
      </c>
      <c r="N275" s="3">
        <f t="shared" si="56"/>
        <v>26.898471655316964</v>
      </c>
      <c r="O275" s="3">
        <f t="shared" si="52"/>
        <v>37.655164062526204</v>
      </c>
      <c r="P275" s="3">
        <f t="shared" si="53"/>
        <v>44.211321173932326</v>
      </c>
      <c r="Q275" s="3">
        <f t="shared" si="54"/>
        <v>15.864422551613711</v>
      </c>
      <c r="R275" s="3">
        <f t="shared" si="55"/>
        <v>1.1780602272744243</v>
      </c>
      <c r="S275" s="3">
        <f t="shared" si="57"/>
        <v>400.8074396706636</v>
      </c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x14ac:dyDescent="0.3">
      <c r="A276" s="6"/>
      <c r="B276" s="3"/>
      <c r="C276" s="10">
        <v>1998.8712330000001</v>
      </c>
      <c r="D276" s="10">
        <v>364.90899999999999</v>
      </c>
      <c r="E276" s="4">
        <f t="shared" si="58"/>
        <v>2020</v>
      </c>
      <c r="F276" s="5">
        <f>F275*SUM(economy!Z66:AB66)/SUM(economy!Z65:AB65)</f>
        <v>10609.824027749544</v>
      </c>
      <c r="G276" s="13">
        <f t="shared" si="51"/>
        <v>27.531651118359498</v>
      </c>
      <c r="H276" s="13">
        <f t="shared" si="51"/>
        <v>38.525696860150845</v>
      </c>
      <c r="I276" s="13">
        <f t="shared" si="51"/>
        <v>45.176493097973236</v>
      </c>
      <c r="J276" s="13">
        <f t="shared" si="51"/>
        <v>16.175815388398892</v>
      </c>
      <c r="K276" s="13">
        <f t="shared" si="51"/>
        <v>1.2016313668349472</v>
      </c>
      <c r="L276" s="13">
        <f t="shared" si="59"/>
        <v>403.61128783171739</v>
      </c>
      <c r="M276" s="3">
        <v>0</v>
      </c>
      <c r="N276" s="3">
        <f t="shared" si="56"/>
        <v>27.531712151223349</v>
      </c>
      <c r="O276" s="3">
        <f t="shared" si="52"/>
        <v>38.525789727869736</v>
      </c>
      <c r="P276" s="3">
        <f t="shared" si="53"/>
        <v>45.176635427497402</v>
      </c>
      <c r="Q276" s="3">
        <f t="shared" si="54"/>
        <v>16.17590815111755</v>
      </c>
      <c r="R276" s="3">
        <f t="shared" si="55"/>
        <v>1.2016377206041131</v>
      </c>
      <c r="S276" s="3">
        <f t="shared" si="57"/>
        <v>403.61168317831215</v>
      </c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x14ac:dyDescent="0.3">
      <c r="A277" s="6"/>
      <c r="B277" s="3"/>
      <c r="C277" s="10">
        <v>1998.9534249999999</v>
      </c>
      <c r="D277" s="10">
        <v>364.88099999999997</v>
      </c>
      <c r="E277" s="4">
        <f t="shared" si="58"/>
        <v>2021</v>
      </c>
      <c r="F277" s="5">
        <f>F276*SUM(economy!Z67:AB67)/SUM(economy!Z66:AB66)</f>
        <v>10707.652945260697</v>
      </c>
      <c r="G277" s="13">
        <f t="shared" si="51"/>
        <v>28.179199063715103</v>
      </c>
      <c r="H277" s="13">
        <f t="shared" si="51"/>
        <v>39.415939124430771</v>
      </c>
      <c r="I277" s="13">
        <f t="shared" si="51"/>
        <v>46.164070556631032</v>
      </c>
      <c r="J277" s="13">
        <f t="shared" si="51"/>
        <v>16.497026419974972</v>
      </c>
      <c r="K277" s="13">
        <f t="shared" si="51"/>
        <v>1.2269400697774908</v>
      </c>
      <c r="L277" s="13">
        <f t="shared" si="59"/>
        <v>406.48317523452943</v>
      </c>
      <c r="M277" s="3">
        <v>0</v>
      </c>
      <c r="N277" s="3">
        <f t="shared" si="56"/>
        <v>28.179260096578954</v>
      </c>
      <c r="O277" s="3">
        <f t="shared" si="52"/>
        <v>39.41603173666779</v>
      </c>
      <c r="P277" s="3">
        <f t="shared" si="53"/>
        <v>46.164210975720664</v>
      </c>
      <c r="Q277" s="3">
        <f t="shared" si="54"/>
        <v>16.497113883451146</v>
      </c>
      <c r="R277" s="3">
        <f t="shared" si="55"/>
        <v>1.2269439235332946</v>
      </c>
      <c r="S277" s="3">
        <f t="shared" si="57"/>
        <v>406.48356061595189</v>
      </c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x14ac:dyDescent="0.3">
      <c r="A278" s="6"/>
      <c r="B278" s="3"/>
      <c r="C278" s="10">
        <v>1999.038356</v>
      </c>
      <c r="D278" s="10">
        <v>365.01600000000002</v>
      </c>
      <c r="E278" s="4">
        <f t="shared" si="58"/>
        <v>2022</v>
      </c>
      <c r="F278" s="5">
        <f>F277*SUM(economy!Z68:AB68)/SUM(economy!Z67:AB67)</f>
        <v>10937.662613316692</v>
      </c>
      <c r="G278" s="13">
        <f t="shared" si="51"/>
        <v>28.832717788073737</v>
      </c>
      <c r="H278" s="13">
        <f t="shared" si="51"/>
        <v>40.312918119474723</v>
      </c>
      <c r="I278" s="13">
        <f t="shared" si="51"/>
        <v>47.153089444551888</v>
      </c>
      <c r="J278" s="13">
        <f t="shared" si="51"/>
        <v>16.811369942471494</v>
      </c>
      <c r="K278" s="13">
        <f t="shared" si="51"/>
        <v>1.2468834809951093</v>
      </c>
      <c r="L278" s="13">
        <f t="shared" si="59"/>
        <v>409.35697877556697</v>
      </c>
      <c r="M278" s="3">
        <v>0</v>
      </c>
      <c r="N278" s="3">
        <f t="shared" si="56"/>
        <v>28.832778820937587</v>
      </c>
      <c r="O278" s="3">
        <f t="shared" si="52"/>
        <v>40.31301047693271</v>
      </c>
      <c r="P278" s="3">
        <f t="shared" si="53"/>
        <v>47.153227978850019</v>
      </c>
      <c r="Q278" s="3">
        <f t="shared" si="54"/>
        <v>16.811452409434246</v>
      </c>
      <c r="R278" s="3">
        <f t="shared" si="55"/>
        <v>1.2468858184161593</v>
      </c>
      <c r="S278" s="3">
        <f t="shared" si="57"/>
        <v>409.35735550457071</v>
      </c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x14ac:dyDescent="0.3">
      <c r="A279" s="6"/>
      <c r="B279" s="3"/>
      <c r="C279" s="10">
        <v>1999.123288</v>
      </c>
      <c r="D279" s="10">
        <v>365.07499999999999</v>
      </c>
      <c r="E279" s="4">
        <f t="shared" si="58"/>
        <v>2023</v>
      </c>
      <c r="F279" s="5">
        <f>F278*SUM(economy!Z69:AB69)/SUM(economy!Z68:AB68)</f>
        <v>11169.275902409192</v>
      </c>
      <c r="G279" s="13">
        <f t="shared" ref="G279:K294" si="60">G278*(1-G$5)+G$4*$F278*$L$4/1000</f>
        <v>29.50027466118696</v>
      </c>
      <c r="H279" s="13">
        <f t="shared" si="60"/>
        <v>41.229026650414262</v>
      </c>
      <c r="I279" s="13">
        <f t="shared" si="60"/>
        <v>48.1633885549114</v>
      </c>
      <c r="J279" s="13">
        <f t="shared" si="60"/>
        <v>17.134752447690879</v>
      </c>
      <c r="K279" s="13">
        <f t="shared" si="60"/>
        <v>1.2697783473229216</v>
      </c>
      <c r="L279" s="13">
        <f t="shared" si="59"/>
        <v>412.29722066152647</v>
      </c>
      <c r="M279" s="3">
        <v>0</v>
      </c>
      <c r="N279" s="3">
        <f t="shared" si="56"/>
        <v>29.500335694050811</v>
      </c>
      <c r="O279" s="3">
        <f t="shared" si="52"/>
        <v>41.229118753794125</v>
      </c>
      <c r="P279" s="3">
        <f t="shared" si="53"/>
        <v>48.163525229716853</v>
      </c>
      <c r="Q279" s="3">
        <f t="shared" si="54"/>
        <v>17.134830203575312</v>
      </c>
      <c r="R279" s="3">
        <f t="shared" si="55"/>
        <v>1.2697797650404532</v>
      </c>
      <c r="S279" s="3">
        <f t="shared" si="57"/>
        <v>412.29758964617758</v>
      </c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x14ac:dyDescent="0.3">
      <c r="A280" s="6"/>
      <c r="B280" s="3"/>
      <c r="C280" s="10">
        <v>1999.2</v>
      </c>
      <c r="D280" s="10">
        <v>364.89100000000002</v>
      </c>
      <c r="E280" s="4">
        <f t="shared" si="58"/>
        <v>2024</v>
      </c>
      <c r="F280" s="5">
        <f>F279*SUM(economy!Z70:AB70)/SUM(economy!Z69:AB69)</f>
        <v>11400.600898558328</v>
      </c>
      <c r="G280" s="13">
        <f t="shared" si="60"/>
        <v>30.181967556639165</v>
      </c>
      <c r="H280" s="13">
        <f t="shared" si="60"/>
        <v>42.164362666069408</v>
      </c>
      <c r="I280" s="13">
        <f t="shared" si="60"/>
        <v>49.194923171049851</v>
      </c>
      <c r="J280" s="13">
        <f t="shared" si="60"/>
        <v>17.466845785398935</v>
      </c>
      <c r="K280" s="13">
        <f t="shared" si="60"/>
        <v>1.2945386490384383</v>
      </c>
      <c r="L280" s="13">
        <f t="shared" si="59"/>
        <v>415.30263782819577</v>
      </c>
      <c r="M280" s="3">
        <v>0</v>
      </c>
      <c r="N280" s="3">
        <f t="shared" si="56"/>
        <v>30.182028589503016</v>
      </c>
      <c r="O280" s="3">
        <f t="shared" si="52"/>
        <v>42.164454516070109</v>
      </c>
      <c r="P280" s="3">
        <f t="shared" si="53"/>
        <v>49.195058011321883</v>
      </c>
      <c r="Q280" s="3">
        <f t="shared" si="54"/>
        <v>17.466919099334145</v>
      </c>
      <c r="R280" s="3">
        <f t="shared" si="55"/>
        <v>1.2945395089275882</v>
      </c>
      <c r="S280" s="3">
        <f t="shared" si="57"/>
        <v>415.30299972515672</v>
      </c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x14ac:dyDescent="0.3">
      <c r="A281" s="6"/>
      <c r="B281" s="3"/>
      <c r="C281" s="10">
        <v>1999.284932</v>
      </c>
      <c r="D281" s="10">
        <v>364.94400000000002</v>
      </c>
      <c r="E281" s="4">
        <f t="shared" si="58"/>
        <v>2025</v>
      </c>
      <c r="F281" s="5">
        <f>F280*SUM(economy!Z71:AB71)/SUM(economy!Z70:AB70)</f>
        <v>11631.557501965344</v>
      </c>
      <c r="G281" s="13">
        <f t="shared" si="60"/>
        <v>30.877778879086389</v>
      </c>
      <c r="H281" s="13">
        <f t="shared" si="60"/>
        <v>43.118846201294858</v>
      </c>
      <c r="I281" s="13">
        <f t="shared" si="60"/>
        <v>50.247364945313848</v>
      </c>
      <c r="J281" s="13">
        <f t="shared" si="60"/>
        <v>17.807118495921252</v>
      </c>
      <c r="K281" s="13">
        <f t="shared" si="60"/>
        <v>1.3204168596303405</v>
      </c>
      <c r="L281" s="13">
        <f t="shared" si="59"/>
        <v>418.37152538124667</v>
      </c>
      <c r="M281" s="3">
        <v>0</v>
      </c>
      <c r="N281" s="3">
        <f t="shared" si="56"/>
        <v>30.87783991195024</v>
      </c>
      <c r="O281" s="3">
        <f t="shared" si="52"/>
        <v>43.118937798613459</v>
      </c>
      <c r="P281" s="3">
        <f t="shared" si="53"/>
        <v>50.247497975676701</v>
      </c>
      <c r="Q281" s="3">
        <f t="shared" si="54"/>
        <v>17.807187621661832</v>
      </c>
      <c r="R281" s="3">
        <f t="shared" si="55"/>
        <v>1.3204173811794742</v>
      </c>
      <c r="S281" s="3">
        <f t="shared" si="57"/>
        <v>418.37188068908171</v>
      </c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x14ac:dyDescent="0.3">
      <c r="A282" s="6"/>
      <c r="B282" s="3"/>
      <c r="C282" s="10">
        <v>1999.367123</v>
      </c>
      <c r="D282" s="10">
        <v>365.19</v>
      </c>
      <c r="E282" s="4">
        <f t="shared" si="58"/>
        <v>2026</v>
      </c>
      <c r="F282" s="5">
        <f>F281*SUM(economy!Z72:AB72)/SUM(economy!Z71:AB71)</f>
        <v>11254.649210115203</v>
      </c>
      <c r="G282" s="13">
        <f t="shared" si="60"/>
        <v>31.587686144464556</v>
      </c>
      <c r="H282" s="13">
        <f t="shared" si="60"/>
        <v>44.092389989823971</v>
      </c>
      <c r="I282" s="13">
        <f t="shared" si="60"/>
        <v>51.320377903561841</v>
      </c>
      <c r="J282" s="13">
        <f t="shared" si="60"/>
        <v>18.155060078818959</v>
      </c>
      <c r="K282" s="13">
        <f t="shared" si="60"/>
        <v>1.346955820796633</v>
      </c>
      <c r="L282" s="13">
        <f t="shared" si="59"/>
        <v>421.502469937466</v>
      </c>
      <c r="M282" s="3">
        <v>0</v>
      </c>
      <c r="N282" s="3">
        <f t="shared" si="56"/>
        <v>31.587747177328406</v>
      </c>
      <c r="O282" s="3">
        <f t="shared" si="52"/>
        <v>44.092481335155611</v>
      </c>
      <c r="P282" s="3">
        <f t="shared" si="53"/>
        <v>51.320509148309227</v>
      </c>
      <c r="Q282" s="3">
        <f t="shared" si="54"/>
        <v>18.1551252556233</v>
      </c>
      <c r="R282" s="3">
        <f t="shared" si="55"/>
        <v>1.3469561371321732</v>
      </c>
      <c r="S282" s="3">
        <f t="shared" si="57"/>
        <v>421.50281905354871</v>
      </c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x14ac:dyDescent="0.3">
      <c r="A283" s="6"/>
      <c r="B283" s="3"/>
      <c r="C283" s="10">
        <v>1999.452055</v>
      </c>
      <c r="D283" s="10">
        <v>365.34800000000001</v>
      </c>
      <c r="E283" s="4">
        <f t="shared" si="58"/>
        <v>2027</v>
      </c>
      <c r="F283" s="5">
        <f>F282*SUM(economy!Z73:AB73)/SUM(economy!Z72:AB72)</f>
        <v>11463.679054803455</v>
      </c>
      <c r="G283" s="13">
        <f t="shared" si="60"/>
        <v>32.274589617382382</v>
      </c>
      <c r="H283" s="13">
        <f t="shared" si="60"/>
        <v>45.027865080343439</v>
      </c>
      <c r="I283" s="13">
        <f t="shared" si="60"/>
        <v>52.322363501114069</v>
      </c>
      <c r="J283" s="13">
        <f t="shared" si="60"/>
        <v>18.43888679053984</v>
      </c>
      <c r="K283" s="13">
        <f t="shared" si="60"/>
        <v>1.3453572894514223</v>
      </c>
      <c r="L283" s="13">
        <f t="shared" si="59"/>
        <v>424.40906227883113</v>
      </c>
      <c r="M283" s="3">
        <v>0</v>
      </c>
      <c r="N283" s="3">
        <f t="shared" si="56"/>
        <v>32.274650650246237</v>
      </c>
      <c r="O283" s="3">
        <f t="shared" si="52"/>
        <v>45.027956174381337</v>
      </c>
      <c r="P283" s="3">
        <f t="shared" si="53"/>
        <v>52.322492984213625</v>
      </c>
      <c r="Q283" s="3">
        <f t="shared" si="54"/>
        <v>18.438948243998254</v>
      </c>
      <c r="R283" s="3">
        <f t="shared" si="55"/>
        <v>1.3453574813186262</v>
      </c>
      <c r="S283" s="3">
        <f t="shared" si="57"/>
        <v>424.40940553415805</v>
      </c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x14ac:dyDescent="0.3">
      <c r="A284" s="6"/>
      <c r="B284" s="3"/>
      <c r="C284" s="10">
        <v>1999.5342470000001</v>
      </c>
      <c r="D284" s="10">
        <v>365.63099999999997</v>
      </c>
      <c r="E284" s="4">
        <f t="shared" si="58"/>
        <v>2028</v>
      </c>
      <c r="F284" s="5">
        <f>F283*SUM(economy!Z74:AB74)/SUM(economy!Z73:AB73)</f>
        <v>11682.002173258426</v>
      </c>
      <c r="G284" s="13">
        <f t="shared" si="60"/>
        <v>32.974250780351611</v>
      </c>
      <c r="H284" s="13">
        <f t="shared" si="60"/>
        <v>45.980393866382379</v>
      </c>
      <c r="I284" s="13">
        <f t="shared" si="60"/>
        <v>53.342303375595762</v>
      </c>
      <c r="J284" s="13">
        <f t="shared" si="60"/>
        <v>18.731033393859704</v>
      </c>
      <c r="K284" s="13">
        <f t="shared" si="60"/>
        <v>1.354201338911883</v>
      </c>
      <c r="L284" s="13">
        <f t="shared" si="59"/>
        <v>427.38218275510133</v>
      </c>
      <c r="M284" s="3">
        <v>0</v>
      </c>
      <c r="N284" s="3">
        <f t="shared" si="56"/>
        <v>32.974311813215465</v>
      </c>
      <c r="O284" s="3">
        <f t="shared" si="52"/>
        <v>45.980484709817858</v>
      </c>
      <c r="P284" s="3">
        <f t="shared" si="53"/>
        <v>53.342431120693405</v>
      </c>
      <c r="Q284" s="3">
        <f t="shared" si="54"/>
        <v>18.731091336675242</v>
      </c>
      <c r="R284" s="3">
        <f t="shared" si="55"/>
        <v>1.3542014552852248</v>
      </c>
      <c r="S284" s="3">
        <f t="shared" si="57"/>
        <v>427.38252043568718</v>
      </c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x14ac:dyDescent="0.3">
      <c r="A285" s="6"/>
      <c r="B285" s="3"/>
      <c r="C285" s="10">
        <v>1999.6191779999999</v>
      </c>
      <c r="D285" s="10">
        <v>366.077</v>
      </c>
      <c r="E285" s="4">
        <f t="shared" si="58"/>
        <v>2029</v>
      </c>
      <c r="F285" s="5">
        <f>F284*SUM(economy!Z75:AB75)/SUM(economy!Z74:AB74)</f>
        <v>11899.647936051906</v>
      </c>
      <c r="G285" s="13">
        <f t="shared" si="60"/>
        <v>33.687236828484757</v>
      </c>
      <c r="H285" s="13">
        <f t="shared" si="60"/>
        <v>46.950802040579944</v>
      </c>
      <c r="I285" s="13">
        <f t="shared" si="60"/>
        <v>54.381352706228618</v>
      </c>
      <c r="J285" s="13">
        <f t="shared" si="60"/>
        <v>19.032115359359807</v>
      </c>
      <c r="K285" s="13">
        <f t="shared" si="60"/>
        <v>1.3698154377302201</v>
      </c>
      <c r="L285" s="13">
        <f t="shared" si="59"/>
        <v>430.42132237238332</v>
      </c>
      <c r="M285" s="3">
        <v>0</v>
      </c>
      <c r="N285" s="3">
        <f t="shared" si="56"/>
        <v>33.687297861348611</v>
      </c>
      <c r="O285" s="3">
        <f t="shared" si="52"/>
        <v>46.950892634102416</v>
      </c>
      <c r="P285" s="3">
        <f t="shared" si="53"/>
        <v>54.38147873665288</v>
      </c>
      <c r="Q285" s="3">
        <f t="shared" si="54"/>
        <v>19.032169992084459</v>
      </c>
      <c r="R285" s="3">
        <f t="shared" si="55"/>
        <v>1.3698155083142198</v>
      </c>
      <c r="S285" s="3">
        <f t="shared" si="57"/>
        <v>430.42165473250259</v>
      </c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x14ac:dyDescent="0.3">
      <c r="A286" s="6"/>
      <c r="B286" s="3"/>
      <c r="C286" s="10">
        <v>1999.7041099999999</v>
      </c>
      <c r="D286" s="10">
        <v>366.45100000000002</v>
      </c>
      <c r="E286" s="4">
        <f t="shared" si="58"/>
        <v>2030</v>
      </c>
      <c r="F286" s="5">
        <f>F285*SUM(economy!Z76:AB76)/SUM(economy!Z75:AB75)</f>
        <v>12116.59523661383</v>
      </c>
      <c r="G286" s="13">
        <f t="shared" si="60"/>
        <v>34.413506420825954</v>
      </c>
      <c r="H286" s="13">
        <f t="shared" si="60"/>
        <v>47.938976814734168</v>
      </c>
      <c r="I286" s="13">
        <f t="shared" si="60"/>
        <v>55.439153231769779</v>
      </c>
      <c r="J286" s="13">
        <f t="shared" si="60"/>
        <v>19.341542736052073</v>
      </c>
      <c r="K286" s="13">
        <f t="shared" si="60"/>
        <v>1.3895039783165957</v>
      </c>
      <c r="L286" s="13">
        <f t="shared" si="59"/>
        <v>433.52268318169854</v>
      </c>
      <c r="M286" s="3">
        <v>0</v>
      </c>
      <c r="N286" s="3">
        <f t="shared" si="56"/>
        <v>34.413567453689808</v>
      </c>
      <c r="O286" s="3">
        <f t="shared" si="52"/>
        <v>47.939067159031147</v>
      </c>
      <c r="P286" s="3">
        <f t="shared" si="53"/>
        <v>55.439277570536063</v>
      </c>
      <c r="Q286" s="3">
        <f t="shared" si="54"/>
        <v>19.341594247780922</v>
      </c>
      <c r="R286" s="3">
        <f t="shared" si="55"/>
        <v>1.3895040211279555</v>
      </c>
      <c r="S286" s="3">
        <f t="shared" si="57"/>
        <v>433.52301045216586</v>
      </c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x14ac:dyDescent="0.3">
      <c r="A287" s="6"/>
      <c r="B287" s="3"/>
      <c r="C287" s="10">
        <v>1999.7863010000001</v>
      </c>
      <c r="D287" s="10">
        <v>366.60199999999998</v>
      </c>
      <c r="E287" s="4">
        <f t="shared" si="58"/>
        <v>2031</v>
      </c>
      <c r="F287" s="5">
        <f>F286*SUM(economy!Z77:AB77)/SUM(economy!Z76:AB76)</f>
        <v>12332.766075449063</v>
      </c>
      <c r="G287" s="13">
        <f t="shared" si="60"/>
        <v>35.153016928224922</v>
      </c>
      <c r="H287" s="13">
        <f t="shared" si="60"/>
        <v>48.944803729089223</v>
      </c>
      <c r="I287" s="13">
        <f t="shared" si="60"/>
        <v>56.51534832883933</v>
      </c>
      <c r="J287" s="13">
        <f t="shared" si="60"/>
        <v>19.658756797696697</v>
      </c>
      <c r="K287" s="13">
        <f t="shared" si="60"/>
        <v>1.4116310011024367</v>
      </c>
      <c r="L287" s="13">
        <f t="shared" si="59"/>
        <v>436.68355678495266</v>
      </c>
      <c r="M287" s="3">
        <v>0</v>
      </c>
      <c r="N287" s="3">
        <f t="shared" si="56"/>
        <v>35.153077961088776</v>
      </c>
      <c r="O287" s="3">
        <f t="shared" si="52"/>
        <v>48.944893824846339</v>
      </c>
      <c r="P287" s="3">
        <f t="shared" si="53"/>
        <v>56.515470998654109</v>
      </c>
      <c r="Q287" s="3">
        <f t="shared" si="54"/>
        <v>19.658805366722419</v>
      </c>
      <c r="R287" s="3">
        <f t="shared" si="55"/>
        <v>1.411631027068839</v>
      </c>
      <c r="S287" s="3">
        <f t="shared" si="57"/>
        <v>436.68387917838049</v>
      </c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x14ac:dyDescent="0.3">
      <c r="A288" s="6"/>
      <c r="B288" s="3"/>
      <c r="C288" s="10">
        <v>1999.8712330000001</v>
      </c>
      <c r="D288" s="10">
        <v>366.53199999999998</v>
      </c>
      <c r="E288" s="4">
        <f t="shared" si="58"/>
        <v>2032</v>
      </c>
      <c r="F288" s="5">
        <f>F287*SUM(economy!Z78:AB78)/SUM(economy!Z77:AB77)</f>
        <v>12548.084476674305</v>
      </c>
      <c r="G288" s="13">
        <f t="shared" si="60"/>
        <v>35.905720960998806</v>
      </c>
      <c r="H288" s="13">
        <f t="shared" si="60"/>
        <v>49.968161314875246</v>
      </c>
      <c r="I288" s="13">
        <f t="shared" si="60"/>
        <v>57.609574442642007</v>
      </c>
      <c r="J288" s="13">
        <f t="shared" si="60"/>
        <v>19.983221581457073</v>
      </c>
      <c r="K288" s="13">
        <f t="shared" si="60"/>
        <v>1.435200584503225</v>
      </c>
      <c r="L288" s="13">
        <f t="shared" si="59"/>
        <v>439.90187888447633</v>
      </c>
      <c r="M288" s="3">
        <v>0</v>
      </c>
      <c r="N288" s="3">
        <f t="shared" si="56"/>
        <v>35.905781993862661</v>
      </c>
      <c r="O288" s="3">
        <f t="shared" si="52"/>
        <v>49.968251162776241</v>
      </c>
      <c r="P288" s="3">
        <f t="shared" si="53"/>
        <v>57.609695465906981</v>
      </c>
      <c r="Q288" s="3">
        <f t="shared" si="54"/>
        <v>19.983267375887053</v>
      </c>
      <c r="R288" s="3">
        <f t="shared" si="55"/>
        <v>1.4352006002526441</v>
      </c>
      <c r="S288" s="3">
        <f t="shared" si="57"/>
        <v>439.90219659868558</v>
      </c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x14ac:dyDescent="0.3">
      <c r="A289" s="6"/>
      <c r="B289" s="3"/>
      <c r="C289" s="10">
        <v>1999.9534249999999</v>
      </c>
      <c r="D289" s="10">
        <v>366.53699999999998</v>
      </c>
      <c r="E289" s="4">
        <f t="shared" si="58"/>
        <v>2033</v>
      </c>
      <c r="F289" s="5">
        <f>F288*SUM(economy!Z79:AB79)/SUM(economy!Z78:AB78)</f>
        <v>12762.47606876904</v>
      </c>
      <c r="G289" s="13">
        <f t="shared" si="60"/>
        <v>36.67156649243902</v>
      </c>
      <c r="H289" s="13">
        <f t="shared" si="60"/>
        <v>51.008921303600829</v>
      </c>
      <c r="I289" s="13">
        <f t="shared" si="60"/>
        <v>58.721461484021702</v>
      </c>
      <c r="J289" s="13">
        <f t="shared" si="60"/>
        <v>20.314422825011281</v>
      </c>
      <c r="K289" s="13">
        <f t="shared" si="60"/>
        <v>1.4596051046004026</v>
      </c>
      <c r="L289" s="13">
        <f t="shared" si="59"/>
        <v>443.17597720967325</v>
      </c>
      <c r="M289" s="3">
        <v>0</v>
      </c>
      <c r="N289" s="3">
        <f t="shared" si="56"/>
        <v>36.671627525302874</v>
      </c>
      <c r="O289" s="3">
        <f t="shared" si="52"/>
        <v>51.00901090432756</v>
      </c>
      <c r="P289" s="3">
        <f t="shared" si="53"/>
        <v>58.721580882837877</v>
      </c>
      <c r="Q289" s="3">
        <f t="shared" si="54"/>
        <v>20.314466003349445</v>
      </c>
      <c r="R289" s="3">
        <f t="shared" si="55"/>
        <v>1.4596051141529083</v>
      </c>
      <c r="S289" s="3">
        <f t="shared" si="57"/>
        <v>443.17629042997066</v>
      </c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x14ac:dyDescent="0.3">
      <c r="A290" s="6"/>
      <c r="B290" s="3"/>
      <c r="C290" s="10">
        <v>2000.0382509999999</v>
      </c>
      <c r="D290" s="10">
        <v>366.60300000000001</v>
      </c>
      <c r="E290" s="4">
        <f t="shared" si="58"/>
        <v>2034</v>
      </c>
      <c r="F290" s="5">
        <f>F289*SUM(economy!Z80:AB80)/SUM(economy!Z79:AB79)</f>
        <v>12975.868065266051</v>
      </c>
      <c r="G290" s="13">
        <f t="shared" si="60"/>
        <v>37.450496956730085</v>
      </c>
      <c r="H290" s="13">
        <f t="shared" si="60"/>
        <v>52.066948796403665</v>
      </c>
      <c r="I290" s="13">
        <f t="shared" si="60"/>
        <v>59.850633158200722</v>
      </c>
      <c r="J290" s="13">
        <f t="shared" si="60"/>
        <v>20.651866915175365</v>
      </c>
      <c r="K290" s="13">
        <f t="shared" si="60"/>
        <v>1.484472527237108</v>
      </c>
      <c r="L290" s="13">
        <f t="shared" si="59"/>
        <v>446.50441835374693</v>
      </c>
      <c r="M290" s="3">
        <v>0</v>
      </c>
      <c r="N290" s="3">
        <f t="shared" si="56"/>
        <v>37.450557989593939</v>
      </c>
      <c r="O290" s="3">
        <f t="shared" si="52"/>
        <v>52.067038150636122</v>
      </c>
      <c r="P290" s="3">
        <f t="shared" si="53"/>
        <v>59.850750954372451</v>
      </c>
      <c r="Q290" s="3">
        <f t="shared" si="54"/>
        <v>20.651907626870813</v>
      </c>
      <c r="R290" s="3">
        <f t="shared" si="55"/>
        <v>1.4844725330309956</v>
      </c>
      <c r="S290" s="3">
        <f t="shared" si="57"/>
        <v>446.5047272545043</v>
      </c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x14ac:dyDescent="0.3">
      <c r="A291" s="6"/>
      <c r="B291" s="3"/>
      <c r="C291" s="10">
        <v>2000.1229510000001</v>
      </c>
      <c r="D291" s="10">
        <v>366.428</v>
      </c>
      <c r="E291" s="4">
        <f t="shared" si="58"/>
        <v>2035</v>
      </c>
      <c r="F291" s="5">
        <f>F290*SUM(economy!Z81:AB81)/SUM(economy!Z80:AB80)</f>
        <v>13188.189245083589</v>
      </c>
      <c r="G291" s="13">
        <f t="shared" si="60"/>
        <v>38.242451345689986</v>
      </c>
      <c r="H291" s="13">
        <f t="shared" si="60"/>
        <v>53.142102431122183</v>
      </c>
      <c r="I291" s="13">
        <f t="shared" si="60"/>
        <v>60.996707286205528</v>
      </c>
      <c r="J291" s="13">
        <f t="shared" si="60"/>
        <v>20.995079894322146</v>
      </c>
      <c r="K291" s="13">
        <f t="shared" si="60"/>
        <v>1.5095737850857107</v>
      </c>
      <c r="L291" s="13">
        <f t="shared" si="59"/>
        <v>449.88591474242554</v>
      </c>
      <c r="M291" s="3">
        <v>0</v>
      </c>
      <c r="N291" s="3">
        <f t="shared" si="56"/>
        <v>38.24251237855384</v>
      </c>
      <c r="O291" s="3">
        <f t="shared" si="52"/>
        <v>53.142191539538473</v>
      </c>
      <c r="P291" s="3">
        <f t="shared" si="53"/>
        <v>60.996823501244492</v>
      </c>
      <c r="Q291" s="3">
        <f t="shared" si="54"/>
        <v>20.995118280286423</v>
      </c>
      <c r="R291" s="3">
        <f t="shared" si="55"/>
        <v>1.5095737885998814</v>
      </c>
      <c r="S291" s="3">
        <f t="shared" si="57"/>
        <v>449.88621948822311</v>
      </c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x14ac:dyDescent="0.3">
      <c r="A292" s="6"/>
      <c r="B292" s="3"/>
      <c r="C292" s="10">
        <v>2000.202186</v>
      </c>
      <c r="D292" s="10">
        <v>366.18799999999999</v>
      </c>
      <c r="E292" s="4">
        <f t="shared" si="58"/>
        <v>2036</v>
      </c>
      <c r="F292" s="5">
        <f>F291*SUM(economy!Z82:AB82)/SUM(economy!Z81:AB81)</f>
        <v>13399.369936154435</v>
      </c>
      <c r="G292" s="13">
        <f t="shared" si="60"/>
        <v>39.047364304310108</v>
      </c>
      <c r="H292" s="13">
        <f t="shared" si="60"/>
        <v>54.234234547060815</v>
      </c>
      <c r="I292" s="13">
        <f t="shared" si="60"/>
        <v>62.159296119023331</v>
      </c>
      <c r="J292" s="13">
        <f t="shared" si="60"/>
        <v>21.343606521251729</v>
      </c>
      <c r="K292" s="13">
        <f t="shared" si="60"/>
        <v>1.5347665980761065</v>
      </c>
      <c r="L292" s="13">
        <f t="shared" si="59"/>
        <v>453.31926808972207</v>
      </c>
      <c r="M292" s="3">
        <v>0</v>
      </c>
      <c r="N292" s="3">
        <f t="shared" si="56"/>
        <v>39.047425337173962</v>
      </c>
      <c r="O292" s="3">
        <f t="shared" si="52"/>
        <v>54.234323410337183</v>
      </c>
      <c r="P292" s="3">
        <f t="shared" si="53"/>
        <v>62.15941077415247</v>
      </c>
      <c r="Q292" s="3">
        <f t="shared" si="54"/>
        <v>21.343642714346547</v>
      </c>
      <c r="R292" s="3">
        <f t="shared" si="55"/>
        <v>1.5347666002075586</v>
      </c>
      <c r="S292" s="3">
        <f t="shared" si="57"/>
        <v>453.31956883621774</v>
      </c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x14ac:dyDescent="0.3">
      <c r="A293" s="6"/>
      <c r="B293" s="3"/>
      <c r="C293" s="10">
        <v>2000.286885</v>
      </c>
      <c r="D293" s="10">
        <v>366.11200000000002</v>
      </c>
      <c r="E293" s="4">
        <f t="shared" si="58"/>
        <v>2037</v>
      </c>
      <c r="F293" s="5">
        <f>F292*SUM(economy!Z83:AB83)/SUM(economy!Z82:AB82)</f>
        <v>13609.342002509633</v>
      </c>
      <c r="G293" s="13">
        <f t="shared" si="60"/>
        <v>39.865166225296058</v>
      </c>
      <c r="H293" s="13">
        <f t="shared" si="60"/>
        <v>55.343191347764851</v>
      </c>
      <c r="I293" s="13">
        <f t="shared" si="60"/>
        <v>63.338006645082373</v>
      </c>
      <c r="J293" s="13">
        <f t="shared" si="60"/>
        <v>21.697009383790089</v>
      </c>
      <c r="K293" s="13">
        <f t="shared" si="60"/>
        <v>1.5599613979944391</v>
      </c>
      <c r="L293" s="13">
        <f t="shared" si="59"/>
        <v>456.80333499992781</v>
      </c>
      <c r="M293" s="3">
        <v>0</v>
      </c>
      <c r="N293" s="3">
        <f t="shared" si="56"/>
        <v>39.865227258159912</v>
      </c>
      <c r="O293" s="3">
        <f t="shared" si="52"/>
        <v>55.343279966575686</v>
      </c>
      <c r="P293" s="3">
        <f t="shared" si="53"/>
        <v>63.338119761239753</v>
      </c>
      <c r="Q293" s="3">
        <f t="shared" si="54"/>
        <v>21.697043509287184</v>
      </c>
      <c r="R293" s="3">
        <f t="shared" si="55"/>
        <v>1.5599613992872303</v>
      </c>
      <c r="S293" s="3">
        <f t="shared" si="57"/>
        <v>456.80363189454977</v>
      </c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x14ac:dyDescent="0.3">
      <c r="A294" s="6"/>
      <c r="B294" s="3"/>
      <c r="C294" s="10">
        <v>2000.3688520000001</v>
      </c>
      <c r="D294" s="10">
        <v>366.32799999999997</v>
      </c>
      <c r="E294" s="4">
        <f t="shared" si="58"/>
        <v>2038</v>
      </c>
      <c r="F294" s="5">
        <f>F293*SUM(economy!Z84:AB84)/SUM(economy!Z83:AB83)</f>
        <v>13818.038834727495</v>
      </c>
      <c r="G294" s="13">
        <f t="shared" si="60"/>
        <v>40.695783342820121</v>
      </c>
      <c r="H294" s="13">
        <f t="shared" si="60"/>
        <v>56.468813062134657</v>
      </c>
      <c r="I294" s="13">
        <f t="shared" si="60"/>
        <v>64.532440891664564</v>
      </c>
      <c r="J294" s="13">
        <f t="shared" si="60"/>
        <v>22.054868060566079</v>
      </c>
      <c r="K294" s="13">
        <f t="shared" si="60"/>
        <v>1.5851006601010877</v>
      </c>
      <c r="L294" s="13">
        <f t="shared" si="59"/>
        <v>460.33700601728651</v>
      </c>
      <c r="M294" s="3">
        <v>0</v>
      </c>
      <c r="N294" s="3">
        <f t="shared" si="56"/>
        <v>40.695844375683976</v>
      </c>
      <c r="O294" s="3">
        <f t="shared" si="52"/>
        <v>56.468901437152496</v>
      </c>
      <c r="P294" s="3">
        <f t="shared" si="53"/>
        <v>64.532552489507211</v>
      </c>
      <c r="Q294" s="3">
        <f t="shared" si="54"/>
        <v>22.05490023658081</v>
      </c>
      <c r="R294" s="3">
        <f t="shared" si="55"/>
        <v>1.5851006608852052</v>
      </c>
      <c r="S294" s="3">
        <f t="shared" si="57"/>
        <v>460.33729919980971</v>
      </c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x14ac:dyDescent="0.3">
      <c r="A295" s="6"/>
      <c r="B295" s="3"/>
      <c r="C295" s="10">
        <v>2000.4535519999999</v>
      </c>
      <c r="D295" s="10">
        <v>366.77300000000002</v>
      </c>
      <c r="E295" s="4">
        <f t="shared" si="58"/>
        <v>2039</v>
      </c>
      <c r="F295" s="5">
        <f>F294*SUM(economy!Z85:AB85)/SUM(economy!Z84:AB84)</f>
        <v>14025.395343534541</v>
      </c>
      <c r="G295" s="13">
        <f t="shared" ref="G295:K310" si="61">G294*(1-G$5)+G$4*$F294*$L$4/1000</f>
        <v>41.539137825690815</v>
      </c>
      <c r="H295" s="13">
        <f t="shared" si="61"/>
        <v>57.610934104199885</v>
      </c>
      <c r="I295" s="13">
        <f t="shared" si="61"/>
        <v>65.742196220837471</v>
      </c>
      <c r="J295" s="13">
        <f t="shared" si="61"/>
        <v>22.41677832955251</v>
      </c>
      <c r="K295" s="13">
        <f t="shared" si="61"/>
        <v>1.6101463666748836</v>
      </c>
      <c r="L295" s="13">
        <f t="shared" si="59"/>
        <v>463.91919284695553</v>
      </c>
      <c r="M295" s="3">
        <v>0</v>
      </c>
      <c r="N295" s="3">
        <f t="shared" si="56"/>
        <v>41.53919885855467</v>
      </c>
      <c r="O295" s="3">
        <f t="shared" si="52"/>
        <v>57.611022236095408</v>
      </c>
      <c r="P295" s="3">
        <f t="shared" si="53"/>
        <v>65.742306320745143</v>
      </c>
      <c r="Q295" s="3">
        <f t="shared" si="54"/>
        <v>22.416808667452674</v>
      </c>
      <c r="R295" s="3">
        <f t="shared" si="55"/>
        <v>1.6101463671504748</v>
      </c>
      <c r="S295" s="3">
        <f t="shared" si="57"/>
        <v>463.91948244999833</v>
      </c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x14ac:dyDescent="0.3">
      <c r="A296" s="6"/>
      <c r="B296" s="3"/>
      <c r="C296" s="10">
        <v>2000.535519</v>
      </c>
      <c r="D296" s="10">
        <v>367.18400000000003</v>
      </c>
      <c r="E296" s="4">
        <f t="shared" si="58"/>
        <v>2040</v>
      </c>
      <c r="F296" s="5">
        <f>F295*SUM(economy!Z86:AB86)/SUM(economy!Z85:AB85)</f>
        <v>14231.347956295564</v>
      </c>
      <c r="G296" s="13">
        <f t="shared" si="61"/>
        <v>42.395147870131893</v>
      </c>
      <c r="H296" s="13">
        <f t="shared" si="61"/>
        <v>58.769383231853261</v>
      </c>
      <c r="I296" s="13">
        <f t="shared" si="61"/>
        <v>66.966865620452793</v>
      </c>
      <c r="J296" s="13">
        <f t="shared" si="61"/>
        <v>22.782351421069691</v>
      </c>
      <c r="K296" s="13">
        <f t="shared" si="61"/>
        <v>1.6350724029678902</v>
      </c>
      <c r="L296" s="13">
        <f t="shared" si="59"/>
        <v>467.54882054647555</v>
      </c>
      <c r="M296" s="3">
        <v>0</v>
      </c>
      <c r="N296" s="3">
        <f t="shared" si="56"/>
        <v>42.395208902995748</v>
      </c>
      <c r="O296" s="3">
        <f t="shared" si="52"/>
        <v>58.769471121295304</v>
      </c>
      <c r="P296" s="3">
        <f t="shared" si="53"/>
        <v>66.966974242531691</v>
      </c>
      <c r="Q296" s="3">
        <f t="shared" si="54"/>
        <v>22.782380025860999</v>
      </c>
      <c r="R296" s="3">
        <f t="shared" si="55"/>
        <v>1.6350724032563511</v>
      </c>
      <c r="S296" s="3">
        <f t="shared" si="57"/>
        <v>467.54910669594005</v>
      </c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x14ac:dyDescent="0.3">
      <c r="A297" s="6"/>
      <c r="B297" s="3"/>
      <c r="C297" s="10">
        <v>2000.6202189999999</v>
      </c>
      <c r="D297" s="10">
        <v>367.44799999999998</v>
      </c>
      <c r="E297" s="4">
        <f t="shared" si="58"/>
        <v>2041</v>
      </c>
      <c r="F297" s="5">
        <f>F296*SUM(economy!Z87:AB87)/SUM(economy!Z86:AB86)</f>
        <v>14435.834616114114</v>
      </c>
      <c r="G297" s="13">
        <f t="shared" si="61"/>
        <v>43.263727792347119</v>
      </c>
      <c r="H297" s="13">
        <f t="shared" si="61"/>
        <v>59.943983704818159</v>
      </c>
      <c r="I297" s="13">
        <f t="shared" si="61"/>
        <v>68.206037990711522</v>
      </c>
      <c r="J297" s="13">
        <f t="shared" si="61"/>
        <v>23.151213313050601</v>
      </c>
      <c r="K297" s="13">
        <f t="shared" si="61"/>
        <v>1.6598599449540523</v>
      </c>
      <c r="L297" s="13">
        <f t="shared" si="59"/>
        <v>471.22482274588145</v>
      </c>
      <c r="M297" s="3">
        <v>0</v>
      </c>
      <c r="N297" s="3">
        <f t="shared" si="56"/>
        <v>43.263788825210973</v>
      </c>
      <c r="O297" s="3">
        <f t="shared" si="52"/>
        <v>59.944071352473721</v>
      </c>
      <c r="P297" s="3">
        <f t="shared" si="53"/>
        <v>68.20614515479798</v>
      </c>
      <c r="Q297" s="3">
        <f t="shared" si="54"/>
        <v>23.151240283740112</v>
      </c>
      <c r="R297" s="3">
        <f t="shared" si="55"/>
        <v>1.6598599451290128</v>
      </c>
      <c r="S297" s="3">
        <f t="shared" si="57"/>
        <v>471.22510556135182</v>
      </c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x14ac:dyDescent="0.3">
      <c r="A298" s="6"/>
      <c r="B298" s="3"/>
      <c r="C298" s="10">
        <v>2000.7049179999999</v>
      </c>
      <c r="D298" s="10">
        <v>367.67500000000001</v>
      </c>
      <c r="E298" s="4">
        <f t="shared" si="58"/>
        <v>2042</v>
      </c>
      <c r="F298" s="5">
        <f>F297*SUM(economy!Z88:AB88)/SUM(economy!Z87:AB87)</f>
        <v>14638.794783264801</v>
      </c>
      <c r="G298" s="13">
        <f t="shared" si="61"/>
        <v>44.144788121030139</v>
      </c>
      <c r="H298" s="13">
        <f t="shared" si="61"/>
        <v>61.134553442097094</v>
      </c>
      <c r="I298" s="13">
        <f t="shared" si="61"/>
        <v>69.459298426747537</v>
      </c>
      <c r="J298" s="13">
        <f t="shared" si="61"/>
        <v>23.523004066459741</v>
      </c>
      <c r="K298" s="13">
        <f t="shared" si="61"/>
        <v>1.6844946618151115</v>
      </c>
      <c r="L298" s="13">
        <f t="shared" si="59"/>
        <v>474.94613871814965</v>
      </c>
      <c r="M298" s="3">
        <v>0</v>
      </c>
      <c r="N298" s="3">
        <f t="shared" si="56"/>
        <v>44.144849153893993</v>
      </c>
      <c r="O298" s="3">
        <f t="shared" si="52"/>
        <v>61.134640848631335</v>
      </c>
      <c r="P298" s="3">
        <f t="shared" si="53"/>
        <v>69.459404152411622</v>
      </c>
      <c r="Q298" s="3">
        <f t="shared" si="54"/>
        <v>23.523029496398554</v>
      </c>
      <c r="R298" s="3">
        <f t="shared" si="55"/>
        <v>1.6844946619212304</v>
      </c>
      <c r="S298" s="3">
        <f t="shared" si="57"/>
        <v>474.94641831325674</v>
      </c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x14ac:dyDescent="0.3">
      <c r="A299" s="6"/>
      <c r="B299" s="3"/>
      <c r="C299" s="10">
        <v>2000.786885</v>
      </c>
      <c r="D299" s="10">
        <v>367.79399999999998</v>
      </c>
      <c r="E299" s="4">
        <f t="shared" si="58"/>
        <v>2043</v>
      </c>
      <c r="F299" s="5">
        <f>F298*SUM(economy!Z89:AB89)/SUM(economy!Z88:AB88)</f>
        <v>14840.169438684512</v>
      </c>
      <c r="G299" s="13">
        <f t="shared" si="61"/>
        <v>45.038235689961795</v>
      </c>
      <c r="H299" s="13">
        <f t="shared" si="61"/>
        <v>62.340905179121599</v>
      </c>
      <c r="I299" s="13">
        <f t="shared" si="61"/>
        <v>70.726228497633343</v>
      </c>
      <c r="J299" s="13">
        <f t="shared" si="61"/>
        <v>23.897377198845547</v>
      </c>
      <c r="K299" s="13">
        <f t="shared" si="61"/>
        <v>1.7089650192297863</v>
      </c>
      <c r="L299" s="13">
        <f t="shared" si="59"/>
        <v>478.71171158479206</v>
      </c>
      <c r="M299" s="3">
        <v>0</v>
      </c>
      <c r="N299" s="3">
        <f t="shared" si="56"/>
        <v>45.038296722825649</v>
      </c>
      <c r="O299" s="3">
        <f t="shared" si="52"/>
        <v>62.340992345197854</v>
      </c>
      <c r="P299" s="3">
        <f t="shared" si="53"/>
        <v>70.726332804182448</v>
      </c>
      <c r="Q299" s="3">
        <f t="shared" si="54"/>
        <v>23.897401176051904</v>
      </c>
      <c r="R299" s="3">
        <f t="shared" si="55"/>
        <v>1.7089650192941508</v>
      </c>
      <c r="S299" s="3">
        <f t="shared" si="57"/>
        <v>478.711988067552</v>
      </c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x14ac:dyDescent="0.3">
      <c r="A300" s="6"/>
      <c r="B300" s="3"/>
      <c r="C300" s="10">
        <v>2000.8715850000001</v>
      </c>
      <c r="D300" s="10">
        <v>367.72899999999998</v>
      </c>
      <c r="E300" s="4">
        <f t="shared" si="58"/>
        <v>2044</v>
      </c>
      <c r="F300" s="5">
        <f>F299*SUM(economy!Z90:AB90)/SUM(economy!Z89:AB89)</f>
        <v>15039.901089257577</v>
      </c>
      <c r="G300" s="13">
        <f t="shared" si="61"/>
        <v>45.943973730820474</v>
      </c>
      <c r="H300" s="13">
        <f t="shared" si="61"/>
        <v>63.562846624797565</v>
      </c>
      <c r="I300" s="13">
        <f t="shared" si="61"/>
        <v>72.006406522165378</v>
      </c>
      <c r="J300" s="13">
        <f t="shared" si="61"/>
        <v>24.273999094089532</v>
      </c>
      <c r="K300" s="13">
        <f t="shared" si="61"/>
        <v>1.7332612504305471</v>
      </c>
      <c r="L300" s="13">
        <f t="shared" si="59"/>
        <v>482.52048722230347</v>
      </c>
      <c r="M300" s="3">
        <v>0</v>
      </c>
      <c r="N300" s="3">
        <f t="shared" si="56"/>
        <v>45.944034763684328</v>
      </c>
      <c r="O300" s="3">
        <f t="shared" si="52"/>
        <v>63.562933551077343</v>
      </c>
      <c r="P300" s="3">
        <f t="shared" si="53"/>
        <v>72.006509428647732</v>
      </c>
      <c r="Q300" s="3">
        <f t="shared" si="54"/>
        <v>24.274021701553472</v>
      </c>
      <c r="R300" s="3">
        <f t="shared" si="55"/>
        <v>1.7332612504695861</v>
      </c>
      <c r="S300" s="3">
        <f t="shared" si="57"/>
        <v>482.52076069543244</v>
      </c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x14ac:dyDescent="0.3">
      <c r="A301" s="6"/>
      <c r="B301" s="3"/>
      <c r="C301" s="10">
        <v>2000.9535519999999</v>
      </c>
      <c r="D301" s="10">
        <v>367.64100000000002</v>
      </c>
      <c r="E301" s="4">
        <f t="shared" si="58"/>
        <v>2045</v>
      </c>
      <c r="F301" s="5">
        <f>F300*SUM(economy!Z91:AB91)/SUM(economy!Z90:AB90)</f>
        <v>15237.93377463795</v>
      </c>
      <c r="G301" s="13">
        <f t="shared" si="61"/>
        <v>46.861901966315067</v>
      </c>
      <c r="H301" s="13">
        <f t="shared" si="61"/>
        <v>64.800180618614817</v>
      </c>
      <c r="I301" s="13">
        <f t="shared" si="61"/>
        <v>73.299407841741512</v>
      </c>
      <c r="J301" s="13">
        <f t="shared" si="61"/>
        <v>24.652548446494954</v>
      </c>
      <c r="K301" s="13">
        <f t="shared" si="61"/>
        <v>1.7573747323661326</v>
      </c>
      <c r="L301" s="13">
        <f t="shared" si="59"/>
        <v>486.3714136055325</v>
      </c>
      <c r="M301" s="3">
        <v>0</v>
      </c>
      <c r="N301" s="3">
        <f t="shared" si="56"/>
        <v>46.861962999178921</v>
      </c>
      <c r="O301" s="3">
        <f t="shared" si="52"/>
        <v>64.800267305757799</v>
      </c>
      <c r="P301" s="3">
        <f t="shared" si="53"/>
        <v>73.299509366949692</v>
      </c>
      <c r="Q301" s="3">
        <f t="shared" si="54"/>
        <v>24.652569762465561</v>
      </c>
      <c r="R301" s="3">
        <f t="shared" si="55"/>
        <v>1.757374732389811</v>
      </c>
      <c r="S301" s="3">
        <f t="shared" si="57"/>
        <v>486.37168416674177</v>
      </c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x14ac:dyDescent="0.3">
      <c r="A302" s="6"/>
      <c r="B302" s="3"/>
      <c r="C302" s="10">
        <v>2001.038356</v>
      </c>
      <c r="D302" s="10">
        <v>367.58699999999999</v>
      </c>
      <c r="E302" s="4">
        <f t="shared" si="58"/>
        <v>2046</v>
      </c>
      <c r="F302" s="5">
        <f>F301*SUM(economy!Z92:AB92)/SUM(economy!Z91:AB91)</f>
        <v>15434.213075360009</v>
      </c>
      <c r="G302" s="13">
        <f t="shared" si="61"/>
        <v>47.791916703734287</v>
      </c>
      <c r="H302" s="13">
        <f t="shared" si="61"/>
        <v>66.05270528796504</v>
      </c>
      <c r="I302" s="13">
        <f t="shared" si="61"/>
        <v>74.604805090600792</v>
      </c>
      <c r="J302" s="13">
        <f t="shared" si="61"/>
        <v>25.032715737433655</v>
      </c>
      <c r="K302" s="13">
        <f t="shared" si="61"/>
        <v>1.7812976076452798</v>
      </c>
      <c r="L302" s="13">
        <f t="shared" si="59"/>
        <v>490.26344042737907</v>
      </c>
      <c r="M302" s="3">
        <v>0</v>
      </c>
      <c r="N302" s="3">
        <f t="shared" si="56"/>
        <v>47.791977736598142</v>
      </c>
      <c r="O302" s="3">
        <f t="shared" si="52"/>
        <v>66.052791736629104</v>
      </c>
      <c r="P302" s="3">
        <f t="shared" si="53"/>
        <v>74.604905253075103</v>
      </c>
      <c r="Q302" s="3">
        <f t="shared" si="54"/>
        <v>25.032735835689873</v>
      </c>
      <c r="R302" s="3">
        <f t="shared" si="55"/>
        <v>1.7812976076596412</v>
      </c>
      <c r="S302" s="3">
        <f t="shared" si="57"/>
        <v>490.26370816965186</v>
      </c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x14ac:dyDescent="0.3">
      <c r="A303" s="6"/>
      <c r="B303" s="3"/>
      <c r="C303" s="10">
        <v>2001.123288</v>
      </c>
      <c r="D303" s="10">
        <v>367.53899999999999</v>
      </c>
      <c r="E303" s="4">
        <f t="shared" si="58"/>
        <v>2047</v>
      </c>
      <c r="F303" s="5">
        <f>F302*SUM(economy!Z93:AB93)/SUM(economy!Z92:AB92)</f>
        <v>15628.686121997254</v>
      </c>
      <c r="G303" s="13">
        <f t="shared" si="61"/>
        <v>48.733910928991001</v>
      </c>
      <c r="H303" s="13">
        <f t="shared" si="61"/>
        <v>67.320214205788545</v>
      </c>
      <c r="I303" s="13">
        <f t="shared" si="61"/>
        <v>75.922168463654344</v>
      </c>
      <c r="J303" s="13">
        <f t="shared" si="61"/>
        <v>25.414202742842384</v>
      </c>
      <c r="K303" s="13">
        <f t="shared" si="61"/>
        <v>1.8050225556147921</v>
      </c>
      <c r="L303" s="13">
        <f t="shared" si="59"/>
        <v>494.19551889689103</v>
      </c>
      <c r="M303" s="3">
        <v>0</v>
      </c>
      <c r="N303" s="3">
        <f t="shared" si="56"/>
        <v>48.733971961854856</v>
      </c>
      <c r="O303" s="3">
        <f t="shared" si="52"/>
        <v>67.320300416629749</v>
      </c>
      <c r="P303" s="3">
        <f t="shared" si="53"/>
        <v>75.922267281686231</v>
      </c>
      <c r="Q303" s="3">
        <f t="shared" si="54"/>
        <v>25.414221692948413</v>
      </c>
      <c r="R303" s="3">
        <f t="shared" si="55"/>
        <v>1.8050225556235027</v>
      </c>
      <c r="S303" s="3">
        <f t="shared" si="57"/>
        <v>494.19578390874278</v>
      </c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x14ac:dyDescent="0.3">
      <c r="A304" s="6"/>
      <c r="B304" s="3"/>
      <c r="C304" s="10">
        <v>2001.2</v>
      </c>
      <c r="D304" s="10">
        <v>367.53199999999998</v>
      </c>
      <c r="E304" s="4">
        <f t="shared" si="58"/>
        <v>2048</v>
      </c>
      <c r="F304" s="5">
        <f>F303*SUM(economy!Z94:AB94)/SUM(economy!Z93:AB93)</f>
        <v>15821.301605136594</v>
      </c>
      <c r="G304" s="13">
        <f t="shared" si="61"/>
        <v>49.687774401225575</v>
      </c>
      <c r="H304" s="13">
        <f t="shared" si="61"/>
        <v>68.602496548647224</v>
      </c>
      <c r="I304" s="13">
        <f t="shared" si="61"/>
        <v>77.251065982097273</v>
      </c>
      <c r="J304" s="13">
        <f t="shared" si="61"/>
        <v>25.79672206992932</v>
      </c>
      <c r="K304" s="13">
        <f t="shared" si="61"/>
        <v>1.8285426539413574</v>
      </c>
      <c r="L304" s="13">
        <f t="shared" si="59"/>
        <v>498.16660165584074</v>
      </c>
      <c r="M304" s="3">
        <v>0</v>
      </c>
      <c r="N304" s="3">
        <f t="shared" si="56"/>
        <v>49.687835434089429</v>
      </c>
      <c r="O304" s="3">
        <f t="shared" si="52"/>
        <v>68.602582522319835</v>
      </c>
      <c r="P304" s="3">
        <f t="shared" si="53"/>
        <v>77.251163473732674</v>
      </c>
      <c r="Q304" s="3">
        <f t="shared" si="54"/>
        <v>25.796739937475369</v>
      </c>
      <c r="R304" s="3">
        <f t="shared" si="55"/>
        <v>1.8285426539466407</v>
      </c>
      <c r="S304" s="3">
        <f t="shared" si="57"/>
        <v>498.16686402156392</v>
      </c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x14ac:dyDescent="0.3">
      <c r="A305" s="6"/>
      <c r="B305" s="3"/>
      <c r="C305" s="10">
        <v>2001.284932</v>
      </c>
      <c r="D305" s="10">
        <v>367.69200000000001</v>
      </c>
      <c r="E305" s="4">
        <f t="shared" si="58"/>
        <v>2049</v>
      </c>
      <c r="F305" s="5">
        <f>F304*SUM(economy!Z95:AB95)/SUM(economy!Z94:AB94)</f>
        <v>16012.009785944385</v>
      </c>
      <c r="G305" s="13">
        <f t="shared" si="61"/>
        <v>50.653393748017947</v>
      </c>
      <c r="H305" s="13">
        <f t="shared" si="61"/>
        <v>69.899337255299329</v>
      </c>
      <c r="I305" s="13">
        <f t="shared" si="61"/>
        <v>78.591063756953844</v>
      </c>
      <c r="J305" s="13">
        <f t="shared" si="61"/>
        <v>26.179996721517725</v>
      </c>
      <c r="K305" s="13">
        <f t="shared" si="61"/>
        <v>1.8518512951249522</v>
      </c>
      <c r="L305" s="13">
        <f t="shared" si="59"/>
        <v>502.17564277691383</v>
      </c>
      <c r="M305" s="3">
        <v>0</v>
      </c>
      <c r="N305" s="3">
        <f t="shared" si="56"/>
        <v>50.653454780881802</v>
      </c>
      <c r="O305" s="3">
        <f t="shared" si="52"/>
        <v>69.899422992455797</v>
      </c>
      <c r="P305" s="3">
        <f t="shared" si="53"/>
        <v>78.591159939996473</v>
      </c>
      <c r="Q305" s="3">
        <f t="shared" si="54"/>
        <v>26.180013568347039</v>
      </c>
      <c r="R305" s="3">
        <f t="shared" si="55"/>
        <v>1.8518512951281565</v>
      </c>
      <c r="S305" s="3">
        <f t="shared" si="57"/>
        <v>502.17590257680928</v>
      </c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x14ac:dyDescent="0.3">
      <c r="A306" s="6"/>
      <c r="B306" s="3"/>
      <c r="C306" s="10">
        <v>2001.367123</v>
      </c>
      <c r="D306" s="10">
        <v>367.93900000000002</v>
      </c>
      <c r="E306" s="4">
        <f t="shared" si="58"/>
        <v>2050</v>
      </c>
      <c r="F306" s="5">
        <f>F305*SUM(economy!Z96:AB96)/SUM(economy!Z95:AB95)</f>
        <v>16200.762507109339</v>
      </c>
      <c r="G306" s="13">
        <f t="shared" si="61"/>
        <v>51.630652561244602</v>
      </c>
      <c r="H306" s="13">
        <f t="shared" si="61"/>
        <v>71.210517185829957</v>
      </c>
      <c r="I306" s="13">
        <f t="shared" si="61"/>
        <v>79.941726250672531</v>
      </c>
      <c r="J306" s="13">
        <f t="shared" si="61"/>
        <v>26.563759686517454</v>
      </c>
      <c r="K306" s="13">
        <f t="shared" si="61"/>
        <v>1.8749421363577188</v>
      </c>
      <c r="L306" s="13">
        <f t="shared" si="59"/>
        <v>506.22159782062226</v>
      </c>
      <c r="M306" s="3">
        <v>0</v>
      </c>
      <c r="N306" s="3">
        <f t="shared" si="56"/>
        <v>51.630713594108457</v>
      </c>
      <c r="O306" s="3">
        <f t="shared" si="52"/>
        <v>71.210602687120939</v>
      </c>
      <c r="P306" s="3">
        <f t="shared" si="53"/>
        <v>79.941821142687132</v>
      </c>
      <c r="Q306" s="3">
        <f t="shared" si="54"/>
        <v>26.563775570940376</v>
      </c>
      <c r="R306" s="3">
        <f t="shared" si="55"/>
        <v>1.8749421363596621</v>
      </c>
      <c r="S306" s="3">
        <f t="shared" si="57"/>
        <v>506.22185513121656</v>
      </c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x14ac:dyDescent="0.3">
      <c r="A307" s="6"/>
      <c r="B307" s="3"/>
      <c r="C307" s="10">
        <v>2001.452055</v>
      </c>
      <c r="D307" s="10">
        <v>368.20100000000002</v>
      </c>
      <c r="E307" s="4">
        <f t="shared" si="58"/>
        <v>2051</v>
      </c>
      <c r="F307" s="5">
        <f>F306*SUM(economy!Z97:AB97)/SUM(economy!Z96:AB96)</f>
        <v>16387.513203956627</v>
      </c>
      <c r="G307" s="13">
        <f t="shared" si="61"/>
        <v>52.619431493603386</v>
      </c>
      <c r="H307" s="13">
        <f t="shared" si="61"/>
        <v>72.535813281371418</v>
      </c>
      <c r="I307" s="13">
        <f t="shared" si="61"/>
        <v>81.30261653685389</v>
      </c>
      <c r="J307" s="13">
        <f t="shared" si="61"/>
        <v>26.947753555075916</v>
      </c>
      <c r="K307" s="13">
        <f t="shared" si="61"/>
        <v>1.8978090696255889</v>
      </c>
      <c r="L307" s="13">
        <f t="shared" si="59"/>
        <v>510.30342393653018</v>
      </c>
      <c r="M307" s="3">
        <v>0</v>
      </c>
      <c r="N307" s="3">
        <f t="shared" si="56"/>
        <v>52.619492526467241</v>
      </c>
      <c r="O307" s="3">
        <f t="shared" si="52"/>
        <v>72.535898547445782</v>
      </c>
      <c r="P307" s="3">
        <f t="shared" si="53"/>
        <v>81.302710155169436</v>
      </c>
      <c r="Q307" s="3">
        <f t="shared" si="54"/>
        <v>26.947768532071695</v>
      </c>
      <c r="R307" s="3">
        <f t="shared" si="55"/>
        <v>1.8978090696267675</v>
      </c>
      <c r="S307" s="3">
        <f t="shared" si="57"/>
        <v>510.30367883078088</v>
      </c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x14ac:dyDescent="0.3">
      <c r="A308" s="6"/>
      <c r="B308" s="3"/>
      <c r="C308" s="10">
        <v>2001.5342470000001</v>
      </c>
      <c r="D308" s="10">
        <v>368.61700000000002</v>
      </c>
      <c r="E308" s="4">
        <f t="shared" si="58"/>
        <v>2052</v>
      </c>
      <c r="F308" s="5">
        <f>F307*SUM(economy!Z98:AB98)/SUM(economy!Z97:AB97)</f>
        <v>16572.216915537461</v>
      </c>
      <c r="G308" s="13">
        <f t="shared" si="61"/>
        <v>53.619608355816702</v>
      </c>
      <c r="H308" s="13">
        <f t="shared" si="61"/>
        <v>73.874998724427684</v>
      </c>
      <c r="I308" s="13">
        <f t="shared" si="61"/>
        <v>82.67329655816178</v>
      </c>
      <c r="J308" s="13">
        <f t="shared" si="61"/>
        <v>27.331730157018729</v>
      </c>
      <c r="K308" s="13">
        <f t="shared" si="61"/>
        <v>1.9204462040957933</v>
      </c>
      <c r="L308" s="13">
        <f t="shared" si="59"/>
        <v>514.42007999952068</v>
      </c>
      <c r="M308" s="3">
        <v>0</v>
      </c>
      <c r="N308" s="3">
        <f t="shared" si="56"/>
        <v>53.619669388680556</v>
      </c>
      <c r="O308" s="3">
        <f t="shared" si="52"/>
        <v>73.875083755932536</v>
      </c>
      <c r="P308" s="3">
        <f t="shared" si="53"/>
        <v>82.673388919874625</v>
      </c>
      <c r="Q308" s="3">
        <f t="shared" si="54"/>
        <v>27.331744278425823</v>
      </c>
      <c r="R308" s="3">
        <f t="shared" si="55"/>
        <v>1.9204462040965078</v>
      </c>
      <c r="S308" s="3">
        <f t="shared" si="57"/>
        <v>514.42033254701005</v>
      </c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x14ac:dyDescent="0.3">
      <c r="A309" s="6"/>
      <c r="B309" s="3"/>
      <c r="C309" s="10">
        <v>2001.6191779999999</v>
      </c>
      <c r="D309" s="10">
        <v>369.166</v>
      </c>
      <c r="E309" s="4">
        <f t="shared" si="58"/>
        <v>2053</v>
      </c>
      <c r="F309" s="5">
        <f>F308*SUM(economy!Z99:AB99)/SUM(economy!Z98:AB98)</f>
        <v>16754.830295508833</v>
      </c>
      <c r="G309" s="13">
        <f t="shared" si="61"/>
        <v>54.631058214511476</v>
      </c>
      <c r="H309" s="13">
        <f t="shared" si="61"/>
        <v>75.227843099799131</v>
      </c>
      <c r="I309" s="13">
        <f t="shared" si="61"/>
        <v>84.053327382438908</v>
      </c>
      <c r="J309" s="13">
        <f t="shared" si="61"/>
        <v>27.71545022224668</v>
      </c>
      <c r="K309" s="13">
        <f t="shared" si="61"/>
        <v>1.9428478559549784</v>
      </c>
      <c r="L309" s="13">
        <f t="shared" si="59"/>
        <v>518.57052677495119</v>
      </c>
      <c r="M309" s="3">
        <v>0</v>
      </c>
      <c r="N309" s="3">
        <f t="shared" si="56"/>
        <v>54.631119247375331</v>
      </c>
      <c r="O309" s="3">
        <f t="shared" si="52"/>
        <v>75.227927897379772</v>
      </c>
      <c r="P309" s="3">
        <f t="shared" si="53"/>
        <v>84.053418504415959</v>
      </c>
      <c r="Q309" s="3">
        <f t="shared" si="54"/>
        <v>27.715463536942181</v>
      </c>
      <c r="R309" s="3">
        <f t="shared" si="55"/>
        <v>1.9428478559554119</v>
      </c>
      <c r="S309" s="3">
        <f t="shared" si="57"/>
        <v>518.5707770420687</v>
      </c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x14ac:dyDescent="0.3">
      <c r="A310" s="6"/>
      <c r="B310" s="3"/>
      <c r="C310" s="10">
        <v>2001.7041099999999</v>
      </c>
      <c r="D310" s="10">
        <v>369.66</v>
      </c>
      <c r="E310" s="4">
        <f t="shared" si="58"/>
        <v>2054</v>
      </c>
      <c r="F310" s="5">
        <f>F309*SUM(economy!Z100:AB100)/SUM(economy!Z99:AB99)</f>
        <v>16935.31162262876</v>
      </c>
      <c r="G310" s="13">
        <f t="shared" si="61"/>
        <v>55.65365349076319</v>
      </c>
      <c r="H310" s="13">
        <f t="shared" si="61"/>
        <v>76.594112556086074</v>
      </c>
      <c r="I310" s="13">
        <f t="shared" si="61"/>
        <v>85.442269457019066</v>
      </c>
      <c r="J310" s="13">
        <f t="shared" si="61"/>
        <v>28.098683061810164</v>
      </c>
      <c r="K310" s="13">
        <f t="shared" si="61"/>
        <v>1.9650085427565045</v>
      </c>
      <c r="L310" s="13">
        <f t="shared" si="59"/>
        <v>522.75372710843499</v>
      </c>
      <c r="M310" s="3">
        <v>0</v>
      </c>
      <c r="N310" s="3">
        <f t="shared" si="56"/>
        <v>55.653714523627045</v>
      </c>
      <c r="O310" s="3">
        <f t="shared" si="52"/>
        <v>76.594197120386028</v>
      </c>
      <c r="P310" s="3">
        <f t="shared" si="53"/>
        <v>85.44235935590082</v>
      </c>
      <c r="Q310" s="3">
        <f t="shared" si="54"/>
        <v>28.09869561587897</v>
      </c>
      <c r="R310" s="3">
        <f t="shared" si="55"/>
        <v>1.9650085427567674</v>
      </c>
      <c r="S310" s="3">
        <f t="shared" si="57"/>
        <v>522.75397515854957</v>
      </c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x14ac:dyDescent="0.3">
      <c r="A311" s="6"/>
      <c r="B311" s="3"/>
      <c r="C311" s="10">
        <v>2001.7863010000001</v>
      </c>
      <c r="D311" s="10">
        <v>369.74</v>
      </c>
      <c r="E311" s="4">
        <f t="shared" si="58"/>
        <v>2055</v>
      </c>
      <c r="F311" s="5">
        <f>F310*SUM(economy!Z101:AB101)/SUM(economy!Z100:AB100)</f>
        <v>17113.620810703247</v>
      </c>
      <c r="G311" s="13">
        <f t="shared" ref="G311:K326" si="62">G310*(1-G$5)+G$4*$F310*$L$4/1000</f>
        <v>56.687264059280437</v>
      </c>
      <c r="H311" s="13">
        <f t="shared" si="62"/>
        <v>77.973569967733496</v>
      </c>
      <c r="I311" s="13">
        <f t="shared" si="62"/>
        <v>86.839682861202647</v>
      </c>
      <c r="J311" s="13">
        <f t="shared" si="62"/>
        <v>28.481206268434612</v>
      </c>
      <c r="K311" s="13">
        <f t="shared" si="62"/>
        <v>1.9869229804846387</v>
      </c>
      <c r="L311" s="13">
        <f t="shared" si="59"/>
        <v>526.96864613713592</v>
      </c>
      <c r="M311" s="3">
        <v>0</v>
      </c>
      <c r="N311" s="3">
        <f t="shared" si="56"/>
        <v>56.687325092144292</v>
      </c>
      <c r="O311" s="3">
        <f t="shared" si="52"/>
        <v>77.973654299394539</v>
      </c>
      <c r="P311" s="3">
        <f t="shared" si="53"/>
        <v>86.839771553406237</v>
      </c>
      <c r="Q311" s="3">
        <f t="shared" si="54"/>
        <v>28.481218105328935</v>
      </c>
      <c r="R311" s="3">
        <f t="shared" si="55"/>
        <v>1.9869229804847981</v>
      </c>
      <c r="S311" s="3">
        <f t="shared" si="57"/>
        <v>526.96889203075875</v>
      </c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x14ac:dyDescent="0.3">
      <c r="A312" s="6"/>
      <c r="B312" s="3"/>
      <c r="C312" s="10">
        <v>2001.8712330000001</v>
      </c>
      <c r="D312" s="10">
        <v>369.46</v>
      </c>
      <c r="E312" s="4">
        <f t="shared" si="58"/>
        <v>2056</v>
      </c>
      <c r="F312" s="5">
        <f>F311*SUM(economy!Z102:AB102)/SUM(economy!Z101:AB101)</f>
        <v>17289.719417833105</v>
      </c>
      <c r="G312" s="13">
        <f t="shared" si="62"/>
        <v>57.731757348196595</v>
      </c>
      <c r="H312" s="13">
        <f t="shared" si="62"/>
        <v>79.365975097564032</v>
      </c>
      <c r="I312" s="13">
        <f t="shared" si="62"/>
        <v>88.245127556837616</v>
      </c>
      <c r="J312" s="13">
        <f t="shared" si="62"/>
        <v>28.862805435321501</v>
      </c>
      <c r="K312" s="13">
        <f t="shared" si="62"/>
        <v>2.0085860822408943</v>
      </c>
      <c r="L312" s="13">
        <f t="shared" si="59"/>
        <v>531.21425152016059</v>
      </c>
      <c r="M312" s="3">
        <v>0</v>
      </c>
      <c r="N312" s="3">
        <f t="shared" si="56"/>
        <v>57.731818381060449</v>
      </c>
      <c r="O312" s="3">
        <f t="shared" si="52"/>
        <v>79.36605919722615</v>
      </c>
      <c r="P312" s="3">
        <f t="shared" si="53"/>
        <v>88.245215058559822</v>
      </c>
      <c r="Q312" s="3">
        <f t="shared" si="54"/>
        <v>28.862816596011264</v>
      </c>
      <c r="R312" s="3">
        <f t="shared" si="55"/>
        <v>2.0085860822409907</v>
      </c>
      <c r="S312" s="3">
        <f t="shared" si="57"/>
        <v>531.2144953150987</v>
      </c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x14ac:dyDescent="0.3">
      <c r="A313" s="6"/>
      <c r="B313" s="3"/>
      <c r="C313" s="10">
        <v>2001.9534249999999</v>
      </c>
      <c r="D313" s="10">
        <v>369.29599999999999</v>
      </c>
      <c r="E313" s="4">
        <f t="shared" si="58"/>
        <v>2057</v>
      </c>
      <c r="F313" s="5">
        <f>F312*SUM(economy!Z103:AB103)/SUM(economy!Z102:AB102)</f>
        <v>17463.570654819774</v>
      </c>
      <c r="G313" s="13">
        <f t="shared" si="62"/>
        <v>58.786998439425844</v>
      </c>
      <c r="H313" s="13">
        <f t="shared" si="62"/>
        <v>80.77108475973192</v>
      </c>
      <c r="I313" s="13">
        <f t="shared" si="62"/>
        <v>89.658163636926261</v>
      </c>
      <c r="J313" s="13">
        <f t="shared" si="62"/>
        <v>29.243273892098639</v>
      </c>
      <c r="K313" s="13">
        <f t="shared" si="62"/>
        <v>2.029992957881376</v>
      </c>
      <c r="L313" s="13">
        <f t="shared" si="59"/>
        <v>535.48951368606402</v>
      </c>
      <c r="M313" s="3">
        <v>0</v>
      </c>
      <c r="N313" s="3">
        <f t="shared" si="56"/>
        <v>58.787059472289698</v>
      </c>
      <c r="O313" s="3">
        <f t="shared" si="52"/>
        <v>80.771168628033351</v>
      </c>
      <c r="P313" s="3">
        <f t="shared" si="53"/>
        <v>89.658249964146449</v>
      </c>
      <c r="Q313" s="3">
        <f t="shared" si="54"/>
        <v>29.243284415213285</v>
      </c>
      <c r="R313" s="3">
        <f t="shared" si="55"/>
        <v>2.0299929578814346</v>
      </c>
      <c r="S313" s="3">
        <f t="shared" si="57"/>
        <v>535.48975543756433</v>
      </c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x14ac:dyDescent="0.3">
      <c r="A314" s="6"/>
      <c r="B314" s="3"/>
      <c r="C314" s="10">
        <v>2002.038356</v>
      </c>
      <c r="D314" s="10">
        <v>369.37099999999998</v>
      </c>
      <c r="E314" s="4">
        <f t="shared" si="58"/>
        <v>2058</v>
      </c>
      <c r="F314" s="5">
        <f>F313*SUM(economy!Z104:AB104)/SUM(economy!Z103:AB103)</f>
        <v>17635.139392601235</v>
      </c>
      <c r="G314" s="13">
        <f t="shared" si="62"/>
        <v>59.852850169532218</v>
      </c>
      <c r="H314" s="13">
        <f t="shared" si="62"/>
        <v>82.18865298301813</v>
      </c>
      <c r="I314" s="13">
        <f t="shared" si="62"/>
        <v>91.078351572157743</v>
      </c>
      <c r="J314" s="13">
        <f t="shared" si="62"/>
        <v>29.622412456841406</v>
      </c>
      <c r="K314" s="13">
        <f t="shared" si="62"/>
        <v>2.0511389141914611</v>
      </c>
      <c r="L314" s="13">
        <f t="shared" si="59"/>
        <v>539.79340609574092</v>
      </c>
      <c r="M314" s="3">
        <v>0</v>
      </c>
      <c r="N314" s="3">
        <f t="shared" si="56"/>
        <v>59.852911202396072</v>
      </c>
      <c r="O314" s="3">
        <f t="shared" si="52"/>
        <v>82.188736620595364</v>
      </c>
      <c r="P314" s="3">
        <f t="shared" si="53"/>
        <v>91.078436740640811</v>
      </c>
      <c r="Q314" s="3">
        <f t="shared" si="54"/>
        <v>29.622422378803595</v>
      </c>
      <c r="R314" s="3">
        <f t="shared" si="55"/>
        <v>2.0511389141914966</v>
      </c>
      <c r="S314" s="3">
        <f t="shared" si="57"/>
        <v>539.79364585662734</v>
      </c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x14ac:dyDescent="0.3">
      <c r="A315" s="6"/>
      <c r="B315" s="3"/>
      <c r="C315" s="10">
        <v>2002.123288</v>
      </c>
      <c r="D315" s="10">
        <v>369.43900000000002</v>
      </c>
      <c r="E315" s="4">
        <f t="shared" si="58"/>
        <v>2059</v>
      </c>
      <c r="F315" s="5">
        <f>F314*SUM(economy!Z105:AB105)/SUM(economy!Z104:AB104)</f>
        <v>17804.392168600702</v>
      </c>
      <c r="G315" s="13">
        <f t="shared" si="62"/>
        <v>60.929173231052481</v>
      </c>
      <c r="H315" s="13">
        <f t="shared" si="62"/>
        <v>83.618431174374322</v>
      </c>
      <c r="I315" s="13">
        <f t="shared" si="62"/>
        <v>92.505252455248794</v>
      </c>
      <c r="J315" s="13">
        <f t="shared" si="62"/>
        <v>30.000029203132989</v>
      </c>
      <c r="K315" s="13">
        <f t="shared" si="62"/>
        <v>2.07201945534085</v>
      </c>
      <c r="L315" s="13">
        <f t="shared" si="59"/>
        <v>544.12490551914948</v>
      </c>
      <c r="M315" s="3">
        <v>0</v>
      </c>
      <c r="N315" s="3">
        <f t="shared" si="56"/>
        <v>60.929234263916335</v>
      </c>
      <c r="O315" s="3">
        <f t="shared" si="52"/>
        <v>83.618514581862087</v>
      </c>
      <c r="P315" s="3">
        <f t="shared" si="53"/>
        <v>92.505336480548024</v>
      </c>
      <c r="Q315" s="3">
        <f t="shared" si="54"/>
        <v>30.000038558284672</v>
      </c>
      <c r="R315" s="3">
        <f t="shared" si="55"/>
        <v>2.0720194553408717</v>
      </c>
      <c r="S315" s="3">
        <f t="shared" si="57"/>
        <v>544.12514333995193</v>
      </c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x14ac:dyDescent="0.3">
      <c r="A316" s="6"/>
      <c r="B316" s="3"/>
      <c r="C316" s="10">
        <v>2002.2</v>
      </c>
      <c r="D316" s="10">
        <v>369.49400000000003</v>
      </c>
      <c r="E316" s="4">
        <f t="shared" si="58"/>
        <v>2060</v>
      </c>
      <c r="F316" s="5">
        <f>F315*SUM(economy!Z106:AB106)/SUM(economy!Z105:AB105)</f>
        <v>17971.297191882688</v>
      </c>
      <c r="G316" s="13">
        <f t="shared" si="62"/>
        <v>62.015826274206518</v>
      </c>
      <c r="H316" s="13">
        <f t="shared" si="62"/>
        <v>85.060168282613077</v>
      </c>
      <c r="I316" s="13">
        <f t="shared" si="62"/>
        <v>93.938428242958452</v>
      </c>
      <c r="J316" s="13">
        <f t="shared" si="62"/>
        <v>30.375939241176894</v>
      </c>
      <c r="K316" s="13">
        <f t="shared" si="62"/>
        <v>2.0926302834576305</v>
      </c>
      <c r="L316" s="13">
        <f t="shared" si="59"/>
        <v>548.48299232441263</v>
      </c>
      <c r="M316" s="3">
        <v>0</v>
      </c>
      <c r="N316" s="3">
        <f t="shared" si="56"/>
        <v>62.015887307070372</v>
      </c>
      <c r="O316" s="3">
        <f t="shared" si="52"/>
        <v>85.060251460644352</v>
      </c>
      <c r="P316" s="3">
        <f t="shared" si="53"/>
        <v>93.938511140418356</v>
      </c>
      <c r="Q316" s="3">
        <f t="shared" si="54"/>
        <v>30.375948061898171</v>
      </c>
      <c r="R316" s="3">
        <f t="shared" si="55"/>
        <v>2.0926302834576438</v>
      </c>
      <c r="S316" s="3">
        <f t="shared" si="57"/>
        <v>548.48322825348896</v>
      </c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x14ac:dyDescent="0.3">
      <c r="A317" s="6"/>
      <c r="B317" s="3"/>
      <c r="C317" s="10">
        <v>2002.284932</v>
      </c>
      <c r="D317" s="10">
        <v>369.65</v>
      </c>
      <c r="E317" s="4">
        <f t="shared" si="58"/>
        <v>2061</v>
      </c>
      <c r="F317" s="5">
        <f>F316*SUM(economy!Z107:AB107)/SUM(economy!Z106:AB106)</f>
        <v>18135.824347022146</v>
      </c>
      <c r="G317" s="13">
        <f t="shared" si="62"/>
        <v>63.112666008922361</v>
      </c>
      <c r="H317" s="13">
        <f t="shared" si="62"/>
        <v>86.513610962131949</v>
      </c>
      <c r="I317" s="13">
        <f t="shared" si="62"/>
        <v>95.377441995628928</v>
      </c>
      <c r="J317" s="13">
        <f t="shared" si="62"/>
        <v>30.74996451201898</v>
      </c>
      <c r="K317" s="13">
        <f t="shared" si="62"/>
        <v>2.1129672992185338</v>
      </c>
      <c r="L317" s="13">
        <f t="shared" si="59"/>
        <v>552.86665077792077</v>
      </c>
      <c r="M317" s="3">
        <v>0</v>
      </c>
      <c r="N317" s="3">
        <f t="shared" si="56"/>
        <v>63.112727041786215</v>
      </c>
      <c r="O317" s="3">
        <f t="shared" si="52"/>
        <v>86.513693911337967</v>
      </c>
      <c r="P317" s="3">
        <f t="shared" si="53"/>
        <v>95.377523780388074</v>
      </c>
      <c r="Q317" s="3">
        <f t="shared" si="54"/>
        <v>30.749972828840178</v>
      </c>
      <c r="R317" s="3">
        <f t="shared" si="55"/>
        <v>2.1129672992185418</v>
      </c>
      <c r="S317" s="3">
        <f t="shared" si="57"/>
        <v>552.86688486157095</v>
      </c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x14ac:dyDescent="0.3">
      <c r="A318" s="6"/>
      <c r="B318" s="3"/>
      <c r="C318" s="10">
        <v>2002.367123</v>
      </c>
      <c r="D318" s="10">
        <v>369.90699999999998</v>
      </c>
      <c r="E318" s="4">
        <f t="shared" si="58"/>
        <v>2062</v>
      </c>
      <c r="F318" s="5">
        <f>F317*SUM(economy!Z108:AB108)/SUM(economy!Z107:AB107)</f>
        <v>18297.945196604331</v>
      </c>
      <c r="G318" s="13">
        <f t="shared" si="62"/>
        <v>64.219547307097415</v>
      </c>
      <c r="H318" s="13">
        <f t="shared" si="62"/>
        <v>87.978503736550337</v>
      </c>
      <c r="I318" s="13">
        <f t="shared" si="62"/>
        <v>96.821858114092535</v>
      </c>
      <c r="J318" s="13">
        <f t="shared" si="62"/>
        <v>31.121933593979058</v>
      </c>
      <c r="K318" s="13">
        <f t="shared" si="62"/>
        <v>2.1330266023885929</v>
      </c>
      <c r="L318" s="13">
        <f t="shared" si="59"/>
        <v>557.27486935410798</v>
      </c>
      <c r="M318" s="3">
        <v>0</v>
      </c>
      <c r="N318" s="3">
        <f t="shared" si="56"/>
        <v>64.219608339961269</v>
      </c>
      <c r="O318" s="3">
        <f t="shared" si="52"/>
        <v>87.97858645756061</v>
      </c>
      <c r="P318" s="3">
        <f t="shared" si="53"/>
        <v>96.821938801086276</v>
      </c>
      <c r="Q318" s="3">
        <f t="shared" si="54"/>
        <v>31.121941435686409</v>
      </c>
      <c r="R318" s="3">
        <f t="shared" si="55"/>
        <v>2.1330266023885978</v>
      </c>
      <c r="S318" s="3">
        <f t="shared" si="57"/>
        <v>557.27510163668308</v>
      </c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x14ac:dyDescent="0.3">
      <c r="A319" s="6"/>
      <c r="B319" s="3"/>
      <c r="C319" s="10">
        <v>2002.452055</v>
      </c>
      <c r="D319" s="10">
        <v>370.37400000000002</v>
      </c>
      <c r="E319" s="4">
        <f t="shared" si="58"/>
        <v>2063</v>
      </c>
      <c r="F319" s="5">
        <f>F318*SUM(economy!Z109:AB109)/SUM(economy!Z108:AB108)</f>
        <v>18457.632982283871</v>
      </c>
      <c r="G319" s="13">
        <f t="shared" si="62"/>
        <v>65.336323305012229</v>
      </c>
      <c r="H319" s="13">
        <f t="shared" si="62"/>
        <v>89.454589162131057</v>
      </c>
      <c r="I319" s="13">
        <f t="shared" si="62"/>
        <v>98.271242573774245</v>
      </c>
      <c r="J319" s="13">
        <f t="shared" si="62"/>
        <v>31.491681520433872</v>
      </c>
      <c r="K319" s="13">
        <f t="shared" si="62"/>
        <v>2.152804492265826</v>
      </c>
      <c r="L319" s="13">
        <f t="shared" si="59"/>
        <v>561.7066410536172</v>
      </c>
      <c r="M319" s="3">
        <v>0</v>
      </c>
      <c r="N319" s="3">
        <f t="shared" si="56"/>
        <v>65.336384337876083</v>
      </c>
      <c r="O319" s="3">
        <f t="shared" si="52"/>
        <v>89.45467165557335</v>
      </c>
      <c r="P319" s="3">
        <f t="shared" si="53"/>
        <v>98.27132217773746</v>
      </c>
      <c r="Q319" s="3">
        <f t="shared" si="54"/>
        <v>31.491688914169135</v>
      </c>
      <c r="R319" s="3">
        <f t="shared" si="55"/>
        <v>2.1528044922658287</v>
      </c>
      <c r="S319" s="3">
        <f t="shared" si="57"/>
        <v>561.70687157762188</v>
      </c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x14ac:dyDescent="0.3">
      <c r="A320" s="6"/>
      <c r="B320" s="3"/>
      <c r="C320" s="10">
        <v>2002.5342470000001</v>
      </c>
      <c r="D320" s="10">
        <v>370.93799999999999</v>
      </c>
      <c r="E320" s="4">
        <f t="shared" si="58"/>
        <v>2064</v>
      </c>
      <c r="F320" s="5">
        <f>F319*SUM(economy!Z110:AB110)/SUM(economy!Z109:AB109)</f>
        <v>18614.862624342393</v>
      </c>
      <c r="G320" s="13">
        <f t="shared" si="62"/>
        <v>66.4628455058089</v>
      </c>
      <c r="H320" s="13">
        <f t="shared" si="62"/>
        <v>90.941607990851637</v>
      </c>
      <c r="I320" s="13">
        <f t="shared" si="62"/>
        <v>99.725163155811046</v>
      </c>
      <c r="J320" s="13">
        <f t="shared" si="62"/>
        <v>31.859049608133855</v>
      </c>
      <c r="K320" s="13">
        <f t="shared" si="62"/>
        <v>2.1722974680006724</v>
      </c>
      <c r="L320" s="13">
        <f t="shared" si="59"/>
        <v>566.16096372860613</v>
      </c>
      <c r="M320" s="3">
        <v>0</v>
      </c>
      <c r="N320" s="3">
        <f t="shared" si="56"/>
        <v>66.462906538672755</v>
      </c>
      <c r="O320" s="3">
        <f t="shared" si="52"/>
        <v>90.941690257352008</v>
      </c>
      <c r="P320" s="3">
        <f t="shared" si="53"/>
        <v>99.725241691280843</v>
      </c>
      <c r="Q320" s="3">
        <f t="shared" si="54"/>
        <v>31.859056579488268</v>
      </c>
      <c r="R320" s="3">
        <f t="shared" si="55"/>
        <v>2.1722974680006741</v>
      </c>
      <c r="S320" s="3">
        <f t="shared" si="57"/>
        <v>566.16119253479451</v>
      </c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x14ac:dyDescent="0.3">
      <c r="A321" s="6"/>
      <c r="B321" s="3"/>
      <c r="C321" s="10">
        <v>2002.6191779999999</v>
      </c>
      <c r="D321" s="10">
        <v>371.43299999999999</v>
      </c>
      <c r="E321" s="4">
        <f t="shared" si="58"/>
        <v>2065</v>
      </c>
      <c r="F321" s="5">
        <f>F320*SUM(economy!Z111:AB111)/SUM(economy!Z110:AB110)</f>
        <v>18769.610719695007</v>
      </c>
      <c r="G321" s="13">
        <f t="shared" si="62"/>
        <v>67.598963881942467</v>
      </c>
      <c r="H321" s="13">
        <f t="shared" si="62"/>
        <v>92.439299332985513</v>
      </c>
      <c r="I321" s="13">
        <f t="shared" si="62"/>
        <v>101.18318967500275</v>
      </c>
      <c r="J321" s="13">
        <f t="shared" si="62"/>
        <v>32.223885295275693</v>
      </c>
      <c r="K321" s="13">
        <f t="shared" si="62"/>
        <v>2.191502228768972</v>
      </c>
      <c r="L321" s="13">
        <f t="shared" si="59"/>
        <v>570.63684041397539</v>
      </c>
      <c r="M321" s="3">
        <v>0</v>
      </c>
      <c r="N321" s="3">
        <f t="shared" si="56"/>
        <v>67.599024914806321</v>
      </c>
      <c r="O321" s="3">
        <f t="shared" si="52"/>
        <v>92.439381373168274</v>
      </c>
      <c r="P321" s="3">
        <f t="shared" si="53"/>
        <v>101.18326715632111</v>
      </c>
      <c r="Q321" s="3">
        <f t="shared" si="54"/>
        <v>32.223891868378544</v>
      </c>
      <c r="R321" s="3">
        <f t="shared" si="55"/>
        <v>2.1915022287689734</v>
      </c>
      <c r="S321" s="3">
        <f t="shared" si="57"/>
        <v>570.63706754144323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x14ac:dyDescent="0.3">
      <c r="A322" s="6"/>
      <c r="B322" s="3"/>
      <c r="C322" s="10">
        <v>2002.7041099999999</v>
      </c>
      <c r="D322" s="10">
        <v>371.77300000000002</v>
      </c>
      <c r="E322" s="4">
        <f t="shared" si="58"/>
        <v>2066</v>
      </c>
      <c r="F322" s="5">
        <f>F321*SUM(economy!Z112:AB112)/SUM(economy!Z111:AB111)</f>
        <v>18921.855538305772</v>
      </c>
      <c r="G322" s="13">
        <f t="shared" si="62"/>
        <v>68.744526977510702</v>
      </c>
      <c r="H322" s="13">
        <f t="shared" si="62"/>
        <v>93.947400819048823</v>
      </c>
      <c r="I322" s="13">
        <f t="shared" si="62"/>
        <v>102.64489420440343</v>
      </c>
      <c r="J322" s="13">
        <f t="shared" si="62"/>
        <v>32.586041988591312</v>
      </c>
      <c r="K322" s="13">
        <f t="shared" si="62"/>
        <v>2.2104156737832894</v>
      </c>
      <c r="L322" s="13">
        <f t="shared" si="59"/>
        <v>575.13327966333759</v>
      </c>
      <c r="M322" s="3">
        <v>0</v>
      </c>
      <c r="N322" s="3">
        <f t="shared" si="56"/>
        <v>68.744588010374557</v>
      </c>
      <c r="O322" s="3">
        <f t="shared" si="52"/>
        <v>93.947482633536595</v>
      </c>
      <c r="P322" s="3">
        <f t="shared" si="53"/>
        <v>102.64497064571981</v>
      </c>
      <c r="Q322" s="3">
        <f t="shared" si="54"/>
        <v>32.586048186193466</v>
      </c>
      <c r="R322" s="3">
        <f t="shared" si="55"/>
        <v>2.2104156737832903</v>
      </c>
      <c r="S322" s="3">
        <f t="shared" si="57"/>
        <v>575.1335051496078</v>
      </c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x14ac:dyDescent="0.3">
      <c r="A323" s="6"/>
      <c r="B323" s="3"/>
      <c r="C323" s="10">
        <v>2002.7863010000001</v>
      </c>
      <c r="D323" s="10">
        <v>371.899</v>
      </c>
      <c r="E323" s="4">
        <f t="shared" si="58"/>
        <v>2067</v>
      </c>
      <c r="F323" s="5">
        <f>F322*SUM(economy!Z113:AB113)/SUM(economy!Z112:AB112)</f>
        <v>19071.577017982425</v>
      </c>
      <c r="G323" s="13">
        <f t="shared" si="62"/>
        <v>69.899382010365045</v>
      </c>
      <c r="H323" s="13">
        <f t="shared" si="62"/>
        <v>95.465648760965038</v>
      </c>
      <c r="I323" s="13">
        <f t="shared" si="62"/>
        <v>104.10985129635984</v>
      </c>
      <c r="J323" s="13">
        <f t="shared" si="62"/>
        <v>32.94537891875148</v>
      </c>
      <c r="K323" s="13">
        <f t="shared" si="62"/>
        <v>2.2290349021314952</v>
      </c>
      <c r="L323" s="13">
        <f t="shared" si="59"/>
        <v>579.64929588857285</v>
      </c>
      <c r="M323" s="3">
        <v>0</v>
      </c>
      <c r="N323" s="3">
        <f t="shared" si="56"/>
        <v>69.899443043228899</v>
      </c>
      <c r="O323" s="3">
        <f t="shared" si="52"/>
        <v>95.465730350378706</v>
      </c>
      <c r="P323" s="3">
        <f t="shared" si="53"/>
        <v>104.10992671163379</v>
      </c>
      <c r="Q323" s="3">
        <f t="shared" si="54"/>
        <v>32.945384762304109</v>
      </c>
      <c r="R323" s="3">
        <f t="shared" si="55"/>
        <v>2.2290349021314957</v>
      </c>
      <c r="S323" s="3">
        <f t="shared" si="57"/>
        <v>579.649519769677</v>
      </c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x14ac:dyDescent="0.3">
      <c r="A324" s="6"/>
      <c r="B324" s="3"/>
      <c r="C324" s="10">
        <v>2002.8712330000001</v>
      </c>
      <c r="D324" s="10">
        <v>371.79</v>
      </c>
      <c r="E324" s="4">
        <f t="shared" si="58"/>
        <v>2068</v>
      </c>
      <c r="F324" s="5">
        <f>F323*SUM(economy!Z114:AB114)/SUM(economy!Z113:AB113)</f>
        <v>19218.756757530005</v>
      </c>
      <c r="G324" s="13">
        <f t="shared" si="62"/>
        <v>71.063374973903876</v>
      </c>
      <c r="H324" s="13">
        <f t="shared" si="62"/>
        <v>96.993778312297479</v>
      </c>
      <c r="I324" s="13">
        <f t="shared" si="62"/>
        <v>105.5776381998009</v>
      </c>
      <c r="J324" s="13">
        <f t="shared" si="62"/>
        <v>33.301761003418783</v>
      </c>
      <c r="K324" s="13">
        <f t="shared" si="62"/>
        <v>2.2473572124344807</v>
      </c>
      <c r="L324" s="13">
        <f t="shared" si="59"/>
        <v>584.18390970185555</v>
      </c>
      <c r="M324" s="3">
        <v>0</v>
      </c>
      <c r="N324" s="3">
        <f t="shared" si="56"/>
        <v>71.063436006767731</v>
      </c>
      <c r="O324" s="3">
        <f t="shared" si="52"/>
        <v>96.993859677256239</v>
      </c>
      <c r="P324" s="3">
        <f t="shared" si="53"/>
        <v>105.57771260280461</v>
      </c>
      <c r="Q324" s="3">
        <f t="shared" si="54"/>
        <v>33.301766513147619</v>
      </c>
      <c r="R324" s="3">
        <f t="shared" si="55"/>
        <v>2.2473572124344807</v>
      </c>
      <c r="S324" s="3">
        <f t="shared" si="57"/>
        <v>584.18413201241071</v>
      </c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x14ac:dyDescent="0.3">
      <c r="A325" s="6"/>
      <c r="B325" s="3"/>
      <c r="C325" s="10">
        <v>2002.9534249999999</v>
      </c>
      <c r="D325" s="10">
        <v>371.601</v>
      </c>
      <c r="E325" s="4">
        <f t="shared" si="58"/>
        <v>2069</v>
      </c>
      <c r="F325" s="5">
        <f>F324*SUM(economy!Z115:AB115)/SUM(economy!Z114:AB114)</f>
        <v>19363.378008251824</v>
      </c>
      <c r="G325" s="13">
        <f t="shared" si="62"/>
        <v>72.236350738447968</v>
      </c>
      <c r="H325" s="13">
        <f t="shared" si="62"/>
        <v>98.531523627398201</v>
      </c>
      <c r="I325" s="13">
        <f t="shared" si="62"/>
        <v>107.04783507358202</v>
      </c>
      <c r="J325" s="13">
        <f t="shared" si="62"/>
        <v>33.655058717320379</v>
      </c>
      <c r="K325" s="13">
        <f t="shared" si="62"/>
        <v>2.2653801023171267</v>
      </c>
      <c r="L325" s="13">
        <f t="shared" si="59"/>
        <v>588.73614825906566</v>
      </c>
      <c r="M325" s="3">
        <v>0</v>
      </c>
      <c r="N325" s="3">
        <f t="shared" si="56"/>
        <v>72.236411771311822</v>
      </c>
      <c r="O325" s="3">
        <f t="shared" si="52"/>
        <v>98.531604768519529</v>
      </c>
      <c r="P325" s="3">
        <f t="shared" si="53"/>
        <v>107.04790847790279</v>
      </c>
      <c r="Q325" s="3">
        <f t="shared" si="54"/>
        <v>33.655063912295731</v>
      </c>
      <c r="R325" s="3">
        <f t="shared" si="55"/>
        <v>2.2653801023171267</v>
      </c>
      <c r="S325" s="3">
        <f t="shared" si="57"/>
        <v>588.73636903234706</v>
      </c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x14ac:dyDescent="0.3">
      <c r="A326" s="6"/>
      <c r="B326" s="3"/>
      <c r="C326" s="10">
        <v>2003.038356</v>
      </c>
      <c r="D326" s="10">
        <v>371.56799999999998</v>
      </c>
      <c r="E326" s="4">
        <f t="shared" si="58"/>
        <v>2070</v>
      </c>
      <c r="F326" s="5">
        <f>F325*SUM(economy!Z116:AB116)/SUM(economy!Z115:AB115)</f>
        <v>19505.425663795359</v>
      </c>
      <c r="G326" s="13">
        <f t="shared" si="62"/>
        <v>73.418153152097133</v>
      </c>
      <c r="H326" s="13">
        <f t="shared" si="62"/>
        <v>100.07861801932101</v>
      </c>
      <c r="I326" s="13">
        <f t="shared" si="62"/>
        <v>108.52002519568893</v>
      </c>
      <c r="J326" s="13">
        <f t="shared" si="62"/>
        <v>34.005147968745611</v>
      </c>
      <c r="K326" s="13">
        <f t="shared" si="62"/>
        <v>2.2831012676884126</v>
      </c>
      <c r="L326" s="13">
        <f t="shared" si="59"/>
        <v>593.3050456035412</v>
      </c>
      <c r="M326" s="3">
        <v>0</v>
      </c>
      <c r="N326" s="3">
        <f t="shared" si="56"/>
        <v>73.418214184960988</v>
      </c>
      <c r="O326" s="3">
        <f t="shared" si="52"/>
        <v>100.07869893722068</v>
      </c>
      <c r="P326" s="3">
        <f t="shared" si="53"/>
        <v>108.5200976147317</v>
      </c>
      <c r="Q326" s="3">
        <f t="shared" si="54"/>
        <v>34.005152866948357</v>
      </c>
      <c r="R326" s="3">
        <f t="shared" si="55"/>
        <v>2.2831012676884126</v>
      </c>
      <c r="S326" s="3">
        <f t="shared" si="57"/>
        <v>593.30526487155021</v>
      </c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x14ac:dyDescent="0.3">
      <c r="A327" s="6"/>
      <c r="B327" s="3"/>
      <c r="C327" s="10">
        <v>2003.123288</v>
      </c>
      <c r="D327" s="10">
        <v>371.654</v>
      </c>
      <c r="E327" s="4">
        <f t="shared" si="58"/>
        <v>2071</v>
      </c>
      <c r="F327" s="5">
        <f>F326*SUM(economy!Z117:AB117)/SUM(economy!Z116:AB116)</f>
        <v>19644.886248347841</v>
      </c>
      <c r="G327" s="13">
        <f t="shared" ref="G327:K342" si="63">G326*(1-G$5)+G$4*$F326*$L$4/1000</f>
        <v>74.608625140967277</v>
      </c>
      <c r="H327" s="13">
        <f t="shared" si="63"/>
        <v>101.63479411634663</v>
      </c>
      <c r="I327" s="13">
        <f t="shared" si="63"/>
        <v>109.99379516810787</v>
      </c>
      <c r="J327" s="13">
        <f t="shared" si="63"/>
        <v>34.351909981907042</v>
      </c>
      <c r="K327" s="13">
        <f t="shared" si="63"/>
        <v>2.3005186018280637</v>
      </c>
      <c r="L327" s="13">
        <f t="shared" si="59"/>
        <v>597.88964300915688</v>
      </c>
      <c r="M327" s="3">
        <v>0</v>
      </c>
      <c r="N327" s="3">
        <f t="shared" si="56"/>
        <v>74.608686173831131</v>
      </c>
      <c r="O327" s="3">
        <f t="shared" ref="O327:O390" si="64">O326*(1-O$5)+O$4*($F326+$M326)*$L$4/1000</f>
        <v>101.63487481163874</v>
      </c>
      <c r="P327" s="3">
        <f t="shared" ref="P327:P390" si="65">P326*(1-P$5)+P$4*($F326+$M326)*$L$4/1000</f>
        <v>109.99386661509763</v>
      </c>
      <c r="Q327" s="3">
        <f t="shared" ref="Q327:Q390" si="66">Q326*(1-Q$5)+Q$4*($F326+$M326)*$L$4/1000</f>
        <v>34.351914600290868</v>
      </c>
      <c r="R327" s="3">
        <f t="shared" ref="R327:R390" si="67">R326*(1-R$5)+R$4*($F326+$M326)*$L$4/1000</f>
        <v>2.3005186018280637</v>
      </c>
      <c r="S327" s="3">
        <f t="shared" si="57"/>
        <v>597.88986080268637</v>
      </c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x14ac:dyDescent="0.3">
      <c r="A328" s="6"/>
      <c r="B328" s="3"/>
      <c r="C328" s="10">
        <v>2003.2</v>
      </c>
      <c r="D328" s="10">
        <v>371.85500000000002</v>
      </c>
      <c r="E328" s="4">
        <f t="shared" si="58"/>
        <v>2072</v>
      </c>
      <c r="F328" s="5">
        <f>F327*SUM(economy!Z118:AB118)/SUM(economy!Z117:AB117)</f>
        <v>19781.747903194897</v>
      </c>
      <c r="G328" s="13">
        <f t="shared" si="63"/>
        <v>75.807608808706817</v>
      </c>
      <c r="H328" s="13">
        <f t="shared" si="63"/>
        <v>103.19978401696882</v>
      </c>
      <c r="I328" s="13">
        <f t="shared" si="63"/>
        <v>111.46873511717259</v>
      </c>
      <c r="J328" s="13">
        <f t="shared" si="63"/>
        <v>34.695231184636391</v>
      </c>
      <c r="K328" s="13">
        <f t="shared" si="63"/>
        <v>2.3176301942783759</v>
      </c>
      <c r="L328" s="13">
        <f t="shared" si="59"/>
        <v>602.48898932176303</v>
      </c>
      <c r="M328" s="3">
        <v>0</v>
      </c>
      <c r="N328" s="3">
        <f t="shared" ref="N328:N391" si="68">N327*(1-N$5)+N$4*($F327+$M327)*$L$4/1000</f>
        <v>75.807669841570672</v>
      </c>
      <c r="O328" s="3">
        <f t="shared" si="64"/>
        <v>103.19986449026577</v>
      </c>
      <c r="P328" s="3">
        <f t="shared" si="65"/>
        <v>111.46880560515685</v>
      </c>
      <c r="Q328" s="3">
        <f t="shared" si="66"/>
        <v>34.69523553918647</v>
      </c>
      <c r="R328" s="3">
        <f t="shared" si="67"/>
        <v>2.3176301942783759</v>
      </c>
      <c r="S328" s="3">
        <f t="shared" ref="S328:S391" si="69">SUM(N328:R328,S$5)</f>
        <v>602.48920567045809</v>
      </c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x14ac:dyDescent="0.3">
      <c r="A329" s="6"/>
      <c r="B329" s="3"/>
      <c r="C329" s="10">
        <v>2003.284932</v>
      </c>
      <c r="D329" s="10">
        <v>372.13099999999997</v>
      </c>
      <c r="E329" s="4">
        <f t="shared" si="58"/>
        <v>2073</v>
      </c>
      <c r="F329" s="5">
        <f>F328*SUM(economy!Z119:AB119)/SUM(economy!Z118:AB118)</f>
        <v>19916.000371661979</v>
      </c>
      <c r="G329" s="13">
        <f t="shared" si="63"/>
        <v>77.014945535192894</v>
      </c>
      <c r="H329" s="13">
        <f t="shared" si="63"/>
        <v>104.77331944319212</v>
      </c>
      <c r="I329" s="13">
        <f t="shared" si="63"/>
        <v>112.94443888920277</v>
      </c>
      <c r="J329" s="13">
        <f t="shared" si="63"/>
        <v>35.035003100918416</v>
      </c>
      <c r="K329" s="13">
        <f t="shared" si="63"/>
        <v>2.3344343295410233</v>
      </c>
      <c r="L329" s="13">
        <f t="shared" si="59"/>
        <v>607.10214129804717</v>
      </c>
      <c r="M329" s="3">
        <v>0</v>
      </c>
      <c r="N329" s="3">
        <f t="shared" si="68"/>
        <v>77.015006568056748</v>
      </c>
      <c r="O329" s="3">
        <f t="shared" si="64"/>
        <v>104.77339969510463</v>
      </c>
      <c r="P329" s="3">
        <f t="shared" si="65"/>
        <v>112.94450843105389</v>
      </c>
      <c r="Q329" s="3">
        <f t="shared" si="66"/>
        <v>35.035007206706744</v>
      </c>
      <c r="R329" s="3">
        <f t="shared" si="67"/>
        <v>2.3344343295410233</v>
      </c>
      <c r="S329" s="3">
        <f t="shared" si="69"/>
        <v>607.1023562304631</v>
      </c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x14ac:dyDescent="0.3">
      <c r="A330" s="6"/>
      <c r="B330" s="3"/>
      <c r="C330" s="10">
        <v>2003.367123</v>
      </c>
      <c r="D330" s="10">
        <v>372.42500000000001</v>
      </c>
      <c r="E330" s="4">
        <f t="shared" ref="E330:E393" si="70">1+E329</f>
        <v>2074</v>
      </c>
      <c r="F330" s="5">
        <f>F329*SUM(economy!Z120:AB120)/SUM(economy!Z119:AB119)</f>
        <v>20047.63498246525</v>
      </c>
      <c r="G330" s="13">
        <f t="shared" si="63"/>
        <v>78.230476074308413</v>
      </c>
      <c r="H330" s="13">
        <f t="shared" si="63"/>
        <v>106.35513189199381</v>
      </c>
      <c r="I330" s="13">
        <f t="shared" si="63"/>
        <v>114.42050424125408</v>
      </c>
      <c r="J330" s="13">
        <f t="shared" si="63"/>
        <v>35.371122247796549</v>
      </c>
      <c r="K330" s="13">
        <f t="shared" si="63"/>
        <v>2.350929485579659</v>
      </c>
      <c r="L330" s="13">
        <f t="shared" ref="L330:L393" si="71">SUM(G330:K330,L$5)</f>
        <v>611.72816394093252</v>
      </c>
      <c r="M330" s="3">
        <v>0</v>
      </c>
      <c r="N330" s="3">
        <f t="shared" si="68"/>
        <v>78.230537107172267</v>
      </c>
      <c r="O330" s="3">
        <f t="shared" si="64"/>
        <v>106.3552119231309</v>
      </c>
      <c r="P330" s="3">
        <f t="shared" si="65"/>
        <v>114.42057284967163</v>
      </c>
      <c r="Q330" s="3">
        <f t="shared" si="66"/>
        <v>35.371126119034095</v>
      </c>
      <c r="R330" s="3">
        <f t="shared" si="67"/>
        <v>2.350929485579659</v>
      </c>
      <c r="S330" s="3">
        <f t="shared" si="69"/>
        <v>611.72837748458858</v>
      </c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x14ac:dyDescent="0.3">
      <c r="A331" s="6"/>
      <c r="B331" s="3"/>
      <c r="C331" s="10">
        <v>2003.452055</v>
      </c>
      <c r="D331" s="10">
        <v>372.77100000000002</v>
      </c>
      <c r="E331" s="4">
        <f t="shared" si="70"/>
        <v>2075</v>
      </c>
      <c r="F331" s="5">
        <f>F330*SUM(economy!Z121:AB121)/SUM(economy!Z120:AB120)</f>
        <v>20176.644631504954</v>
      </c>
      <c r="G331" s="13">
        <f t="shared" si="63"/>
        <v>79.454040650703007</v>
      </c>
      <c r="H331" s="13">
        <f t="shared" si="63"/>
        <v>107.94495278480592</v>
      </c>
      <c r="I331" s="13">
        <f t="shared" si="63"/>
        <v>115.89653302680659</v>
      </c>
      <c r="J331" s="13">
        <f t="shared" si="63"/>
        <v>35.703490036213871</v>
      </c>
      <c r="K331" s="13">
        <f t="shared" si="63"/>
        <v>2.3671143321300452</v>
      </c>
      <c r="L331" s="13">
        <f t="shared" si="71"/>
        <v>616.36613083065936</v>
      </c>
      <c r="M331" s="3">
        <v>0</v>
      </c>
      <c r="N331" s="3">
        <f t="shared" si="68"/>
        <v>79.454101683566861</v>
      </c>
      <c r="O331" s="3">
        <f t="shared" si="64"/>
        <v>107.94503259577496</v>
      </c>
      <c r="P331" s="3">
        <f t="shared" si="65"/>
        <v>115.8966007143197</v>
      </c>
      <c r="Q331" s="3">
        <f t="shared" si="66"/>
        <v>35.703493686299787</v>
      </c>
      <c r="R331" s="3">
        <f t="shared" si="67"/>
        <v>2.3671143321300452</v>
      </c>
      <c r="S331" s="3">
        <f t="shared" si="69"/>
        <v>616.36634301209142</v>
      </c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x14ac:dyDescent="0.3">
      <c r="A332" s="6"/>
      <c r="B332" s="3"/>
      <c r="C332" s="10">
        <v>2003.5342470000001</v>
      </c>
      <c r="D332" s="10">
        <v>373.22399999999999</v>
      </c>
      <c r="E332" s="4">
        <f t="shared" si="70"/>
        <v>2076</v>
      </c>
      <c r="F332" s="5">
        <f>F331*SUM(economy!Z122:AB122)/SUM(economy!Z121:AB121)</f>
        <v>20303.02376213951</v>
      </c>
      <c r="G332" s="13">
        <f t="shared" si="63"/>
        <v>80.685479055442741</v>
      </c>
      <c r="H332" s="13">
        <f t="shared" si="63"/>
        <v>109.5425136148766</v>
      </c>
      <c r="I332" s="13">
        <f t="shared" si="63"/>
        <v>117.37213137622567</v>
      </c>
      <c r="J332" s="13">
        <f t="shared" si="63"/>
        <v>36.032012675381829</v>
      </c>
      <c r="K332" s="13">
        <f t="shared" si="63"/>
        <v>2.3829877288203267</v>
      </c>
      <c r="L332" s="13">
        <f t="shared" si="71"/>
        <v>621.01512445074718</v>
      </c>
      <c r="M332" s="3">
        <v>0</v>
      </c>
      <c r="N332" s="3">
        <f t="shared" si="68"/>
        <v>80.685540088306595</v>
      </c>
      <c r="O332" s="3">
        <f t="shared" si="64"/>
        <v>109.54259320628327</v>
      </c>
      <c r="P332" s="3">
        <f t="shared" si="65"/>
        <v>117.37219815519529</v>
      </c>
      <c r="Q332" s="3">
        <f t="shared" si="66"/>
        <v>36.032016116949812</v>
      </c>
      <c r="R332" s="3">
        <f t="shared" si="67"/>
        <v>2.3829877288203267</v>
      </c>
      <c r="S332" s="3">
        <f t="shared" si="69"/>
        <v>621.01533529555536</v>
      </c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x14ac:dyDescent="0.3">
      <c r="A333" s="6"/>
      <c r="B333" s="3"/>
      <c r="C333" s="10">
        <v>2003.6191779999999</v>
      </c>
      <c r="D333" s="10">
        <v>373.76499999999999</v>
      </c>
      <c r="E333" s="4">
        <f t="shared" si="70"/>
        <v>2077</v>
      </c>
      <c r="F333" s="5">
        <f>F332*SUM(economy!Z123:AB123)/SUM(economy!Z122:AB122)</f>
        <v>20426.768343984048</v>
      </c>
      <c r="G333" s="13">
        <f t="shared" si="63"/>
        <v>81.924630740455953</v>
      </c>
      <c r="H333" s="13">
        <f t="shared" si="63"/>
        <v>111.14754609237366</v>
      </c>
      <c r="I333" s="13">
        <f t="shared" si="63"/>
        <v>118.84690987183683</v>
      </c>
      <c r="J333" s="13">
        <f t="shared" si="63"/>
        <v>36.356601080296755</v>
      </c>
      <c r="K333" s="13">
        <f t="shared" si="63"/>
        <v>2.3985487231048177</v>
      </c>
      <c r="L333" s="13">
        <f t="shared" si="71"/>
        <v>625.67423650806791</v>
      </c>
      <c r="M333" s="3">
        <v>0</v>
      </c>
      <c r="N333" s="3">
        <f t="shared" si="68"/>
        <v>81.924691773319807</v>
      </c>
      <c r="O333" s="3">
        <f t="shared" si="64"/>
        <v>111.147625464822</v>
      </c>
      <c r="P333" s="3">
        <f t="shared" si="65"/>
        <v>118.84697575445799</v>
      </c>
      <c r="Q333" s="3">
        <f t="shared" si="66"/>
        <v>36.356604325258779</v>
      </c>
      <c r="R333" s="3">
        <f t="shared" si="67"/>
        <v>2.3985487231048177</v>
      </c>
      <c r="S333" s="3">
        <f t="shared" si="69"/>
        <v>625.6744460409634</v>
      </c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x14ac:dyDescent="0.3">
      <c r="A334" s="6"/>
      <c r="B334" s="3"/>
      <c r="C334" s="10">
        <v>2003.7041099999999</v>
      </c>
      <c r="D334" s="10">
        <v>374.06299999999999</v>
      </c>
      <c r="E334" s="4">
        <f t="shared" si="70"/>
        <v>2078</v>
      </c>
      <c r="F334" s="5">
        <f>F333*SUM(economy!Z124:AB124)/SUM(economy!Z123:AB123)</f>
        <v>20547.875850281835</v>
      </c>
      <c r="G334" s="13">
        <f t="shared" si="63"/>
        <v>83.171334911685022</v>
      </c>
      <c r="H334" s="13">
        <f t="shared" si="63"/>
        <v>112.7597822870984</v>
      </c>
      <c r="I334" s="13">
        <f t="shared" si="63"/>
        <v>120.32048371746565</v>
      </c>
      <c r="J334" s="13">
        <f t="shared" si="63"/>
        <v>36.677170782051313</v>
      </c>
      <c r="K334" s="13">
        <f t="shared" si="63"/>
        <v>2.4137965480154082</v>
      </c>
      <c r="L334" s="13">
        <f t="shared" si="71"/>
        <v>630.34256824631575</v>
      </c>
      <c r="M334" s="3">
        <v>0</v>
      </c>
      <c r="N334" s="3">
        <f t="shared" si="68"/>
        <v>83.171395944548877</v>
      </c>
      <c r="O334" s="3">
        <f t="shared" si="64"/>
        <v>112.75986144119076</v>
      </c>
      <c r="P334" s="3">
        <f t="shared" si="65"/>
        <v>120.32054871576969</v>
      </c>
      <c r="Q334" s="3">
        <f t="shared" si="66"/>
        <v>36.677173841638862</v>
      </c>
      <c r="R334" s="3">
        <f t="shared" si="67"/>
        <v>2.4137965480154082</v>
      </c>
      <c r="S334" s="3">
        <f t="shared" si="69"/>
        <v>630.34277649116359</v>
      </c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x14ac:dyDescent="0.3">
      <c r="A335" s="6"/>
      <c r="B335" s="3"/>
      <c r="C335" s="10">
        <v>2003.7863010000001</v>
      </c>
      <c r="D335" s="10">
        <v>373.98099999999999</v>
      </c>
      <c r="E335" s="4">
        <f t="shared" si="70"/>
        <v>2079</v>
      </c>
      <c r="F335" s="5">
        <f>F334*SUM(economy!Z125:AB125)/SUM(economy!Z124:AB124)</f>
        <v>20666.345233901138</v>
      </c>
      <c r="G335" s="13">
        <f t="shared" si="63"/>
        <v>84.425430620857156</v>
      </c>
      <c r="H335" s="13">
        <f t="shared" si="63"/>
        <v>114.37895476868195</v>
      </c>
      <c r="I335" s="13">
        <f t="shared" si="63"/>
        <v>121.79247290230229</v>
      </c>
      <c r="J335" s="13">
        <f t="shared" si="63"/>
        <v>36.993641840613599</v>
      </c>
      <c r="K335" s="13">
        <f t="shared" si="63"/>
        <v>2.4287306197353478</v>
      </c>
      <c r="L335" s="13">
        <f t="shared" si="71"/>
        <v>635.01923075219031</v>
      </c>
      <c r="M335" s="3">
        <v>0</v>
      </c>
      <c r="N335" s="3">
        <f t="shared" si="68"/>
        <v>84.425491653721011</v>
      </c>
      <c r="O335" s="3">
        <f t="shared" si="64"/>
        <v>114.37903370501904</v>
      </c>
      <c r="P335" s="3">
        <f t="shared" si="65"/>
        <v>121.79253702815906</v>
      </c>
      <c r="Q335" s="3">
        <f t="shared" si="66"/>
        <v>36.99364472541653</v>
      </c>
      <c r="R335" s="3">
        <f t="shared" si="67"/>
        <v>2.4287306197353478</v>
      </c>
      <c r="S335" s="3">
        <f t="shared" si="69"/>
        <v>635.01943773205096</v>
      </c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x14ac:dyDescent="0.3">
      <c r="A336" s="6"/>
      <c r="B336" s="3"/>
      <c r="C336" s="10">
        <v>2003.8712330000001</v>
      </c>
      <c r="D336" s="10">
        <v>373.76900000000001</v>
      </c>
      <c r="E336" s="4">
        <f t="shared" si="70"/>
        <v>2080</v>
      </c>
      <c r="F336" s="5">
        <f>F335*SUM(economy!Z126:AB126)/SUM(economy!Z125:AB125)</f>
        <v>20782.176902013853</v>
      </c>
      <c r="G336" s="13">
        <f t="shared" si="63"/>
        <v>85.686756855790094</v>
      </c>
      <c r="H336" s="13">
        <f t="shared" si="63"/>
        <v>116.00479674414214</v>
      </c>
      <c r="I336" s="13">
        <f t="shared" si="63"/>
        <v>123.26250235896052</v>
      </c>
      <c r="J336" s="13">
        <f t="shared" si="63"/>
        <v>37.305938759771614</v>
      </c>
      <c r="K336" s="13">
        <f t="shared" si="63"/>
        <v>2.4433505350007638</v>
      </c>
      <c r="L336" s="13">
        <f t="shared" si="71"/>
        <v>639.70334525366513</v>
      </c>
      <c r="M336" s="3">
        <v>0</v>
      </c>
      <c r="N336" s="3">
        <f t="shared" si="68"/>
        <v>85.686817888653948</v>
      </c>
      <c r="O336" s="3">
        <f t="shared" si="64"/>
        <v>116.00487546332302</v>
      </c>
      <c r="P336" s="3">
        <f t="shared" si="65"/>
        <v>123.26256562408054</v>
      </c>
      <c r="Q336" s="3">
        <f t="shared" si="66"/>
        <v>37.305941479774823</v>
      </c>
      <c r="R336" s="3">
        <f t="shared" si="67"/>
        <v>2.4433505350007638</v>
      </c>
      <c r="S336" s="3">
        <f t="shared" si="69"/>
        <v>639.70355099083315</v>
      </c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x14ac:dyDescent="0.3">
      <c r="A337" s="6"/>
      <c r="B337" s="3"/>
      <c r="C337" s="10">
        <v>2003.9534249999999</v>
      </c>
      <c r="D337" s="10">
        <v>373.58800000000002</v>
      </c>
      <c r="E337" s="4">
        <f t="shared" si="70"/>
        <v>2081</v>
      </c>
      <c r="F337" s="5">
        <f>F336*SUM(economy!Z127:AB127)/SUM(economy!Z126:AB126)</f>
        <v>20895.372689515749</v>
      </c>
      <c r="G337" s="13">
        <f t="shared" si="63"/>
        <v>86.955152629152437</v>
      </c>
      <c r="H337" s="13">
        <f t="shared" si="63"/>
        <v>117.6370421926844</v>
      </c>
      <c r="I337" s="13">
        <f t="shared" si="63"/>
        <v>124.73020211561089</v>
      </c>
      <c r="J337" s="13">
        <f t="shared" si="63"/>
        <v>37.613990403964735</v>
      </c>
      <c r="K337" s="13">
        <f t="shared" si="63"/>
        <v>2.4576560683358046</v>
      </c>
      <c r="L337" s="13">
        <f t="shared" si="71"/>
        <v>644.39404340974829</v>
      </c>
      <c r="M337" s="3">
        <v>0</v>
      </c>
      <c r="N337" s="3">
        <f t="shared" si="68"/>
        <v>86.955213662016291</v>
      </c>
      <c r="O337" s="3">
        <f t="shared" si="64"/>
        <v>117.63712069530646</v>
      </c>
      <c r="P337" s="3">
        <f t="shared" si="65"/>
        <v>124.7302645315475</v>
      </c>
      <c r="Q337" s="3">
        <f t="shared" si="66"/>
        <v>37.613992968582707</v>
      </c>
      <c r="R337" s="3">
        <f t="shared" si="67"/>
        <v>2.4576560683358046</v>
      </c>
      <c r="S337" s="3">
        <f t="shared" si="69"/>
        <v>644.3942479257887</v>
      </c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x14ac:dyDescent="0.3">
      <c r="A338" s="6"/>
      <c r="B338" s="3"/>
      <c r="C338" s="10">
        <v>2004.0382509999999</v>
      </c>
      <c r="D338" s="10">
        <v>373.553</v>
      </c>
      <c r="E338" s="4">
        <f t="shared" si="70"/>
        <v>2082</v>
      </c>
      <c r="F338" s="5">
        <f>F337*SUM(economy!Z128:AB128)/SUM(economy!Z127:AB127)</f>
        <v>21005.935831250856</v>
      </c>
      <c r="G338" s="13">
        <f t="shared" si="63"/>
        <v>88.230457065601755</v>
      </c>
      <c r="H338" s="13">
        <f t="shared" si="63"/>
        <v>119.27542599763598</v>
      </c>
      <c r="I338" s="13">
        <f t="shared" si="63"/>
        <v>126.19520744207884</v>
      </c>
      <c r="J338" s="13">
        <f t="shared" si="63"/>
        <v>37.917729916746637</v>
      </c>
      <c r="K338" s="13">
        <f t="shared" si="63"/>
        <v>2.4716471691277939</v>
      </c>
      <c r="L338" s="13">
        <f t="shared" si="71"/>
        <v>649.09046759119087</v>
      </c>
      <c r="M338" s="3">
        <v>0</v>
      </c>
      <c r="N338" s="3">
        <f t="shared" si="68"/>
        <v>88.230518098465609</v>
      </c>
      <c r="O338" s="3">
        <f t="shared" si="64"/>
        <v>119.27550428429497</v>
      </c>
      <c r="P338" s="3">
        <f t="shared" si="65"/>
        <v>126.19526902023031</v>
      </c>
      <c r="Q338" s="3">
        <f t="shared" si="66"/>
        <v>37.917732334856048</v>
      </c>
      <c r="R338" s="3">
        <f t="shared" si="67"/>
        <v>2.4716471691277939</v>
      </c>
      <c r="S338" s="3">
        <f t="shared" si="69"/>
        <v>649.09067090697476</v>
      </c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x14ac:dyDescent="0.3">
      <c r="A339" s="6"/>
      <c r="B339" s="3"/>
      <c r="C339" s="10">
        <v>2004.1229510000001</v>
      </c>
      <c r="D339" s="10">
        <v>373.69400000000002</v>
      </c>
      <c r="E339" s="4">
        <f t="shared" si="70"/>
        <v>2083</v>
      </c>
      <c r="F339" s="5">
        <f>F338*SUM(economy!Z129:AB129)/SUM(economy!Z128:AB128)</f>
        <v>21113.870933105263</v>
      </c>
      <c r="G339" s="13">
        <f t="shared" si="63"/>
        <v>89.512509487227391</v>
      </c>
      <c r="H339" s="13">
        <f t="shared" si="63"/>
        <v>120.91968407540922</v>
      </c>
      <c r="I339" s="13">
        <f t="shared" si="63"/>
        <v>127.65715898980879</v>
      </c>
      <c r="J339" s="13">
        <f t="shared" si="63"/>
        <v>38.217094640646103</v>
      </c>
      <c r="K339" s="13">
        <f t="shared" si="63"/>
        <v>2.4853239585492046</v>
      </c>
      <c r="L339" s="13">
        <f t="shared" si="71"/>
        <v>653.79177115164066</v>
      </c>
      <c r="M339" s="3">
        <v>0</v>
      </c>
      <c r="N339" s="3">
        <f t="shared" si="68"/>
        <v>89.512570520091245</v>
      </c>
      <c r="O339" s="3">
        <f t="shared" si="64"/>
        <v>120.91976214669928</v>
      </c>
      <c r="P339" s="3">
        <f t="shared" si="65"/>
        <v>127.65721974142039</v>
      </c>
      <c r="Q339" s="3">
        <f t="shared" si="66"/>
        <v>38.21709692061652</v>
      </c>
      <c r="R339" s="3">
        <f t="shared" si="67"/>
        <v>2.4853239585492046</v>
      </c>
      <c r="S339" s="3">
        <f t="shared" si="69"/>
        <v>653.79197328737666</v>
      </c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x14ac:dyDescent="0.3">
      <c r="A340" s="6"/>
      <c r="B340" s="3"/>
      <c r="C340" s="10">
        <v>2004.202186</v>
      </c>
      <c r="D340" s="10">
        <v>373.77800000000002</v>
      </c>
      <c r="E340" s="4">
        <f t="shared" si="70"/>
        <v>2084</v>
      </c>
      <c r="F340" s="5">
        <f>F339*SUM(economy!Z130:AB130)/SUM(economy!Z129:AB129)</f>
        <v>21219.183942037464</v>
      </c>
      <c r="G340" s="13">
        <f t="shared" si="63"/>
        <v>90.801149497229119</v>
      </c>
      <c r="H340" s="13">
        <f t="shared" si="63"/>
        <v>122.56955350139594</v>
      </c>
      <c r="I340" s="13">
        <f t="shared" si="63"/>
        <v>129.11570292560691</v>
      </c>
      <c r="J340" s="13">
        <f t="shared" si="63"/>
        <v>38.512026038213222</v>
      </c>
      <c r="K340" s="13">
        <f t="shared" si="63"/>
        <v>2.4986867263336392</v>
      </c>
      <c r="L340" s="13">
        <f t="shared" si="71"/>
        <v>658.49711868877876</v>
      </c>
      <c r="M340" s="3">
        <v>0</v>
      </c>
      <c r="N340" s="3">
        <f t="shared" si="68"/>
        <v>90.801210530092973</v>
      </c>
      <c r="O340" s="3">
        <f t="shared" si="64"/>
        <v>122.56963135790954</v>
      </c>
      <c r="P340" s="3">
        <f t="shared" si="65"/>
        <v>129.11576286177296</v>
      </c>
      <c r="Q340" s="3">
        <f t="shared" si="66"/>
        <v>38.512028187936096</v>
      </c>
      <c r="R340" s="3">
        <f t="shared" si="67"/>
        <v>2.4986867263336392</v>
      </c>
      <c r="S340" s="3">
        <f t="shared" si="69"/>
        <v>658.49731966404522</v>
      </c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x14ac:dyDescent="0.3">
      <c r="A341" s="6"/>
      <c r="B341" s="3"/>
      <c r="C341" s="10">
        <v>2004.286885</v>
      </c>
      <c r="D341" s="10">
        <v>373.904</v>
      </c>
      <c r="E341" s="4">
        <f t="shared" si="70"/>
        <v>2085</v>
      </c>
      <c r="F341" s="5">
        <f>F340*SUM(economy!Z131:AB131)/SUM(economy!Z130:AB130)</f>
        <v>21321.882115114073</v>
      </c>
      <c r="G341" s="13">
        <f t="shared" si="63"/>
        <v>92.096217061766623</v>
      </c>
      <c r="H341" s="13">
        <f t="shared" si="63"/>
        <v>124.22477263270122</v>
      </c>
      <c r="I341" s="13">
        <f t="shared" si="63"/>
        <v>130.57049105908618</v>
      </c>
      <c r="J341" s="13">
        <f t="shared" si="63"/>
        <v>38.802469614058403</v>
      </c>
      <c r="K341" s="13">
        <f t="shared" si="63"/>
        <v>2.5117359274133411</v>
      </c>
      <c r="L341" s="13">
        <f t="shared" si="71"/>
        <v>663.20568629502577</v>
      </c>
      <c r="M341" s="3">
        <v>0</v>
      </c>
      <c r="N341" s="3">
        <f t="shared" si="68"/>
        <v>92.096278094630478</v>
      </c>
      <c r="O341" s="3">
        <f t="shared" si="64"/>
        <v>124.22485027502921</v>
      </c>
      <c r="P341" s="3">
        <f t="shared" si="65"/>
        <v>130.5705501907521</v>
      </c>
      <c r="Q341" s="3">
        <f t="shared" si="66"/>
        <v>38.802471640974368</v>
      </c>
      <c r="R341" s="3">
        <f t="shared" si="67"/>
        <v>2.5117359274133411</v>
      </c>
      <c r="S341" s="3">
        <f t="shared" si="69"/>
        <v>663.20588612879942</v>
      </c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x14ac:dyDescent="0.3">
      <c r="A342" s="6"/>
      <c r="B342" s="3"/>
      <c r="C342" s="10">
        <v>2004.3688520000001</v>
      </c>
      <c r="D342" s="10">
        <v>374.30099999999999</v>
      </c>
      <c r="E342" s="4">
        <f t="shared" si="70"/>
        <v>2086</v>
      </c>
      <c r="F342" s="5">
        <f>F341*SUM(economy!Z132:AB132)/SUM(economy!Z131:AB131)</f>
        <v>21421.973987621539</v>
      </c>
      <c r="G342" s="13">
        <f t="shared" si="63"/>
        <v>93.39755258991913</v>
      </c>
      <c r="H342" s="13">
        <f t="shared" si="63"/>
        <v>125.88508122763228</v>
      </c>
      <c r="I342" s="13">
        <f t="shared" si="63"/>
        <v>132.02118096374895</v>
      </c>
      <c r="J342" s="13">
        <f t="shared" si="63"/>
        <v>39.088374837710703</v>
      </c>
      <c r="K342" s="13">
        <f t="shared" si="63"/>
        <v>2.5244721784260156</v>
      </c>
      <c r="L342" s="13">
        <f t="shared" si="71"/>
        <v>667.9166617974372</v>
      </c>
      <c r="M342" s="3">
        <v>0</v>
      </c>
      <c r="N342" s="3">
        <f t="shared" si="68"/>
        <v>93.397613622782984</v>
      </c>
      <c r="O342" s="3">
        <f t="shared" si="64"/>
        <v>125.88515865636391</v>
      </c>
      <c r="P342" s="3">
        <f t="shared" si="65"/>
        <v>132.02123930171322</v>
      </c>
      <c r="Q342" s="3">
        <f t="shared" si="66"/>
        <v>39.08837674883533</v>
      </c>
      <c r="R342" s="3">
        <f t="shared" si="67"/>
        <v>2.5244721784260156</v>
      </c>
      <c r="S342" s="3">
        <f t="shared" si="69"/>
        <v>667.91686050812154</v>
      </c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x14ac:dyDescent="0.3">
      <c r="A343" s="6"/>
      <c r="B343" s="3"/>
      <c r="C343" s="10">
        <v>2004.4535519999999</v>
      </c>
      <c r="D343" s="10">
        <v>374.786</v>
      </c>
      <c r="E343" s="4">
        <f t="shared" si="70"/>
        <v>2087</v>
      </c>
      <c r="F343" s="5">
        <f>F342*SUM(economy!Z133:AB133)/SUM(economy!Z132:AB132)</f>
        <v>21519.469340324747</v>
      </c>
      <c r="G343" s="13">
        <f t="shared" ref="G343:K358" si="72">G342*(1-G$5)+G$4*$F342*$L$4/1000</f>
        <v>94.70499701169885</v>
      </c>
      <c r="H343" s="13">
        <f t="shared" si="72"/>
        <v>127.55022056186441</v>
      </c>
      <c r="I343" s="13">
        <f t="shared" si="72"/>
        <v>133.4674360916535</v>
      </c>
      <c r="J343" s="13">
        <f t="shared" si="72"/>
        <v>39.369695067140313</v>
      </c>
      <c r="K343" s="13">
        <f t="shared" si="72"/>
        <v>2.5368962540990112</v>
      </c>
      <c r="L343" s="13">
        <f t="shared" si="71"/>
        <v>672.62924498645611</v>
      </c>
      <c r="M343" s="3">
        <v>0</v>
      </c>
      <c r="N343" s="3">
        <f t="shared" si="68"/>
        <v>94.705058044562705</v>
      </c>
      <c r="O343" s="3">
        <f t="shared" si="64"/>
        <v>127.55029777758728</v>
      </c>
      <c r="P343" s="3">
        <f t="shared" si="65"/>
        <v>133.46749364656969</v>
      </c>
      <c r="Q343" s="3">
        <f t="shared" si="66"/>
        <v>39.369696869088386</v>
      </c>
      <c r="R343" s="3">
        <f t="shared" si="67"/>
        <v>2.5368962540990112</v>
      </c>
      <c r="S343" s="3">
        <f t="shared" si="69"/>
        <v>672.62944259190704</v>
      </c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x14ac:dyDescent="0.3">
      <c r="A344" s="6"/>
      <c r="B344" s="3"/>
      <c r="C344" s="10">
        <v>2004.535519</v>
      </c>
      <c r="D344" s="10">
        <v>375.18299999999999</v>
      </c>
      <c r="E344" s="4">
        <f t="shared" si="70"/>
        <v>2088</v>
      </c>
      <c r="F344" s="5">
        <f>F343*SUM(economy!Z134:AB134)/SUM(economy!Z133:AB133)</f>
        <v>21614.379165944614</v>
      </c>
      <c r="G344" s="13">
        <f t="shared" si="72"/>
        <v>96.018391854066095</v>
      </c>
      <c r="H344" s="13">
        <f t="shared" si="72"/>
        <v>129.21993354121287</v>
      </c>
      <c r="I344" s="13">
        <f t="shared" si="72"/>
        <v>134.90892588162248</v>
      </c>
      <c r="J344" s="13">
        <f t="shared" si="72"/>
        <v>39.646387472807035</v>
      </c>
      <c r="K344" s="13">
        <f t="shared" si="72"/>
        <v>2.5490090835190573</v>
      </c>
      <c r="L344" s="13">
        <f t="shared" si="71"/>
        <v>677.3426478332276</v>
      </c>
      <c r="M344" s="3">
        <v>0</v>
      </c>
      <c r="N344" s="3">
        <f t="shared" si="68"/>
        <v>96.01845288692995</v>
      </c>
      <c r="O344" s="3">
        <f t="shared" si="64"/>
        <v>129.22001054451297</v>
      </c>
      <c r="P344" s="3">
        <f t="shared" si="65"/>
        <v>134.90898266400114</v>
      </c>
      <c r="Q344" s="3">
        <f t="shared" si="66"/>
        <v>39.646389171815485</v>
      </c>
      <c r="R344" s="3">
        <f t="shared" si="67"/>
        <v>2.5490090835190573</v>
      </c>
      <c r="S344" s="3">
        <f t="shared" si="69"/>
        <v>677.34284435077871</v>
      </c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x14ac:dyDescent="0.3">
      <c r="A345" s="6"/>
      <c r="B345" s="3"/>
      <c r="C345" s="10">
        <v>2004.6202189999999</v>
      </c>
      <c r="D345" s="10">
        <v>375.52800000000002</v>
      </c>
      <c r="E345" s="4">
        <f t="shared" si="70"/>
        <v>2089</v>
      </c>
      <c r="F345" s="5">
        <f>F344*SUM(economy!Z135:AB135)/SUM(economy!Z134:AB134)</f>
        <v>21706.715634927008</v>
      </c>
      <c r="G345" s="13">
        <f t="shared" si="72"/>
        <v>97.337579314898392</v>
      </c>
      <c r="H345" s="13">
        <f t="shared" si="72"/>
        <v>130.89396481094712</v>
      </c>
      <c r="I345" s="13">
        <f t="shared" si="72"/>
        <v>136.34532586096293</v>
      </c>
      <c r="J345" s="13">
        <f t="shared" si="72"/>
        <v>39.918412962113138</v>
      </c>
      <c r="K345" s="13">
        <f t="shared" si="72"/>
        <v>2.5608117462959248</v>
      </c>
      <c r="L345" s="13">
        <f t="shared" si="71"/>
        <v>682.05609469521755</v>
      </c>
      <c r="M345" s="3">
        <v>0</v>
      </c>
      <c r="N345" s="3">
        <f t="shared" si="68"/>
        <v>97.337640347762246</v>
      </c>
      <c r="O345" s="3">
        <f t="shared" si="64"/>
        <v>130.89404160240886</v>
      </c>
      <c r="P345" s="3">
        <f t="shared" si="65"/>
        <v>136.34538188117352</v>
      </c>
      <c r="Q345" s="3">
        <f t="shared" si="66"/>
        <v>39.91841456406258</v>
      </c>
      <c r="R345" s="3">
        <f t="shared" si="67"/>
        <v>2.5608117462959248</v>
      </c>
      <c r="S345" s="3">
        <f t="shared" si="69"/>
        <v>682.05629014170313</v>
      </c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x14ac:dyDescent="0.3">
      <c r="A346" s="6"/>
      <c r="B346" s="3"/>
      <c r="C346" s="10">
        <v>2004.7049179999999</v>
      </c>
      <c r="D346" s="10">
        <v>375.68299999999999</v>
      </c>
      <c r="E346" s="4">
        <f t="shared" si="70"/>
        <v>2090</v>
      </c>
      <c r="F346" s="5">
        <f>F345*SUM(economy!Z136:AB136)/SUM(economy!Z135:AB135)</f>
        <v>21796.492060575154</v>
      </c>
      <c r="G346" s="13">
        <f t="shared" si="72"/>
        <v>98.662402334870464</v>
      </c>
      <c r="H346" s="13">
        <f t="shared" si="72"/>
        <v>132.57206086158999</v>
      </c>
      <c r="I346" s="13">
        <f t="shared" si="72"/>
        <v>137.77631774067797</v>
      </c>
      <c r="J346" s="13">
        <f t="shared" si="72"/>
        <v>40.185736104154174</v>
      </c>
      <c r="K346" s="13">
        <f t="shared" si="72"/>
        <v>2.5723054686284748</v>
      </c>
      <c r="L346" s="13">
        <f t="shared" si="71"/>
        <v>686.76882250992105</v>
      </c>
      <c r="M346" s="3">
        <v>0</v>
      </c>
      <c r="N346" s="3">
        <f t="shared" si="68"/>
        <v>98.662463367734318</v>
      </c>
      <c r="O346" s="3">
        <f t="shared" si="64"/>
        <v>132.57213744179612</v>
      </c>
      <c r="P346" s="3">
        <f t="shared" si="65"/>
        <v>137.77637300895077</v>
      </c>
      <c r="Q346" s="3">
        <f t="shared" si="66"/>
        <v>40.185737614589279</v>
      </c>
      <c r="R346" s="3">
        <f t="shared" si="67"/>
        <v>2.5723054686284748</v>
      </c>
      <c r="S346" s="3">
        <f t="shared" si="69"/>
        <v>686.76901690169893</v>
      </c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x14ac:dyDescent="0.3">
      <c r="A347" s="6"/>
      <c r="B347" s="3"/>
      <c r="C347" s="10">
        <v>2004.786885</v>
      </c>
      <c r="D347" s="10">
        <v>375.697</v>
      </c>
      <c r="E347" s="4">
        <f t="shared" si="70"/>
        <v>2091</v>
      </c>
      <c r="F347" s="5">
        <f>F346*SUM(economy!Z137:AB137)/SUM(economy!Z136:AB136)</f>
        <v>21883.722863617648</v>
      </c>
      <c r="G347" s="13">
        <f t="shared" si="72"/>
        <v>99.992704667206041</v>
      </c>
      <c r="H347" s="13">
        <f t="shared" si="72"/>
        <v>134.25397013115185</v>
      </c>
      <c r="I347" s="13">
        <f t="shared" si="72"/>
        <v>139.20158950416229</v>
      </c>
      <c r="J347" s="13">
        <f t="shared" si="72"/>
        <v>40.448325054676147</v>
      </c>
      <c r="K347" s="13">
        <f t="shared" si="72"/>
        <v>2.5834916192816229</v>
      </c>
      <c r="L347" s="13">
        <f t="shared" si="71"/>
        <v>691.48008097647801</v>
      </c>
      <c r="M347" s="3">
        <v>0</v>
      </c>
      <c r="N347" s="3">
        <f t="shared" si="68"/>
        <v>99.992765700069896</v>
      </c>
      <c r="O347" s="3">
        <f t="shared" si="64"/>
        <v>134.25404650068353</v>
      </c>
      <c r="P347" s="3">
        <f t="shared" si="65"/>
        <v>139.2016440305903</v>
      </c>
      <c r="Q347" s="3">
        <f t="shared" si="66"/>
        <v>40.448326478824839</v>
      </c>
      <c r="R347" s="3">
        <f t="shared" si="67"/>
        <v>2.5834916192816229</v>
      </c>
      <c r="S347" s="3">
        <f t="shared" si="69"/>
        <v>691.48027432945014</v>
      </c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x14ac:dyDescent="0.3">
      <c r="A348" s="6"/>
      <c r="B348" s="3"/>
      <c r="C348" s="10">
        <v>2004.8715850000001</v>
      </c>
      <c r="D348" s="10">
        <v>375.69900000000001</v>
      </c>
      <c r="E348" s="4">
        <f t="shared" si="70"/>
        <v>2092</v>
      </c>
      <c r="F348" s="5">
        <f>F347*SUM(economy!Z138:AB138)/SUM(economy!Z137:AB137)</f>
        <v>21968.423536283794</v>
      </c>
      <c r="G348" s="13">
        <f t="shared" si="72"/>
        <v>101.32833094526721</v>
      </c>
      <c r="H348" s="13">
        <f t="shared" si="72"/>
        <v>135.93944310375667</v>
      </c>
      <c r="I348" s="13">
        <f t="shared" si="72"/>
        <v>140.62083548938412</v>
      </c>
      <c r="J348" s="13">
        <f t="shared" si="72"/>
        <v>40.706151481160965</v>
      </c>
      <c r="K348" s="13">
        <f t="shared" si="72"/>
        <v>2.5943717054827662</v>
      </c>
      <c r="L348" s="13">
        <f t="shared" si="71"/>
        <v>696.18913272505176</v>
      </c>
      <c r="M348" s="3">
        <v>0</v>
      </c>
      <c r="N348" s="3">
        <f t="shared" si="68"/>
        <v>101.32839197813107</v>
      </c>
      <c r="O348" s="3">
        <f t="shared" si="64"/>
        <v>135.93951926319349</v>
      </c>
      <c r="P348" s="3">
        <f t="shared" si="65"/>
        <v>140.62088928392484</v>
      </c>
      <c r="Q348" s="3">
        <f t="shared" si="66"/>
        <v>40.706152823952522</v>
      </c>
      <c r="R348" s="3">
        <f t="shared" si="67"/>
        <v>2.5943717054827662</v>
      </c>
      <c r="S348" s="3">
        <f t="shared" si="69"/>
        <v>696.18932505468467</v>
      </c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x14ac:dyDescent="0.3">
      <c r="A349" s="6"/>
      <c r="B349" s="3"/>
      <c r="C349" s="10">
        <v>2004.9535519999999</v>
      </c>
      <c r="D349" s="10">
        <v>375.53800000000001</v>
      </c>
      <c r="E349" s="4">
        <f t="shared" si="70"/>
        <v>2093</v>
      </c>
      <c r="F349" s="5">
        <f>F348*SUM(economy!Z139:AB139)/SUM(economy!Z138:AB138)</f>
        <v>22050.610605957001</v>
      </c>
      <c r="G349" s="13">
        <f t="shared" si="72"/>
        <v>102.6691267479512</v>
      </c>
      <c r="H349" s="13">
        <f t="shared" si="72"/>
        <v>137.62823240462347</v>
      </c>
      <c r="I349" s="13">
        <f t="shared" si="72"/>
        <v>142.03375646456686</v>
      </c>
      <c r="J349" s="13">
        <f t="shared" si="72"/>
        <v>40.959190487974993</v>
      </c>
      <c r="K349" s="13">
        <f t="shared" si="72"/>
        <v>2.6049473687462426</v>
      </c>
      <c r="L349" s="13">
        <f t="shared" si="71"/>
        <v>700.89525347386279</v>
      </c>
      <c r="M349" s="3">
        <v>0</v>
      </c>
      <c r="N349" s="3">
        <f t="shared" si="68"/>
        <v>102.66918778081505</v>
      </c>
      <c r="O349" s="3">
        <f t="shared" si="64"/>
        <v>137.62830835454341</v>
      </c>
      <c r="P349" s="3">
        <f t="shared" si="65"/>
        <v>142.03380953704411</v>
      </c>
      <c r="Q349" s="3">
        <f t="shared" si="66"/>
        <v>40.959191754057088</v>
      </c>
      <c r="R349" s="3">
        <f t="shared" si="67"/>
        <v>2.6049473687462426</v>
      </c>
      <c r="S349" s="3">
        <f t="shared" si="69"/>
        <v>700.89544479520589</v>
      </c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x14ac:dyDescent="0.3">
      <c r="A350" s="6"/>
      <c r="B350" s="3"/>
      <c r="C350" s="10">
        <v>2005.038356</v>
      </c>
      <c r="D350" s="10">
        <v>375.38099999999997</v>
      </c>
      <c r="E350" s="4">
        <f t="shared" si="70"/>
        <v>2094</v>
      </c>
      <c r="F350" s="5">
        <f>F349*SUM(economy!Z140:AB140)/SUM(economy!Z139:AB139)</f>
        <v>22130.301598476195</v>
      </c>
      <c r="G350" s="13">
        <f t="shared" si="72"/>
        <v>104.01493866286876</v>
      </c>
      <c r="H350" s="13">
        <f t="shared" si="72"/>
        <v>139.32009289137366</v>
      </c>
      <c r="I350" s="13">
        <f t="shared" si="72"/>
        <v>143.44005969739419</v>
      </c>
      <c r="J350" s="13">
        <f t="shared" si="72"/>
        <v>41.207420541527604</v>
      </c>
      <c r="K350" s="13">
        <f t="shared" si="72"/>
        <v>2.6152203806343191</v>
      </c>
      <c r="L350" s="13">
        <f t="shared" si="71"/>
        <v>705.59773217379848</v>
      </c>
      <c r="M350" s="3">
        <v>0</v>
      </c>
      <c r="N350" s="3">
        <f t="shared" si="68"/>
        <v>104.01499969573261</v>
      </c>
      <c r="O350" s="3">
        <f t="shared" si="64"/>
        <v>139.3201686323531</v>
      </c>
      <c r="P350" s="3">
        <f t="shared" si="65"/>
        <v>143.44011205749996</v>
      </c>
      <c r="Q350" s="3">
        <f t="shared" si="66"/>
        <v>41.207421735282409</v>
      </c>
      <c r="R350" s="3">
        <f t="shared" si="67"/>
        <v>2.6152203806343191</v>
      </c>
      <c r="S350" s="3">
        <f t="shared" si="69"/>
        <v>705.59792250150235</v>
      </c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x14ac:dyDescent="0.3">
      <c r="A351" s="6"/>
      <c r="B351" s="3"/>
      <c r="C351" s="10">
        <v>2005.123288</v>
      </c>
      <c r="D351" s="10">
        <v>375.41300000000001</v>
      </c>
      <c r="E351" s="4">
        <f t="shared" si="70"/>
        <v>2095</v>
      </c>
      <c r="F351" s="5">
        <f>F350*SUM(economy!Z141:AB141)/SUM(economy!Z140:AB140)</f>
        <v>22207.51500115389</v>
      </c>
      <c r="G351" s="13">
        <f t="shared" si="72"/>
        <v>105.3656143472828</v>
      </c>
      <c r="H351" s="13">
        <f t="shared" si="72"/>
        <v>141.0147817416414</v>
      </c>
      <c r="I351" s="13">
        <f t="shared" si="72"/>
        <v>144.83945901777315</v>
      </c>
      <c r="J351" s="13">
        <f t="shared" si="72"/>
        <v>41.450823395397855</v>
      </c>
      <c r="K351" s="13">
        <f t="shared" si="72"/>
        <v>2.6251926384631656</v>
      </c>
      <c r="L351" s="13">
        <f t="shared" si="71"/>
        <v>710.29587114055835</v>
      </c>
      <c r="M351" s="3">
        <v>0</v>
      </c>
      <c r="N351" s="3">
        <f t="shared" si="68"/>
        <v>105.36567538014666</v>
      </c>
      <c r="O351" s="3">
        <f t="shared" si="64"/>
        <v>141.01485727425515</v>
      </c>
      <c r="P351" s="3">
        <f t="shared" si="65"/>
        <v>144.83951067506933</v>
      </c>
      <c r="Q351" s="3">
        <f t="shared" si="66"/>
        <v>41.450824520957198</v>
      </c>
      <c r="R351" s="3">
        <f t="shared" si="67"/>
        <v>2.6251926384631656</v>
      </c>
      <c r="S351" s="3">
        <f t="shared" si="69"/>
        <v>710.2960604888915</v>
      </c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x14ac:dyDescent="0.3">
      <c r="A352" s="6"/>
      <c r="B352" s="3"/>
      <c r="C352" s="10">
        <v>2005.2</v>
      </c>
      <c r="D352" s="10">
        <v>375.43299999999999</v>
      </c>
      <c r="E352" s="4">
        <f t="shared" si="70"/>
        <v>2096</v>
      </c>
      <c r="F352" s="5">
        <f>F351*SUM(economy!Z142:AB142)/SUM(economy!Z141:AB141)</f>
        <v>22282.270225578552</v>
      </c>
      <c r="G352" s="13">
        <f t="shared" si="72"/>
        <v>106.72100258678985</v>
      </c>
      <c r="H352" s="13">
        <f t="shared" si="72"/>
        <v>142.71205853697023</v>
      </c>
      <c r="I352" s="13">
        <f t="shared" si="72"/>
        <v>146.23167487419869</v>
      </c>
      <c r="J352" s="13">
        <f t="shared" si="72"/>
        <v>41.689384015397835</v>
      </c>
      <c r="K352" s="13">
        <f t="shared" si="72"/>
        <v>2.6348661609621549</v>
      </c>
      <c r="L352" s="13">
        <f t="shared" si="71"/>
        <v>714.98898617431871</v>
      </c>
      <c r="M352" s="3">
        <v>0</v>
      </c>
      <c r="N352" s="3">
        <f t="shared" si="68"/>
        <v>106.72106361965371</v>
      </c>
      <c r="O352" s="3">
        <f t="shared" si="64"/>
        <v>142.7121338617915</v>
      </c>
      <c r="P352" s="3">
        <f t="shared" si="65"/>
        <v>146.23172583811882</v>
      </c>
      <c r="Q352" s="3">
        <f t="shared" si="66"/>
        <v>41.689385076657508</v>
      </c>
      <c r="R352" s="3">
        <f t="shared" si="67"/>
        <v>2.6348661609621549</v>
      </c>
      <c r="S352" s="3">
        <f t="shared" si="69"/>
        <v>714.98917455718367</v>
      </c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x14ac:dyDescent="0.3">
      <c r="A353" s="6"/>
      <c r="B353" s="3"/>
      <c r="C353" s="10">
        <v>2005.284932</v>
      </c>
      <c r="D353" s="10">
        <v>375.55900000000003</v>
      </c>
      <c r="E353" s="4">
        <f t="shared" si="70"/>
        <v>2097</v>
      </c>
      <c r="F353" s="5">
        <f>F352*SUM(economy!Z143:AB143)/SUM(economy!Z142:AB142)</f>
        <v>22354.587570266875</v>
      </c>
      <c r="G353" s="13">
        <f t="shared" si="72"/>
        <v>108.08095335173127</v>
      </c>
      <c r="H353" s="13">
        <f t="shared" si="72"/>
        <v>144.41168534298652</v>
      </c>
      <c r="I353" s="13">
        <f t="shared" si="72"/>
        <v>147.61643438377314</v>
      </c>
      <c r="J353" s="13">
        <f t="shared" si="72"/>
        <v>41.92309050455097</v>
      </c>
      <c r="K353" s="13">
        <f t="shared" si="72"/>
        <v>2.6442430838947266</v>
      </c>
      <c r="L353" s="13">
        <f t="shared" si="71"/>
        <v>719.6764066669366</v>
      </c>
      <c r="M353" s="3">
        <v>0</v>
      </c>
      <c r="N353" s="3">
        <f t="shared" si="68"/>
        <v>108.08101438459512</v>
      </c>
      <c r="O353" s="3">
        <f t="shared" si="64"/>
        <v>144.41176046058695</v>
      </c>
      <c r="P353" s="3">
        <f t="shared" si="65"/>
        <v>147.61648466362414</v>
      </c>
      <c r="Q353" s="3">
        <f t="shared" si="66"/>
        <v>41.923091505184217</v>
      </c>
      <c r="R353" s="3">
        <f t="shared" si="67"/>
        <v>2.6442430838947266</v>
      </c>
      <c r="S353" s="3">
        <f t="shared" si="69"/>
        <v>719.67659409788507</v>
      </c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x14ac:dyDescent="0.3">
      <c r="A354" s="6"/>
      <c r="B354" s="3"/>
      <c r="C354" s="10">
        <v>2005.367123</v>
      </c>
      <c r="D354" s="10">
        <v>376.17</v>
      </c>
      <c r="E354" s="4">
        <f t="shared" si="70"/>
        <v>2098</v>
      </c>
      <c r="F354" s="5">
        <f>F353*SUM(economy!Z144:AB144)/SUM(economy!Z143:AB143)</f>
        <v>22424.488183230202</v>
      </c>
      <c r="G354" s="13">
        <f t="shared" si="72"/>
        <v>109.44531785132502</v>
      </c>
      <c r="H354" s="13">
        <f t="shared" si="72"/>
        <v>146.11342678584515</v>
      </c>
      <c r="I354" s="13">
        <f t="shared" si="72"/>
        <v>148.99347137594361</v>
      </c>
      <c r="J354" s="13">
        <f t="shared" si="72"/>
        <v>42.151934027972565</v>
      </c>
      <c r="K354" s="13">
        <f t="shared" si="72"/>
        <v>2.6533256556488931</v>
      </c>
      <c r="L354" s="13">
        <f t="shared" si="71"/>
        <v>724.35747569673526</v>
      </c>
      <c r="M354" s="3">
        <v>0</v>
      </c>
      <c r="N354" s="3">
        <f t="shared" si="68"/>
        <v>109.44537888418887</v>
      </c>
      <c r="O354" s="3">
        <f t="shared" si="64"/>
        <v>146.1135016967948</v>
      </c>
      <c r="P354" s="3">
        <f t="shared" si="65"/>
        <v>148.99352098090748</v>
      </c>
      <c r="Q354" s="3">
        <f t="shared" si="66"/>
        <v>42.151934971442785</v>
      </c>
      <c r="R354" s="3">
        <f t="shared" si="67"/>
        <v>2.6533256556488931</v>
      </c>
      <c r="S354" s="3">
        <f t="shared" si="69"/>
        <v>724.35766218898289</v>
      </c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x14ac:dyDescent="0.3">
      <c r="A355" s="6"/>
      <c r="B355" s="3"/>
      <c r="C355" s="10">
        <v>2005.452055</v>
      </c>
      <c r="D355" s="10">
        <v>376.93</v>
      </c>
      <c r="E355" s="4">
        <f t="shared" si="70"/>
        <v>2099</v>
      </c>
      <c r="F355" s="5">
        <f>F354*SUM(economy!Z145:AB145)/SUM(economy!Z144:AB144)</f>
        <v>22491.99402451772</v>
      </c>
      <c r="G355" s="13">
        <f t="shared" si="72"/>
        <v>110.81394858551278</v>
      </c>
      <c r="H355" s="13">
        <f t="shared" si="72"/>
        <v>147.81705012495024</v>
      </c>
      <c r="I355" s="13">
        <f t="shared" si="72"/>
        <v>150.36252643002834</v>
      </c>
      <c r="J355" s="13">
        <f t="shared" si="72"/>
        <v>42.375908737648082</v>
      </c>
      <c r="K355" s="13">
        <f t="shared" si="72"/>
        <v>2.6621162328053005</v>
      </c>
      <c r="L355" s="13">
        <f t="shared" si="71"/>
        <v>729.03155011094475</v>
      </c>
      <c r="M355" s="3">
        <v>0</v>
      </c>
      <c r="N355" s="3">
        <f t="shared" si="68"/>
        <v>110.81400961837663</v>
      </c>
      <c r="O355" s="3">
        <f t="shared" si="64"/>
        <v>147.81712482981763</v>
      </c>
      <c r="P355" s="3">
        <f t="shared" si="65"/>
        <v>150.36257536916381</v>
      </c>
      <c r="Q355" s="3">
        <f t="shared" si="66"/>
        <v>42.375909627220814</v>
      </c>
      <c r="R355" s="3">
        <f t="shared" si="67"/>
        <v>2.6621162328053005</v>
      </c>
      <c r="S355" s="3">
        <f t="shared" si="69"/>
        <v>729.03173567738418</v>
      </c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x14ac:dyDescent="0.3">
      <c r="A356" s="3"/>
      <c r="B356" s="3"/>
      <c r="C356" s="10">
        <v>2005.5342470000001</v>
      </c>
      <c r="D356" s="10">
        <v>377.291</v>
      </c>
      <c r="E356" s="4">
        <f t="shared" si="70"/>
        <v>2100</v>
      </c>
      <c r="F356" s="5">
        <f>F355*SUM(economy!Z146:AB146)/SUM(economy!Z145:AB145)</f>
        <v>22557.127828796511</v>
      </c>
      <c r="G356" s="13">
        <f t="shared" si="72"/>
        <v>112.1866993945209</v>
      </c>
      <c r="H356" s="13">
        <f t="shared" si="72"/>
        <v>149.52232532195879</v>
      </c>
      <c r="I356" s="13">
        <f t="shared" si="72"/>
        <v>151.72334690661202</v>
      </c>
      <c r="J356" s="13">
        <f t="shared" si="72"/>
        <v>42.595011697112213</v>
      </c>
      <c r="K356" s="13">
        <f t="shared" si="72"/>
        <v>2.6706172756905895</v>
      </c>
      <c r="L356" s="13">
        <f t="shared" si="71"/>
        <v>733.69800059589454</v>
      </c>
      <c r="M356" s="3">
        <v>0</v>
      </c>
      <c r="N356" s="3">
        <f t="shared" si="68"/>
        <v>112.18676042738475</v>
      </c>
      <c r="O356" s="3">
        <f t="shared" si="64"/>
        <v>149.52239982131084</v>
      </c>
      <c r="P356" s="3">
        <f t="shared" si="65"/>
        <v>151.72339518885627</v>
      </c>
      <c r="Q356" s="3">
        <f t="shared" si="66"/>
        <v>42.595012535866452</v>
      </c>
      <c r="R356" s="3">
        <f t="shared" si="67"/>
        <v>2.6706172756905895</v>
      </c>
      <c r="S356" s="3">
        <f t="shared" si="69"/>
        <v>733.69818524910886</v>
      </c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x14ac:dyDescent="0.3">
      <c r="A357" s="3"/>
      <c r="B357" s="3"/>
      <c r="C357" s="10">
        <v>2005.6191779999999</v>
      </c>
      <c r="D357" s="10">
        <v>377.58600000000001</v>
      </c>
      <c r="E357" s="4">
        <f t="shared" si="70"/>
        <v>2101</v>
      </c>
      <c r="F357" s="5">
        <f>F356*SUM(economy!Z147:AB147)/SUM(economy!Z146:AB146)</f>
        <v>22619.913068027014</v>
      </c>
      <c r="G357" s="13">
        <f t="shared" si="72"/>
        <v>113.56342550613759</v>
      </c>
      <c r="H357" s="13">
        <f t="shared" si="72"/>
        <v>151.2290251060806</v>
      </c>
      <c r="I357" s="13">
        <f t="shared" si="72"/>
        <v>153.07568697289804</v>
      </c>
      <c r="J357" s="13">
        <f t="shared" si="72"/>
        <v>42.809242806038846</v>
      </c>
      <c r="K357" s="13">
        <f t="shared" si="72"/>
        <v>2.6788313439235605</v>
      </c>
      <c r="L357" s="13">
        <f t="shared" si="71"/>
        <v>738.35621173507866</v>
      </c>
      <c r="M357" s="3">
        <v>0</v>
      </c>
      <c r="N357" s="3">
        <f t="shared" si="68"/>
        <v>113.56348653900145</v>
      </c>
      <c r="O357" s="3">
        <f t="shared" si="64"/>
        <v>151.22909940048271</v>
      </c>
      <c r="P357" s="3">
        <f t="shared" si="65"/>
        <v>153.07573460706828</v>
      </c>
      <c r="Q357" s="3">
        <f t="shared" si="66"/>
        <v>42.809243596877693</v>
      </c>
      <c r="R357" s="3">
        <f t="shared" si="67"/>
        <v>2.6788313439235605</v>
      </c>
      <c r="S357" s="3">
        <f t="shared" si="69"/>
        <v>738.35639548735367</v>
      </c>
    </row>
    <row r="358" spans="1:38" x14ac:dyDescent="0.3">
      <c r="A358" s="3"/>
      <c r="B358" s="3"/>
      <c r="C358" s="10">
        <v>2005.7041099999999</v>
      </c>
      <c r="D358" s="10">
        <v>377.863</v>
      </c>
      <c r="E358" s="4">
        <f t="shared" si="70"/>
        <v>2102</v>
      </c>
      <c r="F358" s="5">
        <f>F357*SUM(economy!Z148:AB148)/SUM(economy!Z147:AB147)</f>
        <v>22680.373914290212</v>
      </c>
      <c r="G358" s="13">
        <f t="shared" si="72"/>
        <v>114.94398358071201</v>
      </c>
      <c r="H358" s="13">
        <f t="shared" si="72"/>
        <v>152.93692503569417</v>
      </c>
      <c r="I358" s="13">
        <f t="shared" si="72"/>
        <v>154.41930762211291</v>
      </c>
      <c r="J358" s="13">
        <f t="shared" si="72"/>
        <v>43.018604724758113</v>
      </c>
      <c r="K358" s="13">
        <f t="shared" si="72"/>
        <v>2.6867610919614671</v>
      </c>
      <c r="L358" s="13">
        <f t="shared" si="71"/>
        <v>743.00558205523862</v>
      </c>
      <c r="M358" s="3">
        <v>0</v>
      </c>
      <c r="N358" s="3">
        <f t="shared" si="68"/>
        <v>114.94404461357587</v>
      </c>
      <c r="O358" s="3">
        <f t="shared" si="64"/>
        <v>152.93699912571017</v>
      </c>
      <c r="P358" s="3">
        <f t="shared" si="65"/>
        <v>154.41935461690798</v>
      </c>
      <c r="Q358" s="3">
        <f t="shared" si="66"/>
        <v>43.018605470418819</v>
      </c>
      <c r="R358" s="3">
        <f t="shared" si="67"/>
        <v>2.6867610919614671</v>
      </c>
      <c r="S358" s="3">
        <f t="shared" si="69"/>
        <v>743.0057649185743</v>
      </c>
    </row>
    <row r="359" spans="1:38" x14ac:dyDescent="0.3">
      <c r="A359" s="3"/>
      <c r="B359" s="3"/>
      <c r="C359" s="10">
        <v>2005.7863010000001</v>
      </c>
      <c r="D359" s="10">
        <v>377.92700000000002</v>
      </c>
      <c r="E359" s="4">
        <f t="shared" si="70"/>
        <v>2103</v>
      </c>
      <c r="F359" s="5">
        <f>F358*SUM(economy!Z149:AB149)/SUM(economy!Z148:AB148)</f>
        <v>22738.535202820603</v>
      </c>
      <c r="G359" s="13">
        <f t="shared" ref="G359:K374" si="73">G358*(1-G$5)+G$4*$F358*$L$4/1000</f>
        <v>116.32823175388465</v>
      </c>
      <c r="H359" s="13">
        <f t="shared" si="73"/>
        <v>154.64580355630261</v>
      </c>
      <c r="I359" s="13">
        <f t="shared" si="73"/>
        <v>155.75397668706555</v>
      </c>
      <c r="J359" s="13">
        <f t="shared" si="73"/>
        <v>43.223102798722557</v>
      </c>
      <c r="K359" s="13">
        <f t="shared" si="73"/>
        <v>2.6944092646535025</v>
      </c>
      <c r="L359" s="13">
        <f t="shared" si="71"/>
        <v>747.64552406062887</v>
      </c>
      <c r="M359" s="3">
        <v>0</v>
      </c>
      <c r="N359" s="3">
        <f t="shared" si="68"/>
        <v>116.32829278674851</v>
      </c>
      <c r="O359" s="3">
        <f t="shared" si="64"/>
        <v>154.64587744249474</v>
      </c>
      <c r="P359" s="3">
        <f t="shared" si="65"/>
        <v>155.75402305106755</v>
      </c>
      <c r="Q359" s="3">
        <f t="shared" si="66"/>
        <v>43.223103501786014</v>
      </c>
      <c r="R359" s="3">
        <f t="shared" si="67"/>
        <v>2.6944092646535025</v>
      </c>
      <c r="S359" s="3">
        <f t="shared" si="69"/>
        <v>747.64570604675032</v>
      </c>
    </row>
    <row r="360" spans="1:38" x14ac:dyDescent="0.3">
      <c r="A360" s="3"/>
      <c r="B360" s="3"/>
      <c r="C360" s="10">
        <v>2005.8712330000001</v>
      </c>
      <c r="D360" s="10">
        <v>377.875</v>
      </c>
      <c r="E360" s="4">
        <f t="shared" si="70"/>
        <v>2104</v>
      </c>
      <c r="F360" s="5">
        <f>F359*SUM(economy!Z150:AB150)/SUM(economy!Z149:AB149)</f>
        <v>22794.422395296217</v>
      </c>
      <c r="G360" s="13">
        <f t="shared" si="73"/>
        <v>117.7160296770615</v>
      </c>
      <c r="H360" s="13">
        <f t="shared" si="73"/>
        <v>156.35544205485894</v>
      </c>
      <c r="I360" s="13">
        <f t="shared" si="73"/>
        <v>157.07946884797104</v>
      </c>
      <c r="J360" s="13">
        <f t="shared" si="73"/>
        <v>43.422744982949453</v>
      </c>
      <c r="K360" s="13">
        <f t="shared" si="73"/>
        <v>2.7017786928083085</v>
      </c>
      <c r="L360" s="13">
        <f t="shared" si="71"/>
        <v>752.27546425564924</v>
      </c>
      <c r="M360" s="3">
        <v>0</v>
      </c>
      <c r="N360" s="3">
        <f t="shared" si="68"/>
        <v>117.71609070992535</v>
      </c>
      <c r="O360" s="3">
        <f t="shared" si="64"/>
        <v>156.35551573778793</v>
      </c>
      <c r="P360" s="3">
        <f t="shared" si="65"/>
        <v>157.07951458964686</v>
      </c>
      <c r="Q360" s="3">
        <f t="shared" si="66"/>
        <v>43.422745645849105</v>
      </c>
      <c r="R360" s="3">
        <f t="shared" si="67"/>
        <v>2.7017786928083085</v>
      </c>
      <c r="S360" s="3">
        <f t="shared" si="69"/>
        <v>752.27564537601756</v>
      </c>
    </row>
    <row r="361" spans="1:38" x14ac:dyDescent="0.3">
      <c r="A361" s="3"/>
      <c r="B361" s="3"/>
      <c r="C361" s="10">
        <v>2005.9534249999999</v>
      </c>
      <c r="D361" s="10">
        <v>377.76100000000002</v>
      </c>
      <c r="E361" s="4">
        <f t="shared" si="70"/>
        <v>2105</v>
      </c>
      <c r="F361" s="5">
        <f>F360*SUM(economy!Z151:AB151)/SUM(economy!Z150:AB150)</f>
        <v>22848.061543435921</v>
      </c>
      <c r="G361" s="13">
        <f t="shared" si="73"/>
        <v>119.10723855564765</v>
      </c>
      <c r="H361" s="13">
        <f t="shared" si="73"/>
        <v>158.06562491049513</v>
      </c>
      <c r="I361" s="13">
        <f t="shared" si="73"/>
        <v>158.39556563465396</v>
      </c>
      <c r="J361" s="13">
        <f t="shared" si="73"/>
        <v>43.617541766470808</v>
      </c>
      <c r="K361" s="13">
        <f t="shared" si="73"/>
        <v>2.7088722887820631</v>
      </c>
      <c r="L361" s="13">
        <f t="shared" si="71"/>
        <v>756.89484315604955</v>
      </c>
      <c r="M361" s="3">
        <v>0</v>
      </c>
      <c r="N361" s="3">
        <f t="shared" si="68"/>
        <v>119.10729958851151</v>
      </c>
      <c r="O361" s="3">
        <f t="shared" si="64"/>
        <v>158.06569839072017</v>
      </c>
      <c r="P361" s="3">
        <f t="shared" si="65"/>
        <v>158.39561076235682</v>
      </c>
      <c r="Q361" s="3">
        <f t="shared" si="66"/>
        <v>43.61754239150109</v>
      </c>
      <c r="R361" s="3">
        <f t="shared" si="67"/>
        <v>2.7088722887820631</v>
      </c>
      <c r="S361" s="3">
        <f t="shared" si="69"/>
        <v>756.89502342187166</v>
      </c>
    </row>
    <row r="362" spans="1:38" x14ac:dyDescent="0.3">
      <c r="A362" s="3"/>
      <c r="B362" s="3"/>
      <c r="C362" s="10">
        <v>2006.038356</v>
      </c>
      <c r="D362" s="10">
        <v>377.84399999999999</v>
      </c>
      <c r="E362" s="4">
        <f t="shared" si="70"/>
        <v>2106</v>
      </c>
      <c r="F362" s="5">
        <f>F361*SUM(economy!Z152:AB152)/SUM(economy!Z151:AB151)</f>
        <v>22899.479252950103</v>
      </c>
      <c r="G362" s="13">
        <f t="shared" si="73"/>
        <v>120.50172118505924</v>
      </c>
      <c r="H362" s="13">
        <f t="shared" si="73"/>
        <v>159.77613954169334</v>
      </c>
      <c r="I362" s="13">
        <f t="shared" si="73"/>
        <v>159.7020554232534</v>
      </c>
      <c r="J362" s="13">
        <f t="shared" si="73"/>
        <v>43.807506096826685</v>
      </c>
      <c r="K362" s="13">
        <f t="shared" si="73"/>
        <v>2.7156930420934726</v>
      </c>
      <c r="L362" s="13">
        <f t="shared" si="71"/>
        <v>761.5031152889261</v>
      </c>
      <c r="M362" s="3">
        <v>0</v>
      </c>
      <c r="N362" s="3">
        <f t="shared" si="68"/>
        <v>120.50178221792309</v>
      </c>
      <c r="O362" s="3">
        <f t="shared" si="64"/>
        <v>159.7762128197721</v>
      </c>
      <c r="P362" s="3">
        <f t="shared" si="65"/>
        <v>159.70209994522443</v>
      </c>
      <c r="Q362" s="3">
        <f t="shared" si="66"/>
        <v>43.807506686150951</v>
      </c>
      <c r="R362" s="3">
        <f t="shared" si="67"/>
        <v>2.7156930420934726</v>
      </c>
      <c r="S362" s="3">
        <f t="shared" si="69"/>
        <v>761.50329471116402</v>
      </c>
    </row>
    <row r="363" spans="1:38" x14ac:dyDescent="0.3">
      <c r="A363" s="3"/>
      <c r="B363" s="3"/>
      <c r="C363" s="10">
        <v>2006.123288</v>
      </c>
      <c r="D363" s="10">
        <v>377.983</v>
      </c>
      <c r="E363" s="4">
        <f t="shared" si="70"/>
        <v>2107</v>
      </c>
      <c r="F363" s="5">
        <f>F362*SUM(economy!Z153:AB153)/SUM(economy!Z152:AB152)</f>
        <v>22948.702647890059</v>
      </c>
      <c r="G363" s="13">
        <f t="shared" si="73"/>
        <v>121.89934198453507</v>
      </c>
      <c r="H363" s="13">
        <f t="shared" si="73"/>
        <v>161.48677644994268</v>
      </c>
      <c r="I363" s="13">
        <f t="shared" si="73"/>
        <v>160.99873342755629</v>
      </c>
      <c r="J363" s="13">
        <f t="shared" si="73"/>
        <v>43.992653304640861</v>
      </c>
      <c r="K363" s="13">
        <f t="shared" si="73"/>
        <v>2.7222440150716762</v>
      </c>
      <c r="L363" s="13">
        <f t="shared" si="71"/>
        <v>766.09974918174657</v>
      </c>
      <c r="M363" s="3">
        <v>0</v>
      </c>
      <c r="N363" s="3">
        <f t="shared" si="68"/>
        <v>121.89940301739892</v>
      </c>
      <c r="O363" s="3">
        <f t="shared" si="64"/>
        <v>161.48684952643126</v>
      </c>
      <c r="P363" s="3">
        <f t="shared" si="65"/>
        <v>160.99877735192601</v>
      </c>
      <c r="Q363" s="3">
        <f t="shared" si="66"/>
        <v>43.992653860298887</v>
      </c>
      <c r="R363" s="3">
        <f t="shared" si="67"/>
        <v>2.7222440150716762</v>
      </c>
      <c r="S363" s="3">
        <f t="shared" si="69"/>
        <v>766.09992777112689</v>
      </c>
    </row>
    <row r="364" spans="1:38" x14ac:dyDescent="0.3">
      <c r="A364" s="3"/>
      <c r="B364" s="3"/>
      <c r="C364" s="10">
        <v>2006.2</v>
      </c>
      <c r="D364" s="10">
        <v>377.99900000000002</v>
      </c>
      <c r="E364" s="4">
        <f t="shared" si="70"/>
        <v>2108</v>
      </c>
      <c r="F364" s="5">
        <f>F363*SUM(economy!Z154:AB154)/SUM(economy!Z153:AB153)</f>
        <v>22995.759335437655</v>
      </c>
      <c r="G364" s="13">
        <f t="shared" si="73"/>
        <v>123.29996702877249</v>
      </c>
      <c r="H364" s="13">
        <f t="shared" si="73"/>
        <v>163.19732925992815</v>
      </c>
      <c r="I364" s="13">
        <f t="shared" si="73"/>
        <v>162.28540168509107</v>
      </c>
      <c r="J364" s="13">
        <f t="shared" si="73"/>
        <v>44.173001028320861</v>
      </c>
      <c r="K364" s="13">
        <f t="shared" si="73"/>
        <v>2.7285283385428238</v>
      </c>
      <c r="L364" s="13">
        <f t="shared" si="71"/>
        <v>770.68422734065541</v>
      </c>
      <c r="M364" s="3">
        <v>0</v>
      </c>
      <c r="N364" s="3">
        <f t="shared" si="68"/>
        <v>123.30002806163634</v>
      </c>
      <c r="O364" s="3">
        <f t="shared" si="64"/>
        <v>163.19740213538114</v>
      </c>
      <c r="P364" s="3">
        <f t="shared" si="65"/>
        <v>162.28544501988085</v>
      </c>
      <c r="Q364" s="3">
        <f t="shared" si="66"/>
        <v>44.173001552235895</v>
      </c>
      <c r="R364" s="3">
        <f t="shared" si="67"/>
        <v>2.7285283385428238</v>
      </c>
      <c r="S364" s="3">
        <f t="shared" si="69"/>
        <v>770.68440510767709</v>
      </c>
    </row>
    <row r="365" spans="1:38" x14ac:dyDescent="0.3">
      <c r="A365" s="3"/>
      <c r="B365" s="3"/>
      <c r="C365" s="10">
        <v>2006.284932</v>
      </c>
      <c r="D365" s="10">
        <v>378.053</v>
      </c>
      <c r="E365" s="4">
        <f t="shared" si="70"/>
        <v>2109</v>
      </c>
      <c r="F365" s="5">
        <f>F364*SUM(economy!Z155:AB155)/SUM(economy!Z154:AB154)</f>
        <v>23040.677371175436</v>
      </c>
      <c r="G365" s="13">
        <f t="shared" si="73"/>
        <v>124.70346407741422</v>
      </c>
      <c r="H365" s="13">
        <f t="shared" si="73"/>
        <v>164.9075947563031</v>
      </c>
      <c r="I365" s="13">
        <f t="shared" si="73"/>
        <v>163.56186903811823</v>
      </c>
      <c r="J365" s="13">
        <f t="shared" si="73"/>
        <v>44.348569138927004</v>
      </c>
      <c r="K365" s="13">
        <f t="shared" si="73"/>
        <v>2.7345492075607902</v>
      </c>
      <c r="L365" s="13">
        <f t="shared" si="71"/>
        <v>775.25604621832338</v>
      </c>
      <c r="M365" s="3">
        <v>0</v>
      </c>
      <c r="N365" s="3">
        <f t="shared" si="68"/>
        <v>124.70352511027808</v>
      </c>
      <c r="O365" s="3">
        <f t="shared" si="64"/>
        <v>164.90766743127352</v>
      </c>
      <c r="P365" s="3">
        <f t="shared" si="65"/>
        <v>163.56191179124178</v>
      </c>
      <c r="Q365" s="3">
        <f t="shared" si="66"/>
        <v>44.348569632912422</v>
      </c>
      <c r="R365" s="3">
        <f t="shared" si="67"/>
        <v>2.7345492075607902</v>
      </c>
      <c r="S365" s="3">
        <f t="shared" si="69"/>
        <v>775.25622317326656</v>
      </c>
    </row>
    <row r="366" spans="1:38" x14ac:dyDescent="0.3">
      <c r="A366" s="3"/>
      <c r="B366" s="3"/>
      <c r="C366" s="10">
        <v>2006.367123</v>
      </c>
      <c r="D366" s="10">
        <v>378.185</v>
      </c>
      <c r="E366" s="4">
        <f t="shared" si="70"/>
        <v>2110</v>
      </c>
      <c r="F366" s="5">
        <f>F365*SUM(economy!Z156:AB156)/SUM(economy!Z155:AB155)</f>
        <v>23083.485224874021</v>
      </c>
      <c r="G366" s="13">
        <f t="shared" si="73"/>
        <v>126.10970260241554</v>
      </c>
      <c r="H366" s="13">
        <f t="shared" si="73"/>
        <v>166.61737291709935</v>
      </c>
      <c r="I366" s="13">
        <f t="shared" si="73"/>
        <v>164.82795110965839</v>
      </c>
      <c r="J366" s="13">
        <f t="shared" si="73"/>
        <v>44.519379665257155</v>
      </c>
      <c r="K366" s="13">
        <f t="shared" si="73"/>
        <v>2.7403098771872112</v>
      </c>
      <c r="L366" s="13">
        <f t="shared" si="71"/>
        <v>779.81471617161765</v>
      </c>
      <c r="M366" s="3">
        <v>0</v>
      </c>
      <c r="N366" s="3">
        <f t="shared" si="68"/>
        <v>126.10976363527939</v>
      </c>
      <c r="O366" s="3">
        <f t="shared" si="64"/>
        <v>166.61744539213873</v>
      </c>
      <c r="P366" s="3">
        <f t="shared" si="65"/>
        <v>164.82799328892318</v>
      </c>
      <c r="Q366" s="3">
        <f t="shared" si="66"/>
        <v>44.519380131022743</v>
      </c>
      <c r="R366" s="3">
        <f t="shared" si="67"/>
        <v>2.7403098771872112</v>
      </c>
      <c r="S366" s="3">
        <f t="shared" si="69"/>
        <v>779.81489232455124</v>
      </c>
    </row>
    <row r="367" spans="1:38" x14ac:dyDescent="0.3">
      <c r="A367" s="3"/>
      <c r="B367" s="3"/>
      <c r="C367" s="10">
        <v>2006.452055</v>
      </c>
      <c r="D367" s="10">
        <v>378.41800000000001</v>
      </c>
      <c r="E367" s="4">
        <f t="shared" si="70"/>
        <v>2111</v>
      </c>
      <c r="F367" s="5">
        <f>F366*SUM(economy!Z157:AB157)/SUM(economy!Z156:AB156)</f>
        <v>23124.211746831796</v>
      </c>
      <c r="G367" s="13">
        <f t="shared" si="73"/>
        <v>127.51855381332334</v>
      </c>
      <c r="H367" s="13">
        <f t="shared" si="73"/>
        <v>168.32646694383303</v>
      </c>
      <c r="I367" s="13">
        <f t="shared" si="73"/>
        <v>166.08347027470219</v>
      </c>
      <c r="J367" s="13">
        <f t="shared" si="73"/>
        <v>44.685456719195585</v>
      </c>
      <c r="K367" s="13">
        <f t="shared" si="73"/>
        <v>2.7458136583257153</v>
      </c>
      <c r="L367" s="13">
        <f t="shared" si="71"/>
        <v>784.35976140937987</v>
      </c>
      <c r="M367" s="3">
        <v>0</v>
      </c>
      <c r="N367" s="3">
        <f t="shared" si="68"/>
        <v>127.51861484618719</v>
      </c>
      <c r="O367" s="3">
        <f t="shared" si="64"/>
        <v>168.32653921949139</v>
      </c>
      <c r="P367" s="3">
        <f t="shared" si="65"/>
        <v>166.08351188781091</v>
      </c>
      <c r="Q367" s="3">
        <f t="shared" si="66"/>
        <v>44.685457158353451</v>
      </c>
      <c r="R367" s="3">
        <f t="shared" si="67"/>
        <v>2.7458136583257153</v>
      </c>
      <c r="S367" s="3">
        <f t="shared" si="69"/>
        <v>784.35993677016859</v>
      </c>
    </row>
    <row r="368" spans="1:38" x14ac:dyDescent="0.3">
      <c r="A368" s="3"/>
      <c r="B368" s="3"/>
      <c r="C368" s="10">
        <v>2006.5342470000001</v>
      </c>
      <c r="D368" s="10">
        <v>378.8</v>
      </c>
      <c r="E368" s="4">
        <f t="shared" si="70"/>
        <v>2112</v>
      </c>
      <c r="F368" s="5">
        <f>F367*SUM(economy!Z158:AB158)/SUM(economy!Z157:AB157)</f>
        <v>23162.886134799286</v>
      </c>
      <c r="G368" s="13">
        <f t="shared" si="73"/>
        <v>128.92989068050088</v>
      </c>
      <c r="H368" s="13">
        <f t="shared" si="73"/>
        <v>170.03468328836698</v>
      </c>
      <c r="I368" s="13">
        <f t="shared" si="73"/>
        <v>167.32825562674967</v>
      </c>
      <c r="J368" s="13">
        <f t="shared" si="73"/>
        <v>44.846826421375674</v>
      </c>
      <c r="K368" s="13">
        <f t="shared" si="73"/>
        <v>2.7510639136149688</v>
      </c>
      <c r="L368" s="13">
        <f t="shared" si="71"/>
        <v>788.89071993060816</v>
      </c>
      <c r="M368" s="3">
        <v>0</v>
      </c>
      <c r="N368" s="3">
        <f t="shared" si="68"/>
        <v>128.92995171336472</v>
      </c>
      <c r="O368" s="3">
        <f t="shared" si="64"/>
        <v>170.03475536519286</v>
      </c>
      <c r="P368" s="3">
        <f t="shared" si="65"/>
        <v>167.32829668130159</v>
      </c>
      <c r="Q368" s="3">
        <f t="shared" si="66"/>
        <v>44.846826835445832</v>
      </c>
      <c r="R368" s="3">
        <f t="shared" si="67"/>
        <v>2.7510639136149688</v>
      </c>
      <c r="S368" s="3">
        <f t="shared" si="69"/>
        <v>788.89089450891993</v>
      </c>
    </row>
    <row r="369" spans="1:19" x14ac:dyDescent="0.3">
      <c r="A369" s="3"/>
      <c r="B369" s="3"/>
      <c r="C369" s="10">
        <v>2006.6191779999999</v>
      </c>
      <c r="D369" s="10">
        <v>379.255</v>
      </c>
      <c r="E369" s="4">
        <f t="shared" si="70"/>
        <v>2113</v>
      </c>
      <c r="F369" s="5">
        <f>F368*SUM(economy!Z159:AB159)/SUM(economy!Z158:AB158)</f>
        <v>23199.537901518008</v>
      </c>
      <c r="G369" s="13">
        <f t="shared" si="73"/>
        <v>130.34358795633369</v>
      </c>
      <c r="H369" s="13">
        <f t="shared" si="73"/>
        <v>171.74183167659362</v>
      </c>
      <c r="I369" s="13">
        <f t="shared" si="73"/>
        <v>168.56214293982967</v>
      </c>
      <c r="J369" s="13">
        <f t="shared" si="73"/>
        <v>45.003516827207164</v>
      </c>
      <c r="K369" s="13">
        <f t="shared" si="73"/>
        <v>2.7560640533848293</v>
      </c>
      <c r="L369" s="13">
        <f t="shared" si="71"/>
        <v>793.40714345334902</v>
      </c>
      <c r="M369" s="3">
        <v>0</v>
      </c>
      <c r="N369" s="3">
        <f t="shared" si="68"/>
        <v>130.34364898919753</v>
      </c>
      <c r="O369" s="3">
        <f t="shared" si="64"/>
        <v>171.741903555134</v>
      </c>
      <c r="P369" s="3">
        <f t="shared" si="65"/>
        <v>168.56218344332211</v>
      </c>
      <c r="Q369" s="3">
        <f t="shared" si="66"/>
        <v>45.003517217622793</v>
      </c>
      <c r="R369" s="3">
        <f t="shared" si="67"/>
        <v>2.7560640533848293</v>
      </c>
      <c r="S369" s="3">
        <f t="shared" si="69"/>
        <v>793.40731725866135</v>
      </c>
    </row>
    <row r="370" spans="1:19" x14ac:dyDescent="0.3">
      <c r="A370" s="3"/>
      <c r="B370" s="3"/>
      <c r="C370" s="10">
        <v>2006.7041099999999</v>
      </c>
      <c r="D370" s="10">
        <v>379.48</v>
      </c>
      <c r="E370" s="4">
        <f t="shared" si="70"/>
        <v>2114</v>
      </c>
      <c r="F370" s="5">
        <f>F369*SUM(economy!Z160:AB160)/SUM(economy!Z159:AB159)</f>
        <v>23234.196842901572</v>
      </c>
      <c r="G370" s="13">
        <f t="shared" si="73"/>
        <v>131.75952219445452</v>
      </c>
      <c r="H370" s="13">
        <f t="shared" si="73"/>
        <v>173.44772512900451</v>
      </c>
      <c r="I370" s="13">
        <f t="shared" si="73"/>
        <v>169.78497462615226</v>
      </c>
      <c r="J370" s="13">
        <f t="shared" si="73"/>
        <v>45.15555785331923</v>
      </c>
      <c r="K370" s="13">
        <f t="shared" si="73"/>
        <v>2.7608175316796348</v>
      </c>
      <c r="L370" s="13">
        <f t="shared" si="71"/>
        <v>797.90859733461014</v>
      </c>
      <c r="M370" s="3">
        <v>0</v>
      </c>
      <c r="N370" s="3">
        <f t="shared" si="68"/>
        <v>131.75958322731836</v>
      </c>
      <c r="O370" s="3">
        <f t="shared" si="64"/>
        <v>173.44779680980488</v>
      </c>
      <c r="P370" s="3">
        <f t="shared" si="65"/>
        <v>169.78501458598188</v>
      </c>
      <c r="Q370" s="3">
        <f t="shared" si="66"/>
        <v>45.155558221431647</v>
      </c>
      <c r="R370" s="3">
        <f t="shared" si="67"/>
        <v>2.7608175316796348</v>
      </c>
      <c r="S370" s="3">
        <f t="shared" si="69"/>
        <v>797.90877037621647</v>
      </c>
    </row>
    <row r="371" spans="1:19" x14ac:dyDescent="0.3">
      <c r="A371" s="3"/>
      <c r="B371" s="3"/>
      <c r="C371" s="10">
        <v>2006.7863010000001</v>
      </c>
      <c r="D371" s="10">
        <v>379.46300000000002</v>
      </c>
      <c r="E371" s="4">
        <f t="shared" si="70"/>
        <v>2115</v>
      </c>
      <c r="F371" s="5">
        <f>F370*SUM(economy!Z161:AB161)/SUM(economy!Z160:AB160)</f>
        <v>23266.893006884027</v>
      </c>
      <c r="G371" s="13">
        <f t="shared" si="73"/>
        <v>133.17757176702597</v>
      </c>
      <c r="H371" s="13">
        <f t="shared" si="73"/>
        <v>175.15217997821583</v>
      </c>
      <c r="I371" s="13">
        <f t="shared" si="73"/>
        <v>170.99659968954927</v>
      </c>
      <c r="J371" s="13">
        <f t="shared" si="73"/>
        <v>45.30298120447106</v>
      </c>
      <c r="K371" s="13">
        <f t="shared" si="73"/>
        <v>2.7653278423523591</v>
      </c>
      <c r="L371" s="13">
        <f t="shared" si="71"/>
        <v>802.39466048161444</v>
      </c>
      <c r="M371" s="3">
        <v>0</v>
      </c>
      <c r="N371" s="3">
        <f t="shared" si="68"/>
        <v>133.17763279988981</v>
      </c>
      <c r="O371" s="3">
        <f t="shared" si="64"/>
        <v>175.15225146182019</v>
      </c>
      <c r="P371" s="3">
        <f t="shared" si="65"/>
        <v>170.99663911301346</v>
      </c>
      <c r="Q371" s="3">
        <f t="shared" si="66"/>
        <v>45.302981551554367</v>
      </c>
      <c r="R371" s="3">
        <f t="shared" si="67"/>
        <v>2.7653278423523591</v>
      </c>
      <c r="S371" s="3">
        <f t="shared" si="69"/>
        <v>802.39483276863018</v>
      </c>
    </row>
    <row r="372" spans="1:19" x14ac:dyDescent="0.3">
      <c r="A372" s="3"/>
      <c r="B372" s="3"/>
      <c r="C372" s="10">
        <v>2006.8712330000001</v>
      </c>
      <c r="D372" s="10">
        <v>379.42399999999998</v>
      </c>
      <c r="E372" s="4">
        <f t="shared" si="70"/>
        <v>2116</v>
      </c>
      <c r="F372" s="5">
        <f>F371*SUM(economy!Z162:AB162)/SUM(economy!Z161:AB161)</f>
        <v>23297.6566629587</v>
      </c>
      <c r="G372" s="13">
        <f t="shared" si="73"/>
        <v>134.59761688012219</v>
      </c>
      <c r="H372" s="13">
        <f t="shared" si="73"/>
        <v>176.85501588352048</v>
      </c>
      <c r="I372" s="13">
        <f t="shared" si="73"/>
        <v>172.19687367485975</v>
      </c>
      <c r="J372" s="13">
        <f t="shared" si="73"/>
        <v>45.445820300981417</v>
      </c>
      <c r="K372" s="13">
        <f t="shared" si="73"/>
        <v>2.7695985152330804</v>
      </c>
      <c r="L372" s="13">
        <f t="shared" si="71"/>
        <v>806.86492525471681</v>
      </c>
      <c r="M372" s="3">
        <v>0</v>
      </c>
      <c r="N372" s="3">
        <f t="shared" si="68"/>
        <v>134.59767791298603</v>
      </c>
      <c r="O372" s="3">
        <f t="shared" si="64"/>
        <v>176.85508717047131</v>
      </c>
      <c r="P372" s="3">
        <f t="shared" si="65"/>
        <v>172.19691256915792</v>
      </c>
      <c r="Q372" s="3">
        <f t="shared" si="66"/>
        <v>45.445820628236945</v>
      </c>
      <c r="R372" s="3">
        <f t="shared" si="67"/>
        <v>2.7695985152330804</v>
      </c>
      <c r="S372" s="3">
        <f t="shared" si="69"/>
        <v>806.86509679608525</v>
      </c>
    </row>
    <row r="373" spans="1:19" x14ac:dyDescent="0.3">
      <c r="A373" s="3"/>
      <c r="B373" s="3"/>
      <c r="C373" s="10">
        <v>2006.9534249999999</v>
      </c>
      <c r="D373" s="10">
        <v>379.43799999999999</v>
      </c>
      <c r="E373" s="4">
        <f t="shared" si="70"/>
        <v>2117</v>
      </c>
      <c r="F373" s="5">
        <f>F372*SUM(economy!Z163:AB163)/SUM(economy!Z162:AB162)</f>
        <v>23326.518272427955</v>
      </c>
      <c r="G373" s="13">
        <f t="shared" si="73"/>
        <v>136.01953958725113</v>
      </c>
      <c r="H373" s="13">
        <f t="shared" si="73"/>
        <v>178.55605584253996</v>
      </c>
      <c r="I373" s="13">
        <f t="shared" si="73"/>
        <v>173.38565861341837</v>
      </c>
      <c r="J373" s="13">
        <f t="shared" si="73"/>
        <v>45.584110206728774</v>
      </c>
      <c r="K373" s="13">
        <f t="shared" si="73"/>
        <v>2.7736331123749389</v>
      </c>
      <c r="L373" s="13">
        <f t="shared" si="71"/>
        <v>811.3189973623131</v>
      </c>
      <c r="M373" s="3">
        <v>0</v>
      </c>
      <c r="N373" s="3">
        <f t="shared" si="68"/>
        <v>136.01960062011497</v>
      </c>
      <c r="O373" s="3">
        <f t="shared" si="64"/>
        <v>178.55612693337827</v>
      </c>
      <c r="P373" s="3">
        <f t="shared" si="65"/>
        <v>173.38569698565331</v>
      </c>
      <c r="Q373" s="3">
        <f t="shared" si="66"/>
        <v>45.584110515289218</v>
      </c>
      <c r="R373" s="3">
        <f t="shared" si="67"/>
        <v>2.7736331123749389</v>
      </c>
      <c r="S373" s="3">
        <f t="shared" si="69"/>
        <v>811.31916816681075</v>
      </c>
    </row>
    <row r="374" spans="1:19" x14ac:dyDescent="0.3">
      <c r="A374" s="3"/>
      <c r="B374" s="3"/>
      <c r="C374" s="10">
        <v>2007.038356</v>
      </c>
      <c r="D374" s="10">
        <v>379.36099999999999</v>
      </c>
      <c r="E374" s="4">
        <f t="shared" si="70"/>
        <v>2118</v>
      </c>
      <c r="F374" s="5">
        <f>F373*SUM(economy!Z164:AB164)/SUM(economy!Z163:AB163)</f>
        <v>23353.50845938237</v>
      </c>
      <c r="G374" s="13">
        <f t="shared" si="73"/>
        <v>137.44322380106129</v>
      </c>
      <c r="H374" s="13">
        <f t="shared" si="73"/>
        <v>180.25512620005082</v>
      </c>
      <c r="I374" s="13">
        <f t="shared" si="73"/>
        <v>174.56282296480609</v>
      </c>
      <c r="J374" s="13">
        <f t="shared" si="73"/>
        <v>45.717887557772684</v>
      </c>
      <c r="K374" s="13">
        <f t="shared" si="73"/>
        <v>2.7774352243804667</v>
      </c>
      <c r="L374" s="13">
        <f t="shared" si="71"/>
        <v>815.7564957480713</v>
      </c>
      <c r="M374" s="3">
        <v>0</v>
      </c>
      <c r="N374" s="3">
        <f t="shared" si="68"/>
        <v>137.44328483392513</v>
      </c>
      <c r="O374" s="3">
        <f t="shared" si="64"/>
        <v>180.25519709531611</v>
      </c>
      <c r="P374" s="3">
        <f t="shared" si="65"/>
        <v>174.56286082198525</v>
      </c>
      <c r="Q374" s="3">
        <f t="shared" si="66"/>
        <v>45.717887848706042</v>
      </c>
      <c r="R374" s="3">
        <f t="shared" si="67"/>
        <v>2.7774352243804667</v>
      </c>
      <c r="S374" s="3">
        <f t="shared" si="69"/>
        <v>815.75666582431302</v>
      </c>
    </row>
    <row r="375" spans="1:19" x14ac:dyDescent="0.3">
      <c r="A375" s="3"/>
      <c r="B375" s="3"/>
      <c r="C375" s="10">
        <v>2007.123288</v>
      </c>
      <c r="D375" s="10">
        <v>379.34399999999999</v>
      </c>
      <c r="E375" s="4">
        <f t="shared" si="70"/>
        <v>2119</v>
      </c>
      <c r="F375" s="5">
        <f>F374*SUM(economy!Z165:AB165)/SUM(economy!Z164:AB164)</f>
        <v>23378.657982426019</v>
      </c>
      <c r="G375" s="13">
        <f t="shared" ref="G375:K390" si="74">G374*(1-G$5)+G$4*$F374*$L$4/1000</f>
        <v>138.86855530327711</v>
      </c>
      <c r="H375" s="13">
        <f t="shared" si="74"/>
        <v>181.95205665406178</v>
      </c>
      <c r="I375" s="13">
        <f t="shared" si="74"/>
        <v>175.72824155502275</v>
      </c>
      <c r="J375" s="13">
        <f t="shared" si="74"/>
        <v>45.847190491646622</v>
      </c>
      <c r="K375" s="13">
        <f t="shared" si="74"/>
        <v>2.7810084668109178</v>
      </c>
      <c r="L375" s="13">
        <f t="shared" si="71"/>
        <v>820.17705247081915</v>
      </c>
      <c r="M375" s="3">
        <v>0</v>
      </c>
      <c r="N375" s="3">
        <f t="shared" si="68"/>
        <v>138.86861633614095</v>
      </c>
      <c r="O375" s="3">
        <f t="shared" si="64"/>
        <v>181.95212735429209</v>
      </c>
      <c r="P375" s="3">
        <f t="shared" si="65"/>
        <v>175.72827890405952</v>
      </c>
      <c r="Q375" s="3">
        <f t="shared" si="66"/>
        <v>45.847190765959873</v>
      </c>
      <c r="R375" s="3">
        <f t="shared" si="67"/>
        <v>2.7810084668109178</v>
      </c>
      <c r="S375" s="3">
        <f t="shared" si="69"/>
        <v>820.17722182726334</v>
      </c>
    </row>
    <row r="376" spans="1:19" x14ac:dyDescent="0.3">
      <c r="A376" s="3"/>
      <c r="B376" s="3"/>
      <c r="C376" s="10">
        <v>2007.2</v>
      </c>
      <c r="D376" s="10">
        <v>379.44200000000001</v>
      </c>
      <c r="E376" s="4">
        <f t="shared" si="70"/>
        <v>2120</v>
      </c>
      <c r="F376" s="5">
        <f>F375*SUM(economy!Z166:AB166)/SUM(economy!Z165:AB165)</f>
        <v>23401.997707161445</v>
      </c>
      <c r="G376" s="13">
        <f t="shared" si="74"/>
        <v>140.29542175290874</v>
      </c>
      <c r="H376" s="13">
        <f t="shared" si="74"/>
        <v>183.64668025921927</v>
      </c>
      <c r="I376" s="13">
        <f t="shared" si="74"/>
        <v>176.88179551124165</v>
      </c>
      <c r="J376" s="13">
        <f t="shared" si="74"/>
        <v>45.972058577371484</v>
      </c>
      <c r="K376" s="13">
        <f t="shared" si="74"/>
        <v>2.7843564766809648</v>
      </c>
      <c r="L376" s="13">
        <f t="shared" si="71"/>
        <v>824.58031257742209</v>
      </c>
      <c r="M376" s="3">
        <v>0</v>
      </c>
      <c r="N376" s="3">
        <f t="shared" si="68"/>
        <v>140.29548278577258</v>
      </c>
      <c r="O376" s="3">
        <f t="shared" si="64"/>
        <v>183.64675076495112</v>
      </c>
      <c r="P376" s="3">
        <f t="shared" si="65"/>
        <v>176.88183235895661</v>
      </c>
      <c r="Q376" s="3">
        <f t="shared" si="66"/>
        <v>45.972058836014078</v>
      </c>
      <c r="R376" s="3">
        <f t="shared" si="67"/>
        <v>2.7843564766809648</v>
      </c>
      <c r="S376" s="3">
        <f t="shared" si="69"/>
        <v>824.5804812223754</v>
      </c>
    </row>
    <row r="377" spans="1:19" x14ac:dyDescent="0.3">
      <c r="A377" s="3"/>
      <c r="B377" s="3"/>
      <c r="C377" s="10">
        <v>2007.284932</v>
      </c>
      <c r="D377" s="10">
        <v>379.625</v>
      </c>
      <c r="E377" s="4">
        <f t="shared" si="70"/>
        <v>2121</v>
      </c>
      <c r="F377" s="5">
        <f>F376*SUM(economy!Z167:AB167)/SUM(economy!Z166:AB166)</f>
        <v>23423.558579447363</v>
      </c>
      <c r="G377" s="13">
        <f t="shared" si="74"/>
        <v>141.72371269278244</v>
      </c>
      <c r="H377" s="13">
        <f t="shared" si="74"/>
        <v>185.33883342761999</v>
      </c>
      <c r="I377" s="13">
        <f t="shared" si="74"/>
        <v>178.02337219330619</v>
      </c>
      <c r="J377" s="13">
        <f t="shared" si="74"/>
        <v>46.092532746237694</v>
      </c>
      <c r="K377" s="13">
        <f t="shared" si="74"/>
        <v>2.7874829090408362</v>
      </c>
      <c r="L377" s="13">
        <f t="shared" si="71"/>
        <v>828.96593396898709</v>
      </c>
      <c r="M377" s="3">
        <v>0</v>
      </c>
      <c r="N377" s="3">
        <f t="shared" si="68"/>
        <v>141.72377372564628</v>
      </c>
      <c r="O377" s="3">
        <f t="shared" si="64"/>
        <v>185.33890373938846</v>
      </c>
      <c r="P377" s="3">
        <f t="shared" si="65"/>
        <v>178.02340854642841</v>
      </c>
      <c r="Q377" s="3">
        <f t="shared" si="66"/>
        <v>46.09253299010485</v>
      </c>
      <c r="R377" s="3">
        <f t="shared" si="67"/>
        <v>2.7874829090408362</v>
      </c>
      <c r="S377" s="3">
        <f t="shared" si="69"/>
        <v>828.96610191060881</v>
      </c>
    </row>
    <row r="378" spans="1:19" x14ac:dyDescent="0.3">
      <c r="A378" s="3"/>
      <c r="B378" s="3"/>
      <c r="C378" s="10">
        <v>2007.367123</v>
      </c>
      <c r="D378" s="10">
        <v>380.01100000000002</v>
      </c>
      <c r="E378" s="4">
        <f t="shared" si="70"/>
        <v>2122</v>
      </c>
      <c r="F378" s="5">
        <f>F377*SUM(economy!Z168:AB168)/SUM(economy!Z167:AB167)</f>
        <v>23443.371599438651</v>
      </c>
      <c r="G378" s="13">
        <f t="shared" si="74"/>
        <v>143.15331955443887</v>
      </c>
      <c r="H378" s="13">
        <f t="shared" si="74"/>
        <v>187.02835592711028</v>
      </c>
      <c r="I378" s="13">
        <f t="shared" si="74"/>
        <v>179.15286512212845</v>
      </c>
      <c r="J378" s="13">
        <f t="shared" si="74"/>
        <v>46.208655223402779</v>
      </c>
      <c r="K378" s="13">
        <f t="shared" si="74"/>
        <v>2.7903914336477764</v>
      </c>
      <c r="L378" s="13">
        <f t="shared" si="71"/>
        <v>833.33358726072811</v>
      </c>
      <c r="M378" s="3">
        <v>0</v>
      </c>
      <c r="N378" s="3">
        <f t="shared" si="68"/>
        <v>143.15338058730271</v>
      </c>
      <c r="O378" s="3">
        <f t="shared" si="64"/>
        <v>187.02842604544898</v>
      </c>
      <c r="P378" s="3">
        <f t="shared" si="65"/>
        <v>179.15290098729668</v>
      </c>
      <c r="Q378" s="3">
        <f t="shared" si="66"/>
        <v>46.208655453338565</v>
      </c>
      <c r="R378" s="3">
        <f t="shared" si="67"/>
        <v>2.7903914336477764</v>
      </c>
      <c r="S378" s="3">
        <f t="shared" si="69"/>
        <v>833.33375450703466</v>
      </c>
    </row>
    <row r="379" spans="1:19" x14ac:dyDescent="0.3">
      <c r="A379" s="3"/>
      <c r="B379" s="3"/>
      <c r="C379" s="10">
        <v>2007.452055</v>
      </c>
      <c r="D379" s="10">
        <v>380.40499999999997</v>
      </c>
      <c r="E379" s="4">
        <f t="shared" si="70"/>
        <v>2123</v>
      </c>
      <c r="F379" s="5">
        <f>F378*SUM(economy!Z169:AB169)/SUM(economy!Z168:AB168)</f>
        <v>23461.467796417452</v>
      </c>
      <c r="G379" s="13">
        <f t="shared" si="74"/>
        <v>144.58413566144685</v>
      </c>
      <c r="H379" s="13">
        <f t="shared" si="74"/>
        <v>188.71509087715265</v>
      </c>
      <c r="I379" s="13">
        <f t="shared" si="74"/>
        <v>180.27017390514865</v>
      </c>
      <c r="J379" s="13">
        <f t="shared" si="74"/>
        <v>46.320469460349599</v>
      </c>
      <c r="K379" s="13">
        <f t="shared" si="74"/>
        <v>2.7930857317283997</v>
      </c>
      <c r="L379" s="13">
        <f t="shared" si="71"/>
        <v>837.68295563582615</v>
      </c>
      <c r="M379" s="3">
        <v>0</v>
      </c>
      <c r="N379" s="3">
        <f t="shared" si="68"/>
        <v>144.58419669431069</v>
      </c>
      <c r="O379" s="3">
        <f t="shared" si="64"/>
        <v>188.71516080259372</v>
      </c>
      <c r="P379" s="3">
        <f t="shared" si="65"/>
        <v>180.27020928891253</v>
      </c>
      <c r="Q379" s="3">
        <f t="shared" si="66"/>
        <v>46.320469677149873</v>
      </c>
      <c r="R379" s="3">
        <f t="shared" si="67"/>
        <v>2.7930857317283997</v>
      </c>
      <c r="S379" s="3">
        <f t="shared" si="69"/>
        <v>837.68312219469522</v>
      </c>
    </row>
    <row r="380" spans="1:19" x14ac:dyDescent="0.3">
      <c r="A380" s="3"/>
      <c r="B380" s="3"/>
      <c r="C380" s="10">
        <v>2007.5342470000001</v>
      </c>
      <c r="D380" s="10">
        <v>380.89800000000002</v>
      </c>
      <c r="E380" s="4">
        <f t="shared" si="70"/>
        <v>2124</v>
      </c>
      <c r="F380" s="5">
        <f>F379*SUM(economy!Z170:AB170)/SUM(economy!Z169:AB169)</f>
        <v>23477.878204421839</v>
      </c>
      <c r="G380" s="13">
        <f t="shared" si="74"/>
        <v>146.01605623118124</v>
      </c>
      <c r="H380" s="13">
        <f t="shared" si="74"/>
        <v>190.39888474234024</v>
      </c>
      <c r="I380" s="13">
        <f t="shared" si="74"/>
        <v>181.375204159014</v>
      </c>
      <c r="J380" s="13">
        <f t="shared" si="74"/>
        <v>46.428020068248934</v>
      </c>
      <c r="K380" s="13">
        <f t="shared" si="74"/>
        <v>2.7955694928333221</v>
      </c>
      <c r="L380" s="13">
        <f t="shared" si="71"/>
        <v>842.01373469361772</v>
      </c>
      <c r="M380" s="3">
        <v>0</v>
      </c>
      <c r="N380" s="3">
        <f t="shared" si="68"/>
        <v>146.01611726404508</v>
      </c>
      <c r="O380" s="3">
        <f t="shared" si="64"/>
        <v>190.39895447541434</v>
      </c>
      <c r="P380" s="3">
        <f t="shared" si="65"/>
        <v>181.3752390678352</v>
      </c>
      <c r="Q380" s="3">
        <f t="shared" si="66"/>
        <v>46.428020272664092</v>
      </c>
      <c r="R380" s="3">
        <f t="shared" si="67"/>
        <v>2.7955694928333221</v>
      </c>
      <c r="S380" s="3">
        <f t="shared" si="69"/>
        <v>842.01390057279207</v>
      </c>
    </row>
    <row r="381" spans="1:19" x14ac:dyDescent="0.3">
      <c r="A381" s="3"/>
      <c r="B381" s="3"/>
      <c r="C381" s="10">
        <v>2007.6191779999999</v>
      </c>
      <c r="D381" s="10">
        <v>381.32</v>
      </c>
      <c r="E381" s="4">
        <f t="shared" si="70"/>
        <v>2125</v>
      </c>
      <c r="F381" s="5">
        <f>F380*SUM(economy!Z171:AB171)/SUM(economy!Z170:AB170)</f>
        <v>23492.633838676651</v>
      </c>
      <c r="G381" s="13">
        <f t="shared" si="74"/>
        <v>147.44897837511309</v>
      </c>
      <c r="H381" s="13">
        <f t="shared" si="74"/>
        <v>192.07958732364091</v>
      </c>
      <c r="I381" s="13">
        <f t="shared" si="74"/>
        <v>182.46786742963388</v>
      </c>
      <c r="J381" s="13">
        <f t="shared" si="74"/>
        <v>46.531352752268347</v>
      </c>
      <c r="K381" s="13">
        <f t="shared" si="74"/>
        <v>2.7978464117852067</v>
      </c>
      <c r="L381" s="13">
        <f t="shared" si="71"/>
        <v>846.32563229244158</v>
      </c>
      <c r="M381" s="3">
        <v>0</v>
      </c>
      <c r="N381" s="3">
        <f t="shared" si="68"/>
        <v>147.44903940797693</v>
      </c>
      <c r="O381" s="3">
        <f t="shared" si="64"/>
        <v>192.07965686487722</v>
      </c>
      <c r="P381" s="3">
        <f t="shared" si="65"/>
        <v>182.46790186988736</v>
      </c>
      <c r="Q381" s="3">
        <f t="shared" si="66"/>
        <v>46.531352945005914</v>
      </c>
      <c r="R381" s="3">
        <f t="shared" si="67"/>
        <v>2.7978464117852067</v>
      </c>
      <c r="S381" s="3">
        <f t="shared" si="69"/>
        <v>846.32579749953265</v>
      </c>
    </row>
    <row r="382" spans="1:19" x14ac:dyDescent="0.3">
      <c r="A382" s="3"/>
      <c r="B382" s="3"/>
      <c r="C382" s="10">
        <v>2007.7041099999999</v>
      </c>
      <c r="D382" s="10">
        <v>381.53399999999999</v>
      </c>
      <c r="E382" s="4">
        <f t="shared" si="70"/>
        <v>2126</v>
      </c>
      <c r="F382" s="5">
        <f>F381*SUM(economy!Z172:AB172)/SUM(economy!Z171:AB171)</f>
        <v>23505.765672830097</v>
      </c>
      <c r="G382" s="13">
        <f t="shared" si="74"/>
        <v>148.88280109766143</v>
      </c>
      <c r="H382" s="13">
        <f t="shared" si="74"/>
        <v>193.75705174745215</v>
      </c>
      <c r="I382" s="13">
        <f t="shared" si="74"/>
        <v>183.54808110976725</v>
      </c>
      <c r="J382" s="13">
        <f t="shared" si="74"/>
        <v>46.630514246867484</v>
      </c>
      <c r="K382" s="13">
        <f t="shared" si="74"/>
        <v>2.7999201857211213</v>
      </c>
      <c r="L382" s="13">
        <f t="shared" si="71"/>
        <v>850.61836838746945</v>
      </c>
      <c r="M382" s="3">
        <v>0</v>
      </c>
      <c r="N382" s="3">
        <f t="shared" si="68"/>
        <v>148.88286213052527</v>
      </c>
      <c r="O382" s="3">
        <f t="shared" si="64"/>
        <v>193.75712109737844</v>
      </c>
      <c r="P382" s="3">
        <f t="shared" si="65"/>
        <v>183.54811508774242</v>
      </c>
      <c r="Q382" s="3">
        <f t="shared" si="66"/>
        <v>46.630514428594559</v>
      </c>
      <c r="R382" s="3">
        <f t="shared" si="67"/>
        <v>2.7999201857211213</v>
      </c>
      <c r="S382" s="3">
        <f t="shared" si="69"/>
        <v>850.61853292996182</v>
      </c>
    </row>
    <row r="383" spans="1:19" x14ac:dyDescent="0.3">
      <c r="A383" s="3"/>
      <c r="B383" s="3"/>
      <c r="C383" s="10">
        <v>2007.7863010000001</v>
      </c>
      <c r="D383" s="10">
        <v>381.65300000000002</v>
      </c>
      <c r="E383" s="4">
        <f t="shared" si="70"/>
        <v>2127</v>
      </c>
      <c r="F383" s="5">
        <f>F382*SUM(economy!Z173:AB173)/SUM(economy!Z172:AB172)</f>
        <v>23517.304616997233</v>
      </c>
      <c r="G383" s="13">
        <f t="shared" si="74"/>
        <v>150.31742529365576</v>
      </c>
      <c r="H383" s="13">
        <f t="shared" si="74"/>
        <v>195.43113445254897</v>
      </c>
      <c r="I383" s="13">
        <f t="shared" si="74"/>
        <v>184.61576835429636</v>
      </c>
      <c r="J383" s="13">
        <f t="shared" si="74"/>
        <v>46.72555225211795</v>
      </c>
      <c r="K383" s="13">
        <f t="shared" si="74"/>
        <v>2.8017945112299394</v>
      </c>
      <c r="L383" s="13">
        <f t="shared" si="71"/>
        <v>854.89167486384895</v>
      </c>
      <c r="M383" s="3">
        <v>0</v>
      </c>
      <c r="N383" s="3">
        <f t="shared" si="68"/>
        <v>150.3174863265196</v>
      </c>
      <c r="O383" s="3">
        <f t="shared" si="64"/>
        <v>195.43120361169153</v>
      </c>
      <c r="P383" s="3">
        <f t="shared" si="65"/>
        <v>184.61580187619822</v>
      </c>
      <c r="Q383" s="3">
        <f t="shared" si="66"/>
        <v>46.725552423463526</v>
      </c>
      <c r="R383" s="3">
        <f t="shared" si="67"/>
        <v>2.8017945112299394</v>
      </c>
      <c r="S383" s="3">
        <f t="shared" si="69"/>
        <v>854.89183874910282</v>
      </c>
    </row>
    <row r="384" spans="1:19" x14ac:dyDescent="0.3">
      <c r="A384" s="3"/>
      <c r="B384" s="3"/>
      <c r="C384" s="10">
        <v>2007.8712330000001</v>
      </c>
      <c r="D384" s="10">
        <v>381.63400000000001</v>
      </c>
      <c r="E384" s="4">
        <f t="shared" si="70"/>
        <v>2128</v>
      </c>
      <c r="F384" s="5">
        <f>F383*SUM(economy!Z174:AB174)/SUM(economy!Z173:AB173)</f>
        <v>23527.281496610303</v>
      </c>
      <c r="G384" s="13">
        <f t="shared" si="74"/>
        <v>151.7527537444584</v>
      </c>
      <c r="H384" s="13">
        <f t="shared" si="74"/>
        <v>197.1016951750058</v>
      </c>
      <c r="I384" s="13">
        <f t="shared" si="74"/>
        <v>185.67085799333913</v>
      </c>
      <c r="J384" s="13">
        <f t="shared" si="74"/>
        <v>46.816515371084009</v>
      </c>
      <c r="K384" s="13">
        <f t="shared" si="74"/>
        <v>2.8034730815852598</v>
      </c>
      <c r="L384" s="13">
        <f t="shared" si="71"/>
        <v>859.14529536547263</v>
      </c>
      <c r="M384" s="3">
        <v>0</v>
      </c>
      <c r="N384" s="3">
        <f t="shared" si="68"/>
        <v>151.75281477732224</v>
      </c>
      <c r="O384" s="3">
        <f t="shared" si="64"/>
        <v>197.10176414388948</v>
      </c>
      <c r="P384" s="3">
        <f t="shared" si="65"/>
        <v>185.67089106528937</v>
      </c>
      <c r="Q384" s="3">
        <f t="shared" si="66"/>
        <v>46.816515532641148</v>
      </c>
      <c r="R384" s="3">
        <f t="shared" si="67"/>
        <v>2.8034730815852598</v>
      </c>
      <c r="S384" s="3">
        <f t="shared" si="69"/>
        <v>859.14545860072747</v>
      </c>
    </row>
    <row r="385" spans="1:19" x14ac:dyDescent="0.3">
      <c r="A385" s="3"/>
      <c r="B385" s="3"/>
      <c r="C385" s="10">
        <v>2007.9534249999999</v>
      </c>
      <c r="D385" s="10">
        <v>381.58699999999999</v>
      </c>
      <c r="E385" s="4">
        <f t="shared" si="70"/>
        <v>2129</v>
      </c>
      <c r="F385" s="5">
        <f>F384*SUM(economy!Z175:AB175)/SUM(economy!Z174:AB174)</f>
        <v>23535.727032075101</v>
      </c>
      <c r="G385" s="13">
        <f t="shared" si="74"/>
        <v>153.18869111279611</v>
      </c>
      <c r="H385" s="13">
        <f t="shared" si="74"/>
        <v>198.7685969311741</v>
      </c>
      <c r="I385" s="13">
        <f t="shared" si="74"/>
        <v>186.71328444335029</v>
      </c>
      <c r="J385" s="13">
        <f t="shared" si="74"/>
        <v>46.903453048298125</v>
      </c>
      <c r="K385" s="13">
        <f t="shared" si="74"/>
        <v>2.8049595840741461</v>
      </c>
      <c r="L385" s="13">
        <f t="shared" si="71"/>
        <v>863.37898511969274</v>
      </c>
      <c r="M385" s="3">
        <v>0</v>
      </c>
      <c r="N385" s="3">
        <f t="shared" si="68"/>
        <v>153.18875214565995</v>
      </c>
      <c r="O385" s="3">
        <f t="shared" si="64"/>
        <v>198.76866571032232</v>
      </c>
      <c r="P385" s="3">
        <f t="shared" si="65"/>
        <v>186.71331707138845</v>
      </c>
      <c r="Q385" s="3">
        <f t="shared" si="66"/>
        <v>46.903453200626018</v>
      </c>
      <c r="R385" s="3">
        <f t="shared" si="67"/>
        <v>2.8049595840741461</v>
      </c>
      <c r="S385" s="3">
        <f t="shared" si="69"/>
        <v>863.3791477120709</v>
      </c>
    </row>
    <row r="386" spans="1:19" x14ac:dyDescent="0.3">
      <c r="A386" s="3"/>
      <c r="B386" s="3"/>
      <c r="C386" s="10">
        <v>2008.0382509999999</v>
      </c>
      <c r="D386" s="10">
        <v>381.64400000000001</v>
      </c>
      <c r="E386" s="4">
        <f t="shared" si="70"/>
        <v>2130</v>
      </c>
      <c r="F386" s="5">
        <f>F385*SUM(economy!Z176:AB176)/SUM(economy!Z175:AB175)</f>
        <v>23542.67181922965</v>
      </c>
      <c r="G386" s="13">
        <f t="shared" si="74"/>
        <v>154.62514393634999</v>
      </c>
      <c r="H386" s="13">
        <f t="shared" si="74"/>
        <v>200.43170599879662</v>
      </c>
      <c r="I386" s="13">
        <f t="shared" si="74"/>
        <v>187.74298761635961</v>
      </c>
      <c r="J386" s="13">
        <f t="shared" si="74"/>
        <v>46.986415509363525</v>
      </c>
      <c r="K386" s="13">
        <f t="shared" si="74"/>
        <v>2.806257697421827</v>
      </c>
      <c r="L386" s="13">
        <f t="shared" si="71"/>
        <v>867.59251075829161</v>
      </c>
      <c r="M386" s="3">
        <v>0</v>
      </c>
      <c r="N386" s="3">
        <f t="shared" si="68"/>
        <v>154.62520496921383</v>
      </c>
      <c r="O386" s="3">
        <f t="shared" si="64"/>
        <v>200.43177458873134</v>
      </c>
      <c r="P386" s="3">
        <f t="shared" si="65"/>
        <v>187.74301980644415</v>
      </c>
      <c r="Q386" s="3">
        <f t="shared" si="66"/>
        <v>46.986415652989407</v>
      </c>
      <c r="R386" s="3">
        <f t="shared" si="67"/>
        <v>2.806257697421827</v>
      </c>
      <c r="S386" s="3">
        <f t="shared" si="69"/>
        <v>867.59267271480064</v>
      </c>
    </row>
    <row r="387" spans="1:19" x14ac:dyDescent="0.3">
      <c r="A387" s="3"/>
      <c r="B387" s="3"/>
      <c r="C387" s="10">
        <v>2008.1229510000001</v>
      </c>
      <c r="D387" s="10">
        <v>381.733</v>
      </c>
      <c r="E387" s="4">
        <f t="shared" si="70"/>
        <v>2131</v>
      </c>
      <c r="F387" s="5">
        <f>F386*SUM(economy!Z177:AB177)/SUM(economy!Z176:AB176)</f>
        <v>23548.146310601773</v>
      </c>
      <c r="G387" s="13">
        <f t="shared" si="74"/>
        <v>156.06202062015274</v>
      </c>
      <c r="H387" s="13">
        <f t="shared" si="74"/>
        <v>202.0908918963386</v>
      </c>
      <c r="I387" s="13">
        <f t="shared" si="74"/>
        <v>188.7599128274924</v>
      </c>
      <c r="J387" s="13">
        <f t="shared" si="74"/>
        <v>47.065453701713402</v>
      </c>
      <c r="K387" s="13">
        <f t="shared" si="74"/>
        <v>2.8073710893122614</v>
      </c>
      <c r="L387" s="13">
        <f t="shared" si="71"/>
        <v>871.7856501350094</v>
      </c>
      <c r="M387" s="3">
        <v>0</v>
      </c>
      <c r="N387" s="3">
        <f t="shared" si="68"/>
        <v>156.06208165301658</v>
      </c>
      <c r="O387" s="3">
        <f t="shared" si="64"/>
        <v>202.09096029758035</v>
      </c>
      <c r="P387" s="3">
        <f t="shared" si="65"/>
        <v>188.75994458550178</v>
      </c>
      <c r="Q387" s="3">
        <f t="shared" si="66"/>
        <v>47.065453837134392</v>
      </c>
      <c r="R387" s="3">
        <f t="shared" si="67"/>
        <v>2.8073710893122614</v>
      </c>
      <c r="S387" s="3">
        <f t="shared" si="69"/>
        <v>871.78581146254544</v>
      </c>
    </row>
    <row r="388" spans="1:19" x14ac:dyDescent="0.3">
      <c r="A388" s="3"/>
      <c r="B388" s="3"/>
      <c r="C388" s="10">
        <v>2008.202186</v>
      </c>
      <c r="D388" s="10">
        <v>381.73899999999998</v>
      </c>
      <c r="E388" s="4">
        <f t="shared" si="70"/>
        <v>2132</v>
      </c>
      <c r="F388" s="5">
        <f>F387*SUM(economy!Z178:AB178)/SUM(economy!Z177:AB177)</f>
        <v>23552.180797459849</v>
      </c>
      <c r="G388" s="13">
        <f t="shared" si="74"/>
        <v>157.49923142784203</v>
      </c>
      <c r="H388" s="13">
        <f t="shared" si="74"/>
        <v>203.74602736061627</v>
      </c>
      <c r="I388" s="13">
        <f t="shared" si="74"/>
        <v>189.76401070091566</v>
      </c>
      <c r="J388" s="13">
        <f t="shared" si="74"/>
        <v>47.140619236554635</v>
      </c>
      <c r="K388" s="13">
        <f t="shared" si="74"/>
        <v>2.8083034140043637</v>
      </c>
      <c r="L388" s="13">
        <f t="shared" si="71"/>
        <v>875.95819213993298</v>
      </c>
      <c r="M388" s="3">
        <v>0</v>
      </c>
      <c r="N388" s="3">
        <f t="shared" si="68"/>
        <v>157.49929246070587</v>
      </c>
      <c r="O388" s="3">
        <f t="shared" si="64"/>
        <v>203.74609557368416</v>
      </c>
      <c r="P388" s="3">
        <f t="shared" si="65"/>
        <v>189.76404203264948</v>
      </c>
      <c r="Q388" s="3">
        <f t="shared" si="66"/>
        <v>47.140619364239448</v>
      </c>
      <c r="R388" s="3">
        <f t="shared" si="67"/>
        <v>2.8083034140043637</v>
      </c>
      <c r="S388" s="3">
        <f t="shared" si="69"/>
        <v>875.95835284528334</v>
      </c>
    </row>
    <row r="389" spans="1:19" x14ac:dyDescent="0.3">
      <c r="A389" s="3"/>
      <c r="B389" s="3"/>
      <c r="C389" s="10">
        <v>2008.286885</v>
      </c>
      <c r="D389" s="10">
        <v>381.82499999999999</v>
      </c>
      <c r="E389" s="4">
        <f t="shared" si="70"/>
        <v>2133</v>
      </c>
      <c r="F389" s="5">
        <f>F388*SUM(economy!Z179:AB179)/SUM(economy!Z178:AB178)</f>
        <v>23554.805392650225</v>
      </c>
      <c r="G389" s="13">
        <f t="shared" si="74"/>
        <v>158.93668847181846</v>
      </c>
      <c r="H389" s="13">
        <f t="shared" si="74"/>
        <v>205.39698832280115</v>
      </c>
      <c r="I389" s="13">
        <f t="shared" si="74"/>
        <v>190.75523707435016</v>
      </c>
      <c r="J389" s="13">
        <f t="shared" si="74"/>
        <v>47.211964332021289</v>
      </c>
      <c r="K389" s="13">
        <f t="shared" si="74"/>
        <v>2.8090583100434787</v>
      </c>
      <c r="L389" s="13">
        <f t="shared" si="71"/>
        <v>880.10993651103445</v>
      </c>
      <c r="M389" s="3">
        <v>0</v>
      </c>
      <c r="N389" s="3">
        <f t="shared" si="68"/>
        <v>158.9367495046823</v>
      </c>
      <c r="O389" s="3">
        <f t="shared" si="64"/>
        <v>205.39705634821286</v>
      </c>
      <c r="P389" s="3">
        <f t="shared" si="65"/>
        <v>190.75526798553017</v>
      </c>
      <c r="Q389" s="3">
        <f t="shared" si="66"/>
        <v>47.211964452411877</v>
      </c>
      <c r="R389" s="3">
        <f t="shared" si="67"/>
        <v>2.8090583100434787</v>
      </c>
      <c r="S389" s="3">
        <f t="shared" si="69"/>
        <v>880.11009660088064</v>
      </c>
    </row>
    <row r="390" spans="1:19" x14ac:dyDescent="0.3">
      <c r="A390" s="3"/>
      <c r="B390" s="3"/>
      <c r="C390" s="10">
        <v>2008.3688520000001</v>
      </c>
      <c r="D390" s="10">
        <v>382.10500000000002</v>
      </c>
      <c r="E390" s="4">
        <f t="shared" si="70"/>
        <v>2134</v>
      </c>
      <c r="F390" s="5">
        <f>F389*SUM(economy!Z180:AB180)/SUM(economy!Z179:AB179)</f>
        <v>23556.050014213921</v>
      </c>
      <c r="G390" s="13">
        <f t="shared" si="74"/>
        <v>160.3743057023558</v>
      </c>
      <c r="H390" s="13">
        <f t="shared" si="74"/>
        <v>207.04365388287917</v>
      </c>
      <c r="I390" s="13">
        <f t="shared" si="74"/>
        <v>191.73355290228562</v>
      </c>
      <c r="J390" s="13">
        <f t="shared" si="74"/>
        <v>47.279541757561248</v>
      </c>
      <c r="K390" s="13">
        <f t="shared" si="74"/>
        <v>2.8096393980675707</v>
      </c>
      <c r="L390" s="13">
        <f t="shared" si="71"/>
        <v>884.24069364314937</v>
      </c>
      <c r="M390" s="3">
        <v>0</v>
      </c>
      <c r="N390" s="3">
        <f t="shared" si="68"/>
        <v>160.37436673521964</v>
      </c>
      <c r="O390" s="3">
        <f t="shared" si="64"/>
        <v>207.04372172115094</v>
      </c>
      <c r="P390" s="3">
        <f t="shared" si="65"/>
        <v>191.73358339855673</v>
      </c>
      <c r="Q390" s="3">
        <f t="shared" si="66"/>
        <v>47.279541871074301</v>
      </c>
      <c r="R390" s="3">
        <f t="shared" si="67"/>
        <v>2.8096393980675707</v>
      </c>
      <c r="S390" s="3">
        <f t="shared" si="69"/>
        <v>884.2408531240693</v>
      </c>
    </row>
    <row r="391" spans="1:19" x14ac:dyDescent="0.3">
      <c r="A391" s="3"/>
      <c r="B391" s="3"/>
      <c r="C391" s="10">
        <v>2008.4535519999999</v>
      </c>
      <c r="D391" s="10">
        <v>382.59699999999998</v>
      </c>
      <c r="E391" s="4">
        <f t="shared" si="70"/>
        <v>2135</v>
      </c>
      <c r="F391" s="5">
        <f>F390*SUM(economy!Z181:AB181)/SUM(economy!Z180:AB180)</f>
        <v>23555.944369773562</v>
      </c>
      <c r="G391" s="13">
        <f t="shared" ref="G391:K406" si="75">G390*(1-G$5)+G$4*$F390*$L$4/1000</f>
        <v>161.81199889571158</v>
      </c>
      <c r="H391" s="13">
        <f t="shared" si="75"/>
        <v>208.68590628264155</v>
      </c>
      <c r="I391" s="13">
        <f t="shared" si="75"/>
        <v>192.69892415803389</v>
      </c>
      <c r="J391" s="13">
        <f t="shared" si="75"/>
        <v>47.343404779576879</v>
      </c>
      <c r="K391" s="13">
        <f t="shared" si="75"/>
        <v>2.8100502787074371</v>
      </c>
      <c r="L391" s="13">
        <f t="shared" si="71"/>
        <v>888.35028439467135</v>
      </c>
      <c r="M391" s="3">
        <v>0</v>
      </c>
      <c r="N391" s="3">
        <f t="shared" si="68"/>
        <v>161.81205992857542</v>
      </c>
      <c r="O391" s="3">
        <f t="shared" ref="O391:O454" si="76">O390*(1-O$5)+O$4*($F390+$M390)*$L$4/1000</f>
        <v>208.68597393428823</v>
      </c>
      <c r="P391" s="3">
        <f t="shared" ref="P391:P454" si="77">P390*(1-P$5)+P$4*($F390+$M390)*$L$4/1000</f>
        <v>192.69895424496525</v>
      </c>
      <c r="Q391" s="3">
        <f t="shared" ref="Q391:Q454" si="78">Q390*(1-Q$5)+Q$4*($F390+$M390)*$L$4/1000</f>
        <v>47.343404886605292</v>
      </c>
      <c r="R391" s="3">
        <f t="shared" ref="R391:R454" si="79">R390*(1-R$5)+R$4*($F390+$M390)*$L$4/1000</f>
        <v>2.8100502787074371</v>
      </c>
      <c r="S391" s="3">
        <f t="shared" si="69"/>
        <v>888.35044327314165</v>
      </c>
    </row>
    <row r="392" spans="1:19" x14ac:dyDescent="0.3">
      <c r="A392" s="3"/>
      <c r="B392" s="3"/>
      <c r="C392" s="10">
        <v>2008.535519</v>
      </c>
      <c r="D392" s="10">
        <v>382.90899999999999</v>
      </c>
      <c r="E392" s="4">
        <f t="shared" si="70"/>
        <v>2136</v>
      </c>
      <c r="F392" s="5">
        <f>F391*SUM(economy!Z182:AB182)/SUM(economy!Z181:AB181)</f>
        <v>23554.517941681534</v>
      </c>
      <c r="G392" s="13">
        <f t="shared" si="75"/>
        <v>163.24968564128463</v>
      </c>
      <c r="H392" s="13">
        <f t="shared" si="75"/>
        <v>210.32363087728399</v>
      </c>
      <c r="I392" s="13">
        <f t="shared" si="75"/>
        <v>193.65132173475095</v>
      </c>
      <c r="J392" s="13">
        <f t="shared" si="75"/>
        <v>47.403607108338633</v>
      </c>
      <c r="K392" s="13">
        <f t="shared" si="75"/>
        <v>2.8102945305801179</v>
      </c>
      <c r="L392" s="13">
        <f t="shared" si="71"/>
        <v>892.43853989223828</v>
      </c>
      <c r="M392" s="3">
        <v>0</v>
      </c>
      <c r="N392" s="3">
        <f t="shared" ref="N392:N455" si="80">N391*(1-N$5)+N$4*($F391+$M391)*$L$4/1000</f>
        <v>163.24974667414847</v>
      </c>
      <c r="O392" s="3">
        <f t="shared" si="76"/>
        <v>210.32369834281897</v>
      </c>
      <c r="P392" s="3">
        <f t="shared" si="77"/>
        <v>193.65135141783699</v>
      </c>
      <c r="Q392" s="3">
        <f t="shared" si="78"/>
        <v>47.403607209252847</v>
      </c>
      <c r="R392" s="3">
        <f t="shared" si="79"/>
        <v>2.8102945305801179</v>
      </c>
      <c r="S392" s="3">
        <f t="shared" ref="S392:S455" si="81">SUM(N392:R392,S$5)</f>
        <v>892.43869817463735</v>
      </c>
    </row>
    <row r="393" spans="1:19" x14ac:dyDescent="0.3">
      <c r="A393" s="3"/>
      <c r="B393" s="3"/>
      <c r="C393" s="10">
        <v>2008.6202189999999</v>
      </c>
      <c r="D393" s="10">
        <v>383.28500000000003</v>
      </c>
      <c r="E393" s="4">
        <f t="shared" si="70"/>
        <v>2137</v>
      </c>
      <c r="F393" s="5">
        <f>F392*SUM(economy!Z183:AB183)/SUM(economy!Z182:AB182)</f>
        <v>23551.799972918223</v>
      </c>
      <c r="G393" s="13">
        <f t="shared" si="75"/>
        <v>164.68728532786614</v>
      </c>
      <c r="H393" s="13">
        <f t="shared" si="75"/>
        <v>211.95671610568945</v>
      </c>
      <c r="I393" s="13">
        <f t="shared" si="75"/>
        <v>194.59072134555635</v>
      </c>
      <c r="J393" s="13">
        <f t="shared" si="75"/>
        <v>47.460202846188047</v>
      </c>
      <c r="K393" s="13">
        <f t="shared" si="75"/>
        <v>2.8103757083745657</v>
      </c>
      <c r="L393" s="13">
        <f t="shared" si="71"/>
        <v>896.50530133367454</v>
      </c>
      <c r="M393" s="3">
        <v>0</v>
      </c>
      <c r="N393" s="3">
        <f t="shared" si="80"/>
        <v>164.68734636072998</v>
      </c>
      <c r="O393" s="3">
        <f t="shared" si="76"/>
        <v>211.95678338562473</v>
      </c>
      <c r="P393" s="3">
        <f t="shared" si="77"/>
        <v>194.59075063021774</v>
      </c>
      <c r="Q393" s="3">
        <f t="shared" si="78"/>
        <v>47.46020294133735</v>
      </c>
      <c r="R393" s="3">
        <f t="shared" si="79"/>
        <v>2.8103757083745657</v>
      </c>
      <c r="S393" s="3">
        <f t="shared" si="81"/>
        <v>896.50545902628426</v>
      </c>
    </row>
    <row r="394" spans="1:19" x14ac:dyDescent="0.3">
      <c r="A394" s="3"/>
      <c r="B394" s="3"/>
      <c r="C394" s="10">
        <v>2008.7049179999999</v>
      </c>
      <c r="D394" s="10">
        <v>383.70800000000003</v>
      </c>
      <c r="E394" s="4">
        <f t="shared" ref="E394:E457" si="82">1+E393</f>
        <v>2138</v>
      </c>
      <c r="F394" s="5">
        <f>F393*SUM(economy!Z184:AB184)/SUM(economy!Z183:AB183)</f>
        <v>23547.819453729779</v>
      </c>
      <c r="G394" s="13">
        <f t="shared" si="75"/>
        <v>166.12471912903015</v>
      </c>
      <c r="H394" s="13">
        <f t="shared" si="75"/>
        <v>213.58505345946864</v>
      </c>
      <c r="I394" s="13">
        <f t="shared" si="75"/>
        <v>195.51710342287478</v>
      </c>
      <c r="J394" s="13">
        <f t="shared" si="75"/>
        <v>47.513246437044685</v>
      </c>
      <c r="K394" s="13">
        <f t="shared" si="75"/>
        <v>2.8102973410284946</v>
      </c>
      <c r="L394" s="13">
        <f t="shared" ref="L394:L457" si="83">SUM(G394:K394,L$5)</f>
        <v>900.55041978944678</v>
      </c>
      <c r="M394" s="3">
        <v>0</v>
      </c>
      <c r="N394" s="3">
        <f t="shared" si="80"/>
        <v>166.12478016189399</v>
      </c>
      <c r="O394" s="3">
        <f t="shared" si="76"/>
        <v>213.58512055431481</v>
      </c>
      <c r="P394" s="3">
        <f t="shared" si="77"/>
        <v>195.51713231445942</v>
      </c>
      <c r="Q394" s="3">
        <f t="shared" si="78"/>
        <v>47.513246526758408</v>
      </c>
      <c r="R394" s="3">
        <f t="shared" si="79"/>
        <v>2.8102973410284946</v>
      </c>
      <c r="S394" s="3">
        <f t="shared" si="81"/>
        <v>900.55057689845512</v>
      </c>
    </row>
    <row r="395" spans="1:19" x14ac:dyDescent="0.3">
      <c r="A395" s="3"/>
      <c r="B395" s="3"/>
      <c r="C395" s="10">
        <v>2008.786885</v>
      </c>
      <c r="D395" s="10">
        <v>383.66500000000002</v>
      </c>
      <c r="E395" s="4">
        <f t="shared" si="82"/>
        <v>2139</v>
      </c>
      <c r="F395" s="5">
        <f>F394*SUM(economy!Z185:AB185)/SUM(economy!Z184:AB184)</f>
        <v>23542.605108992662</v>
      </c>
      <c r="G395" s="13">
        <f t="shared" si="75"/>
        <v>167.5619099877085</v>
      </c>
      <c r="H395" s="13">
        <f t="shared" si="75"/>
        <v>215.2085374508309</v>
      </c>
      <c r="I395" s="13">
        <f t="shared" si="75"/>
        <v>196.43045301712104</v>
      </c>
      <c r="J395" s="13">
        <f t="shared" si="75"/>
        <v>47.562792617229185</v>
      </c>
      <c r="K395" s="13">
        <f t="shared" si="75"/>
        <v>2.8100629299952447</v>
      </c>
      <c r="L395" s="13">
        <f t="shared" si="83"/>
        <v>904.57375600288492</v>
      </c>
      <c r="M395" s="3">
        <v>0</v>
      </c>
      <c r="N395" s="3">
        <f t="shared" si="80"/>
        <v>167.56197102057234</v>
      </c>
      <c r="O395" s="3">
        <f t="shared" si="76"/>
        <v>215.20860436109714</v>
      </c>
      <c r="P395" s="3">
        <f t="shared" si="77"/>
        <v>196.43048152090503</v>
      </c>
      <c r="Q395" s="3">
        <f t="shared" si="78"/>
        <v>47.562792701817848</v>
      </c>
      <c r="R395" s="3">
        <f t="shared" si="79"/>
        <v>2.8100629299952447</v>
      </c>
      <c r="S395" s="3">
        <f t="shared" si="81"/>
        <v>904.57391253438766</v>
      </c>
    </row>
    <row r="396" spans="1:19" x14ac:dyDescent="0.3">
      <c r="A396" s="3"/>
      <c r="B396" s="3"/>
      <c r="C396" s="10">
        <v>2008.8715850000001</v>
      </c>
      <c r="D396" s="10">
        <v>383.51100000000002</v>
      </c>
      <c r="E396" s="4">
        <f t="shared" si="82"/>
        <v>2140</v>
      </c>
      <c r="F396" s="5">
        <f>F395*SUM(economy!Z186:AB186)/SUM(economy!Z185:AB185)</f>
        <v>23536.185386292909</v>
      </c>
      <c r="G396" s="13">
        <f t="shared" si="75"/>
        <v>168.99878259999443</v>
      </c>
      <c r="H396" s="13">
        <f t="shared" si="75"/>
        <v>216.82706557935717</v>
      </c>
      <c r="I396" s="13">
        <f t="shared" si="75"/>
        <v>197.3307596948469</v>
      </c>
      <c r="J396" s="13">
        <f t="shared" si="75"/>
        <v>47.608896367612658</v>
      </c>
      <c r="K396" s="13">
        <f t="shared" si="75"/>
        <v>2.8096759475993673</v>
      </c>
      <c r="L396" s="13">
        <f t="shared" si="83"/>
        <v>908.5751801894105</v>
      </c>
      <c r="M396" s="3">
        <v>0</v>
      </c>
      <c r="N396" s="3">
        <f t="shared" si="80"/>
        <v>168.99884363285827</v>
      </c>
      <c r="O396" s="3">
        <f t="shared" si="76"/>
        <v>216.82713230555126</v>
      </c>
      <c r="P396" s="3">
        <f t="shared" si="77"/>
        <v>197.33078781603555</v>
      </c>
      <c r="Q396" s="3">
        <f t="shared" si="78"/>
        <v>47.608896447369034</v>
      </c>
      <c r="R396" s="3">
        <f t="shared" si="79"/>
        <v>2.8096759475993673</v>
      </c>
      <c r="S396" s="3">
        <f t="shared" si="81"/>
        <v>908.57533614941349</v>
      </c>
    </row>
    <row r="397" spans="1:19" x14ac:dyDescent="0.3">
      <c r="A397" s="3"/>
      <c r="B397" s="3"/>
      <c r="C397" s="10">
        <v>2008.9535519999999</v>
      </c>
      <c r="D397" s="10">
        <v>383.55200000000002</v>
      </c>
      <c r="E397" s="4">
        <f t="shared" si="82"/>
        <v>2141</v>
      </c>
      <c r="F397" s="5">
        <f>F396*SUM(economy!Z187:AB187)/SUM(economy!Z186:AB186)</f>
        <v>23528.588444706391</v>
      </c>
      <c r="G397" s="13">
        <f t="shared" si="75"/>
        <v>170.43526339821886</v>
      </c>
      <c r="H397" s="13">
        <f t="shared" si="75"/>
        <v>218.44053829774495</v>
      </c>
      <c r="I397" s="13">
        <f t="shared" si="75"/>
        <v>198.21801743646409</v>
      </c>
      <c r="J397" s="13">
        <f t="shared" si="75"/>
        <v>47.65161286710044</v>
      </c>
      <c r="K397" s="13">
        <f t="shared" si="75"/>
        <v>2.809139835479586</v>
      </c>
      <c r="L397" s="13">
        <f t="shared" si="83"/>
        <v>912.55457183500789</v>
      </c>
      <c r="M397" s="3">
        <v>0</v>
      </c>
      <c r="N397" s="3">
        <f t="shared" si="80"/>
        <v>170.43532443108271</v>
      </c>
      <c r="O397" s="3">
        <f t="shared" si="76"/>
        <v>218.44060484037328</v>
      </c>
      <c r="P397" s="3">
        <f t="shared" si="77"/>
        <v>198.21804518019283</v>
      </c>
      <c r="Q397" s="3">
        <f t="shared" si="78"/>
        <v>47.651612942300588</v>
      </c>
      <c r="R397" s="3">
        <f t="shared" si="79"/>
        <v>2.809139835479586</v>
      </c>
      <c r="S397" s="3">
        <f t="shared" si="81"/>
        <v>912.55472722942909</v>
      </c>
    </row>
    <row r="398" spans="1:19" x14ac:dyDescent="0.3">
      <c r="A398" s="3"/>
      <c r="B398" s="3"/>
      <c r="C398" s="10">
        <v>2009.038356</v>
      </c>
      <c r="D398" s="10">
        <v>383.79500000000002</v>
      </c>
      <c r="E398" s="4">
        <f t="shared" si="82"/>
        <v>2142</v>
      </c>
      <c r="F398" s="5">
        <f>F397*SUM(economy!Z188:AB188)/SUM(economy!Z187:AB187)</f>
        <v>23519.842144266091</v>
      </c>
      <c r="G398" s="13">
        <f t="shared" si="75"/>
        <v>171.8712805333418</v>
      </c>
      <c r="H398" s="13">
        <f t="shared" si="75"/>
        <v>220.04885897659398</v>
      </c>
      <c r="I398" s="13">
        <f t="shared" si="75"/>
        <v>199.09222453365439</v>
      </c>
      <c r="J398" s="13">
        <f t="shared" si="75"/>
        <v>47.69099744745634</v>
      </c>
      <c r="K398" s="13">
        <f t="shared" si="75"/>
        <v>2.8084580031176452</v>
      </c>
      <c r="L398" s="13">
        <f t="shared" si="83"/>
        <v>916.51181949416411</v>
      </c>
      <c r="M398" s="3">
        <v>0</v>
      </c>
      <c r="N398" s="3">
        <f t="shared" si="80"/>
        <v>171.87134156620564</v>
      </c>
      <c r="O398" s="3">
        <f t="shared" si="76"/>
        <v>220.04892533616157</v>
      </c>
      <c r="P398" s="3">
        <f t="shared" si="77"/>
        <v>199.09225190498972</v>
      </c>
      <c r="Q398" s="3">
        <f t="shared" si="78"/>
        <v>47.69099751836054</v>
      </c>
      <c r="R398" s="3">
        <f t="shared" si="79"/>
        <v>2.8084580031176452</v>
      </c>
      <c r="S398" s="3">
        <f t="shared" si="81"/>
        <v>916.51197432883498</v>
      </c>
    </row>
    <row r="399" spans="1:19" x14ac:dyDescent="0.3">
      <c r="A399" s="3"/>
      <c r="B399" s="3"/>
      <c r="C399" s="10">
        <v>2009.123288</v>
      </c>
      <c r="D399" s="10">
        <v>383.80099999999999</v>
      </c>
      <c r="E399" s="4">
        <f t="shared" si="82"/>
        <v>2143</v>
      </c>
      <c r="F399" s="5">
        <f>F398*SUM(economy!Z189:AB189)/SUM(economy!Z188:AB188)</f>
        <v>23509.974036102525</v>
      </c>
      <c r="G399" s="13">
        <f t="shared" si="75"/>
        <v>173.30676385670077</v>
      </c>
      <c r="H399" s="13">
        <f t="shared" si="75"/>
        <v>221.65193386829998</v>
      </c>
      <c r="I399" s="13">
        <f t="shared" si="75"/>
        <v>199.95338348657458</v>
      </c>
      <c r="J399" s="13">
        <f t="shared" si="75"/>
        <v>47.727105549471368</v>
      </c>
      <c r="K399" s="13">
        <f t="shared" si="75"/>
        <v>2.8076338264515268</v>
      </c>
      <c r="L399" s="13">
        <f t="shared" si="83"/>
        <v>920.44682058749822</v>
      </c>
      <c r="M399" s="3">
        <v>0</v>
      </c>
      <c r="N399" s="3">
        <f t="shared" si="80"/>
        <v>173.30682488956461</v>
      </c>
      <c r="O399" s="3">
        <f t="shared" si="76"/>
        <v>221.65200004531042</v>
      </c>
      <c r="P399" s="3">
        <f t="shared" si="77"/>
        <v>199.95341049051498</v>
      </c>
      <c r="Q399" s="3">
        <f t="shared" si="78"/>
        <v>47.727105616325034</v>
      </c>
      <c r="R399" s="3">
        <f t="shared" si="79"/>
        <v>2.8076338264515268</v>
      </c>
      <c r="S399" s="3">
        <f t="shared" si="81"/>
        <v>920.44697486816654</v>
      </c>
    </row>
    <row r="400" spans="1:19" x14ac:dyDescent="0.3">
      <c r="A400" s="3"/>
      <c r="B400" s="3"/>
      <c r="C400" s="10">
        <v>2009.2</v>
      </c>
      <c r="D400" s="10">
        <v>383.471</v>
      </c>
      <c r="E400" s="4">
        <f t="shared" si="82"/>
        <v>2144</v>
      </c>
      <c r="F400" s="5">
        <f>F399*SUM(economy!Z190:AB190)/SUM(economy!Z189:AB189)</f>
        <v>23499.011353241785</v>
      </c>
      <c r="G400" s="13">
        <f t="shared" si="75"/>
        <v>174.74164490115774</v>
      </c>
      <c r="H400" s="13">
        <f t="shared" si="75"/>
        <v>223.24967207012168</v>
      </c>
      <c r="I400" s="13">
        <f t="shared" si="75"/>
        <v>200.80150090095975</v>
      </c>
      <c r="J400" s="13">
        <f t="shared" si="75"/>
        <v>47.759992680479215</v>
      </c>
      <c r="K400" s="13">
        <f t="shared" si="75"/>
        <v>2.806670646571428</v>
      </c>
      <c r="L400" s="13">
        <f t="shared" si="83"/>
        <v>924.35948119928969</v>
      </c>
      <c r="M400" s="3">
        <v>0</v>
      </c>
      <c r="N400" s="3">
        <f t="shared" si="80"/>
        <v>174.74170593402158</v>
      </c>
      <c r="O400" s="3">
        <f t="shared" si="76"/>
        <v>223.24973806507717</v>
      </c>
      <c r="P400" s="3">
        <f t="shared" si="77"/>
        <v>200.80152754243665</v>
      </c>
      <c r="Q400" s="3">
        <f t="shared" si="78"/>
        <v>47.759992743513742</v>
      </c>
      <c r="R400" s="3">
        <f t="shared" si="79"/>
        <v>2.806670646571428</v>
      </c>
      <c r="S400" s="3">
        <f t="shared" si="81"/>
        <v>924.35963493162058</v>
      </c>
    </row>
    <row r="401" spans="1:19" x14ac:dyDescent="0.3">
      <c r="A401" s="3"/>
      <c r="B401" s="3"/>
      <c r="C401" s="10">
        <v>2009.284932</v>
      </c>
      <c r="D401" s="10">
        <v>383.363</v>
      </c>
      <c r="E401" s="4">
        <f t="shared" si="82"/>
        <v>2145</v>
      </c>
      <c r="F401" s="5">
        <f>F400*SUM(economy!Z191:AB191)/SUM(economy!Z190:AB190)</f>
        <v>23486.981002046359</v>
      </c>
      <c r="G401" s="13">
        <f t="shared" si="75"/>
        <v>176.17585686168422</v>
      </c>
      <c r="H401" s="13">
        <f t="shared" si="75"/>
        <v>224.84198548648564</v>
      </c>
      <c r="I401" s="13">
        <f t="shared" si="75"/>
        <v>201.6365873852254</v>
      </c>
      <c r="J401" s="13">
        <f t="shared" si="75"/>
        <v>47.789714373218672</v>
      </c>
      <c r="K401" s="13">
        <f t="shared" si="75"/>
        <v>2.805571768496816</v>
      </c>
      <c r="L401" s="13">
        <f t="shared" si="83"/>
        <v>928.24971587511084</v>
      </c>
      <c r="M401" s="3">
        <v>0</v>
      </c>
      <c r="N401" s="3">
        <f t="shared" si="80"/>
        <v>176.17591789454806</v>
      </c>
      <c r="O401" s="3">
        <f t="shared" si="76"/>
        <v>224.84205129988703</v>
      </c>
      <c r="P401" s="3">
        <f t="shared" si="77"/>
        <v>201.63661366910398</v>
      </c>
      <c r="Q401" s="3">
        <f t="shared" si="78"/>
        <v>47.789714432652232</v>
      </c>
      <c r="R401" s="3">
        <f t="shared" si="79"/>
        <v>2.805571768496816</v>
      </c>
      <c r="S401" s="3">
        <f t="shared" si="81"/>
        <v>928.24986906468814</v>
      </c>
    </row>
    <row r="402" spans="1:19" x14ac:dyDescent="0.3">
      <c r="A402" s="3"/>
      <c r="B402" s="3"/>
      <c r="C402" s="10">
        <v>2009.367123</v>
      </c>
      <c r="D402" s="10">
        <v>383.59899999999999</v>
      </c>
      <c r="E402" s="4">
        <f t="shared" si="82"/>
        <v>2146</v>
      </c>
      <c r="F402" s="5">
        <f>F401*SUM(economy!Z192:AB192)/SUM(economy!Z191:AB191)</f>
        <v>23473.909554283029</v>
      </c>
      <c r="G402" s="13">
        <f t="shared" si="75"/>
        <v>177.60933457542416</v>
      </c>
      <c r="H402" s="13">
        <f t="shared" si="75"/>
        <v>226.42878879059097</v>
      </c>
      <c r="I402" s="13">
        <f t="shared" si="75"/>
        <v>202.45865744766476</v>
      </c>
      <c r="J402" s="13">
        <f t="shared" si="75"/>
        <v>47.816326146041497</v>
      </c>
      <c r="K402" s="13">
        <f t="shared" si="75"/>
        <v>2.8043404600328357</v>
      </c>
      <c r="L402" s="13">
        <f t="shared" si="83"/>
        <v>932.11744741975428</v>
      </c>
      <c r="M402" s="3">
        <v>0</v>
      </c>
      <c r="N402" s="3">
        <f t="shared" si="80"/>
        <v>177.609395608288</v>
      </c>
      <c r="O402" s="3">
        <f t="shared" si="76"/>
        <v>226.42885442293775</v>
      </c>
      <c r="P402" s="3">
        <f t="shared" si="77"/>
        <v>202.45868337874492</v>
      </c>
      <c r="Q402" s="3">
        <f t="shared" si="78"/>
        <v>47.816326202079807</v>
      </c>
      <c r="R402" s="3">
        <f t="shared" si="79"/>
        <v>2.8043404600328357</v>
      </c>
      <c r="S402" s="3">
        <f t="shared" si="81"/>
        <v>932.11760007208329</v>
      </c>
    </row>
    <row r="403" spans="1:19" x14ac:dyDescent="0.3">
      <c r="A403" s="3"/>
      <c r="B403" s="3"/>
      <c r="C403" s="10">
        <v>2009.452055</v>
      </c>
      <c r="D403" s="10">
        <v>383.88799999999998</v>
      </c>
      <c r="E403" s="4">
        <f t="shared" si="82"/>
        <v>2147</v>
      </c>
      <c r="F403" s="5">
        <f>F402*SUM(economy!Z193:AB193)/SUM(economy!Z192:AB192)</f>
        <v>23459.823239801852</v>
      </c>
      <c r="G403" s="13">
        <f t="shared" si="75"/>
        <v>179.0420145012724</v>
      </c>
      <c r="H403" s="13">
        <f t="shared" si="75"/>
        <v>228.00999938537501</v>
      </c>
      <c r="I403" s="13">
        <f t="shared" si="75"/>
        <v>203.26772939383432</v>
      </c>
      <c r="J403" s="13">
        <f t="shared" si="75"/>
        <v>47.839883464462552</v>
      </c>
      <c r="K403" s="13">
        <f t="shared" si="75"/>
        <v>2.8029799507042843</v>
      </c>
      <c r="L403" s="13">
        <f t="shared" si="83"/>
        <v>935.96260669564856</v>
      </c>
      <c r="M403" s="3">
        <v>0</v>
      </c>
      <c r="N403" s="3">
        <f t="shared" si="80"/>
        <v>179.04207553413625</v>
      </c>
      <c r="O403" s="3">
        <f t="shared" si="76"/>
        <v>228.01006483716526</v>
      </c>
      <c r="P403" s="3">
        <f t="shared" si="77"/>
        <v>203.26775497685156</v>
      </c>
      <c r="Q403" s="3">
        <f t="shared" si="78"/>
        <v>47.839883517299569</v>
      </c>
      <c r="R403" s="3">
        <f t="shared" si="79"/>
        <v>2.8029799507042843</v>
      </c>
      <c r="S403" s="3">
        <f t="shared" si="81"/>
        <v>935.96275881615691</v>
      </c>
    </row>
    <row r="404" spans="1:19" x14ac:dyDescent="0.3">
      <c r="A404" s="3"/>
      <c r="B404" s="3"/>
      <c r="C404" s="10">
        <v>2009.5342470000001</v>
      </c>
      <c r="D404" s="10">
        <v>384.27800000000002</v>
      </c>
      <c r="E404" s="4">
        <f t="shared" si="82"/>
        <v>2148</v>
      </c>
      <c r="F404" s="5">
        <f>F403*SUM(economy!Z194:AB194)/SUM(economy!Z193:AB193)</f>
        <v>23444.747939810281</v>
      </c>
      <c r="G404" s="13">
        <f t="shared" si="75"/>
        <v>180.4738346990068</v>
      </c>
      <c r="H404" s="13">
        <f t="shared" si="75"/>
        <v>229.58553736389877</v>
      </c>
      <c r="I404" s="13">
        <f t="shared" si="75"/>
        <v>204.06382522421688</v>
      </c>
      <c r="J404" s="13">
        <f t="shared" si="75"/>
        <v>47.860441704047091</v>
      </c>
      <c r="K404" s="13">
        <f t="shared" si="75"/>
        <v>2.8014934307653276</v>
      </c>
      <c r="L404" s="13">
        <f t="shared" si="83"/>
        <v>939.7851324219348</v>
      </c>
      <c r="M404" s="3">
        <v>0</v>
      </c>
      <c r="N404" s="3">
        <f t="shared" si="80"/>
        <v>180.47389573187064</v>
      </c>
      <c r="O404" s="3">
        <f t="shared" si="76"/>
        <v>229.58560263562919</v>
      </c>
      <c r="P404" s="3">
        <f t="shared" si="77"/>
        <v>204.06385046384312</v>
      </c>
      <c r="Q404" s="3">
        <f t="shared" si="78"/>
        <v>47.860441753865686</v>
      </c>
      <c r="R404" s="3">
        <f t="shared" si="79"/>
        <v>2.8014934307653276</v>
      </c>
      <c r="S404" s="3">
        <f t="shared" si="81"/>
        <v>939.78528401597384</v>
      </c>
    </row>
    <row r="405" spans="1:19" x14ac:dyDescent="0.3">
      <c r="A405" s="3"/>
      <c r="B405" s="3"/>
      <c r="C405" s="10">
        <v>2009.6191779999999</v>
      </c>
      <c r="D405" s="10">
        <v>384.74900000000002</v>
      </c>
      <c r="E405" s="4">
        <f t="shared" si="82"/>
        <v>2149</v>
      </c>
      <c r="F405" s="5">
        <f>F404*SUM(economy!Z195:AB195)/SUM(economy!Z194:AB194)</f>
        <v>23428.709180725709</v>
      </c>
      <c r="G405" s="13">
        <f t="shared" si="75"/>
        <v>181.90473480800929</v>
      </c>
      <c r="H405" s="13">
        <f t="shared" si="75"/>
        <v>231.15532546920988</v>
      </c>
      <c r="I405" s="13">
        <f t="shared" si="75"/>
        <v>204.84697053224775</v>
      </c>
      <c r="J405" s="13">
        <f t="shared" si="75"/>
        <v>47.878056114628819</v>
      </c>
      <c r="K405" s="13">
        <f t="shared" si="75"/>
        <v>2.799884050283092</v>
      </c>
      <c r="L405" s="13">
        <f t="shared" si="83"/>
        <v>943.58497097437896</v>
      </c>
      <c r="M405" s="3">
        <v>0</v>
      </c>
      <c r="N405" s="3">
        <f t="shared" si="80"/>
        <v>181.90479584087313</v>
      </c>
      <c r="O405" s="3">
        <f t="shared" si="76"/>
        <v>231.15539056137584</v>
      </c>
      <c r="P405" s="3">
        <f t="shared" si="77"/>
        <v>204.84699543309219</v>
      </c>
      <c r="Q405" s="3">
        <f t="shared" si="78"/>
        <v>47.878056161601435</v>
      </c>
      <c r="R405" s="3">
        <f t="shared" si="79"/>
        <v>2.799884050283092</v>
      </c>
      <c r="S405" s="3">
        <f t="shared" si="81"/>
        <v>943.5851220472257</v>
      </c>
    </row>
    <row r="406" spans="1:19" x14ac:dyDescent="0.3">
      <c r="A406" s="3"/>
      <c r="B406" s="3"/>
      <c r="C406" s="10">
        <v>2009.7041099999999</v>
      </c>
      <c r="D406" s="10">
        <v>384.98500000000001</v>
      </c>
      <c r="E406" s="4">
        <f t="shared" si="82"/>
        <v>2150</v>
      </c>
      <c r="F406" s="5">
        <f>F405*SUM(economy!Z196:AB196)/SUM(economy!Z195:AB195)</f>
        <v>23411.7321285902</v>
      </c>
      <c r="G406" s="13">
        <f t="shared" si="75"/>
        <v>183.33465602561228</v>
      </c>
      <c r="H406" s="13">
        <f t="shared" si="75"/>
        <v>232.719289053739</v>
      </c>
      <c r="I406" s="13">
        <f t="shared" si="75"/>
        <v>205.61719440278608</v>
      </c>
      <c r="J406" s="13">
        <f t="shared" si="75"/>
        <v>47.892781785850531</v>
      </c>
      <c r="K406" s="13">
        <f t="shared" si="75"/>
        <v>2.7981549182932204</v>
      </c>
      <c r="L406" s="13">
        <f t="shared" si="83"/>
        <v>947.362076186281</v>
      </c>
      <c r="M406" s="3">
        <v>0</v>
      </c>
      <c r="N406" s="3">
        <f t="shared" si="80"/>
        <v>183.33471705847612</v>
      </c>
      <c r="O406" s="3">
        <f t="shared" si="76"/>
        <v>232.71935396683446</v>
      </c>
      <c r="P406" s="3">
        <f t="shared" si="77"/>
        <v>205.61721896939605</v>
      </c>
      <c r="Q406" s="3">
        <f t="shared" si="78"/>
        <v>47.892781830139754</v>
      </c>
      <c r="R406" s="3">
        <f t="shared" si="79"/>
        <v>2.7981549182932204</v>
      </c>
      <c r="S406" s="3">
        <f t="shared" si="81"/>
        <v>947.36222674313956</v>
      </c>
    </row>
    <row r="407" spans="1:19" x14ac:dyDescent="0.3">
      <c r="A407" s="3"/>
      <c r="B407" s="3"/>
      <c r="C407" s="10">
        <v>2009.7863010000001</v>
      </c>
      <c r="D407" s="10">
        <v>385.11200000000002</v>
      </c>
      <c r="E407" s="4">
        <f t="shared" si="82"/>
        <v>2151</v>
      </c>
      <c r="F407" s="5">
        <f>F406*SUM(economy!Z197:AB197)/SUM(economy!Z196:AB196)</f>
        <v>23393.841584030797</v>
      </c>
      <c r="G407" s="13">
        <f t="shared" ref="G407:K422" si="84">G406*(1-G$5)+G$4*$F406*$L$4/1000</f>
        <v>184.7635410851037</v>
      </c>
      <c r="H407" s="13">
        <f t="shared" si="84"/>
        <v>234.27735603828302</v>
      </c>
      <c r="I407" s="13">
        <f t="shared" si="84"/>
        <v>206.37452931111</v>
      </c>
      <c r="J407" s="13">
        <f t="shared" si="84"/>
        <v>47.904673614017732</v>
      </c>
      <c r="K407" s="13">
        <f t="shared" si="84"/>
        <v>2.796309102025476</v>
      </c>
      <c r="L407" s="13">
        <f t="shared" si="83"/>
        <v>951.11640915053988</v>
      </c>
      <c r="M407" s="3">
        <v>0</v>
      </c>
      <c r="N407" s="3">
        <f t="shared" si="80"/>
        <v>184.76360211796754</v>
      </c>
      <c r="O407" s="3">
        <f t="shared" si="76"/>
        <v>234.27742077280061</v>
      </c>
      <c r="P407" s="3">
        <f t="shared" si="77"/>
        <v>206.37455354797177</v>
      </c>
      <c r="Q407" s="3">
        <f t="shared" si="78"/>
        <v>47.904673655776854</v>
      </c>
      <c r="R407" s="3">
        <f t="shared" si="79"/>
        <v>2.796309102025476</v>
      </c>
      <c r="S407" s="3">
        <f t="shared" si="81"/>
        <v>951.1165591965422</v>
      </c>
    </row>
    <row r="408" spans="1:19" x14ac:dyDescent="0.3">
      <c r="A408" s="3"/>
      <c r="B408" s="3"/>
      <c r="C408" s="10">
        <v>2009.8712330000001</v>
      </c>
      <c r="D408" s="10">
        <v>385.09300000000002</v>
      </c>
      <c r="E408" s="4">
        <f t="shared" si="82"/>
        <v>2152</v>
      </c>
      <c r="F408" s="5">
        <f>F407*SUM(economy!Z198:AB198)/SUM(economy!Z197:AB197)</f>
        <v>23375.061977748319</v>
      </c>
      <c r="G408" s="13">
        <f t="shared" si="84"/>
        <v>186.19133423342481</v>
      </c>
      <c r="H408" s="13">
        <f t="shared" si="84"/>
        <v>235.82945687062829</v>
      </c>
      <c r="I408" s="13">
        <f t="shared" si="84"/>
        <v>207.11901102251016</v>
      </c>
      <c r="J408" s="13">
        <f t="shared" si="84"/>
        <v>47.913786270254285</v>
      </c>
      <c r="K408" s="13">
        <f t="shared" si="84"/>
        <v>2.7943496261974365</v>
      </c>
      <c r="L408" s="13">
        <f t="shared" si="83"/>
        <v>954.84793802301499</v>
      </c>
      <c r="M408" s="3">
        <v>0</v>
      </c>
      <c r="N408" s="3">
        <f t="shared" si="80"/>
        <v>186.19139526628865</v>
      </c>
      <c r="O408" s="3">
        <f t="shared" si="76"/>
        <v>235.82952142705932</v>
      </c>
      <c r="P408" s="3">
        <f t="shared" si="77"/>
        <v>207.11903493404986</v>
      </c>
      <c r="Q408" s="3">
        <f t="shared" si="78"/>
        <v>47.913786309627838</v>
      </c>
      <c r="R408" s="3">
        <f t="shared" si="79"/>
        <v>2.7943496261974365</v>
      </c>
      <c r="S408" s="3">
        <f t="shared" si="81"/>
        <v>954.8480875632232</v>
      </c>
    </row>
    <row r="409" spans="1:19" x14ac:dyDescent="0.3">
      <c r="A409" s="3"/>
      <c r="B409" s="3"/>
      <c r="C409" s="10">
        <v>2009.9534249999999</v>
      </c>
      <c r="D409" s="10">
        <v>385.00799999999998</v>
      </c>
      <c r="E409" s="4">
        <f t="shared" si="82"/>
        <v>2153</v>
      </c>
      <c r="F409" s="5">
        <f>F408*SUM(economy!Z199:AB199)/SUM(economy!Z198:AB198)</f>
        <v>23355.417366518224</v>
      </c>
      <c r="G409" s="13">
        <f t="shared" si="84"/>
        <v>187.61798120859254</v>
      </c>
      <c r="H409" s="13">
        <f t="shared" si="84"/>
        <v>237.37552448386393</v>
      </c>
      <c r="I409" s="13">
        <f t="shared" si="84"/>
        <v>207.85067849255361</v>
      </c>
      <c r="J409" s="13">
        <f t="shared" si="84"/>
        <v>47.920174169947778</v>
      </c>
      <c r="K409" s="13">
        <f t="shared" si="84"/>
        <v>2.792279472374311</v>
      </c>
      <c r="L409" s="13">
        <f t="shared" si="83"/>
        <v>958.55663782733211</v>
      </c>
      <c r="M409" s="3">
        <v>0</v>
      </c>
      <c r="N409" s="3">
        <f t="shared" si="80"/>
        <v>187.61804224145638</v>
      </c>
      <c r="O409" s="3">
        <f t="shared" si="76"/>
        <v>237.37558886269827</v>
      </c>
      <c r="P409" s="3">
        <f t="shared" si="77"/>
        <v>207.85070208313792</v>
      </c>
      <c r="Q409" s="3">
        <f t="shared" si="78"/>
        <v>47.920174207072044</v>
      </c>
      <c r="R409" s="3">
        <f t="shared" si="79"/>
        <v>2.792279472374311</v>
      </c>
      <c r="S409" s="3">
        <f t="shared" si="81"/>
        <v>958.55678686673889</v>
      </c>
    </row>
    <row r="410" spans="1:19" x14ac:dyDescent="0.3">
      <c r="A410" s="3"/>
      <c r="B410" s="3"/>
      <c r="C410" s="10">
        <v>2010.038356</v>
      </c>
      <c r="D410" s="10">
        <v>384.97199999999998</v>
      </c>
      <c r="E410" s="4">
        <f t="shared" si="82"/>
        <v>2154</v>
      </c>
      <c r="F410" s="5">
        <f>F409*SUM(economy!Z200:AB200)/SUM(economy!Z199:AB199)</f>
        <v>23334.93142968645</v>
      </c>
      <c r="G410" s="13">
        <f t="shared" si="84"/>
        <v>189.04342921687768</v>
      </c>
      <c r="H410" s="13">
        <f t="shared" si="84"/>
        <v>238.91549425443424</v>
      </c>
      <c r="I410" s="13">
        <f t="shared" si="84"/>
        <v>208.56957376808515</v>
      </c>
      <c r="J410" s="13">
        <f t="shared" si="84"/>
        <v>47.923891443470964</v>
      </c>
      <c r="K410" s="13">
        <f t="shared" si="84"/>
        <v>2.7901015783928891</v>
      </c>
      <c r="L410" s="13">
        <f t="shared" si="83"/>
        <v>962.24249026126085</v>
      </c>
      <c r="M410" s="3">
        <v>0</v>
      </c>
      <c r="N410" s="3">
        <f t="shared" si="80"/>
        <v>189.04349024974152</v>
      </c>
      <c r="O410" s="3">
        <f t="shared" si="76"/>
        <v>238.91555845616045</v>
      </c>
      <c r="P410" s="3">
        <f t="shared" si="77"/>
        <v>208.56959704202211</v>
      </c>
      <c r="Q410" s="3">
        <f t="shared" si="78"/>
        <v>47.923891478474438</v>
      </c>
      <c r="R410" s="3">
        <f t="shared" si="79"/>
        <v>2.7901015783928891</v>
      </c>
      <c r="S410" s="3">
        <f t="shared" si="81"/>
        <v>962.24263880479134</v>
      </c>
    </row>
    <row r="411" spans="1:19" x14ac:dyDescent="0.3">
      <c r="A411" s="3"/>
      <c r="B411" s="3"/>
      <c r="C411" s="10">
        <v>2010.123288</v>
      </c>
      <c r="D411" s="10">
        <v>384.72399999999999</v>
      </c>
      <c r="E411" s="4">
        <f t="shared" si="82"/>
        <v>2155</v>
      </c>
      <c r="F411" s="5">
        <f>F410*SUM(economy!Z201:AB201)/SUM(economy!Z200:AB200)</f>
        <v>23313.627466143796</v>
      </c>
      <c r="G411" s="13">
        <f t="shared" si="84"/>
        <v>190.46762690976934</v>
      </c>
      <c r="H411" s="13">
        <f t="shared" si="84"/>
        <v>240.44930395997761</v>
      </c>
      <c r="I411" s="13">
        <f t="shared" si="84"/>
        <v>209.27574188903139</v>
      </c>
      <c r="J411" s="13">
        <f t="shared" si="84"/>
        <v>47.924991908164557</v>
      </c>
      <c r="K411" s="13">
        <f t="shared" si="84"/>
        <v>2.7878188378476385</v>
      </c>
      <c r="L411" s="13">
        <f t="shared" si="83"/>
        <v>965.9054835047906</v>
      </c>
      <c r="M411" s="3">
        <v>0</v>
      </c>
      <c r="N411" s="3">
        <f t="shared" si="80"/>
        <v>190.46768794263318</v>
      </c>
      <c r="O411" s="3">
        <f t="shared" si="76"/>
        <v>240.44936798508294</v>
      </c>
      <c r="P411" s="3">
        <f t="shared" si="77"/>
        <v>209.27576485057122</v>
      </c>
      <c r="Q411" s="3">
        <f t="shared" si="78"/>
        <v>47.924991941168393</v>
      </c>
      <c r="R411" s="3">
        <f t="shared" si="79"/>
        <v>2.7878188378476385</v>
      </c>
      <c r="S411" s="3">
        <f t="shared" si="81"/>
        <v>965.90563155730342</v>
      </c>
    </row>
    <row r="412" spans="1:19" x14ac:dyDescent="0.3">
      <c r="A412" s="3"/>
      <c r="B412" s="3"/>
      <c r="C412" s="10">
        <v>2010.2</v>
      </c>
      <c r="D412" s="10">
        <v>384.62200000000001</v>
      </c>
      <c r="E412" s="4">
        <f t="shared" si="82"/>
        <v>2156</v>
      </c>
      <c r="F412" s="5">
        <f>F411*SUM(economy!Z202:AB202)/SUM(economy!Z201:AB201)</f>
        <v>23291.528391761643</v>
      </c>
      <c r="G412" s="13">
        <f t="shared" si="84"/>
        <v>191.89052436075463</v>
      </c>
      <c r="H412" s="13">
        <f t="shared" si="84"/>
        <v>241.97689373699734</v>
      </c>
      <c r="I412" s="13">
        <f t="shared" si="84"/>
        <v>209.96923079106813</v>
      </c>
      <c r="J412" s="13">
        <f t="shared" si="84"/>
        <v>47.923529041565374</v>
      </c>
      <c r="K412" s="13">
        <f t="shared" si="84"/>
        <v>2.78543409963696</v>
      </c>
      <c r="L412" s="13">
        <f t="shared" si="83"/>
        <v>969.54561203002243</v>
      </c>
      <c r="M412" s="3">
        <v>0</v>
      </c>
      <c r="N412" s="3">
        <f t="shared" si="80"/>
        <v>191.89058539361847</v>
      </c>
      <c r="O412" s="3">
        <f t="shared" si="76"/>
        <v>241.97695758596768</v>
      </c>
      <c r="P412" s="3">
        <f t="shared" si="77"/>
        <v>209.96925344440402</v>
      </c>
      <c r="Q412" s="3">
        <f t="shared" si="78"/>
        <v>47.923529072683806</v>
      </c>
      <c r="R412" s="3">
        <f t="shared" si="79"/>
        <v>2.78543409963696</v>
      </c>
      <c r="S412" s="3">
        <f t="shared" si="81"/>
        <v>969.54575959631086</v>
      </c>
    </row>
    <row r="413" spans="1:19" x14ac:dyDescent="0.3">
      <c r="A413" s="3"/>
      <c r="B413" s="3"/>
      <c r="C413" s="10">
        <v>2010.284932</v>
      </c>
      <c r="D413" s="10">
        <v>384.90800000000002</v>
      </c>
      <c r="E413" s="4">
        <f t="shared" si="82"/>
        <v>2157</v>
      </c>
      <c r="F413" s="5">
        <f>F412*SUM(economy!Z203:AB203)/SUM(economy!Z202:AB202)</f>
        <v>23268.656737272788</v>
      </c>
      <c r="G413" s="13">
        <f t="shared" si="84"/>
        <v>193.31207304194194</v>
      </c>
      <c r="H413" s="13">
        <f t="shared" si="84"/>
        <v>243.49820603840797</v>
      </c>
      <c r="I413" s="13">
        <f t="shared" si="84"/>
        <v>210.65009120920905</v>
      </c>
      <c r="J413" s="13">
        <f t="shared" si="84"/>
        <v>47.919555955862933</v>
      </c>
      <c r="K413" s="13">
        <f t="shared" si="84"/>
        <v>2.7829501675675861</v>
      </c>
      <c r="L413" s="13">
        <f t="shared" si="83"/>
        <v>973.16287641298959</v>
      </c>
      <c r="M413" s="3">
        <v>0</v>
      </c>
      <c r="N413" s="3">
        <f t="shared" si="80"/>
        <v>193.31213407480578</v>
      </c>
      <c r="O413" s="3">
        <f t="shared" si="76"/>
        <v>243.49826971172789</v>
      </c>
      <c r="P413" s="3">
        <f t="shared" si="77"/>
        <v>210.65011355847787</v>
      </c>
      <c r="Q413" s="3">
        <f t="shared" si="78"/>
        <v>47.919555985203672</v>
      </c>
      <c r="R413" s="3">
        <f t="shared" si="79"/>
        <v>2.7829501675675861</v>
      </c>
      <c r="S413" s="3">
        <f t="shared" si="81"/>
        <v>973.16302349778289</v>
      </c>
    </row>
    <row r="414" spans="1:19" x14ac:dyDescent="0.3">
      <c r="A414" s="3"/>
      <c r="B414" s="3"/>
      <c r="C414" s="10">
        <v>2010.367123</v>
      </c>
      <c r="D414" s="10">
        <v>385.30099999999999</v>
      </c>
      <c r="E414" s="4">
        <f t="shared" si="82"/>
        <v>2158</v>
      </c>
      <c r="F414" s="5">
        <f>F413*SUM(economy!Z204:AB204)/SUM(economy!Z203:AB203)</f>
        <v>23245.034646580621</v>
      </c>
      <c r="G414" s="13">
        <f t="shared" si="84"/>
        <v>194.73222580055483</v>
      </c>
      <c r="H414" s="13">
        <f t="shared" si="84"/>
        <v>245.0131855909996</v>
      </c>
      <c r="I414" s="13">
        <f t="shared" si="84"/>
        <v>211.31837658236998</v>
      </c>
      <c r="J414" s="13">
        <f t="shared" si="84"/>
        <v>47.913125373566565</v>
      </c>
      <c r="K414" s="13">
        <f t="shared" si="84"/>
        <v>2.7803698000151464</v>
      </c>
      <c r="L414" s="13">
        <f t="shared" si="83"/>
        <v>976.75728314750609</v>
      </c>
      <c r="M414" s="3">
        <v>0</v>
      </c>
      <c r="N414" s="3">
        <f t="shared" si="80"/>
        <v>194.73228683341867</v>
      </c>
      <c r="O414" s="3">
        <f t="shared" si="76"/>
        <v>245.01324908915228</v>
      </c>
      <c r="P414" s="3">
        <f t="shared" si="77"/>
        <v>211.31839863165314</v>
      </c>
      <c r="Q414" s="3">
        <f t="shared" si="78"/>
        <v>47.913125401231163</v>
      </c>
      <c r="R414" s="3">
        <f t="shared" si="79"/>
        <v>2.7803698000151464</v>
      </c>
      <c r="S414" s="3">
        <f t="shared" si="81"/>
        <v>976.75742975547041</v>
      </c>
    </row>
    <row r="415" spans="1:19" x14ac:dyDescent="0.3">
      <c r="A415" s="3"/>
      <c r="B415" s="3"/>
      <c r="C415" s="10">
        <v>2010.452055</v>
      </c>
      <c r="D415" s="10">
        <v>385.803</v>
      </c>
      <c r="E415" s="4">
        <f t="shared" si="82"/>
        <v>2159</v>
      </c>
      <c r="F415" s="5">
        <f>F414*SUM(economy!Z205:AB205)/SUM(economy!Z204:AB204)</f>
        <v>23220.683875480132</v>
      </c>
      <c r="G415" s="13">
        <f t="shared" si="84"/>
        <v>196.15093683532265</v>
      </c>
      <c r="H415" s="13">
        <f t="shared" si="84"/>
        <v>246.52177935286025</v>
      </c>
      <c r="I415" s="13">
        <f t="shared" si="84"/>
        <v>211.97414295896041</v>
      </c>
      <c r="J415" s="13">
        <f t="shared" si="84"/>
        <v>47.904289604364081</v>
      </c>
      <c r="K415" s="13">
        <f t="shared" si="84"/>
        <v>2.777695709638909</v>
      </c>
      <c r="L415" s="13">
        <f t="shared" si="83"/>
        <v>980.32884446114633</v>
      </c>
      <c r="M415" s="3">
        <v>0</v>
      </c>
      <c r="N415" s="3">
        <f t="shared" si="80"/>
        <v>196.15099786818649</v>
      </c>
      <c r="O415" s="3">
        <f t="shared" si="76"/>
        <v>246.52184267632762</v>
      </c>
      <c r="P415" s="3">
        <f t="shared" si="77"/>
        <v>211.97416471228453</v>
      </c>
      <c r="Q415" s="3">
        <f t="shared" si="78"/>
        <v>47.904289630448289</v>
      </c>
      <c r="R415" s="3">
        <f t="shared" si="79"/>
        <v>2.777695709638909</v>
      </c>
      <c r="S415" s="3">
        <f t="shared" si="81"/>
        <v>980.32899059688577</v>
      </c>
    </row>
    <row r="416" spans="1:19" x14ac:dyDescent="0.3">
      <c r="A416" s="3"/>
      <c r="B416" s="3"/>
      <c r="C416" s="10">
        <v>2010.5342470000001</v>
      </c>
      <c r="D416" s="10">
        <v>386.45299999999997</v>
      </c>
      <c r="E416" s="4">
        <f t="shared" si="82"/>
        <v>2160</v>
      </c>
      <c r="F416" s="5">
        <f>F415*SUM(economy!Z206:AB206)/SUM(economy!Z205:AB205)</f>
        <v>23195.625790774768</v>
      </c>
      <c r="G416" s="13">
        <f t="shared" si="84"/>
        <v>197.56816167279328</v>
      </c>
      <c r="H416" s="13">
        <f t="shared" si="84"/>
        <v>248.02393647079555</v>
      </c>
      <c r="I416" s="13">
        <f t="shared" si="84"/>
        <v>212.61744890354976</v>
      </c>
      <c r="J416" s="13">
        <f t="shared" si="84"/>
        <v>47.893100523152356</v>
      </c>
      <c r="K416" s="13">
        <f t="shared" si="84"/>
        <v>2.7749305631487147</v>
      </c>
      <c r="L416" s="13">
        <f t="shared" si="83"/>
        <v>983.87757813343967</v>
      </c>
      <c r="M416" s="3">
        <v>0</v>
      </c>
      <c r="N416" s="3">
        <f t="shared" si="80"/>
        <v>197.56822270565712</v>
      </c>
      <c r="O416" s="3">
        <f t="shared" si="76"/>
        <v>248.02399962005819</v>
      </c>
      <c r="P416" s="3">
        <f t="shared" si="77"/>
        <v>212.61747036488737</v>
      </c>
      <c r="Q416" s="3">
        <f t="shared" si="78"/>
        <v>47.893100547746457</v>
      </c>
      <c r="R416" s="3">
        <f t="shared" si="79"/>
        <v>2.7749305631487147</v>
      </c>
      <c r="S416" s="3">
        <f t="shared" si="81"/>
        <v>983.87772380149784</v>
      </c>
    </row>
    <row r="417" spans="1:19" x14ac:dyDescent="0.3">
      <c r="A417" s="3"/>
      <c r="B417" s="3"/>
      <c r="C417" s="10">
        <v>2010.6191779999999</v>
      </c>
      <c r="D417" s="10">
        <v>387.10199999999998</v>
      </c>
      <c r="E417" s="4">
        <f t="shared" si="82"/>
        <v>2161</v>
      </c>
      <c r="F417" s="5">
        <f>F416*SUM(economy!Z207:AB207)/SUM(economy!Z206:AB206)</f>
        <v>23169.881369772669</v>
      </c>
      <c r="G417" s="13">
        <f t="shared" si="84"/>
        <v>198.98385714359173</v>
      </c>
      <c r="H417" s="13">
        <f t="shared" si="84"/>
        <v>249.51960823778242</v>
      </c>
      <c r="I417" s="13">
        <f t="shared" si="84"/>
        <v>213.24835540465392</v>
      </c>
      <c r="J417" s="13">
        <f t="shared" si="84"/>
        <v>47.879609549219253</v>
      </c>
      <c r="K417" s="13">
        <f t="shared" si="84"/>
        <v>2.7720769811221548</v>
      </c>
      <c r="L417" s="13">
        <f t="shared" si="83"/>
        <v>987.40350731636943</v>
      </c>
      <c r="M417" s="3">
        <v>0</v>
      </c>
      <c r="N417" s="3">
        <f t="shared" si="80"/>
        <v>198.98391817645557</v>
      </c>
      <c r="O417" s="3">
        <f t="shared" si="76"/>
        <v>249.51967121331958</v>
      </c>
      <c r="P417" s="3">
        <f t="shared" si="77"/>
        <v>213.24837657792426</v>
      </c>
      <c r="Q417" s="3">
        <f t="shared" si="78"/>
        <v>47.879609572408377</v>
      </c>
      <c r="R417" s="3">
        <f t="shared" si="79"/>
        <v>2.7720769811221548</v>
      </c>
      <c r="S417" s="3">
        <f t="shared" si="81"/>
        <v>987.4036525212299</v>
      </c>
    </row>
    <row r="418" spans="1:19" x14ac:dyDescent="0.3">
      <c r="A418" s="3"/>
      <c r="B418" s="3"/>
      <c r="C418" s="10">
        <v>2010.7041099999999</v>
      </c>
      <c r="D418" s="10">
        <v>387.44600000000003</v>
      </c>
      <c r="E418" s="4">
        <f t="shared" si="82"/>
        <v>2162</v>
      </c>
      <c r="F418" s="5">
        <f>F417*SUM(economy!Z208:AB208)/SUM(economy!Z207:AB207)</f>
        <v>23143.471200146541</v>
      </c>
      <c r="G418" s="13">
        <f t="shared" si="84"/>
        <v>200.39798135864828</v>
      </c>
      <c r="H418" s="13">
        <f t="shared" si="84"/>
        <v>251.00874805049253</v>
      </c>
      <c r="I418" s="13">
        <f t="shared" si="84"/>
        <v>213.86692578368385</v>
      </c>
      <c r="J418" s="13">
        <f t="shared" si="84"/>
        <v>47.863867626555759</v>
      </c>
      <c r="K418" s="13">
        <f t="shared" si="84"/>
        <v>2.7691375378700318</v>
      </c>
      <c r="L418" s="13">
        <f t="shared" si="83"/>
        <v>990.90666035725042</v>
      </c>
      <c r="M418" s="3">
        <v>0</v>
      </c>
      <c r="N418" s="3">
        <f t="shared" si="80"/>
        <v>200.39804239151212</v>
      </c>
      <c r="O418" s="3">
        <f t="shared" si="76"/>
        <v>251.00881085278212</v>
      </c>
      <c r="P418" s="3">
        <f t="shared" si="77"/>
        <v>213.86694667275353</v>
      </c>
      <c r="Q418" s="3">
        <f t="shared" si="78"/>
        <v>47.863867648420168</v>
      </c>
      <c r="R418" s="3">
        <f t="shared" si="79"/>
        <v>2.7691375378700318</v>
      </c>
      <c r="S418" s="3">
        <f t="shared" si="81"/>
        <v>990.906805103338</v>
      </c>
    </row>
    <row r="419" spans="1:19" x14ac:dyDescent="0.3">
      <c r="A419" s="3"/>
      <c r="B419" s="3"/>
      <c r="C419" s="10">
        <v>2010.7863010000001</v>
      </c>
      <c r="D419" s="10">
        <v>387.43099999999998</v>
      </c>
      <c r="E419" s="4">
        <f t="shared" si="82"/>
        <v>2163</v>
      </c>
      <c r="F419" s="5">
        <f>F418*SUM(economy!Z209:AB209)/SUM(economy!Z208:AB208)</f>
        <v>23116.415480141721</v>
      </c>
      <c r="G419" s="13">
        <f t="shared" si="84"/>
        <v>201.81049368541778</v>
      </c>
      <c r="H419" s="13">
        <f t="shared" si="84"/>
        <v>252.49131136691952</v>
      </c>
      <c r="I419" s="13">
        <f t="shared" si="84"/>
        <v>214.47322560509519</v>
      </c>
      <c r="J419" s="13">
        <f t="shared" si="84"/>
        <v>47.845925205276338</v>
      </c>
      <c r="K419" s="13">
        <f t="shared" si="84"/>
        <v>2.7661147613481796</v>
      </c>
      <c r="L419" s="13">
        <f t="shared" si="83"/>
        <v>994.38707062405695</v>
      </c>
      <c r="M419" s="3">
        <v>0</v>
      </c>
      <c r="N419" s="3">
        <f t="shared" si="80"/>
        <v>201.81055471828162</v>
      </c>
      <c r="O419" s="3">
        <f t="shared" si="76"/>
        <v>252.49137399643811</v>
      </c>
      <c r="P419" s="3">
        <f t="shared" si="77"/>
        <v>214.47324621377891</v>
      </c>
      <c r="Q419" s="3">
        <f t="shared" si="78"/>
        <v>47.845925225891698</v>
      </c>
      <c r="R419" s="3">
        <f t="shared" si="79"/>
        <v>2.7661147613481796</v>
      </c>
      <c r="S419" s="3">
        <f t="shared" si="81"/>
        <v>994.38721491573858</v>
      </c>
    </row>
    <row r="420" spans="1:19" x14ac:dyDescent="0.3">
      <c r="A420" s="3"/>
      <c r="B420" s="3"/>
      <c r="C420" s="10">
        <v>2010.8712330000001</v>
      </c>
      <c r="D420" s="10">
        <v>387.28699999999998</v>
      </c>
      <c r="E420" s="4">
        <f t="shared" si="82"/>
        <v>2164</v>
      </c>
      <c r="F420" s="5">
        <f>F419*SUM(economy!Z210:AB210)/SUM(economy!Z209:AB209)</f>
        <v>23088.734019116313</v>
      </c>
      <c r="G420" s="13">
        <f t="shared" si="84"/>
        <v>203.22135472411188</v>
      </c>
      <c r="H420" s="13">
        <f t="shared" si="84"/>
        <v>253.96725566414224</v>
      </c>
      <c r="I420" s="13">
        <f t="shared" si="84"/>
        <v>215.06732258777532</v>
      </c>
      <c r="J420" s="13">
        <f t="shared" si="84"/>
        <v>47.825832224125058</v>
      </c>
      <c r="K420" s="13">
        <f t="shared" si="84"/>
        <v>2.7630111331137464</v>
      </c>
      <c r="L420" s="13">
        <f t="shared" si="83"/>
        <v>997.84477633326833</v>
      </c>
      <c r="M420" s="3">
        <v>0</v>
      </c>
      <c r="N420" s="3">
        <f t="shared" si="80"/>
        <v>203.22141575697572</v>
      </c>
      <c r="O420" s="3">
        <f t="shared" si="76"/>
        <v>253.96731812136514</v>
      </c>
      <c r="P420" s="3">
        <f t="shared" si="77"/>
        <v>215.06734291983659</v>
      </c>
      <c r="Q420" s="3">
        <f t="shared" si="78"/>
        <v>47.825832243562729</v>
      </c>
      <c r="R420" s="3">
        <f t="shared" si="79"/>
        <v>2.7630111331137464</v>
      </c>
      <c r="S420" s="3">
        <f t="shared" si="81"/>
        <v>997.84492017485388</v>
      </c>
    </row>
    <row r="421" spans="1:19" x14ac:dyDescent="0.3">
      <c r="A421" s="3"/>
      <c r="B421" s="3"/>
      <c r="C421" s="10">
        <v>2010.9534249999999</v>
      </c>
      <c r="D421" s="10">
        <v>387.04399999999998</v>
      </c>
      <c r="E421" s="4">
        <f t="shared" si="82"/>
        <v>2165</v>
      </c>
      <c r="F421" s="5">
        <f>F420*SUM(economy!Z211:AB211)/SUM(economy!Z210:AB210)</f>
        <v>23060.446238398705</v>
      </c>
      <c r="G421" s="13">
        <f t="shared" si="84"/>
        <v>204.63052628396406</v>
      </c>
      <c r="H421" s="13">
        <f t="shared" si="84"/>
        <v>255.43654039625503</v>
      </c>
      <c r="I421" s="13">
        <f t="shared" si="84"/>
        <v>215.64928651770074</v>
      </c>
      <c r="J421" s="13">
        <f t="shared" si="84"/>
        <v>47.803638094044601</v>
      </c>
      <c r="K421" s="13">
        <f t="shared" si="84"/>
        <v>2.7598290883240386</v>
      </c>
      <c r="L421" s="13">
        <f t="shared" si="83"/>
        <v>1001.2798203802885</v>
      </c>
      <c r="M421" s="3">
        <v>0</v>
      </c>
      <c r="N421" s="3">
        <f t="shared" si="80"/>
        <v>204.6305873168279</v>
      </c>
      <c r="O421" s="3">
        <f t="shared" si="76"/>
        <v>255.43660268165624</v>
      </c>
      <c r="P421" s="3">
        <f t="shared" si="77"/>
        <v>215.64930657685255</v>
      </c>
      <c r="Q421" s="3">
        <f t="shared" si="78"/>
        <v>47.803638112371857</v>
      </c>
      <c r="R421" s="3">
        <f t="shared" si="79"/>
        <v>2.7598290883240386</v>
      </c>
      <c r="S421" s="3">
        <f t="shared" si="81"/>
        <v>1001.2799637760327</v>
      </c>
    </row>
    <row r="422" spans="1:19" x14ac:dyDescent="0.3">
      <c r="A422" s="3"/>
      <c r="B422" s="3"/>
      <c r="C422" s="10">
        <v>2011.038356</v>
      </c>
      <c r="D422" s="10">
        <v>386.892</v>
      </c>
      <c r="E422" s="4">
        <f t="shared" si="82"/>
        <v>2166</v>
      </c>
      <c r="F422" s="5">
        <f>F421*SUM(economy!Z212:AB212)/SUM(economy!Z211:AB211)</f>
        <v>23031.571172447388</v>
      </c>
      <c r="G422" s="13">
        <f t="shared" si="84"/>
        <v>206.03797135954707</v>
      </c>
      <c r="H422" s="13">
        <f t="shared" si="84"/>
        <v>256.8991269524941</v>
      </c>
      <c r="I422" s="13">
        <f t="shared" si="84"/>
        <v>216.21918916189583</v>
      </c>
      <c r="J422" s="13">
        <f t="shared" si="84"/>
        <v>47.779391682784457</v>
      </c>
      <c r="K422" s="13">
        <f t="shared" si="84"/>
        <v>2.7565710157760792</v>
      </c>
      <c r="L422" s="13">
        <f t="shared" si="83"/>
        <v>1004.6922501724976</v>
      </c>
      <c r="M422" s="3">
        <v>0</v>
      </c>
      <c r="N422" s="3">
        <f t="shared" si="80"/>
        <v>206.03803239241091</v>
      </c>
      <c r="O422" s="3">
        <f t="shared" si="76"/>
        <v>256.89918906654634</v>
      </c>
      <c r="P422" s="3">
        <f t="shared" si="77"/>
        <v>216.21920895180136</v>
      </c>
      <c r="Q422" s="3">
        <f t="shared" si="78"/>
        <v>47.779391700064735</v>
      </c>
      <c r="R422" s="3">
        <f t="shared" si="79"/>
        <v>2.7565710157760792</v>
      </c>
      <c r="S422" s="3">
        <f t="shared" si="81"/>
        <v>1004.6923931265994</v>
      </c>
    </row>
    <row r="423" spans="1:19" x14ac:dyDescent="0.3">
      <c r="A423" s="3"/>
      <c r="B423" s="3"/>
      <c r="C423" s="10">
        <v>2011.123288</v>
      </c>
      <c r="D423" s="10">
        <v>386.97300000000001</v>
      </c>
      <c r="E423" s="4">
        <f t="shared" si="82"/>
        <v>2167</v>
      </c>
      <c r="F423" s="5">
        <f>F422*SUM(economy!Z213:AB213)/SUM(economy!Z212:AB212)</f>
        <v>23002.127470298012</v>
      </c>
      <c r="G423" s="13">
        <f t="shared" ref="G423:K438" si="85">G422*(1-G$5)+G$4*$F422*$L$4/1000</f>
        <v>207.44365410716122</v>
      </c>
      <c r="H423" s="13">
        <f t="shared" si="85"/>
        <v>258.35497861558821</v>
      </c>
      <c r="I423" s="13">
        <f t="shared" si="85"/>
        <v>216.77710418372078</v>
      </c>
      <c r="J423" s="13">
        <f t="shared" si="85"/>
        <v>47.753141300524604</v>
      </c>
      <c r="K423" s="13">
        <f t="shared" si="85"/>
        <v>2.7532392579850509</v>
      </c>
      <c r="L423" s="13">
        <f t="shared" si="83"/>
        <v>1008.0821174649798</v>
      </c>
      <c r="M423" s="3">
        <v>0</v>
      </c>
      <c r="N423" s="3">
        <f t="shared" si="80"/>
        <v>207.44371514002506</v>
      </c>
      <c r="O423" s="3">
        <f t="shared" si="76"/>
        <v>258.35504055876282</v>
      </c>
      <c r="P423" s="3">
        <f t="shared" si="77"/>
        <v>216.77712370799404</v>
      </c>
      <c r="Q423" s="3">
        <f t="shared" si="78"/>
        <v>47.753141316817711</v>
      </c>
      <c r="R423" s="3">
        <f t="shared" si="79"/>
        <v>2.7532392579850509</v>
      </c>
      <c r="S423" s="3">
        <f t="shared" si="81"/>
        <v>1008.0822599815847</v>
      </c>
    </row>
    <row r="424" spans="1:19" x14ac:dyDescent="0.3">
      <c r="A424" s="3"/>
      <c r="B424" s="3"/>
      <c r="C424" s="10">
        <v>2011.2</v>
      </c>
      <c r="D424" s="10">
        <v>387.01499999999999</v>
      </c>
      <c r="E424" s="4">
        <f t="shared" si="82"/>
        <v>2168</v>
      </c>
      <c r="F424" s="5">
        <f>F423*SUM(economy!Z214:AB214)/SUM(economy!Z213:AB213)</f>
        <v>22972.133397283615</v>
      </c>
      <c r="G424" s="13">
        <f t="shared" si="85"/>
        <v>208.84753982131087</v>
      </c>
      <c r="H424" s="13">
        <f t="shared" si="85"/>
        <v>259.80406052035949</v>
      </c>
      <c r="I424" s="13">
        <f t="shared" si="85"/>
        <v>217.32310705951383</v>
      </c>
      <c r="J424" s="13">
        <f t="shared" si="85"/>
        <v>47.724934686490251</v>
      </c>
      <c r="K424" s="13">
        <f t="shared" si="85"/>
        <v>2.7498361112998131</v>
      </c>
      <c r="L424" s="13">
        <f t="shared" si="83"/>
        <v>1011.4494781989742</v>
      </c>
      <c r="M424" s="3">
        <v>0</v>
      </c>
      <c r="N424" s="3">
        <f t="shared" si="80"/>
        <v>208.84760085417471</v>
      </c>
      <c r="O424" s="3">
        <f t="shared" si="76"/>
        <v>259.80412229312662</v>
      </c>
      <c r="P424" s="3">
        <f t="shared" si="77"/>
        <v>217.32312632172028</v>
      </c>
      <c r="Q424" s="3">
        <f t="shared" si="78"/>
        <v>47.724934701852582</v>
      </c>
      <c r="R424" s="3">
        <f t="shared" si="79"/>
        <v>2.7498361112998131</v>
      </c>
      <c r="S424" s="3">
        <f t="shared" si="81"/>
        <v>1011.449620282174</v>
      </c>
    </row>
    <row r="425" spans="1:19" x14ac:dyDescent="0.3">
      <c r="A425" s="3"/>
      <c r="B425" s="3"/>
      <c r="C425" s="10">
        <v>2011.284932</v>
      </c>
      <c r="D425" s="10">
        <v>387.01</v>
      </c>
      <c r="E425" s="4">
        <f t="shared" si="82"/>
        <v>2169</v>
      </c>
      <c r="F425" s="5">
        <f>F424*SUM(economy!Z215:AB215)/SUM(economy!Z214:AB214)</f>
        <v>22941.606837013664</v>
      </c>
      <c r="G425" s="13">
        <f t="shared" si="85"/>
        <v>210.24959491128593</v>
      </c>
      <c r="H425" s="13">
        <f t="shared" si="85"/>
        <v>261.24633961259997</v>
      </c>
      <c r="I425" s="13">
        <f t="shared" si="85"/>
        <v>217.8572749966109</v>
      </c>
      <c r="J425" s="13">
        <f t="shared" si="85"/>
        <v>47.694818996533208</v>
      </c>
      <c r="K425" s="13">
        <f t="shared" si="85"/>
        <v>2.746363826053726</v>
      </c>
      <c r="L425" s="13">
        <f t="shared" si="83"/>
        <v>1014.7943923430838</v>
      </c>
      <c r="M425" s="3">
        <v>0</v>
      </c>
      <c r="N425" s="3">
        <f t="shared" si="80"/>
        <v>210.24965594414977</v>
      </c>
      <c r="O425" s="3">
        <f t="shared" si="76"/>
        <v>261.24640121542836</v>
      </c>
      <c r="P425" s="3">
        <f t="shared" si="77"/>
        <v>217.85729400026815</v>
      </c>
      <c r="Q425" s="3">
        <f t="shared" si="78"/>
        <v>47.694819011017934</v>
      </c>
      <c r="R425" s="3">
        <f t="shared" si="79"/>
        <v>2.746363826053726</v>
      </c>
      <c r="S425" s="3">
        <f t="shared" si="81"/>
        <v>1014.7945339969179</v>
      </c>
    </row>
    <row r="426" spans="1:19" x14ac:dyDescent="0.3">
      <c r="A426" s="3"/>
      <c r="B426" s="3"/>
      <c r="C426" s="10">
        <v>2011.367123</v>
      </c>
      <c r="D426" s="10">
        <v>387.279</v>
      </c>
      <c r="E426" s="4">
        <f t="shared" si="82"/>
        <v>2170</v>
      </c>
      <c r="F426" s="5">
        <f>F425*SUM(economy!Z216:AB216)/SUM(economy!Z215:AB215)</f>
        <v>22910.565293598003</v>
      </c>
      <c r="G426" s="13">
        <f t="shared" si="85"/>
        <v>211.64978687786422</v>
      </c>
      <c r="H426" s="13">
        <f t="shared" si="85"/>
        <v>262.68178460824709</v>
      </c>
      <c r="I426" s="13">
        <f t="shared" si="85"/>
        <v>218.37968685276294</v>
      </c>
      <c r="J426" s="13">
        <f t="shared" si="85"/>
        <v>47.662840791654894</v>
      </c>
      <c r="K426" s="13">
        <f t="shared" si="85"/>
        <v>2.7428246067490463</v>
      </c>
      <c r="L426" s="13">
        <f t="shared" si="83"/>
        <v>1018.1169237372782</v>
      </c>
      <c r="M426" s="3">
        <v>0</v>
      </c>
      <c r="N426" s="3">
        <f t="shared" si="80"/>
        <v>211.64984791072806</v>
      </c>
      <c r="O426" s="3">
        <f t="shared" si="76"/>
        <v>262.68184604160422</v>
      </c>
      <c r="P426" s="3">
        <f t="shared" si="77"/>
        <v>218.37970560134141</v>
      </c>
      <c r="Q426" s="3">
        <f t="shared" si="78"/>
        <v>47.662840805312157</v>
      </c>
      <c r="R426" s="3">
        <f t="shared" si="79"/>
        <v>2.7428246067490463</v>
      </c>
      <c r="S426" s="3">
        <f t="shared" si="81"/>
        <v>1018.1170649657349</v>
      </c>
    </row>
    <row r="427" spans="1:19" x14ac:dyDescent="0.3">
      <c r="A427" s="3"/>
      <c r="B427" s="3"/>
      <c r="C427" s="10">
        <v>2011.452055</v>
      </c>
      <c r="D427" s="10">
        <v>387.709</v>
      </c>
      <c r="E427" s="4">
        <f t="shared" si="82"/>
        <v>2171</v>
      </c>
      <c r="F427" s="5">
        <f>F426*SUM(economy!Z217:AB217)/SUM(economy!Z216:AB216)</f>
        <v>22879.025894102233</v>
      </c>
      <c r="G427" s="13">
        <f t="shared" si="85"/>
        <v>213.04808429014955</v>
      </c>
      <c r="H427" s="13">
        <f t="shared" si="85"/>
        <v>264.11036595287987</v>
      </c>
      <c r="I427" s="13">
        <f t="shared" si="85"/>
        <v>218.89042305696907</v>
      </c>
      <c r="J427" s="13">
        <f t="shared" si="85"/>
        <v>47.629046027446108</v>
      </c>
      <c r="K427" s="13">
        <f t="shared" si="85"/>
        <v>2.7392206122731775</v>
      </c>
      <c r="L427" s="13">
        <f t="shared" si="83"/>
        <v>1021.4171399397177</v>
      </c>
      <c r="M427" s="3">
        <v>0</v>
      </c>
      <c r="N427" s="3">
        <f t="shared" si="80"/>
        <v>213.04814532301339</v>
      </c>
      <c r="O427" s="3">
        <f t="shared" si="76"/>
        <v>264.11042721723203</v>
      </c>
      <c r="P427" s="3">
        <f t="shared" si="77"/>
        <v>218.89044155389257</v>
      </c>
      <c r="Q427" s="3">
        <f t="shared" si="78"/>
        <v>47.629046040323175</v>
      </c>
      <c r="R427" s="3">
        <f t="shared" si="79"/>
        <v>2.7392206122731775</v>
      </c>
      <c r="S427" s="3">
        <f t="shared" si="81"/>
        <v>1021.4172807467343</v>
      </c>
    </row>
    <row r="428" spans="1:19" x14ac:dyDescent="0.3">
      <c r="A428" s="3"/>
      <c r="B428" s="3"/>
      <c r="C428" s="10">
        <v>2011.5342470000001</v>
      </c>
      <c r="D428" s="10">
        <v>388.05500000000001</v>
      </c>
      <c r="E428" s="4">
        <f t="shared" si="82"/>
        <v>2172</v>
      </c>
      <c r="F428" s="5">
        <f>F427*SUM(economy!Z218:AB218)/SUM(economy!Z217:AB217)</f>
        <v>22847.00539122101</v>
      </c>
      <c r="G428" s="13">
        <f t="shared" si="85"/>
        <v>214.44445676255955</v>
      </c>
      <c r="H428" s="13">
        <f t="shared" si="85"/>
        <v>265.53205578155774</v>
      </c>
      <c r="I428" s="13">
        <f t="shared" si="85"/>
        <v>219.38956553174106</v>
      </c>
      <c r="J428" s="13">
        <f t="shared" si="85"/>
        <v>47.593480044418186</v>
      </c>
      <c r="K428" s="13">
        <f t="shared" si="85"/>
        <v>2.7355539561451057</v>
      </c>
      <c r="L428" s="13">
        <f t="shared" si="83"/>
        <v>1024.6951120764215</v>
      </c>
      <c r="M428" s="3">
        <v>0</v>
      </c>
      <c r="N428" s="3">
        <f t="shared" si="80"/>
        <v>214.44451779542339</v>
      </c>
      <c r="O428" s="3">
        <f t="shared" si="76"/>
        <v>265.53211687736984</v>
      </c>
      <c r="P428" s="3">
        <f t="shared" si="77"/>
        <v>219.38958378038745</v>
      </c>
      <c r="Q428" s="3">
        <f t="shared" si="78"/>
        <v>47.593480056559628</v>
      </c>
      <c r="R428" s="3">
        <f t="shared" si="79"/>
        <v>2.7355539561451057</v>
      </c>
      <c r="S428" s="3">
        <f t="shared" si="81"/>
        <v>1024.6952524658855</v>
      </c>
    </row>
    <row r="429" spans="1:19" x14ac:dyDescent="0.3">
      <c r="A429" s="3"/>
      <c r="B429" s="3"/>
      <c r="C429" s="10">
        <v>2011.6191779999999</v>
      </c>
      <c r="D429" s="10">
        <v>388.49599999999998</v>
      </c>
      <c r="E429" s="4">
        <f t="shared" si="82"/>
        <v>2173</v>
      </c>
      <c r="F429" s="5">
        <f>F428*SUM(economy!Z219:AB219)/SUM(economy!Z218:AB218)</f>
        <v>22814.520166156697</v>
      </c>
      <c r="G429" s="13">
        <f t="shared" si="85"/>
        <v>215.83887493197679</v>
      </c>
      <c r="H429" s="13">
        <f t="shared" si="85"/>
        <v>266.9468278790203</v>
      </c>
      <c r="I429" s="13">
        <f t="shared" si="85"/>
        <v>219.87719761681308</v>
      </c>
      <c r="J429" s="13">
        <f t="shared" si="85"/>
        <v>47.556187559200296</v>
      </c>
      <c r="K429" s="13">
        <f t="shared" si="85"/>
        <v>2.7318267067903834</v>
      </c>
      <c r="L429" s="13">
        <f t="shared" si="83"/>
        <v>1027.9509146938008</v>
      </c>
      <c r="M429" s="3">
        <v>0</v>
      </c>
      <c r="N429" s="3">
        <f t="shared" si="80"/>
        <v>215.83893596484063</v>
      </c>
      <c r="O429" s="3">
        <f t="shared" si="76"/>
        <v>266.94688880675596</v>
      </c>
      <c r="P429" s="3">
        <f t="shared" si="77"/>
        <v>219.87721562051493</v>
      </c>
      <c r="Q429" s="3">
        <f t="shared" si="78"/>
        <v>47.556187570648142</v>
      </c>
      <c r="R429" s="3">
        <f t="shared" si="79"/>
        <v>2.7318267067903834</v>
      </c>
      <c r="S429" s="3">
        <f t="shared" si="81"/>
        <v>1027.9510546695501</v>
      </c>
    </row>
    <row r="430" spans="1:19" x14ac:dyDescent="0.3">
      <c r="A430" s="3"/>
      <c r="B430" s="3"/>
      <c r="C430" s="10">
        <v>2011.7041099999999</v>
      </c>
      <c r="D430" s="10">
        <v>388.99200000000002</v>
      </c>
      <c r="E430" s="4">
        <f t="shared" si="82"/>
        <v>2174</v>
      </c>
      <c r="F430" s="5">
        <f>F429*SUM(economy!Z220:AB220)/SUM(economy!Z219:AB219)</f>
        <v>22781.586231690235</v>
      </c>
      <c r="G430" s="13">
        <f t="shared" si="85"/>
        <v>217.23131043507556</v>
      </c>
      <c r="H430" s="13">
        <f t="shared" si="85"/>
        <v>268.35465764026731</v>
      </c>
      <c r="I430" s="13">
        <f t="shared" si="85"/>
        <v>220.35340399430774</v>
      </c>
      <c r="J430" s="13">
        <f t="shared" si="85"/>
        <v>47.51721265657752</v>
      </c>
      <c r="K430" s="13">
        <f t="shared" si="85"/>
        <v>2.7280408878430586</v>
      </c>
      <c r="L430" s="13">
        <f t="shared" si="83"/>
        <v>1031.1846256140711</v>
      </c>
      <c r="M430" s="3">
        <v>0</v>
      </c>
      <c r="N430" s="3">
        <f t="shared" si="80"/>
        <v>217.2313714679394</v>
      </c>
      <c r="O430" s="3">
        <f t="shared" si="76"/>
        <v>268.35471840038895</v>
      </c>
      <c r="P430" s="3">
        <f t="shared" si="77"/>
        <v>220.35342175635282</v>
      </c>
      <c r="Q430" s="3">
        <f t="shared" si="78"/>
        <v>47.517212667371382</v>
      </c>
      <c r="R430" s="3">
        <f t="shared" si="79"/>
        <v>2.7280408878430586</v>
      </c>
      <c r="S430" s="3">
        <f t="shared" si="81"/>
        <v>1031.1847651798957</v>
      </c>
    </row>
    <row r="431" spans="1:19" x14ac:dyDescent="0.3">
      <c r="A431" s="3"/>
      <c r="B431" s="3"/>
      <c r="C431" s="10">
        <v>2011.7863010000001</v>
      </c>
      <c r="D431" s="10">
        <v>389.11599999999999</v>
      </c>
      <c r="E431" s="4">
        <f t="shared" si="82"/>
        <v>2175</v>
      </c>
      <c r="F431" s="5">
        <f>F430*SUM(economy!Z221:AB221)/SUM(economy!Z220:AB220)</f>
        <v>22748.219235432025</v>
      </c>
      <c r="G431" s="13">
        <f t="shared" si="85"/>
        <v>218.62173588583599</v>
      </c>
      <c r="H431" s="13">
        <f t="shared" si="85"/>
        <v>269.75552203153489</v>
      </c>
      <c r="I431" s="13">
        <f t="shared" si="85"/>
        <v>220.81827061536805</v>
      </c>
      <c r="J431" s="13">
        <f t="shared" si="85"/>
        <v>47.476598782344126</v>
      </c>
      <c r="K431" s="13">
        <f t="shared" si="85"/>
        <v>2.7241984784729789</v>
      </c>
      <c r="L431" s="13">
        <f t="shared" si="83"/>
        <v>1034.3963257935561</v>
      </c>
      <c r="M431" s="3">
        <v>0</v>
      </c>
      <c r="N431" s="3">
        <f t="shared" si="80"/>
        <v>218.62179691869983</v>
      </c>
      <c r="O431" s="3">
        <f t="shared" si="76"/>
        <v>269.75558262450363</v>
      </c>
      <c r="P431" s="3">
        <f t="shared" si="77"/>
        <v>220.81828813900003</v>
      </c>
      <c r="Q431" s="3">
        <f t="shared" si="78"/>
        <v>47.476598792521372</v>
      </c>
      <c r="R431" s="3">
        <f t="shared" si="79"/>
        <v>2.7241984784729789</v>
      </c>
      <c r="S431" s="3">
        <f t="shared" si="81"/>
        <v>1034.3964649531979</v>
      </c>
    </row>
    <row r="432" spans="1:19" x14ac:dyDescent="0.3">
      <c r="A432" s="3"/>
      <c r="B432" s="3"/>
      <c r="C432" s="10">
        <v>2011.8712330000001</v>
      </c>
      <c r="D432" s="10">
        <v>388.92899999999997</v>
      </c>
      <c r="E432" s="4">
        <f t="shared" si="82"/>
        <v>2176</v>
      </c>
      <c r="F432" s="5">
        <f>F431*SUM(economy!Z222:AB222)/SUM(economy!Z221:AB221)</f>
        <v>22714.434463240996</v>
      </c>
      <c r="G432" s="13">
        <f t="shared" si="85"/>
        <v>220.01012485325671</v>
      </c>
      <c r="H432" s="13">
        <f t="shared" si="85"/>
        <v>271.14939955168518</v>
      </c>
      <c r="I432" s="13">
        <f t="shared" si="85"/>
        <v>221.27188462826257</v>
      </c>
      <c r="J432" s="13">
        <f t="shared" si="85"/>
        <v>47.434388736946751</v>
      </c>
      <c r="K432" s="13">
        <f t="shared" si="85"/>
        <v>2.7203014137369328</v>
      </c>
      <c r="L432" s="13">
        <f t="shared" si="83"/>
        <v>1037.5860991838881</v>
      </c>
      <c r="M432" s="3">
        <v>0</v>
      </c>
      <c r="N432" s="3">
        <f t="shared" si="80"/>
        <v>220.01018588612055</v>
      </c>
      <c r="O432" s="3">
        <f t="shared" si="76"/>
        <v>271.14945997796087</v>
      </c>
      <c r="P432" s="3">
        <f t="shared" si="77"/>
        <v>221.27190191668157</v>
      </c>
      <c r="Q432" s="3">
        <f t="shared" si="78"/>
        <v>47.434388746542602</v>
      </c>
      <c r="R432" s="3">
        <f t="shared" si="79"/>
        <v>2.7203014137369328</v>
      </c>
      <c r="S432" s="3">
        <f t="shared" si="81"/>
        <v>1037.5862379410426</v>
      </c>
    </row>
    <row r="433" spans="1:19" x14ac:dyDescent="0.3">
      <c r="A433" s="3"/>
      <c r="B433" s="3"/>
      <c r="C433" s="10">
        <v>2011.9534249999999</v>
      </c>
      <c r="D433" s="10">
        <v>388.79700000000003</v>
      </c>
      <c r="E433" s="4">
        <f t="shared" si="82"/>
        <v>2177</v>
      </c>
      <c r="F433" s="5">
        <f>F432*SUM(economy!Z223:AB223)/SUM(economy!Z222:AB222)</f>
        <v>22680.246842799752</v>
      </c>
      <c r="G433" s="13">
        <f t="shared" si="85"/>
        <v>221.39645183927612</v>
      </c>
      <c r="H433" s="13">
        <f t="shared" si="85"/>
        <v>272.53627019402239</v>
      </c>
      <c r="I433" s="13">
        <f t="shared" si="85"/>
        <v>221.71433430796918</v>
      </c>
      <c r="J433" s="13">
        <f t="shared" si="85"/>
        <v>47.390624669891956</v>
      </c>
      <c r="K433" s="13">
        <f t="shared" si="85"/>
        <v>2.7163515849521511</v>
      </c>
      <c r="L433" s="13">
        <f t="shared" si="83"/>
        <v>1040.7540325961118</v>
      </c>
      <c r="M433" s="3">
        <v>0</v>
      </c>
      <c r="N433" s="3">
        <f t="shared" si="80"/>
        <v>221.39651287213997</v>
      </c>
      <c r="O433" s="3">
        <f t="shared" si="76"/>
        <v>272.5363304540636</v>
      </c>
      <c r="P433" s="3">
        <f t="shared" si="77"/>
        <v>221.71435136433237</v>
      </c>
      <c r="Q433" s="3">
        <f t="shared" si="78"/>
        <v>47.390624678939623</v>
      </c>
      <c r="R433" s="3">
        <f t="shared" si="79"/>
        <v>2.7163515849521511</v>
      </c>
      <c r="S433" s="3">
        <f t="shared" si="81"/>
        <v>1040.7541709544275</v>
      </c>
    </row>
    <row r="434" spans="1:19" x14ac:dyDescent="0.3">
      <c r="A434" s="3"/>
      <c r="B434" s="3"/>
      <c r="C434" s="10">
        <v>2012.0382509999999</v>
      </c>
      <c r="D434" s="10">
        <v>388.66699999999997</v>
      </c>
      <c r="E434" s="4">
        <f t="shared" si="82"/>
        <v>2178</v>
      </c>
      <c r="F434" s="5">
        <f>F433*SUM(economy!Z224:AB224)/SUM(economy!Z223:AB223)</f>
        <v>22645.670947334551</v>
      </c>
      <c r="G434" s="13">
        <f t="shared" si="85"/>
        <v>222.78069225691178</v>
      </c>
      <c r="H434" s="13">
        <f t="shared" si="85"/>
        <v>273.91611540855018</v>
      </c>
      <c r="I434" s="13">
        <f t="shared" si="85"/>
        <v>222.14570898724119</v>
      </c>
      <c r="J434" s="13">
        <f t="shared" si="85"/>
        <v>47.345348074892932</v>
      </c>
      <c r="K434" s="13">
        <f t="shared" si="85"/>
        <v>2.7123508400906902</v>
      </c>
      <c r="L434" s="13">
        <f t="shared" si="83"/>
        <v>1043.9002155676867</v>
      </c>
      <c r="M434" s="3">
        <v>0</v>
      </c>
      <c r="N434" s="3">
        <f t="shared" si="80"/>
        <v>222.78075328977562</v>
      </c>
      <c r="O434" s="3">
        <f t="shared" si="76"/>
        <v>273.91617550281421</v>
      </c>
      <c r="P434" s="3">
        <f t="shared" si="77"/>
        <v>222.14572581466336</v>
      </c>
      <c r="Q434" s="3">
        <f t="shared" si="78"/>
        <v>47.345348083423737</v>
      </c>
      <c r="R434" s="3">
        <f t="shared" si="79"/>
        <v>2.7123508400906902</v>
      </c>
      <c r="S434" s="3">
        <f t="shared" si="81"/>
        <v>1043.9003535307675</v>
      </c>
    </row>
    <row r="435" spans="1:19" x14ac:dyDescent="0.3">
      <c r="A435" s="3"/>
      <c r="B435" s="3"/>
      <c r="C435" s="10">
        <v>2012.1229510000001</v>
      </c>
      <c r="D435" s="10">
        <v>388.64600000000002</v>
      </c>
      <c r="E435" s="4">
        <f t="shared" si="82"/>
        <v>2179</v>
      </c>
      <c r="F435" s="5">
        <f>F434*SUM(economy!Z225:AB225)/SUM(economy!Z224:AB224)</f>
        <v>22610.720999468933</v>
      </c>
      <c r="G435" s="13">
        <f t="shared" si="85"/>
        <v>224.16282240862702</v>
      </c>
      <c r="H435" s="13">
        <f t="shared" si="85"/>
        <v>275.28891806468164</v>
      </c>
      <c r="I435" s="13">
        <f t="shared" si="85"/>
        <v>222.56609898915755</v>
      </c>
      <c r="J435" s="13">
        <f t="shared" si="85"/>
        <v>47.298599785730062</v>
      </c>
      <c r="K435" s="13">
        <f t="shared" si="85"/>
        <v>2.7083009841932864</v>
      </c>
      <c r="L435" s="13">
        <f t="shared" si="83"/>
        <v>1047.0247402323896</v>
      </c>
      <c r="M435" s="3">
        <v>0</v>
      </c>
      <c r="N435" s="3">
        <f t="shared" si="80"/>
        <v>224.16288344149086</v>
      </c>
      <c r="O435" s="3">
        <f t="shared" si="76"/>
        <v>275.28897799362454</v>
      </c>
      <c r="P435" s="3">
        <f t="shared" si="77"/>
        <v>222.56611559071169</v>
      </c>
      <c r="Q435" s="3">
        <f t="shared" si="78"/>
        <v>47.298599793773526</v>
      </c>
      <c r="R435" s="3">
        <f t="shared" si="79"/>
        <v>2.7083009841932864</v>
      </c>
      <c r="S435" s="3">
        <f t="shared" si="81"/>
        <v>1047.024877803794</v>
      </c>
    </row>
    <row r="436" spans="1:19" x14ac:dyDescent="0.3">
      <c r="A436" s="3"/>
      <c r="B436" s="3"/>
      <c r="C436" s="10">
        <v>2012.202186</v>
      </c>
      <c r="D436" s="10">
        <v>388.67200000000003</v>
      </c>
      <c r="E436" s="4">
        <f t="shared" si="82"/>
        <v>2180</v>
      </c>
      <c r="F436" s="5">
        <f>F435*SUM(economy!Z226:AB226)/SUM(economy!Z225:AB225)</f>
        <v>22575.410875200239</v>
      </c>
      <c r="G436" s="13">
        <f t="shared" si="85"/>
        <v>225.54281946493265</v>
      </c>
      <c r="H436" s="13">
        <f t="shared" si="85"/>
        <v>276.65466241441447</v>
      </c>
      <c r="I436" s="13">
        <f t="shared" si="85"/>
        <v>222.97559556115735</v>
      </c>
      <c r="J436" s="13">
        <f t="shared" si="85"/>
        <v>47.250419972800231</v>
      </c>
      <c r="K436" s="13">
        <f t="shared" si="85"/>
        <v>2.7042037798012943</v>
      </c>
      <c r="L436" s="13">
        <f t="shared" si="83"/>
        <v>1050.1277011931061</v>
      </c>
      <c r="M436" s="3">
        <v>0</v>
      </c>
      <c r="N436" s="3">
        <f t="shared" si="80"/>
        <v>225.54288049779649</v>
      </c>
      <c r="O436" s="3">
        <f t="shared" si="76"/>
        <v>276.65472217849106</v>
      </c>
      <c r="P436" s="3">
        <f t="shared" si="77"/>
        <v>222.97561193987522</v>
      </c>
      <c r="Q436" s="3">
        <f t="shared" si="78"/>
        <v>47.250419980384201</v>
      </c>
      <c r="R436" s="3">
        <f t="shared" si="79"/>
        <v>2.7042037798012943</v>
      </c>
      <c r="S436" s="3">
        <f t="shared" si="81"/>
        <v>1050.1278383763483</v>
      </c>
    </row>
    <row r="437" spans="1:19" x14ac:dyDescent="0.3">
      <c r="A437" s="3"/>
      <c r="B437" s="3"/>
      <c r="C437" s="10">
        <v>2012.286885</v>
      </c>
      <c r="D437" s="10">
        <v>388.83199999999999</v>
      </c>
      <c r="E437" s="4">
        <f t="shared" si="82"/>
        <v>2181</v>
      </c>
      <c r="F437" s="5">
        <f>F436*SUM(economy!Z227:AB227)/SUM(economy!Z226:AB226)</f>
        <v>22539.754107988392</v>
      </c>
      <c r="G437" s="13">
        <f t="shared" si="85"/>
        <v>226.92066144323127</v>
      </c>
      <c r="H437" s="13">
        <f t="shared" si="85"/>
        <v>278.01333405598001</v>
      </c>
      <c r="I437" s="13">
        <f t="shared" si="85"/>
        <v>223.37429081055731</v>
      </c>
      <c r="J437" s="13">
        <f t="shared" si="85"/>
        <v>47.200848140330038</v>
      </c>
      <c r="K437" s="13">
        <f t="shared" si="85"/>
        <v>2.7000609474053574</v>
      </c>
      <c r="L437" s="13">
        <f t="shared" si="83"/>
        <v>1053.2091953975041</v>
      </c>
      <c r="M437" s="3">
        <v>0</v>
      </c>
      <c r="N437" s="3">
        <f t="shared" si="80"/>
        <v>226.92072247609511</v>
      </c>
      <c r="O437" s="3">
        <f t="shared" si="76"/>
        <v>278.01339365564382</v>
      </c>
      <c r="P437" s="3">
        <f t="shared" si="77"/>
        <v>223.37430696942994</v>
      </c>
      <c r="Q437" s="3">
        <f t="shared" si="78"/>
        <v>47.200848147480762</v>
      </c>
      <c r="R437" s="3">
        <f t="shared" si="79"/>
        <v>2.7000609474053574</v>
      </c>
      <c r="S437" s="3">
        <f t="shared" si="81"/>
        <v>1053.2093321960551</v>
      </c>
    </row>
    <row r="438" spans="1:19" x14ac:dyDescent="0.3">
      <c r="A438" s="3"/>
      <c r="B438" s="3"/>
      <c r="C438" s="10">
        <v>2012.3688520000001</v>
      </c>
      <c r="D438" s="10">
        <v>389.13200000000001</v>
      </c>
      <c r="E438" s="4">
        <f t="shared" si="82"/>
        <v>2182</v>
      </c>
      <c r="F438" s="5">
        <f>F437*SUM(economy!Z228:AB228)/SUM(economy!Z227:AB227)</f>
        <v>22503.763892946514</v>
      </c>
      <c r="G438" s="13">
        <f t="shared" si="85"/>
        <v>228.2963271869113</v>
      </c>
      <c r="H438" s="13">
        <f t="shared" si="85"/>
        <v>279.36491989797673</v>
      </c>
      <c r="I438" s="13">
        <f t="shared" si="85"/>
        <v>223.76227764154882</v>
      </c>
      <c r="J438" s="13">
        <f t="shared" si="85"/>
        <v>47.149923124228053</v>
      </c>
      <c r="K438" s="13">
        <f t="shared" si="85"/>
        <v>2.6958741659095069</v>
      </c>
      <c r="L438" s="13">
        <f t="shared" si="83"/>
        <v>1056.2693220165743</v>
      </c>
      <c r="M438" s="3">
        <v>0</v>
      </c>
      <c r="N438" s="3">
        <f t="shared" si="80"/>
        <v>228.29638821977514</v>
      </c>
      <c r="O438" s="3">
        <f t="shared" si="76"/>
        <v>279.36497933368008</v>
      </c>
      <c r="P438" s="3">
        <f t="shared" si="77"/>
        <v>223.76229358352711</v>
      </c>
      <c r="Q438" s="3">
        <f t="shared" si="78"/>
        <v>47.149923130970279</v>
      </c>
      <c r="R438" s="3">
        <f t="shared" si="79"/>
        <v>2.6958741659095069</v>
      </c>
      <c r="S438" s="3">
        <f t="shared" si="81"/>
        <v>1056.2694584338619</v>
      </c>
    </row>
    <row r="439" spans="1:19" x14ac:dyDescent="0.3">
      <c r="A439" s="3"/>
      <c r="B439" s="3"/>
      <c r="C439" s="10">
        <v>2012.4535519999999</v>
      </c>
      <c r="D439" s="10">
        <v>389.55700000000002</v>
      </c>
      <c r="E439" s="4">
        <f t="shared" si="82"/>
        <v>2183</v>
      </c>
      <c r="F439" s="5">
        <f>F438*SUM(economy!Z229:AB229)/SUM(economy!Z228:AB228)</f>
        <v>22467.453091124033</v>
      </c>
      <c r="G439" s="13">
        <f t="shared" ref="G439:K454" si="86">G438*(1-G$5)+G$4*$F438*$L$4/1000</f>
        <v>229.66979634469678</v>
      </c>
      <c r="H439" s="13">
        <f t="shared" si="86"/>
        <v>280.70940812399573</v>
      </c>
      <c r="I439" s="13">
        <f t="shared" si="86"/>
        <v>224.13964969367044</v>
      </c>
      <c r="J439" s="13">
        <f t="shared" si="86"/>
        <v>47.097683090551705</v>
      </c>
      <c r="K439" s="13">
        <f t="shared" si="86"/>
        <v>2.6916450731093908</v>
      </c>
      <c r="L439" s="13">
        <f t="shared" si="83"/>
        <v>1059.3081823260241</v>
      </c>
      <c r="M439" s="3">
        <v>0</v>
      </c>
      <c r="N439" s="3">
        <f t="shared" si="80"/>
        <v>229.66985737756062</v>
      </c>
      <c r="O439" s="3">
        <f t="shared" si="76"/>
        <v>280.70946739618967</v>
      </c>
      <c r="P439" s="3">
        <f t="shared" si="77"/>
        <v>224.13966542166568</v>
      </c>
      <c r="Q439" s="3">
        <f t="shared" si="78"/>
        <v>47.097683096908767</v>
      </c>
      <c r="R439" s="3">
        <f t="shared" si="79"/>
        <v>2.6916450731093908</v>
      </c>
      <c r="S439" s="3">
        <f t="shared" si="81"/>
        <v>1059.3083183654342</v>
      </c>
    </row>
    <row r="440" spans="1:19" x14ac:dyDescent="0.3">
      <c r="A440" s="3"/>
      <c r="B440" s="3"/>
      <c r="C440" s="10">
        <v>2012.535519</v>
      </c>
      <c r="D440" s="10">
        <v>390.20600000000002</v>
      </c>
      <c r="E440" s="4">
        <f t="shared" si="82"/>
        <v>2184</v>
      </c>
      <c r="F440" s="5">
        <f>F439*SUM(economy!Z230:AB230)/SUM(economy!Z229:AB229)</f>
        <v>22430.834233871716</v>
      </c>
      <c r="G440" s="13">
        <f t="shared" si="86"/>
        <v>231.04104935025833</v>
      </c>
      <c r="H440" s="13">
        <f t="shared" si="86"/>
        <v>282.0467881577456</v>
      </c>
      <c r="I440" s="13">
        <f t="shared" si="86"/>
        <v>224.50650128174959</v>
      </c>
      <c r="J440" s="13">
        <f t="shared" si="86"/>
        <v>47.044165534564378</v>
      </c>
      <c r="K440" s="13">
        <f t="shared" si="86"/>
        <v>2.6873752661834218</v>
      </c>
      <c r="L440" s="13">
        <f t="shared" si="83"/>
        <v>1062.3258795905012</v>
      </c>
      <c r="M440" s="3">
        <v>0</v>
      </c>
      <c r="N440" s="3">
        <f t="shared" si="80"/>
        <v>231.04111038312217</v>
      </c>
      <c r="O440" s="3">
        <f t="shared" si="76"/>
        <v>282.04684726687998</v>
      </c>
      <c r="P440" s="3">
        <f t="shared" si="77"/>
        <v>224.50651679863401</v>
      </c>
      <c r="Q440" s="3">
        <f t="shared" si="78"/>
        <v>47.044165540558282</v>
      </c>
      <c r="R440" s="3">
        <f t="shared" si="79"/>
        <v>2.6873752661834218</v>
      </c>
      <c r="S440" s="3">
        <f t="shared" si="81"/>
        <v>1062.326015255378</v>
      </c>
    </row>
    <row r="441" spans="1:19" x14ac:dyDescent="0.3">
      <c r="A441" s="3"/>
      <c r="B441" s="3"/>
      <c r="C441" s="10">
        <v>2012.6202189999999</v>
      </c>
      <c r="D441" s="10">
        <v>390.88200000000001</v>
      </c>
      <c r="E441" s="4">
        <f t="shared" si="82"/>
        <v>2185</v>
      </c>
      <c r="F441" s="5">
        <f>F440*SUM(economy!Z231:AB231)/SUM(economy!Z230:AB230)</f>
        <v>22393.919527279981</v>
      </c>
      <c r="G441" s="13">
        <f t="shared" si="86"/>
        <v>232.41006740209087</v>
      </c>
      <c r="H441" s="13">
        <f t="shared" si="86"/>
        <v>283.37705062868338</v>
      </c>
      <c r="I441" s="13">
        <f t="shared" si="86"/>
        <v>224.86292733730622</v>
      </c>
      <c r="J441" s="13">
        <f t="shared" si="86"/>
        <v>46.989407280358769</v>
      </c>
      <c r="K441" s="13">
        <f t="shared" si="86"/>
        <v>2.6830663021956029</v>
      </c>
      <c r="L441" s="13">
        <f t="shared" si="83"/>
        <v>1065.322518950635</v>
      </c>
      <c r="M441" s="3">
        <v>0</v>
      </c>
      <c r="N441" s="3">
        <f t="shared" si="80"/>
        <v>232.41012843495471</v>
      </c>
      <c r="O441" s="3">
        <f t="shared" si="76"/>
        <v>283.37710957520676</v>
      </c>
      <c r="P441" s="3">
        <f t="shared" si="77"/>
        <v>224.86294264591348</v>
      </c>
      <c r="Q441" s="3">
        <f t="shared" si="78"/>
        <v>46.989407286010263</v>
      </c>
      <c r="R441" s="3">
        <f t="shared" si="79"/>
        <v>2.6830663021956029</v>
      </c>
      <c r="S441" s="3">
        <f t="shared" si="81"/>
        <v>1065.3226542442808</v>
      </c>
    </row>
    <row r="442" spans="1:19" x14ac:dyDescent="0.3">
      <c r="A442" s="3"/>
      <c r="B442" s="3"/>
      <c r="C442" s="10">
        <v>2012.7049179999999</v>
      </c>
      <c r="D442" s="10">
        <v>391.31200000000001</v>
      </c>
      <c r="E442" s="4">
        <f t="shared" si="82"/>
        <v>2186</v>
      </c>
      <c r="F442" s="5">
        <f>F441*SUM(economy!Z232:AB232)/SUM(economy!Z231:AB231)</f>
        <v>22356.720856680917</v>
      </c>
      <c r="G442" s="13">
        <f t="shared" si="86"/>
        <v>233.77683244366196</v>
      </c>
      <c r="H442" s="13">
        <f t="shared" si="86"/>
        <v>284.70018733815647</v>
      </c>
      <c r="I442" s="13">
        <f t="shared" si="86"/>
        <v>225.20902335140983</v>
      </c>
      <c r="J442" s="13">
        <f t="shared" si="86"/>
        <v>46.933444481022633</v>
      </c>
      <c r="K442" s="13">
        <f t="shared" si="86"/>
        <v>2.6787196986088802</v>
      </c>
      <c r="L442" s="13">
        <f t="shared" si="83"/>
        <v>1068.2982073128596</v>
      </c>
      <c r="M442" s="3">
        <v>0</v>
      </c>
      <c r="N442" s="3">
        <f t="shared" si="80"/>
        <v>233.7768934765258</v>
      </c>
      <c r="O442" s="3">
        <f t="shared" si="76"/>
        <v>284.70024612251621</v>
      </c>
      <c r="P442" s="3">
        <f t="shared" si="77"/>
        <v>225.20903845453554</v>
      </c>
      <c r="Q442" s="3">
        <f t="shared" si="78"/>
        <v>46.933444486351277</v>
      </c>
      <c r="R442" s="3">
        <f t="shared" si="79"/>
        <v>2.6787196986088802</v>
      </c>
      <c r="S442" s="3">
        <f t="shared" si="81"/>
        <v>1068.2983422385378</v>
      </c>
    </row>
    <row r="443" spans="1:19" x14ac:dyDescent="0.3">
      <c r="A443" s="3"/>
      <c r="B443" s="3"/>
      <c r="C443" s="10">
        <v>2012.786885</v>
      </c>
      <c r="D443" s="10">
        <v>391.32299999999998</v>
      </c>
      <c r="E443" s="4">
        <f t="shared" si="82"/>
        <v>2187</v>
      </c>
      <c r="F443" s="5">
        <f>F442*SUM(economy!Z233:AB233)/SUM(economy!Z232:AB232)</f>
        <v>22319.249791205108</v>
      </c>
      <c r="G443" s="13">
        <f t="shared" si="86"/>
        <v>235.14132714383499</v>
      </c>
      <c r="H443" s="13">
        <f t="shared" si="86"/>
        <v>286.01619122606064</v>
      </c>
      <c r="I443" s="13">
        <f t="shared" si="86"/>
        <v>225.54488531897974</v>
      </c>
      <c r="J443" s="13">
        <f t="shared" si="86"/>
        <v>46.876312619323528</v>
      </c>
      <c r="K443" s="13">
        <f t="shared" si="86"/>
        <v>2.674336933807866</v>
      </c>
      <c r="L443" s="13">
        <f t="shared" si="83"/>
        <v>1071.2530532420069</v>
      </c>
      <c r="M443" s="3">
        <v>0</v>
      </c>
      <c r="N443" s="3">
        <f t="shared" si="80"/>
        <v>235.14138817669883</v>
      </c>
      <c r="O443" s="3">
        <f t="shared" si="76"/>
        <v>286.01624984870284</v>
      </c>
      <c r="P443" s="3">
        <f t="shared" si="77"/>
        <v>225.54490021938199</v>
      </c>
      <c r="Q443" s="3">
        <f t="shared" si="78"/>
        <v>46.876312624347769</v>
      </c>
      <c r="R443" s="3">
        <f t="shared" si="79"/>
        <v>2.674336933807866</v>
      </c>
      <c r="S443" s="3">
        <f t="shared" si="81"/>
        <v>1071.2531878029395</v>
      </c>
    </row>
    <row r="444" spans="1:19" x14ac:dyDescent="0.3">
      <c r="A444" s="3"/>
      <c r="B444" s="3"/>
      <c r="C444" s="10">
        <v>2012.8715850000001</v>
      </c>
      <c r="D444" s="10">
        <v>391.15600000000001</v>
      </c>
      <c r="E444" s="4">
        <f t="shared" si="82"/>
        <v>2188</v>
      </c>
      <c r="F444" s="5">
        <f>F443*SUM(economy!Z234:AB234)/SUM(economy!Z233:AB233)</f>
        <v>22281.517588384922</v>
      </c>
      <c r="G444" s="13">
        <f t="shared" si="86"/>
        <v>236.5035348775705</v>
      </c>
      <c r="H444" s="13">
        <f t="shared" si="86"/>
        <v>287.32505633801759</v>
      </c>
      <c r="I444" s="13">
        <f t="shared" si="86"/>
        <v>225.87060968451769</v>
      </c>
      <c r="J444" s="13">
        <f t="shared" si="86"/>
        <v>46.818046508889225</v>
      </c>
      <c r="K444" s="13">
        <f t="shared" si="86"/>
        <v>2.6699194476298258</v>
      </c>
      <c r="L444" s="13">
        <f t="shared" si="83"/>
        <v>1074.1871668566248</v>
      </c>
      <c r="M444" s="3">
        <v>0</v>
      </c>
      <c r="N444" s="3">
        <f t="shared" si="80"/>
        <v>236.50359591043434</v>
      </c>
      <c r="O444" s="3">
        <f t="shared" si="76"/>
        <v>287.32511479938717</v>
      </c>
      <c r="P444" s="3">
        <f t="shared" si="77"/>
        <v>225.87062438491756</v>
      </c>
      <c r="Q444" s="3">
        <f t="shared" si="78"/>
        <v>46.818046513626449</v>
      </c>
      <c r="R444" s="3">
        <f t="shared" si="79"/>
        <v>2.6699194476298258</v>
      </c>
      <c r="S444" s="3">
        <f t="shared" si="81"/>
        <v>1074.1873010559952</v>
      </c>
    </row>
    <row r="445" spans="1:19" x14ac:dyDescent="0.3">
      <c r="E445" s="4">
        <f t="shared" si="82"/>
        <v>2189</v>
      </c>
      <c r="F445" s="5">
        <f>F444*SUM(economy!Z235:AB235)/SUM(economy!Z234:AB234)</f>
        <v>22243.535198795351</v>
      </c>
      <c r="G445" s="13">
        <f t="shared" si="86"/>
        <v>237.86343970690854</v>
      </c>
      <c r="H445" s="13">
        <f t="shared" si="86"/>
        <v>288.62677779307489</v>
      </c>
      <c r="I445" s="13">
        <f t="shared" si="86"/>
        <v>226.18629328926039</v>
      </c>
      <c r="J445" s="13">
        <f t="shared" si="86"/>
        <v>46.758680295860998</v>
      </c>
      <c r="K445" s="13">
        <f t="shared" si="86"/>
        <v>2.6654686419028515</v>
      </c>
      <c r="L445" s="13">
        <f t="shared" si="83"/>
        <v>1077.1006597270077</v>
      </c>
      <c r="M445" s="3">
        <v>0</v>
      </c>
      <c r="N445" s="3">
        <f t="shared" si="80"/>
        <v>237.86350073977238</v>
      </c>
      <c r="O445" s="3">
        <f t="shared" si="76"/>
        <v>288.62683609361551</v>
      </c>
      <c r="P445" s="3">
        <f t="shared" si="77"/>
        <v>226.18630779234243</v>
      </c>
      <c r="Q445" s="3">
        <f t="shared" si="78"/>
        <v>46.758680300327597</v>
      </c>
      <c r="R445" s="3">
        <f t="shared" si="79"/>
        <v>2.6654686419028515</v>
      </c>
      <c r="S445" s="3">
        <f t="shared" si="81"/>
        <v>1077.1007935679609</v>
      </c>
    </row>
    <row r="446" spans="1:19" x14ac:dyDescent="0.3">
      <c r="E446" s="4">
        <f t="shared" si="82"/>
        <v>2190</v>
      </c>
      <c r="F446" s="5">
        <f>F445*SUM(economy!Z236:AB236)/SUM(economy!Z235:AB235)</f>
        <v>22205.313270724524</v>
      </c>
      <c r="G446" s="13">
        <f t="shared" si="86"/>
        <v>239.22102636223408</v>
      </c>
      <c r="H446" s="13">
        <f t="shared" si="86"/>
        <v>289.92135175193084</v>
      </c>
      <c r="I446" s="13">
        <f t="shared" si="86"/>
        <v>226.49203331973865</v>
      </c>
      <c r="J446" s="13">
        <f t="shared" si="86"/>
        <v>46.69824746099718</v>
      </c>
      <c r="K446" s="13">
        <f t="shared" si="86"/>
        <v>2.6609858809901641</v>
      </c>
      <c r="L446" s="13">
        <f t="shared" si="83"/>
        <v>1079.993644775891</v>
      </c>
      <c r="M446" s="3">
        <v>0</v>
      </c>
      <c r="N446" s="3">
        <f t="shared" si="80"/>
        <v>239.22108739509792</v>
      </c>
      <c r="O446" s="3">
        <f t="shared" si="76"/>
        <v>289.92140989208497</v>
      </c>
      <c r="P446" s="3">
        <f t="shared" si="77"/>
        <v>226.4920476281514</v>
      </c>
      <c r="Q446" s="3">
        <f t="shared" si="78"/>
        <v>46.698247465208617</v>
      </c>
      <c r="R446" s="3">
        <f t="shared" si="79"/>
        <v>2.6609858809901641</v>
      </c>
      <c r="S446" s="3">
        <f t="shared" si="81"/>
        <v>1079.9937782615332</v>
      </c>
    </row>
    <row r="447" spans="1:19" x14ac:dyDescent="0.3">
      <c r="E447" s="4">
        <f t="shared" si="82"/>
        <v>2191</v>
      </c>
      <c r="F447" s="5">
        <f>F446*SUM(economy!Z237:AB237)/SUM(economy!Z236:AB236)</f>
        <v>22166.862154865783</v>
      </c>
      <c r="G447" s="13">
        <f t="shared" si="86"/>
        <v>240.57628022382761</v>
      </c>
      <c r="H447" s="13">
        <f t="shared" si="86"/>
        <v>291.2087753856851</v>
      </c>
      <c r="I447" s="13">
        <f t="shared" si="86"/>
        <v>226.78792725772857</v>
      </c>
      <c r="J447" s="13">
        <f t="shared" si="86"/>
        <v>46.63678082220472</v>
      </c>
      <c r="K447" s="13">
        <f t="shared" si="86"/>
        <v>2.6564724923395175</v>
      </c>
      <c r="L447" s="13">
        <f t="shared" si="83"/>
        <v>1082.8662361817856</v>
      </c>
      <c r="M447" s="3">
        <v>0</v>
      </c>
      <c r="N447" s="3">
        <f t="shared" si="80"/>
        <v>240.57634125669145</v>
      </c>
      <c r="O447" s="3">
        <f t="shared" si="76"/>
        <v>291.2088333658939</v>
      </c>
      <c r="P447" s="3">
        <f t="shared" si="77"/>
        <v>226.78794137408499</v>
      </c>
      <c r="Q447" s="3">
        <f t="shared" si="78"/>
        <v>46.636780826175567</v>
      </c>
      <c r="R447" s="3">
        <f t="shared" si="79"/>
        <v>2.6564724923395175</v>
      </c>
      <c r="S447" s="3">
        <f t="shared" si="81"/>
        <v>1082.8663693151855</v>
      </c>
    </row>
    <row r="448" spans="1:19" x14ac:dyDescent="0.3">
      <c r="E448" s="4">
        <f t="shared" si="82"/>
        <v>2192</v>
      </c>
      <c r="F448" s="5">
        <f>F447*SUM(economy!Z238:AB238)/SUM(economy!Z237:AB237)</f>
        <v>22128.191909023353</v>
      </c>
      <c r="G448" s="13">
        <f t="shared" si="86"/>
        <v>241.92918730370204</v>
      </c>
      <c r="H448" s="13">
        <f t="shared" si="86"/>
        <v>292.48904684511564</v>
      </c>
      <c r="I448" s="13">
        <f t="shared" si="86"/>
        <v>227.07407283157963</v>
      </c>
      <c r="J448" s="13">
        <f t="shared" si="86"/>
        <v>46.574312537476821</v>
      </c>
      <c r="K448" s="13">
        <f t="shared" si="86"/>
        <v>2.6519297670367186</v>
      </c>
      <c r="L448" s="13">
        <f t="shared" si="83"/>
        <v>1085.7185492849108</v>
      </c>
      <c r="M448" s="3">
        <v>0</v>
      </c>
      <c r="N448" s="3">
        <f t="shared" si="80"/>
        <v>241.92924833656588</v>
      </c>
      <c r="O448" s="3">
        <f t="shared" si="76"/>
        <v>292.48910466581913</v>
      </c>
      <c r="P448" s="3">
        <f t="shared" si="77"/>
        <v>227.07408675845761</v>
      </c>
      <c r="Q448" s="3">
        <f t="shared" si="78"/>
        <v>46.574312541220827</v>
      </c>
      <c r="R448" s="3">
        <f t="shared" si="79"/>
        <v>2.6519297670367186</v>
      </c>
      <c r="S448" s="3">
        <f t="shared" si="81"/>
        <v>1085.7186820690999</v>
      </c>
    </row>
    <row r="449" spans="5:19" x14ac:dyDescent="0.3">
      <c r="E449" s="4">
        <f t="shared" si="82"/>
        <v>2193</v>
      </c>
      <c r="F449" s="5">
        <f>F448*SUM(economy!Z239:AB239)/SUM(economy!Z238:AB238)</f>
        <v>22089.312302823884</v>
      </c>
      <c r="G449" s="13">
        <f t="shared" si="86"/>
        <v>243.27973422772695</v>
      </c>
      <c r="H449" s="13">
        <f t="shared" si="86"/>
        <v>293.76216523048259</v>
      </c>
      <c r="I449" s="13">
        <f t="shared" si="86"/>
        <v>227.35056796890277</v>
      </c>
      <c r="J449" s="13">
        <f t="shared" si="86"/>
        <v>46.510874108215098</v>
      </c>
      <c r="K449" s="13">
        <f t="shared" si="86"/>
        <v>2.6473589603622738</v>
      </c>
      <c r="L449" s="13">
        <f t="shared" si="83"/>
        <v>1088.5507004956896</v>
      </c>
      <c r="M449" s="3">
        <v>0</v>
      </c>
      <c r="N449" s="3">
        <f t="shared" si="80"/>
        <v>243.27979526059079</v>
      </c>
      <c r="O449" s="3">
        <f t="shared" si="76"/>
        <v>293.76222289211961</v>
      </c>
      <c r="P449" s="3">
        <f t="shared" si="77"/>
        <v>227.3505817088456</v>
      </c>
      <c r="Q449" s="3">
        <f t="shared" si="78"/>
        <v>46.510874111745217</v>
      </c>
      <c r="R449" s="3">
        <f t="shared" si="79"/>
        <v>2.6473589603622738</v>
      </c>
      <c r="S449" s="3">
        <f t="shared" si="81"/>
        <v>1088.5508329336635</v>
      </c>
    </row>
    <row r="450" spans="5:19" x14ac:dyDescent="0.3">
      <c r="E450" s="4">
        <f t="shared" si="82"/>
        <v>2194</v>
      </c>
      <c r="F450" s="5">
        <f>F449*SUM(economy!Z240:AB240)/SUM(economy!Z239:AB239)</f>
        <v>22050.232822426762</v>
      </c>
      <c r="G450" s="13">
        <f t="shared" si="86"/>
        <v>244.62790821804015</v>
      </c>
      <c r="H450" s="13">
        <f t="shared" si="86"/>
        <v>295.0281305618571</v>
      </c>
      <c r="I450" s="13">
        <f t="shared" si="86"/>
        <v>227.61751075060158</v>
      </c>
      <c r="J450" s="13">
        <f t="shared" si="86"/>
        <v>46.446496382914916</v>
      </c>
      <c r="K450" s="13">
        <f t="shared" si="86"/>
        <v>2.6427612923502162</v>
      </c>
      <c r="L450" s="13">
        <f t="shared" si="83"/>
        <v>1091.3628072057641</v>
      </c>
      <c r="M450" s="3">
        <v>0</v>
      </c>
      <c r="N450" s="3">
        <f t="shared" si="80"/>
        <v>244.62796925090399</v>
      </c>
      <c r="O450" s="3">
        <f t="shared" si="76"/>
        <v>295.02818806486522</v>
      </c>
      <c r="P450" s="3">
        <f t="shared" si="77"/>
        <v>227.61752430611844</v>
      </c>
      <c r="Q450" s="3">
        <f t="shared" si="78"/>
        <v>46.446496386243368</v>
      </c>
      <c r="R450" s="3">
        <f t="shared" si="79"/>
        <v>2.6427612923502162</v>
      </c>
      <c r="S450" s="3">
        <f t="shared" si="81"/>
        <v>1091.3629393004812</v>
      </c>
    </row>
    <row r="451" spans="5:19" x14ac:dyDescent="0.3">
      <c r="E451" s="4">
        <f t="shared" si="82"/>
        <v>2195</v>
      </c>
      <c r="F451" s="5">
        <f>F450*SUM(economy!Z241:AB241)/SUM(economy!Z240:AB240)</f>
        <v>22010.962675224993</v>
      </c>
      <c r="G451" s="13">
        <f t="shared" si="86"/>
        <v>245.97369707574694</v>
      </c>
      <c r="H451" s="13">
        <f t="shared" si="86"/>
        <v>296.28694374997423</v>
      </c>
      <c r="I451" s="13">
        <f t="shared" si="86"/>
        <v>227.87499936622811</v>
      </c>
      <c r="J451" s="13">
        <f t="shared" si="86"/>
        <v>46.38120956119306</v>
      </c>
      <c r="K451" s="13">
        <f t="shared" si="86"/>
        <v>2.6381379483481866</v>
      </c>
      <c r="L451" s="13">
        <f t="shared" si="83"/>
        <v>1094.1549877014904</v>
      </c>
      <c r="M451" s="3">
        <v>0</v>
      </c>
      <c r="N451" s="3">
        <f t="shared" si="80"/>
        <v>245.97375810861078</v>
      </c>
      <c r="O451" s="3">
        <f t="shared" si="76"/>
        <v>296.28700109478984</v>
      </c>
      <c r="P451" s="3">
        <f t="shared" si="77"/>
        <v>227.87501273979447</v>
      </c>
      <c r="Q451" s="3">
        <f t="shared" si="78"/>
        <v>46.381209564331371</v>
      </c>
      <c r="R451" s="3">
        <f t="shared" si="79"/>
        <v>2.6381379483481866</v>
      </c>
      <c r="S451" s="3">
        <f t="shared" si="81"/>
        <v>1094.1551194558747</v>
      </c>
    </row>
    <row r="452" spans="5:19" x14ac:dyDescent="0.3">
      <c r="E452" s="4">
        <f t="shared" si="82"/>
        <v>2196</v>
      </c>
      <c r="F452" s="5">
        <f>F451*SUM(economy!Z242:AB242)/SUM(economy!Z241:AB241)</f>
        <v>21971.51079453007</v>
      </c>
      <c r="G452" s="13">
        <f t="shared" si="86"/>
        <v>247.31708916390622</v>
      </c>
      <c r="H452" s="13">
        <f t="shared" si="86"/>
        <v>297.53860656760759</v>
      </c>
      <c r="I452" s="13">
        <f t="shared" si="86"/>
        <v>228.12313207064398</v>
      </c>
      <c r="J452" s="13">
        <f t="shared" si="86"/>
        <v>46.315043198137097</v>
      </c>
      <c r="K452" s="13">
        <f t="shared" si="86"/>
        <v>2.6334900795778449</v>
      </c>
      <c r="L452" s="13">
        <f t="shared" si="83"/>
        <v>1096.9273610798728</v>
      </c>
      <c r="M452" s="3">
        <v>0</v>
      </c>
      <c r="N452" s="3">
        <f t="shared" si="80"/>
        <v>247.31715019677006</v>
      </c>
      <c r="O452" s="3">
        <f t="shared" si="76"/>
        <v>297.53866375466589</v>
      </c>
      <c r="P452" s="3">
        <f t="shared" si="77"/>
        <v>228.12314526470209</v>
      </c>
      <c r="Q452" s="3">
        <f t="shared" si="78"/>
        <v>46.315043201096131</v>
      </c>
      <c r="R452" s="3">
        <f t="shared" si="79"/>
        <v>2.6334900795778449</v>
      </c>
      <c r="S452" s="3">
        <f t="shared" si="81"/>
        <v>1096.9274924968122</v>
      </c>
    </row>
    <row r="453" spans="5:19" x14ac:dyDescent="0.3">
      <c r="E453" s="4">
        <f t="shared" si="82"/>
        <v>2197</v>
      </c>
      <c r="F453" s="5">
        <f>F452*SUM(economy!Z243:AB243)/SUM(economy!Z242:AB242)</f>
        <v>21931.8858442331</v>
      </c>
      <c r="G453" s="13">
        <f t="shared" si="86"/>
        <v>248.65807339080243</v>
      </c>
      <c r="H453" s="13">
        <f t="shared" si="86"/>
        <v>298.78312162146244</v>
      </c>
      <c r="I453" s="13">
        <f t="shared" si="86"/>
        <v>228.36200714196735</v>
      </c>
      <c r="J453" s="13">
        <f t="shared" si="86"/>
        <v>46.248026208956098</v>
      </c>
      <c r="K453" s="13">
        <f t="shared" si="86"/>
        <v>2.6288188036947195</v>
      </c>
      <c r="L453" s="13">
        <f t="shared" si="83"/>
        <v>1099.680047166883</v>
      </c>
      <c r="M453" s="3">
        <v>0</v>
      </c>
      <c r="N453" s="3">
        <f t="shared" si="80"/>
        <v>248.65813442366627</v>
      </c>
      <c r="O453" s="3">
        <f t="shared" si="76"/>
        <v>298.78317865119743</v>
      </c>
      <c r="P453" s="3">
        <f t="shared" si="77"/>
        <v>228.36202015892667</v>
      </c>
      <c r="Q453" s="3">
        <f t="shared" si="78"/>
        <v>46.248026211746094</v>
      </c>
      <c r="R453" s="3">
        <f t="shared" si="79"/>
        <v>2.6288188036947195</v>
      </c>
      <c r="S453" s="3">
        <f t="shared" si="81"/>
        <v>1099.6801782492312</v>
      </c>
    </row>
    <row r="454" spans="5:19" x14ac:dyDescent="0.3">
      <c r="E454" s="4">
        <f t="shared" si="82"/>
        <v>2198</v>
      </c>
      <c r="F454" s="5">
        <f>F453*SUM(economy!Z244:AB244)/SUM(economy!Z243:AB243)</f>
        <v>21892.096223435117</v>
      </c>
      <c r="G454" s="13">
        <f t="shared" si="86"/>
        <v>249.99663919350209</v>
      </c>
      <c r="H454" s="13">
        <f t="shared" si="86"/>
        <v>300.02049232458381</v>
      </c>
      <c r="I454" s="13">
        <f t="shared" si="86"/>
        <v>228.5917228407844</v>
      </c>
      <c r="J454" s="13">
        <f t="shared" si="86"/>
        <v>46.180186873912774</v>
      </c>
      <c r="K454" s="13">
        <f t="shared" si="86"/>
        <v>2.6241252053466058</v>
      </c>
      <c r="L454" s="13">
        <f t="shared" si="83"/>
        <v>1102.4131664381298</v>
      </c>
      <c r="M454" s="3">
        <v>0</v>
      </c>
      <c r="N454" s="3">
        <f t="shared" si="80"/>
        <v>249.99670022636593</v>
      </c>
      <c r="O454" s="3">
        <f t="shared" si="76"/>
        <v>300.02054919742829</v>
      </c>
      <c r="P454" s="3">
        <f t="shared" si="77"/>
        <v>228.59173568302205</v>
      </c>
      <c r="Q454" s="3">
        <f t="shared" si="78"/>
        <v>46.180186876543381</v>
      </c>
      <c r="R454" s="3">
        <f t="shared" si="79"/>
        <v>2.6241252053466058</v>
      </c>
      <c r="S454" s="3">
        <f t="shared" si="81"/>
        <v>1102.4132971887063</v>
      </c>
    </row>
    <row r="455" spans="5:19" x14ac:dyDescent="0.3">
      <c r="E455" s="4">
        <f t="shared" si="82"/>
        <v>2199</v>
      </c>
      <c r="F455" s="5">
        <f>F454*SUM(economy!Z245:AB245)/SUM(economy!Z244:AB244)</f>
        <v>21852.150071039381</v>
      </c>
      <c r="G455" s="13">
        <f t="shared" ref="G455:K470" si="87">G454*(1-G$5)+G$4*$F454*$L$4/1000</f>
        <v>251.33277652169298</v>
      </c>
      <c r="H455" s="13">
        <f t="shared" si="87"/>
        <v>301.25072286927519</v>
      </c>
      <c r="I455" s="13">
        <f t="shared" si="87"/>
        <v>228.81237737060394</v>
      </c>
      <c r="J455" s="13">
        <f t="shared" si="87"/>
        <v>46.111552843517302</v>
      </c>
      <c r="K455" s="13">
        <f t="shared" si="87"/>
        <v>2.6194103367296386</v>
      </c>
      <c r="L455" s="13">
        <f t="shared" si="83"/>
        <v>1105.1268399418191</v>
      </c>
      <c r="M455" s="3">
        <v>0</v>
      </c>
      <c r="N455" s="3">
        <f t="shared" si="80"/>
        <v>251.33283755455682</v>
      </c>
      <c r="O455" s="3">
        <f t="shared" ref="O455:O518" si="88">O454*(1-O$5)+O$4*($F454+$M454)*$L$4/1000</f>
        <v>301.25077958566078</v>
      </c>
      <c r="P455" s="3">
        <f t="shared" ref="P455:P518" si="89">P454*(1-P$5)+P$4*($F454+$M454)*$L$4/1000</f>
        <v>228.81239004046517</v>
      </c>
      <c r="Q455" s="3">
        <f t="shared" ref="Q455:Q518" si="90">Q454*(1-Q$5)+Q$4*($F454+$M454)*$L$4/1000</f>
        <v>46.111552845997629</v>
      </c>
      <c r="R455" s="3">
        <f t="shared" ref="R455:R518" si="91">R454*(1-R$5)+R$4*($F454+$M454)*$L$4/1000</f>
        <v>2.6194103367296386</v>
      </c>
      <c r="S455" s="3">
        <f t="shared" si="81"/>
        <v>1105.12697036341</v>
      </c>
    </row>
    <row r="456" spans="5:19" x14ac:dyDescent="0.3">
      <c r="E456" s="4">
        <f t="shared" si="82"/>
        <v>2200</v>
      </c>
      <c r="F456" s="5">
        <f>F455*SUM(economy!Z246:AB246)/SUM(economy!Z245:AB245)</f>
        <v>21812.055270298541</v>
      </c>
      <c r="G456" s="13">
        <f t="shared" si="87"/>
        <v>252.66647582180337</v>
      </c>
      <c r="H456" s="13">
        <f t="shared" si="87"/>
        <v>302.4738182005234</v>
      </c>
      <c r="I456" s="13">
        <f t="shared" si="87"/>
        <v>229.02406883953287</v>
      </c>
      <c r="J456" s="13">
        <f t="shared" si="87"/>
        <v>46.042151143963487</v>
      </c>
      <c r="K456" s="13">
        <f t="shared" si="87"/>
        <v>2.6146752181411688</v>
      </c>
      <c r="L456" s="13">
        <f t="shared" si="83"/>
        <v>1107.8211892239642</v>
      </c>
      <c r="M456" s="3">
        <v>0</v>
      </c>
      <c r="N456" s="3">
        <f t="shared" ref="N456:N519" si="92">N455*(1-N$5)+N$4*($F455+$M455)*$L$4/1000</f>
        <v>252.66653685466721</v>
      </c>
      <c r="O456" s="3">
        <f t="shared" si="88"/>
        <v>302.47387476088051</v>
      </c>
      <c r="P456" s="3">
        <f t="shared" si="89"/>
        <v>229.02408133933145</v>
      </c>
      <c r="Q456" s="3">
        <f t="shared" si="90"/>
        <v>46.042151146302118</v>
      </c>
      <c r="R456" s="3">
        <f t="shared" si="91"/>
        <v>2.6146752181411688</v>
      </c>
      <c r="S456" s="3">
        <f t="shared" ref="S456:S519" si="93">SUM(N456:R456,S$5)</f>
        <v>1107.8213193193224</v>
      </c>
    </row>
    <row r="457" spans="5:19" x14ac:dyDescent="0.3">
      <c r="E457" s="4">
        <f t="shared" si="82"/>
        <v>2201</v>
      </c>
      <c r="F457" s="5">
        <f>F456*SUM(economy!Z247:AB247)/SUM(economy!Z246:AB246)</f>
        <v>21771.819453308977</v>
      </c>
      <c r="G457" s="13">
        <f t="shared" si="87"/>
        <v>253.99772802139907</v>
      </c>
      <c r="H457" s="13">
        <f t="shared" si="87"/>
        <v>303.68978398992289</v>
      </c>
      <c r="I457" s="13">
        <f t="shared" si="87"/>
        <v>229.22689522314906</v>
      </c>
      <c r="J457" s="13">
        <f t="shared" si="87"/>
        <v>45.972008182788038</v>
      </c>
      <c r="K457" s="13">
        <f t="shared" si="87"/>
        <v>2.6099208385285797</v>
      </c>
      <c r="L457" s="13">
        <f t="shared" si="83"/>
        <v>1110.4963362557876</v>
      </c>
      <c r="M457" s="3">
        <v>0</v>
      </c>
      <c r="N457" s="3">
        <f t="shared" si="92"/>
        <v>253.99778905426291</v>
      </c>
      <c r="O457" s="3">
        <f t="shared" si="88"/>
        <v>303.68984039468074</v>
      </c>
      <c r="P457" s="3">
        <f t="shared" si="89"/>
        <v>229.22690755516763</v>
      </c>
      <c r="Q457" s="3">
        <f t="shared" si="90"/>
        <v>45.972008184993072</v>
      </c>
      <c r="R457" s="3">
        <f t="shared" si="91"/>
        <v>2.6099208385285797</v>
      </c>
      <c r="S457" s="3">
        <f t="shared" si="93"/>
        <v>1110.4964660276328</v>
      </c>
    </row>
    <row r="458" spans="5:19" x14ac:dyDescent="0.3">
      <c r="E458" s="4">
        <f t="shared" ref="E458:E521" si="94">1+E457</f>
        <v>2202</v>
      </c>
      <c r="F458" s="5">
        <f>F457*SUM(economy!Z248:AB248)/SUM(economy!Z247:AB247)</f>
        <v>21731.450005445389</v>
      </c>
      <c r="G458" s="13">
        <f t="shared" si="87"/>
        <v>255.32652451385454</v>
      </c>
      <c r="H458" s="13">
        <f t="shared" si="87"/>
        <v>304.89862661009408</v>
      </c>
      <c r="I458" s="13">
        <f t="shared" si="87"/>
        <v>229.42095432854785</v>
      </c>
      <c r="J458" s="13">
        <f t="shared" si="87"/>
        <v>45.901149754734085</v>
      </c>
      <c r="K458" s="13">
        <f t="shared" si="87"/>
        <v>2.605148156033164</v>
      </c>
      <c r="L458" s="13">
        <f t="shared" ref="L458:L521" si="95">SUM(G458:K458,L$5)</f>
        <v>1113.1524033632636</v>
      </c>
      <c r="M458" s="3">
        <v>0</v>
      </c>
      <c r="N458" s="3">
        <f t="shared" si="92"/>
        <v>255.32658554671838</v>
      </c>
      <c r="O458" s="3">
        <f t="shared" si="88"/>
        <v>304.89868285968078</v>
      </c>
      <c r="P458" s="3">
        <f t="shared" si="89"/>
        <v>229.42096649503847</v>
      </c>
      <c r="Q458" s="3">
        <f t="shared" si="90"/>
        <v>45.901149756813155</v>
      </c>
      <c r="R458" s="3">
        <f t="shared" si="91"/>
        <v>2.605148156033164</v>
      </c>
      <c r="S458" s="3">
        <f t="shared" si="93"/>
        <v>1113.1525328142839</v>
      </c>
    </row>
    <row r="459" spans="5:19" x14ac:dyDescent="0.3">
      <c r="E459" s="4">
        <f t="shared" si="94"/>
        <v>2203</v>
      </c>
      <c r="F459" s="5">
        <f>F458*SUM(economy!Z249:AB249)/SUM(economy!Z248:AB248)</f>
        <v>21690.954069727861</v>
      </c>
      <c r="G459" s="13">
        <f t="shared" si="87"/>
        <v>256.65285714329485</v>
      </c>
      <c r="H459" s="13">
        <f t="shared" si="87"/>
        <v>306.10035310958864</v>
      </c>
      <c r="I459" s="13">
        <f t="shared" si="87"/>
        <v>229.6063437595374</v>
      </c>
      <c r="J459" s="13">
        <f t="shared" si="87"/>
        <v>45.829601047800182</v>
      </c>
      <c r="K459" s="13">
        <f t="shared" si="87"/>
        <v>2.6003580985281989</v>
      </c>
      <c r="L459" s="13">
        <f t="shared" si="95"/>
        <v>1115.7895131587493</v>
      </c>
      <c r="M459" s="3">
        <v>0</v>
      </c>
      <c r="N459" s="3">
        <f t="shared" si="92"/>
        <v>256.65291817615872</v>
      </c>
      <c r="O459" s="3">
        <f t="shared" si="88"/>
        <v>306.100409204431</v>
      </c>
      <c r="P459" s="3">
        <f t="shared" si="89"/>
        <v>229.6063557627219</v>
      </c>
      <c r="Q459" s="3">
        <f t="shared" si="90"/>
        <v>45.829601049760484</v>
      </c>
      <c r="R459" s="3">
        <f t="shared" si="91"/>
        <v>2.6003580985281989</v>
      </c>
      <c r="S459" s="3">
        <f t="shared" si="93"/>
        <v>1115.7896422916006</v>
      </c>
    </row>
    <row r="460" spans="5:19" x14ac:dyDescent="0.3">
      <c r="E460" s="4">
        <f t="shared" si="94"/>
        <v>2204</v>
      </c>
      <c r="F460" s="5">
        <f>F459*SUM(economy!Z250:AB250)/SUM(economy!Z249:AB249)</f>
        <v>21650.338551113422</v>
      </c>
      <c r="G460" s="13">
        <f t="shared" si="87"/>
        <v>257.97671818980405</v>
      </c>
      <c r="H460" s="13">
        <f t="shared" si="87"/>
        <v>307.29497118827345</v>
      </c>
      <c r="I460" s="13">
        <f t="shared" si="87"/>
        <v>229.78316088295719</v>
      </c>
      <c r="J460" s="13">
        <f t="shared" si="87"/>
        <v>45.757386649456365</v>
      </c>
      <c r="K460" s="13">
        <f t="shared" si="87"/>
        <v>2.5955515641503299</v>
      </c>
      <c r="L460" s="13">
        <f t="shared" si="95"/>
        <v>1118.4077884746416</v>
      </c>
      <c r="M460" s="3">
        <v>0</v>
      </c>
      <c r="N460" s="3">
        <f t="shared" si="92"/>
        <v>257.97677922266791</v>
      </c>
      <c r="O460" s="3">
        <f t="shared" si="88"/>
        <v>307.29502712879724</v>
      </c>
      <c r="P460" s="3">
        <f t="shared" si="89"/>
        <v>229.78317272502755</v>
      </c>
      <c r="Q460" s="3">
        <f t="shared" si="90"/>
        <v>45.757386651304678</v>
      </c>
      <c r="R460" s="3">
        <f t="shared" si="91"/>
        <v>2.5955515641503299</v>
      </c>
      <c r="S460" s="3">
        <f t="shared" si="93"/>
        <v>1118.4079172919478</v>
      </c>
    </row>
    <row r="461" spans="5:19" x14ac:dyDescent="0.3">
      <c r="E461" s="4">
        <f t="shared" si="94"/>
        <v>2205</v>
      </c>
      <c r="F461" s="5">
        <f>F460*SUM(economy!Z251:AB251)/SUM(economy!Z250:AB250)</f>
        <v>21609.610120704405</v>
      </c>
      <c r="G461" s="13">
        <f t="shared" si="87"/>
        <v>259.2981003548955</v>
      </c>
      <c r="H461" s="13">
        <f t="shared" si="87"/>
        <v>308.48248917318574</v>
      </c>
      <c r="I461" s="13">
        <f t="shared" si="87"/>
        <v>229.95150279609345</v>
      </c>
      <c r="J461" s="13">
        <f t="shared" si="87"/>
        <v>45.684530553008756</v>
      </c>
      <c r="K461" s="13">
        <f t="shared" si="87"/>
        <v>2.5907294218233572</v>
      </c>
      <c r="L461" s="13">
        <f t="shared" si="95"/>
        <v>1121.0073522990069</v>
      </c>
      <c r="M461" s="3">
        <v>0</v>
      </c>
      <c r="N461" s="3">
        <f t="shared" si="92"/>
        <v>259.29816138775936</v>
      </c>
      <c r="O461" s="3">
        <f t="shared" si="88"/>
        <v>308.48254495981547</v>
      </c>
      <c r="P461" s="3">
        <f t="shared" si="89"/>
        <v>229.95151447921225</v>
      </c>
      <c r="Q461" s="3">
        <f t="shared" si="90"/>
        <v>45.684530554751483</v>
      </c>
      <c r="R461" s="3">
        <f t="shared" si="91"/>
        <v>2.5907294218233572</v>
      </c>
      <c r="S461" s="3">
        <f t="shared" si="93"/>
        <v>1121.0074808033619</v>
      </c>
    </row>
    <row r="462" spans="5:19" x14ac:dyDescent="0.3">
      <c r="E462" s="4">
        <f t="shared" si="94"/>
        <v>2206</v>
      </c>
      <c r="F462" s="5">
        <f>F461*SUM(economy!Z252:AB252)/SUM(economy!Z251:AB251)</f>
        <v>21568.775219864867</v>
      </c>
      <c r="G462" s="13">
        <f t="shared" si="87"/>
        <v>260.61699674723894</v>
      </c>
      <c r="H462" s="13">
        <f t="shared" si="87"/>
        <v>309.66291599484924</v>
      </c>
      <c r="I462" s="13">
        <f t="shared" si="87"/>
        <v>230.11146629516418</v>
      </c>
      <c r="J462" s="13">
        <f t="shared" si="87"/>
        <v>45.611056164094578</v>
      </c>
      <c r="K462" s="13">
        <f t="shared" si="87"/>
        <v>2.5858925117734977</v>
      </c>
      <c r="L462" s="13">
        <f t="shared" si="95"/>
        <v>1123.5883277131206</v>
      </c>
      <c r="M462" s="3">
        <v>0</v>
      </c>
      <c r="N462" s="3">
        <f t="shared" si="92"/>
        <v>260.61705778010281</v>
      </c>
      <c r="O462" s="3">
        <f t="shared" si="88"/>
        <v>309.66297162800828</v>
      </c>
      <c r="P462" s="3">
        <f t="shared" si="89"/>
        <v>230.11147782146497</v>
      </c>
      <c r="Q462" s="3">
        <f t="shared" si="90"/>
        <v>45.61105616573775</v>
      </c>
      <c r="R462" s="3">
        <f t="shared" si="91"/>
        <v>2.5858925117734977</v>
      </c>
      <c r="S462" s="3">
        <f t="shared" si="93"/>
        <v>1123.5884559070873</v>
      </c>
    </row>
    <row r="463" spans="5:19" x14ac:dyDescent="0.3">
      <c r="E463" s="4">
        <f t="shared" si="94"/>
        <v>2207</v>
      </c>
      <c r="F463" s="5">
        <f>F462*SUM(economy!Z253:AB253)/SUM(economy!Z252:AB252)</f>
        <v>21527.84006423656</v>
      </c>
      <c r="G463" s="13">
        <f t="shared" si="87"/>
        <v>261.93340086863913</v>
      </c>
      <c r="H463" s="13">
        <f t="shared" si="87"/>
        <v>310.83626116404264</v>
      </c>
      <c r="I463" s="13">
        <f t="shared" si="87"/>
        <v>230.26314784484558</v>
      </c>
      <c r="J463" s="13">
        <f t="shared" si="87"/>
        <v>45.536986307289212</v>
      </c>
      <c r="K463" s="13">
        <f t="shared" si="87"/>
        <v>2.5810416460351719</v>
      </c>
      <c r="L463" s="13">
        <f t="shared" si="95"/>
        <v>1126.1508378308517</v>
      </c>
      <c r="M463" s="3">
        <v>0</v>
      </c>
      <c r="N463" s="3">
        <f t="shared" si="92"/>
        <v>261.93346190150299</v>
      </c>
      <c r="O463" s="3">
        <f t="shared" si="88"/>
        <v>310.83631664415316</v>
      </c>
      <c r="P463" s="3">
        <f t="shared" si="89"/>
        <v>230.26315921643328</v>
      </c>
      <c r="Q463" s="3">
        <f t="shared" si="90"/>
        <v>45.536986308838515</v>
      </c>
      <c r="R463" s="3">
        <f t="shared" si="91"/>
        <v>2.5810416460351719</v>
      </c>
      <c r="S463" s="3">
        <f t="shared" si="93"/>
        <v>1126.1509657169631</v>
      </c>
    </row>
    <row r="464" spans="5:19" x14ac:dyDescent="0.3">
      <c r="E464" s="4">
        <f t="shared" si="94"/>
        <v>2208</v>
      </c>
      <c r="F464" s="5">
        <f>F463*SUM(economy!Z254:AB254)/SUM(economy!Z253:AB253)</f>
        <v>21486.81064764471</v>
      </c>
      <c r="G464" s="13">
        <f t="shared" si="87"/>
        <v>263.24730660025921</v>
      </c>
      <c r="H464" s="13">
        <f t="shared" si="87"/>
        <v>312.00253474900842</v>
      </c>
      <c r="I464" s="13">
        <f t="shared" si="87"/>
        <v>230.40664354881091</v>
      </c>
      <c r="J464" s="13">
        <f t="shared" si="87"/>
        <v>45.462343232807235</v>
      </c>
      <c r="K464" s="13">
        <f t="shared" si="87"/>
        <v>2.5761776089463186</v>
      </c>
      <c r="L464" s="13">
        <f t="shared" si="95"/>
        <v>1128.6950057398321</v>
      </c>
      <c r="M464" s="3">
        <v>0</v>
      </c>
      <c r="N464" s="3">
        <f t="shared" si="92"/>
        <v>263.24736763312308</v>
      </c>
      <c r="O464" s="3">
        <f t="shared" si="88"/>
        <v>312.00259007649146</v>
      </c>
      <c r="P464" s="3">
        <f t="shared" si="89"/>
        <v>230.40665476776215</v>
      </c>
      <c r="Q464" s="3">
        <f t="shared" si="90"/>
        <v>45.462343234268026</v>
      </c>
      <c r="R464" s="3">
        <f t="shared" si="91"/>
        <v>2.5761776089463186</v>
      </c>
      <c r="S464" s="3">
        <f t="shared" si="93"/>
        <v>1128.6951333205911</v>
      </c>
    </row>
    <row r="465" spans="5:19" x14ac:dyDescent="0.3">
      <c r="E465" s="4">
        <f t="shared" si="94"/>
        <v>2209</v>
      </c>
      <c r="F465" s="5">
        <f>F464*SUM(economy!Z255:AB255)/SUM(economy!Z254:AB254)</f>
        <v>21445.69274588392</v>
      </c>
      <c r="G465" s="13">
        <f t="shared" si="87"/>
        <v>264.55870818908261</v>
      </c>
      <c r="H465" s="13">
        <f t="shared" si="87"/>
        <v>313.16174735309147</v>
      </c>
      <c r="I465" s="13">
        <f t="shared" si="87"/>
        <v>230.54204912125152</v>
      </c>
      <c r="J465" s="13">
        <f t="shared" si="87"/>
        <v>45.387148623279025</v>
      </c>
      <c r="K465" s="13">
        <f t="shared" si="87"/>
        <v>2.5713011576321918</v>
      </c>
      <c r="L465" s="13">
        <f t="shared" si="95"/>
        <v>1131.2209544443367</v>
      </c>
      <c r="M465" s="3">
        <v>0</v>
      </c>
      <c r="N465" s="3">
        <f t="shared" si="92"/>
        <v>264.55876922194648</v>
      </c>
      <c r="O465" s="3">
        <f t="shared" si="88"/>
        <v>313.16180252836693</v>
      </c>
      <c r="P465" s="3">
        <f t="shared" si="89"/>
        <v>230.54206018961509</v>
      </c>
      <c r="Q465" s="3">
        <f t="shared" si="90"/>
        <v>45.387148624656369</v>
      </c>
      <c r="R465" s="3">
        <f t="shared" si="91"/>
        <v>2.5713011576321918</v>
      </c>
      <c r="S465" s="3">
        <f t="shared" si="93"/>
        <v>1131.2210817222171</v>
      </c>
    </row>
    <row r="466" spans="5:19" x14ac:dyDescent="0.3">
      <c r="E466" s="4">
        <f t="shared" si="94"/>
        <v>2210</v>
      </c>
      <c r="F466" s="5">
        <f>F465*SUM(economy!Z256:AB256)/SUM(economy!Z255:AB255)</f>
        <v>21404.491920373323</v>
      </c>
      <c r="G466" s="13">
        <f t="shared" si="87"/>
        <v>265.86760023460602</v>
      </c>
      <c r="H466" s="13">
        <f t="shared" si="87"/>
        <v>314.3139100927948</v>
      </c>
      <c r="I466" s="13">
        <f t="shared" si="87"/>
        <v>230.66945985934893</v>
      </c>
      <c r="J466" s="13">
        <f t="shared" si="87"/>
        <v>45.311423600584618</v>
      </c>
      <c r="K466" s="13">
        <f t="shared" si="87"/>
        <v>2.566413022476536</v>
      </c>
      <c r="L466" s="13">
        <f t="shared" si="95"/>
        <v>1133.728806809811</v>
      </c>
      <c r="M466" s="3">
        <v>0</v>
      </c>
      <c r="N466" s="3">
        <f t="shared" si="92"/>
        <v>265.86766126746988</v>
      </c>
      <c r="O466" s="3">
        <f t="shared" si="88"/>
        <v>314.31396511628145</v>
      </c>
      <c r="P466" s="3">
        <f t="shared" si="89"/>
        <v>230.66947077914608</v>
      </c>
      <c r="Q466" s="3">
        <f t="shared" si="90"/>
        <v>45.311423601883277</v>
      </c>
      <c r="R466" s="3">
        <f t="shared" si="91"/>
        <v>2.566413022476536</v>
      </c>
      <c r="S466" s="3">
        <f t="shared" si="93"/>
        <v>1133.7289337872571</v>
      </c>
    </row>
    <row r="467" spans="5:19" x14ac:dyDescent="0.3">
      <c r="E467" s="4">
        <f t="shared" si="94"/>
        <v>2211</v>
      </c>
      <c r="F467" s="5">
        <f>F466*SUM(economy!Z257:AB257)/SUM(economy!Z256:AB256)</f>
        <v>21363.213521669211</v>
      </c>
      <c r="G467" s="13">
        <f t="shared" si="87"/>
        <v>267.17397767575557</v>
      </c>
      <c r="H467" s="13">
        <f t="shared" si="87"/>
        <v>315.45903457623848</v>
      </c>
      <c r="I467" s="13">
        <f t="shared" si="87"/>
        <v>230.78897061666555</v>
      </c>
      <c r="J467" s="13">
        <f t="shared" si="87"/>
        <v>45.235188732726172</v>
      </c>
      <c r="K467" s="13">
        <f t="shared" si="87"/>
        <v>2.5615139075789761</v>
      </c>
      <c r="L467" s="13">
        <f t="shared" si="95"/>
        <v>1136.2186855089649</v>
      </c>
      <c r="M467" s="3">
        <v>0</v>
      </c>
      <c r="N467" s="3">
        <f t="shared" si="92"/>
        <v>267.17403870861943</v>
      </c>
      <c r="O467" s="3">
        <f t="shared" si="88"/>
        <v>315.45908944835389</v>
      </c>
      <c r="P467" s="3">
        <f t="shared" si="89"/>
        <v>230.78898138989044</v>
      </c>
      <c r="Q467" s="3">
        <f t="shared" si="90"/>
        <v>45.235188733950643</v>
      </c>
      <c r="R467" s="3">
        <f t="shared" si="91"/>
        <v>2.5615139075789761</v>
      </c>
      <c r="S467" s="3">
        <f t="shared" si="93"/>
        <v>1136.2188121883933</v>
      </c>
    </row>
    <row r="468" spans="5:19" x14ac:dyDescent="0.3">
      <c r="E468" s="4">
        <f t="shared" si="94"/>
        <v>2212</v>
      </c>
      <c r="F468" s="5">
        <f>F467*SUM(economy!Z258:AB258)/SUM(economy!Z257:AB257)</f>
        <v>21321.862692822717</v>
      </c>
      <c r="G468" s="13">
        <f t="shared" si="87"/>
        <v>268.47783577801709</v>
      </c>
      <c r="H468" s="13">
        <f t="shared" si="87"/>
        <v>316.597132882008</v>
      </c>
      <c r="I468" s="13">
        <f t="shared" si="87"/>
        <v>230.9006757774203</v>
      </c>
      <c r="J468" s="13">
        <f t="shared" si="87"/>
        <v>45.158464040720112</v>
      </c>
      <c r="K468" s="13">
        <f t="shared" si="87"/>
        <v>2.5566044911973473</v>
      </c>
      <c r="L468" s="13">
        <f t="shared" si="95"/>
        <v>1138.6907129693629</v>
      </c>
      <c r="M468" s="3">
        <v>0</v>
      </c>
      <c r="N468" s="3">
        <f t="shared" si="92"/>
        <v>268.47789681088096</v>
      </c>
      <c r="O468" s="3">
        <f t="shared" si="88"/>
        <v>316.59718760316855</v>
      </c>
      <c r="P468" s="3">
        <f t="shared" si="89"/>
        <v>230.90068640604034</v>
      </c>
      <c r="Q468" s="3">
        <f t="shared" si="90"/>
        <v>45.15846404187463</v>
      </c>
      <c r="R468" s="3">
        <f t="shared" si="91"/>
        <v>2.5566044911973473</v>
      </c>
      <c r="S468" s="3">
        <f t="shared" si="93"/>
        <v>1138.6908393531619</v>
      </c>
    </row>
    <row r="469" spans="5:19" x14ac:dyDescent="0.3">
      <c r="E469" s="4">
        <f t="shared" si="94"/>
        <v>2213</v>
      </c>
      <c r="F469" s="5">
        <f>F468*SUM(economy!Z259:AB259)/SUM(economy!Z258:AB258)</f>
        <v>21280.44437256845</v>
      </c>
      <c r="G469" s="13">
        <f t="shared" si="87"/>
        <v>269.77917012077154</v>
      </c>
      <c r="H469" s="13">
        <f t="shared" si="87"/>
        <v>317.72821753837593</v>
      </c>
      <c r="I469" s="13">
        <f t="shared" si="87"/>
        <v>231.004669231614</v>
      </c>
      <c r="J469" s="13">
        <f t="shared" si="87"/>
        <v>45.081269005489631</v>
      </c>
      <c r="K469" s="13">
        <f t="shared" si="87"/>
        <v>2.5516854261736226</v>
      </c>
      <c r="L469" s="13">
        <f t="shared" si="95"/>
        <v>1141.1450113224248</v>
      </c>
      <c r="M469" s="3">
        <v>0</v>
      </c>
      <c r="N469" s="3">
        <f t="shared" si="92"/>
        <v>269.77923115363541</v>
      </c>
      <c r="O469" s="3">
        <f t="shared" si="88"/>
        <v>317.72827210899692</v>
      </c>
      <c r="P469" s="3">
        <f t="shared" si="89"/>
        <v>231.00467971757013</v>
      </c>
      <c r="Q469" s="3">
        <f t="shared" si="90"/>
        <v>45.081269006578189</v>
      </c>
      <c r="R469" s="3">
        <f t="shared" si="91"/>
        <v>2.5516854261736226</v>
      </c>
      <c r="S469" s="3">
        <f t="shared" si="93"/>
        <v>1141.1451374129542</v>
      </c>
    </row>
    <row r="470" spans="5:19" x14ac:dyDescent="0.3">
      <c r="E470" s="4">
        <f t="shared" si="94"/>
        <v>2214</v>
      </c>
      <c r="F470" s="5">
        <f>F469*SUM(economy!Z260:AB260)/SUM(economy!Z259:AB259)</f>
        <v>21238.963298328468</v>
      </c>
      <c r="G470" s="13">
        <f t="shared" si="87"/>
        <v>271.07797658482502</v>
      </c>
      <c r="H470" s="13">
        <f t="shared" si="87"/>
        <v>318.85230150288004</v>
      </c>
      <c r="I470" s="13">
        <f t="shared" si="87"/>
        <v>231.10104435096747</v>
      </c>
      <c r="J470" s="13">
        <f t="shared" si="87"/>
        <v>45.003622574737712</v>
      </c>
      <c r="K470" s="13">
        <f t="shared" si="87"/>
        <v>2.5467573403419483</v>
      </c>
      <c r="L470" s="13">
        <f t="shared" si="95"/>
        <v>1143.5817023537522</v>
      </c>
      <c r="M470" s="3">
        <v>0</v>
      </c>
      <c r="N470" s="3">
        <f t="shared" si="92"/>
        <v>271.07803761768889</v>
      </c>
      <c r="O470" s="3">
        <f t="shared" si="88"/>
        <v>318.85235592337557</v>
      </c>
      <c r="P470" s="3">
        <f t="shared" si="89"/>
        <v>231.10105469617466</v>
      </c>
      <c r="Q470" s="3">
        <f t="shared" si="90"/>
        <v>45.003622575764084</v>
      </c>
      <c r="R470" s="3">
        <f t="shared" si="91"/>
        <v>2.5467573403419483</v>
      </c>
      <c r="S470" s="3">
        <f t="shared" si="93"/>
        <v>1143.5818281533452</v>
      </c>
    </row>
    <row r="471" spans="5:19" x14ac:dyDescent="0.3">
      <c r="E471" s="4">
        <f t="shared" si="94"/>
        <v>2215</v>
      </c>
      <c r="F471" s="5">
        <f>F470*SUM(economy!Z261:AB261)/SUM(economy!Z260:AB260)</f>
        <v>21197.42400901471</v>
      </c>
      <c r="G471" s="13">
        <f t="shared" ref="G471:K486" si="96">G470*(1-G$5)+G$4*$F470*$L$4/1000</f>
        <v>272.37425134012204</v>
      </c>
      <c r="H471" s="13">
        <f t="shared" si="96"/>
        <v>319.96939814223992</v>
      </c>
      <c r="I471" s="13">
        <f t="shared" si="96"/>
        <v>231.18989396563427</v>
      </c>
      <c r="J471" s="13">
        <f t="shared" si="96"/>
        <v>44.925543169780099</v>
      </c>
      <c r="K471" s="13">
        <f t="shared" si="96"/>
        <v>2.5418208369171649</v>
      </c>
      <c r="L471" s="13">
        <f t="shared" si="95"/>
        <v>1146.0009074546936</v>
      </c>
      <c r="M471" s="3">
        <v>0</v>
      </c>
      <c r="N471" s="3">
        <f t="shared" si="92"/>
        <v>272.37431237298591</v>
      </c>
      <c r="O471" s="3">
        <f t="shared" si="88"/>
        <v>319.96945241302302</v>
      </c>
      <c r="P471" s="3">
        <f t="shared" si="89"/>
        <v>231.18990417198174</v>
      </c>
      <c r="Q471" s="3">
        <f t="shared" si="90"/>
        <v>44.925543170747837</v>
      </c>
      <c r="R471" s="3">
        <f t="shared" si="91"/>
        <v>2.5418208369171649</v>
      </c>
      <c r="S471" s="3">
        <f t="shared" si="93"/>
        <v>1146.0010329656557</v>
      </c>
    </row>
    <row r="472" spans="5:19" x14ac:dyDescent="0.3">
      <c r="E472" s="4">
        <f t="shared" si="94"/>
        <v>2216</v>
      </c>
      <c r="F472" s="5">
        <f>F471*SUM(economy!Z262:AB262)/SUM(economy!Z261:AB261)</f>
        <v>21155.830847610636</v>
      </c>
      <c r="G472" s="13">
        <f t="shared" si="96"/>
        <v>273.66799083362997</v>
      </c>
      <c r="H472" s="13">
        <f t="shared" si="96"/>
        <v>321.07952121259189</v>
      </c>
      <c r="I472" s="13">
        <f t="shared" si="96"/>
        <v>231.27131034164665</v>
      </c>
      <c r="J472" s="13">
        <f t="shared" si="96"/>
        <v>44.847048692316811</v>
      </c>
      <c r="K472" s="13">
        <f t="shared" si="96"/>
        <v>2.5368764948620246</v>
      </c>
      <c r="L472" s="13">
        <f t="shared" si="95"/>
        <v>1148.4027475750472</v>
      </c>
      <c r="M472" s="3">
        <v>0</v>
      </c>
      <c r="N472" s="3">
        <f t="shared" si="92"/>
        <v>273.66805186649384</v>
      </c>
      <c r="O472" s="3">
        <f t="shared" si="88"/>
        <v>321.07957533407443</v>
      </c>
      <c r="P472" s="3">
        <f t="shared" si="89"/>
        <v>231.27132041099824</v>
      </c>
      <c r="Q472" s="3">
        <f t="shared" si="90"/>
        <v>44.847048693229269</v>
      </c>
      <c r="R472" s="3">
        <f t="shared" si="91"/>
        <v>2.5368764948620246</v>
      </c>
      <c r="S472" s="3">
        <f t="shared" si="93"/>
        <v>1148.4028727996579</v>
      </c>
    </row>
    <row r="473" spans="5:19" x14ac:dyDescent="0.3">
      <c r="E473" s="4">
        <f t="shared" si="94"/>
        <v>2217</v>
      </c>
      <c r="F473" s="5">
        <f>F472*SUM(economy!Z263:AB263)/SUM(economy!Z262:AB262)</f>
        <v>21114.187963510281</v>
      </c>
      <c r="G473" s="13">
        <f t="shared" si="96"/>
        <v>274.95919177738085</v>
      </c>
      <c r="H473" s="13">
        <f t="shared" si="96"/>
        <v>322.18268484002056</v>
      </c>
      <c r="I473" s="13">
        <f t="shared" si="96"/>
        <v>231.3453851590524</v>
      </c>
      <c r="J473" s="13">
        <f t="shared" si="96"/>
        <v>44.768156531119878</v>
      </c>
      <c r="K473" s="13">
        <f t="shared" si="96"/>
        <v>2.5319248692311245</v>
      </c>
      <c r="L473" s="13">
        <f t="shared" si="95"/>
        <v>1150.7873431768048</v>
      </c>
      <c r="M473" s="3">
        <v>0</v>
      </c>
      <c r="N473" s="3">
        <f t="shared" si="92"/>
        <v>274.95925281024472</v>
      </c>
      <c r="O473" s="3">
        <f t="shared" si="88"/>
        <v>322.18273881261325</v>
      </c>
      <c r="P473" s="3">
        <f t="shared" si="89"/>
        <v>231.34539509324696</v>
      </c>
      <c r="Q473" s="3">
        <f t="shared" si="90"/>
        <v>44.76815653198021</v>
      </c>
      <c r="R473" s="3">
        <f t="shared" si="91"/>
        <v>2.5319248692311245</v>
      </c>
      <c r="S473" s="3">
        <f t="shared" si="93"/>
        <v>1150.7874681173164</v>
      </c>
    </row>
    <row r="474" spans="5:19" x14ac:dyDescent="0.3">
      <c r="E474" s="4">
        <f t="shared" si="94"/>
        <v>2218</v>
      </c>
      <c r="F474" s="5">
        <f>F473*SUM(economy!Z264:AB264)/SUM(economy!Z263:AB263)</f>
        <v>21072.499314590332</v>
      </c>
      <c r="G474" s="13">
        <f t="shared" si="96"/>
        <v>276.24785113665615</v>
      </c>
      <c r="H474" s="13">
        <f t="shared" si="96"/>
        <v>323.27890350136369</v>
      </c>
      <c r="I474" s="13">
        <f t="shared" si="96"/>
        <v>231.41220949069637</v>
      </c>
      <c r="J474" s="13">
        <f t="shared" si="96"/>
        <v>44.688883568613527</v>
      </c>
      <c r="K474" s="13">
        <f t="shared" si="96"/>
        <v>2.5269664914893273</v>
      </c>
      <c r="L474" s="13">
        <f t="shared" si="95"/>
        <v>1153.154814188819</v>
      </c>
      <c r="M474" s="3">
        <v>0</v>
      </c>
      <c r="N474" s="3">
        <f t="shared" si="92"/>
        <v>276.24791216952002</v>
      </c>
      <c r="O474" s="3">
        <f t="shared" si="88"/>
        <v>323.27895732547614</v>
      </c>
      <c r="P474" s="3">
        <f t="shared" si="89"/>
        <v>231.41221929154804</v>
      </c>
      <c r="Q474" s="3">
        <f t="shared" si="90"/>
        <v>44.688883569424711</v>
      </c>
      <c r="R474" s="3">
        <f t="shared" si="91"/>
        <v>2.5269664914893273</v>
      </c>
      <c r="S474" s="3">
        <f t="shared" si="93"/>
        <v>1153.1549388474582</v>
      </c>
    </row>
    <row r="475" spans="5:19" x14ac:dyDescent="0.3">
      <c r="E475" s="4">
        <f t="shared" si="94"/>
        <v>2219</v>
      </c>
      <c r="F475" s="5">
        <f>F474*SUM(economy!Z265:AB265)/SUM(economy!Z264:AB264)</f>
        <v>21030.76866898765</v>
      </c>
      <c r="G475" s="13">
        <f t="shared" si="96"/>
        <v>277.53396611829783</v>
      </c>
      <c r="H475" s="13">
        <f t="shared" si="96"/>
        <v>324.36819200526452</v>
      </c>
      <c r="I475" s="13">
        <f t="shared" si="96"/>
        <v>231.47187378159813</v>
      </c>
      <c r="J475" s="13">
        <f t="shared" si="96"/>
        <v>44.609246187321681</v>
      </c>
      <c r="K475" s="13">
        <f t="shared" si="96"/>
        <v>2.5220018698021738</v>
      </c>
      <c r="L475" s="13">
        <f t="shared" si="95"/>
        <v>1155.5052799622842</v>
      </c>
      <c r="M475" s="3">
        <v>0</v>
      </c>
      <c r="N475" s="3">
        <f t="shared" si="92"/>
        <v>277.53402715116169</v>
      </c>
      <c r="O475" s="3">
        <f t="shared" si="88"/>
        <v>324.36824568130521</v>
      </c>
      <c r="P475" s="3">
        <f t="shared" si="89"/>
        <v>231.47188345089674</v>
      </c>
      <c r="Q475" s="3">
        <f t="shared" si="90"/>
        <v>44.60924618808653</v>
      </c>
      <c r="R475" s="3">
        <f t="shared" si="91"/>
        <v>2.5220018698021738</v>
      </c>
      <c r="S475" s="3">
        <f t="shared" si="93"/>
        <v>1155.5054043412524</v>
      </c>
    </row>
    <row r="476" spans="5:19" x14ac:dyDescent="0.3">
      <c r="E476" s="4">
        <f t="shared" si="94"/>
        <v>2220</v>
      </c>
      <c r="F476" s="5">
        <f>F475*SUM(economy!Z266:AB266)/SUM(economy!Z265:AB265)</f>
        <v>20988.999606550315</v>
      </c>
      <c r="G476" s="13">
        <f t="shared" si="96"/>
        <v>278.81753415912806</v>
      </c>
      <c r="H476" s="13">
        <f t="shared" si="96"/>
        <v>325.45056547344285</v>
      </c>
      <c r="I476" s="13">
        <f t="shared" si="96"/>
        <v>231.52446782887364</v>
      </c>
      <c r="J476" s="13">
        <f t="shared" si="96"/>
        <v>44.529260276155767</v>
      </c>
      <c r="K476" s="13">
        <f t="shared" si="96"/>
        <v>2.5170314892954782</v>
      </c>
      <c r="L476" s="13">
        <f t="shared" si="95"/>
        <v>1157.8388592268959</v>
      </c>
      <c r="M476" s="3">
        <v>0</v>
      </c>
      <c r="N476" s="3">
        <f t="shared" si="92"/>
        <v>278.81759519199193</v>
      </c>
      <c r="O476" s="3">
        <f t="shared" si="88"/>
        <v>325.45061900181912</v>
      </c>
      <c r="P476" s="3">
        <f t="shared" si="89"/>
        <v>231.52447736838496</v>
      </c>
      <c r="Q476" s="3">
        <f t="shared" si="90"/>
        <v>44.529260276876926</v>
      </c>
      <c r="R476" s="3">
        <f t="shared" si="91"/>
        <v>2.5170314892954782</v>
      </c>
      <c r="S476" s="3">
        <f t="shared" si="93"/>
        <v>1157.8389833283684</v>
      </c>
    </row>
    <row r="477" spans="5:19" x14ac:dyDescent="0.3">
      <c r="E477" s="4">
        <f t="shared" si="94"/>
        <v>2221</v>
      </c>
      <c r="F477" s="5">
        <f>F476*SUM(economy!Z267:AB267)/SUM(economy!Z266:AB266)</f>
        <v>20947.195519925524</v>
      </c>
      <c r="G477" s="13">
        <f t="shared" si="96"/>
        <v>280.0985529144574</v>
      </c>
      <c r="H477" s="13">
        <f t="shared" si="96"/>
        <v>326.52603932215425</v>
      </c>
      <c r="I477" s="13">
        <f t="shared" si="96"/>
        <v>231.57008076214413</v>
      </c>
      <c r="J477" s="13">
        <f t="shared" si="96"/>
        <v>44.448941236513605</v>
      </c>
      <c r="K477" s="13">
        <f t="shared" si="96"/>
        <v>2.5120558122809062</v>
      </c>
      <c r="L477" s="13">
        <f t="shared" si="95"/>
        <v>1160.1556700475503</v>
      </c>
      <c r="M477" s="3">
        <v>0</v>
      </c>
      <c r="N477" s="3">
        <f t="shared" si="92"/>
        <v>280.09861394732127</v>
      </c>
      <c r="O477" s="3">
        <f t="shared" si="88"/>
        <v>326.52609270327235</v>
      </c>
      <c r="P477" s="3">
        <f t="shared" si="89"/>
        <v>231.57009017361025</v>
      </c>
      <c r="Q477" s="3">
        <f t="shared" si="90"/>
        <v>44.448941237193566</v>
      </c>
      <c r="R477" s="3">
        <f t="shared" si="91"/>
        <v>2.5120558122809062</v>
      </c>
      <c r="S477" s="3">
        <f t="shared" si="93"/>
        <v>1160.1557938736782</v>
      </c>
    </row>
    <row r="478" spans="5:19" x14ac:dyDescent="0.3">
      <c r="E478" s="4">
        <f t="shared" si="94"/>
        <v>2222</v>
      </c>
      <c r="F478" s="5">
        <f>F477*SUM(economy!Z268:AB268)/SUM(economy!Z267:AB267)</f>
        <v>20905.359615243047</v>
      </c>
      <c r="G478" s="13">
        <f t="shared" si="96"/>
        <v>281.37702024665941</v>
      </c>
      <c r="H478" s="13">
        <f t="shared" si="96"/>
        <v>327.59462924380199</v>
      </c>
      <c r="I478" s="13">
        <f t="shared" si="96"/>
        <v>231.60880102437173</v>
      </c>
      <c r="J478" s="13">
        <f t="shared" si="96"/>
        <v>44.368303988157614</v>
      </c>
      <c r="K478" s="13">
        <f t="shared" si="96"/>
        <v>2.5070752784438683</v>
      </c>
      <c r="L478" s="13">
        <f t="shared" si="95"/>
        <v>1162.4558297814347</v>
      </c>
      <c r="M478" s="3">
        <v>0</v>
      </c>
      <c r="N478" s="3">
        <f t="shared" si="92"/>
        <v>281.37708127952328</v>
      </c>
      <c r="O478" s="3">
        <f t="shared" si="88"/>
        <v>327.594682478067</v>
      </c>
      <c r="P478" s="3">
        <f t="shared" si="89"/>
        <v>231.60881030951134</v>
      </c>
      <c r="Q478" s="3">
        <f t="shared" si="90"/>
        <v>44.368303988798729</v>
      </c>
      <c r="R478" s="3">
        <f t="shared" si="91"/>
        <v>2.5070752784438683</v>
      </c>
      <c r="S478" s="3">
        <f t="shared" si="93"/>
        <v>1162.455953334344</v>
      </c>
    </row>
    <row r="479" spans="5:19" x14ac:dyDescent="0.3">
      <c r="E479" s="4">
        <f t="shared" si="94"/>
        <v>2223</v>
      </c>
      <c r="F479" s="5">
        <f>F478*SUM(economy!Z269:AB269)/SUM(economy!Z268:AB268)</f>
        <v>20863.494912344755</v>
      </c>
      <c r="G479" s="13">
        <f t="shared" si="96"/>
        <v>282.65293421378692</v>
      </c>
      <c r="H479" s="13">
        <f t="shared" si="96"/>
        <v>328.65635118866419</v>
      </c>
      <c r="I479" s="13">
        <f t="shared" si="96"/>
        <v>231.64071635305464</v>
      </c>
      <c r="J479" s="13">
        <f t="shared" si="96"/>
        <v>44.287362974837393</v>
      </c>
      <c r="K479" s="13">
        <f t="shared" si="96"/>
        <v>2.5020903049895704</v>
      </c>
      <c r="L479" s="13">
        <f t="shared" si="95"/>
        <v>1164.7394550353329</v>
      </c>
      <c r="M479" s="3">
        <v>0</v>
      </c>
      <c r="N479" s="3">
        <f t="shared" si="92"/>
        <v>282.65299524665079</v>
      </c>
      <c r="O479" s="3">
        <f t="shared" si="88"/>
        <v>328.65640427648015</v>
      </c>
      <c r="P479" s="3">
        <f t="shared" si="89"/>
        <v>231.64072551356338</v>
      </c>
      <c r="Q479" s="3">
        <f t="shared" si="90"/>
        <v>44.287362975441894</v>
      </c>
      <c r="R479" s="3">
        <f t="shared" si="91"/>
        <v>2.5020903049895704</v>
      </c>
      <c r="S479" s="3">
        <f t="shared" si="93"/>
        <v>1164.7395783171257</v>
      </c>
    </row>
    <row r="480" spans="5:19" x14ac:dyDescent="0.3">
      <c r="E480" s="4">
        <f t="shared" si="94"/>
        <v>2224</v>
      </c>
      <c r="F480" s="5">
        <f>F479*SUM(economy!Z270:AB270)/SUM(economy!Z269:AB269)</f>
        <v>20821.604244504393</v>
      </c>
      <c r="G480" s="13">
        <f t="shared" si="96"/>
        <v>283.9262930582023</v>
      </c>
      <c r="H480" s="13">
        <f t="shared" si="96"/>
        <v>329.71122134669258</v>
      </c>
      <c r="I480" s="13">
        <f t="shared" si="96"/>
        <v>231.66591376170956</v>
      </c>
      <c r="J480" s="13">
        <f t="shared" si="96"/>
        <v>44.206132169618087</v>
      </c>
      <c r="K480" s="13">
        <f t="shared" si="96"/>
        <v>2.4971012867423754</v>
      </c>
      <c r="L480" s="13">
        <f t="shared" si="95"/>
        <v>1167.0066616229649</v>
      </c>
      <c r="M480" s="3">
        <v>0</v>
      </c>
      <c r="N480" s="3">
        <f t="shared" si="92"/>
        <v>283.92635409106617</v>
      </c>
      <c r="O480" s="3">
        <f t="shared" si="88"/>
        <v>329.71127428846239</v>
      </c>
      <c r="P480" s="3">
        <f t="shared" si="89"/>
        <v>231.66592279926033</v>
      </c>
      <c r="Q480" s="3">
        <f t="shared" si="90"/>
        <v>44.206132170188056</v>
      </c>
      <c r="R480" s="3">
        <f t="shared" si="91"/>
        <v>2.4971012867423754</v>
      </c>
      <c r="S480" s="3">
        <f t="shared" si="93"/>
        <v>1167.0067846357192</v>
      </c>
    </row>
    <row r="481" spans="5:19" x14ac:dyDescent="0.3">
      <c r="E481" s="4">
        <f t="shared" si="94"/>
        <v>2225</v>
      </c>
      <c r="F481" s="5">
        <f>F480*SUM(economy!Z271:AB271)/SUM(economy!Z270:AB270)</f>
        <v>20779.690257571456</v>
      </c>
      <c r="G481" s="13">
        <f t="shared" si="96"/>
        <v>285.19709519519085</v>
      </c>
      <c r="H481" s="13">
        <f t="shared" si="96"/>
        <v>330.75925612933486</v>
      </c>
      <c r="I481" s="13">
        <f t="shared" si="96"/>
        <v>231.68447952156029</v>
      </c>
      <c r="J481" s="13">
        <f t="shared" si="96"/>
        <v>44.124625079871407</v>
      </c>
      <c r="K481" s="13">
        <f t="shared" si="96"/>
        <v>2.4921085961929119</v>
      </c>
      <c r="L481" s="13">
        <f t="shared" si="95"/>
        <v>1169.2575645221505</v>
      </c>
      <c r="M481" s="3">
        <v>0</v>
      </c>
      <c r="N481" s="3">
        <f t="shared" si="92"/>
        <v>285.19715622805472</v>
      </c>
      <c r="O481" s="3">
        <f t="shared" si="88"/>
        <v>330.75930892546029</v>
      </c>
      <c r="P481" s="3">
        <f t="shared" si="89"/>
        <v>231.68448843780348</v>
      </c>
      <c r="Q481" s="3">
        <f t="shared" si="90"/>
        <v>44.124625080408819</v>
      </c>
      <c r="R481" s="3">
        <f t="shared" si="91"/>
        <v>2.4921085961929119</v>
      </c>
      <c r="S481" s="3">
        <f t="shared" si="93"/>
        <v>1169.2576872679201</v>
      </c>
    </row>
    <row r="482" spans="5:19" x14ac:dyDescent="0.3">
      <c r="E482" s="4">
        <f t="shared" si="94"/>
        <v>2226</v>
      </c>
      <c r="F482" s="5">
        <f>F481*SUM(economy!Z272:AB272)/SUM(economy!Z271:AB271)</f>
        <v>20737.755408461486</v>
      </c>
      <c r="G482" s="13">
        <f t="shared" si="96"/>
        <v>286.46533920152149</v>
      </c>
      <c r="H482" s="13">
        <f t="shared" si="96"/>
        <v>331.80047215132691</v>
      </c>
      <c r="I482" s="13">
        <f t="shared" si="96"/>
        <v>231.69649914334366</v>
      </c>
      <c r="J482" s="13">
        <f t="shared" si="96"/>
        <v>44.042854751881116</v>
      </c>
      <c r="K482" s="13">
        <f t="shared" si="96"/>
        <v>2.4871125834864518</v>
      </c>
      <c r="L482" s="13">
        <f t="shared" si="95"/>
        <v>1171.4922778315597</v>
      </c>
      <c r="M482" s="3">
        <v>0</v>
      </c>
      <c r="N482" s="3">
        <f t="shared" si="92"/>
        <v>286.46540023438536</v>
      </c>
      <c r="O482" s="3">
        <f t="shared" si="88"/>
        <v>331.8005248022086</v>
      </c>
      <c r="P482" s="3">
        <f t="shared" si="89"/>
        <v>231.69650793990755</v>
      </c>
      <c r="Q482" s="3">
        <f t="shared" si="90"/>
        <v>44.042854752387825</v>
      </c>
      <c r="R482" s="3">
        <f t="shared" si="91"/>
        <v>2.4871125834864518</v>
      </c>
      <c r="S482" s="3">
        <f t="shared" si="93"/>
        <v>1171.4924003123756</v>
      </c>
    </row>
    <row r="483" spans="5:19" x14ac:dyDescent="0.3">
      <c r="E483" s="4">
        <f t="shared" si="94"/>
        <v>2227</v>
      </c>
      <c r="F483" s="5">
        <f>F482*SUM(economy!Z273:AB273)/SUM(economy!Z272:AB272)</f>
        <v>20695.801962902086</v>
      </c>
      <c r="G483" s="13">
        <f t="shared" si="96"/>
        <v>287.73102380391583</v>
      </c>
      <c r="H483" s="13">
        <f t="shared" si="96"/>
        <v>332.83488621239326</v>
      </c>
      <c r="I483" s="13">
        <f t="shared" si="96"/>
        <v>231.70205735913279</v>
      </c>
      <c r="J483" s="13">
        <f t="shared" si="96"/>
        <v>43.960833775008155</v>
      </c>
      <c r="K483" s="13">
        <f t="shared" si="96"/>
        <v>2.482113576344986</v>
      </c>
      <c r="L483" s="13">
        <f t="shared" si="95"/>
        <v>1173.7109147267952</v>
      </c>
      <c r="M483" s="3">
        <v>0</v>
      </c>
      <c r="N483" s="3">
        <f t="shared" si="92"/>
        <v>287.7310848367797</v>
      </c>
      <c r="O483" s="3">
        <f t="shared" si="88"/>
        <v>332.83493871843081</v>
      </c>
      <c r="P483" s="3">
        <f t="shared" si="89"/>
        <v>231.70206603762378</v>
      </c>
      <c r="Q483" s="3">
        <f t="shared" si="90"/>
        <v>43.960833775485916</v>
      </c>
      <c r="R483" s="3">
        <f t="shared" si="91"/>
        <v>2.482113576344986</v>
      </c>
      <c r="S483" s="3">
        <f t="shared" si="93"/>
        <v>1173.711036944665</v>
      </c>
    </row>
    <row r="484" spans="5:19" x14ac:dyDescent="0.3">
      <c r="E484" s="4">
        <f t="shared" si="94"/>
        <v>2228</v>
      </c>
      <c r="F484" s="5">
        <f>F483*SUM(economy!Z274:AB274)/SUM(economy!Z273:AB273)</f>
        <v>20653.831992326595</v>
      </c>
      <c r="G484" s="13">
        <f t="shared" si="96"/>
        <v>288.99414786737935</v>
      </c>
      <c r="H484" s="13">
        <f t="shared" si="96"/>
        <v>333.86251527878636</v>
      </c>
      <c r="I484" s="13">
        <f t="shared" si="96"/>
        <v>231.70123810406574</v>
      </c>
      <c r="J484" s="13">
        <f t="shared" si="96"/>
        <v>43.878574285353338</v>
      </c>
      <c r="K484" s="13">
        <f t="shared" si="96"/>
        <v>2.4771118799141369</v>
      </c>
      <c r="L484" s="13">
        <f t="shared" si="95"/>
        <v>1175.913587415499</v>
      </c>
      <c r="M484" s="3">
        <v>0</v>
      </c>
      <c r="N484" s="3">
        <f t="shared" si="92"/>
        <v>288.99420890024322</v>
      </c>
      <c r="O484" s="3">
        <f t="shared" si="88"/>
        <v>333.86256764037824</v>
      </c>
      <c r="P484" s="3">
        <f t="shared" si="89"/>
        <v>231.70124666606867</v>
      </c>
      <c r="Q484" s="3">
        <f t="shared" si="90"/>
        <v>43.878574285803808</v>
      </c>
      <c r="R484" s="3">
        <f t="shared" si="91"/>
        <v>2.4771118799141369</v>
      </c>
      <c r="S484" s="3">
        <f t="shared" si="93"/>
        <v>1175.913709372408</v>
      </c>
    </row>
    <row r="485" spans="5:19" x14ac:dyDescent="0.3">
      <c r="E485" s="4">
        <f t="shared" si="94"/>
        <v>2229</v>
      </c>
      <c r="F485" s="5">
        <f>F484*SUM(economy!Z275:AB275)/SUM(economy!Z274:AB274)</f>
        <v>20611.847369787673</v>
      </c>
      <c r="G485" s="13">
        <f t="shared" si="96"/>
        <v>290.25471038334297</v>
      </c>
      <c r="H485" s="13">
        <f t="shared" si="96"/>
        <v>334.88337646458473</v>
      </c>
      <c r="I485" s="13">
        <f t="shared" si="96"/>
        <v>231.69412449785267</v>
      </c>
      <c r="J485" s="13">
        <f t="shared" si="96"/>
        <v>43.796087968846152</v>
      </c>
      <c r="K485" s="13">
        <f t="shared" si="96"/>
        <v>2.472107776524473</v>
      </c>
      <c r="L485" s="13">
        <f t="shared" si="95"/>
        <v>1178.1004070911511</v>
      </c>
      <c r="M485" s="3">
        <v>0</v>
      </c>
      <c r="N485" s="3">
        <f t="shared" si="92"/>
        <v>290.25477141620684</v>
      </c>
      <c r="O485" s="3">
        <f t="shared" si="88"/>
        <v>334.88342868212828</v>
      </c>
      <c r="P485" s="3">
        <f t="shared" si="89"/>
        <v>231.69413294493114</v>
      </c>
      <c r="Q485" s="3">
        <f t="shared" si="90"/>
        <v>43.796087969270886</v>
      </c>
      <c r="R485" s="3">
        <f t="shared" si="91"/>
        <v>2.472107776524473</v>
      </c>
      <c r="S485" s="3">
        <f t="shared" si="93"/>
        <v>1178.1005287890616</v>
      </c>
    </row>
    <row r="486" spans="5:19" x14ac:dyDescent="0.3">
      <c r="E486" s="4">
        <f t="shared" si="94"/>
        <v>2230</v>
      </c>
      <c r="F486" s="5">
        <f>F485*SUM(economy!Z276:AB276)/SUM(economy!Z275:AB275)</f>
        <v>20569.849764737664</v>
      </c>
      <c r="G486" s="13">
        <f t="shared" si="96"/>
        <v>291.51271045755539</v>
      </c>
      <c r="H486" s="13">
        <f t="shared" si="96"/>
        <v>335.89748701265904</v>
      </c>
      <c r="I486" s="13">
        <f t="shared" si="96"/>
        <v>231.68079882591744</v>
      </c>
      <c r="J486" s="13">
        <f t="shared" si="96"/>
        <v>43.713386063677547</v>
      </c>
      <c r="K486" s="13">
        <f t="shared" si="96"/>
        <v>2.467101525354884</v>
      </c>
      <c r="L486" s="13">
        <f t="shared" si="95"/>
        <v>1180.2714838851643</v>
      </c>
      <c r="M486" s="3">
        <v>0</v>
      </c>
      <c r="N486" s="3">
        <f t="shared" si="92"/>
        <v>291.51277149041925</v>
      </c>
      <c r="O486" s="3">
        <f t="shared" si="88"/>
        <v>335.89753908655058</v>
      </c>
      <c r="P486" s="3">
        <f t="shared" si="89"/>
        <v>231.68080715961401</v>
      </c>
      <c r="Q486" s="3">
        <f t="shared" si="90"/>
        <v>43.713386064078016</v>
      </c>
      <c r="R486" s="3">
        <f t="shared" si="91"/>
        <v>2.467101525354884</v>
      </c>
      <c r="S486" s="3">
        <f t="shared" si="93"/>
        <v>1180.2716053260167</v>
      </c>
    </row>
    <row r="487" spans="5:19" x14ac:dyDescent="0.3">
      <c r="E487" s="4">
        <f t="shared" si="94"/>
        <v>2231</v>
      </c>
      <c r="F487" s="5">
        <f>F486*SUM(economy!Z277:AB277)/SUM(economy!Z276:AB276)</f>
        <v>20527.840636492605</v>
      </c>
      <c r="G487" s="13">
        <f t="shared" ref="G487:K502" si="97">G486*(1-G$5)+G$4*$F486*$L$4/1000</f>
        <v>292.76814729765675</v>
      </c>
      <c r="H487" s="13">
        <f t="shared" si="97"/>
        <v>336.90486427520028</v>
      </c>
      <c r="I487" s="13">
        <f t="shared" si="97"/>
        <v>231.66134252000793</v>
      </c>
      <c r="J487" s="13">
        <f t="shared" si="97"/>
        <v>43.630479361981067</v>
      </c>
      <c r="K487" s="13">
        <f t="shared" si="97"/>
        <v>2.4620933619833574</v>
      </c>
      <c r="L487" s="13">
        <f t="shared" si="95"/>
        <v>1182.4269268168293</v>
      </c>
      <c r="M487" s="3">
        <v>0</v>
      </c>
      <c r="N487" s="3">
        <f t="shared" si="92"/>
        <v>292.76820833052062</v>
      </c>
      <c r="O487" s="3">
        <f t="shared" si="88"/>
        <v>336.90491620583498</v>
      </c>
      <c r="P487" s="3">
        <f t="shared" si="89"/>
        <v>231.6613507418445</v>
      </c>
      <c r="Q487" s="3">
        <f t="shared" si="90"/>
        <v>43.630479362358656</v>
      </c>
      <c r="R487" s="3">
        <f t="shared" si="91"/>
        <v>2.4620933619833574</v>
      </c>
      <c r="S487" s="3">
        <f t="shared" si="93"/>
        <v>1182.4270480025421</v>
      </c>
    </row>
    <row r="488" spans="5:19" x14ac:dyDescent="0.3">
      <c r="E488" s="4">
        <f t="shared" si="94"/>
        <v>2232</v>
      </c>
      <c r="F488" s="5">
        <f>F487*SUM(economy!Z278:AB278)/SUM(economy!Z277:AB277)</f>
        <v>20485.821226159376</v>
      </c>
      <c r="G488" s="13">
        <f t="shared" si="97"/>
        <v>294.02102020035346</v>
      </c>
      <c r="H488" s="13">
        <f t="shared" si="97"/>
        <v>337.90552569368822</v>
      </c>
      <c r="I488" s="13">
        <f t="shared" si="97"/>
        <v>231.63583613808501</v>
      </c>
      <c r="J488" s="13">
        <f t="shared" si="97"/>
        <v>43.547378210650805</v>
      </c>
      <c r="K488" s="13">
        <f t="shared" si="97"/>
        <v>2.457083497807655</v>
      </c>
      <c r="L488" s="13">
        <f t="shared" si="95"/>
        <v>1184.5668437405852</v>
      </c>
      <c r="M488" s="3">
        <v>0</v>
      </c>
      <c r="N488" s="3">
        <f t="shared" si="92"/>
        <v>294.02108123321733</v>
      </c>
      <c r="O488" s="3">
        <f t="shared" si="88"/>
        <v>337.90557748146023</v>
      </c>
      <c r="P488" s="3">
        <f t="shared" si="89"/>
        <v>231.63584424956304</v>
      </c>
      <c r="Q488" s="3">
        <f t="shared" si="90"/>
        <v>43.54737821100683</v>
      </c>
      <c r="R488" s="3">
        <f t="shared" si="91"/>
        <v>2.457083497807655</v>
      </c>
      <c r="S488" s="3">
        <f t="shared" si="93"/>
        <v>1184.5669646730551</v>
      </c>
    </row>
    <row r="489" spans="5:19" x14ac:dyDescent="0.3">
      <c r="E489" s="4">
        <f t="shared" si="94"/>
        <v>2233</v>
      </c>
      <c r="F489" s="5">
        <f>F488*SUM(economy!Z279:AB279)/SUM(economy!Z278:AB278)</f>
        <v>20443.792546757388</v>
      </c>
      <c r="G489" s="13">
        <f t="shared" si="97"/>
        <v>295.27132853810031</v>
      </c>
      <c r="H489" s="13">
        <f t="shared" si="97"/>
        <v>338.89948877815641</v>
      </c>
      <c r="I489" s="13">
        <f t="shared" si="97"/>
        <v>231.6043593432683</v>
      </c>
      <c r="J489" s="13">
        <f t="shared" si="97"/>
        <v>43.464092511165177</v>
      </c>
      <c r="K489" s="13">
        <f t="shared" si="97"/>
        <v>2.4520721193149297</v>
      </c>
      <c r="L489" s="13">
        <f t="shared" si="95"/>
        <v>1186.6913412900051</v>
      </c>
      <c r="M489" s="3">
        <v>0</v>
      </c>
      <c r="N489" s="3">
        <f t="shared" si="92"/>
        <v>295.27138957096417</v>
      </c>
      <c r="O489" s="3">
        <f t="shared" si="88"/>
        <v>338.89954042345869</v>
      </c>
      <c r="P489" s="3">
        <f t="shared" si="89"/>
        <v>231.60436734586906</v>
      </c>
      <c r="Q489" s="3">
        <f t="shared" si="90"/>
        <v>43.464092511500866</v>
      </c>
      <c r="R489" s="3">
        <f t="shared" si="91"/>
        <v>2.4520721193149297</v>
      </c>
      <c r="S489" s="3">
        <f t="shared" si="93"/>
        <v>1186.6914619711079</v>
      </c>
    </row>
    <row r="490" spans="5:19" x14ac:dyDescent="0.3">
      <c r="E490" s="4">
        <f t="shared" si="94"/>
        <v>2234</v>
      </c>
      <c r="F490" s="5">
        <f>F489*SUM(economy!Z280:AB280)/SUM(economy!Z279:AB279)</f>
        <v>20401.755371209947</v>
      </c>
      <c r="G490" s="13">
        <f t="shared" si="97"/>
        <v>296.51907174517942</v>
      </c>
      <c r="H490" s="13">
        <f t="shared" si="97"/>
        <v>339.88677108558682</v>
      </c>
      <c r="I490" s="13">
        <f t="shared" si="97"/>
        <v>231.56699088158067</v>
      </c>
      <c r="J490" s="13">
        <f t="shared" si="97"/>
        <v>43.380631718261228</v>
      </c>
      <c r="K490" s="13">
        <f t="shared" si="97"/>
        <v>2.4470593871749546</v>
      </c>
      <c r="L490" s="13">
        <f t="shared" si="95"/>
        <v>1188.8005248177831</v>
      </c>
      <c r="M490" s="3">
        <v>0</v>
      </c>
      <c r="N490" s="3">
        <f t="shared" si="92"/>
        <v>296.51913277804329</v>
      </c>
      <c r="O490" s="3">
        <f t="shared" si="88"/>
        <v>339.8868225888113</v>
      </c>
      <c r="P490" s="3">
        <f t="shared" si="89"/>
        <v>231.56699877676559</v>
      </c>
      <c r="Q490" s="3">
        <f t="shared" si="90"/>
        <v>43.380631718577739</v>
      </c>
      <c r="R490" s="3">
        <f t="shared" si="91"/>
        <v>2.4470593871749546</v>
      </c>
      <c r="S490" s="3">
        <f t="shared" si="93"/>
        <v>1188.8006452493728</v>
      </c>
    </row>
    <row r="491" spans="5:19" x14ac:dyDescent="0.3">
      <c r="E491" s="4">
        <f t="shared" si="94"/>
        <v>2235</v>
      </c>
      <c r="F491" s="5">
        <f>F490*SUM(economy!Z281:AB281)/SUM(economy!Z280:AB280)</f>
        <v>20359.710217805339</v>
      </c>
      <c r="G491" s="13">
        <f t="shared" si="97"/>
        <v>297.76424930304671</v>
      </c>
      <c r="H491" s="13">
        <f t="shared" si="97"/>
        <v>340.86739019723672</v>
      </c>
      <c r="I491" s="13">
        <f t="shared" si="97"/>
        <v>231.52380855818731</v>
      </c>
      <c r="J491" s="13">
        <f t="shared" si="97"/>
        <v>43.297004837275303</v>
      </c>
      <c r="K491" s="13">
        <f t="shared" si="97"/>
        <v>2.4420454351263512</v>
      </c>
      <c r="L491" s="13">
        <f t="shared" si="95"/>
        <v>1190.8944983308725</v>
      </c>
      <c r="M491" s="3">
        <v>0</v>
      </c>
      <c r="N491" s="3">
        <f t="shared" si="92"/>
        <v>297.76431033591058</v>
      </c>
      <c r="O491" s="3">
        <f t="shared" si="88"/>
        <v>340.86744155877432</v>
      </c>
      <c r="P491" s="3">
        <f t="shared" si="89"/>
        <v>231.5238163473982</v>
      </c>
      <c r="Q491" s="3">
        <f t="shared" si="90"/>
        <v>43.297004837573731</v>
      </c>
      <c r="R491" s="3">
        <f t="shared" si="91"/>
        <v>2.4420454351263512</v>
      </c>
      <c r="S491" s="3">
        <f t="shared" si="93"/>
        <v>1190.8946185147831</v>
      </c>
    </row>
    <row r="492" spans="5:19" x14ac:dyDescent="0.3">
      <c r="E492" s="4">
        <f t="shared" si="94"/>
        <v>2236</v>
      </c>
      <c r="F492" s="5">
        <f>F491*SUM(economy!Z282:AB282)/SUM(economy!Z281:AB281)</f>
        <v>20317.65733263527</v>
      </c>
      <c r="G492" s="13">
        <f t="shared" si="97"/>
        <v>299.00686072479073</v>
      </c>
      <c r="H492" s="13">
        <f t="shared" si="97"/>
        <v>341.84136369466233</v>
      </c>
      <c r="I492" s="13">
        <f t="shared" si="97"/>
        <v>231.47488921176949</v>
      </c>
      <c r="J492" s="13">
        <f t="shared" si="97"/>
        <v>43.213220419929158</v>
      </c>
      <c r="K492" s="13">
        <f t="shared" si="97"/>
        <v>2.437030368618478</v>
      </c>
      <c r="L492" s="13">
        <f t="shared" si="95"/>
        <v>1192.9733644197704</v>
      </c>
      <c r="M492" s="3">
        <v>0</v>
      </c>
      <c r="N492" s="3">
        <f t="shared" si="92"/>
        <v>299.0069217576546</v>
      </c>
      <c r="O492" s="3">
        <f t="shared" si="88"/>
        <v>341.84141491490283</v>
      </c>
      <c r="P492" s="3">
        <f t="shared" si="89"/>
        <v>231.47489689642879</v>
      </c>
      <c r="Q492" s="3">
        <f t="shared" si="90"/>
        <v>43.21322042021054</v>
      </c>
      <c r="R492" s="3">
        <f t="shared" si="91"/>
        <v>2.437030368618478</v>
      </c>
      <c r="S492" s="3">
        <f t="shared" si="93"/>
        <v>1192.9734843578153</v>
      </c>
    </row>
    <row r="493" spans="5:19" x14ac:dyDescent="0.3">
      <c r="E493" s="4">
        <f t="shared" si="94"/>
        <v>2237</v>
      </c>
      <c r="F493" s="5">
        <f>F492*SUM(economy!Z283:AB283)/SUM(economy!Z282:AB282)</f>
        <v>20275.596668400824</v>
      </c>
      <c r="G493" s="13">
        <f t="shared" si="97"/>
        <v>300.24690553851963</v>
      </c>
      <c r="H493" s="13">
        <f t="shared" si="97"/>
        <v>342.80870913415976</v>
      </c>
      <c r="I493" s="13">
        <f t="shared" si="97"/>
        <v>231.42030868660387</v>
      </c>
      <c r="J493" s="13">
        <f t="shared" si="97"/>
        <v>43.129286558295576</v>
      </c>
      <c r="K493" s="13">
        <f t="shared" si="97"/>
        <v>2.4320142631632056</v>
      </c>
      <c r="L493" s="13">
        <f t="shared" si="95"/>
        <v>1195.0372241807422</v>
      </c>
      <c r="M493" s="3">
        <v>0</v>
      </c>
      <c r="N493" s="3">
        <f t="shared" si="92"/>
        <v>300.2469665713835</v>
      </c>
      <c r="O493" s="3">
        <f t="shared" si="88"/>
        <v>342.80876021349184</v>
      </c>
      <c r="P493" s="3">
        <f t="shared" si="89"/>
        <v>231.42031626811493</v>
      </c>
      <c r="Q493" s="3">
        <f t="shared" si="90"/>
        <v>43.129286558560885</v>
      </c>
      <c r="R493" s="3">
        <f t="shared" si="91"/>
        <v>2.4320142631632056</v>
      </c>
      <c r="S493" s="3">
        <f t="shared" si="93"/>
        <v>1195.0373438747142</v>
      </c>
    </row>
    <row r="494" spans="5:19" x14ac:dyDescent="0.3">
      <c r="E494" s="4">
        <f t="shared" si="94"/>
        <v>2238</v>
      </c>
      <c r="F494" s="5">
        <f>F493*SUM(economy!Z284:AB284)/SUM(economy!Z283:AB283)</f>
        <v>20233.527858822479</v>
      </c>
      <c r="G494" s="13">
        <f t="shared" si="97"/>
        <v>301.4843832694549</v>
      </c>
      <c r="H494" s="13">
        <f t="shared" si="97"/>
        <v>343.76944401928597</v>
      </c>
      <c r="I494" s="13">
        <f t="shared" si="97"/>
        <v>231.36014180183258</v>
      </c>
      <c r="J494" s="13">
        <f t="shared" si="97"/>
        <v>43.045210876621148</v>
      </c>
      <c r="K494" s="13">
        <f t="shared" si="97"/>
        <v>2.4269971623401911</v>
      </c>
      <c r="L494" s="13">
        <f t="shared" si="95"/>
        <v>1197.0861771295349</v>
      </c>
      <c r="M494" s="3">
        <v>0</v>
      </c>
      <c r="N494" s="3">
        <f t="shared" si="92"/>
        <v>301.48444430231876</v>
      </c>
      <c r="O494" s="3">
        <f t="shared" si="88"/>
        <v>343.76949495809725</v>
      </c>
      <c r="P494" s="3">
        <f t="shared" si="89"/>
        <v>231.36014928157994</v>
      </c>
      <c r="Q494" s="3">
        <f t="shared" si="90"/>
        <v>43.045210876871302</v>
      </c>
      <c r="R494" s="3">
        <f t="shared" si="91"/>
        <v>2.4269971623401911</v>
      </c>
      <c r="S494" s="3">
        <f t="shared" si="93"/>
        <v>1197.0862965812075</v>
      </c>
    </row>
    <row r="495" spans="5:19" x14ac:dyDescent="0.3">
      <c r="E495" s="4">
        <f t="shared" si="94"/>
        <v>2239</v>
      </c>
      <c r="F495" s="5">
        <f>F494*SUM(economy!Z285:AB285)/SUM(economy!Z284:AB284)</f>
        <v>20191.450187696442</v>
      </c>
      <c r="G495" s="13">
        <f t="shared" si="97"/>
        <v>302.71929342046286</v>
      </c>
      <c r="H495" s="13">
        <f t="shared" si="97"/>
        <v>344.72358577105268</v>
      </c>
      <c r="I495" s="13">
        <f t="shared" si="97"/>
        <v>231.29446231730128</v>
      </c>
      <c r="J495" s="13">
        <f t="shared" si="97"/>
        <v>42.961000520612657</v>
      </c>
      <c r="K495" s="13">
        <f t="shared" si="97"/>
        <v>2.4219790753856123</v>
      </c>
      <c r="L495" s="13">
        <f t="shared" si="95"/>
        <v>1199.120321104815</v>
      </c>
      <c r="M495" s="3">
        <v>0</v>
      </c>
      <c r="N495" s="3">
        <f t="shared" si="92"/>
        <v>302.71935445332673</v>
      </c>
      <c r="O495" s="3">
        <f t="shared" si="88"/>
        <v>344.72363656972976</v>
      </c>
      <c r="P495" s="3">
        <f t="shared" si="89"/>
        <v>231.29446969665085</v>
      </c>
      <c r="Q495" s="3">
        <f t="shared" si="90"/>
        <v>42.961000520848522</v>
      </c>
      <c r="R495" s="3">
        <f t="shared" si="91"/>
        <v>2.4219790753856123</v>
      </c>
      <c r="S495" s="3">
        <f t="shared" si="93"/>
        <v>1199.1204403159413</v>
      </c>
    </row>
    <row r="496" spans="5:19" x14ac:dyDescent="0.3">
      <c r="E496" s="4">
        <f t="shared" si="94"/>
        <v>2240</v>
      </c>
      <c r="F496" s="5">
        <f>F495*SUM(economy!Z286:AB286)/SUM(economy!Z285:AB285)</f>
        <v>20149.362551380869</v>
      </c>
      <c r="G496" s="13">
        <f t="shared" si="97"/>
        <v>303.95163545069784</v>
      </c>
      <c r="H496" s="13">
        <f t="shared" si="97"/>
        <v>345.67115169529666</v>
      </c>
      <c r="I496" s="13">
        <f t="shared" si="97"/>
        <v>231.22334289520677</v>
      </c>
      <c r="J496" s="13">
        <f t="shared" si="97"/>
        <v>42.876662143703662</v>
      </c>
      <c r="K496" s="13">
        <f t="shared" si="97"/>
        <v>2.4169599742769017</v>
      </c>
      <c r="L496" s="13">
        <f t="shared" si="95"/>
        <v>1201.1397521591819</v>
      </c>
      <c r="M496" s="3">
        <v>0</v>
      </c>
      <c r="N496" s="3">
        <f t="shared" si="92"/>
        <v>303.9516964835617</v>
      </c>
      <c r="O496" s="3">
        <f t="shared" si="88"/>
        <v>345.67120235422504</v>
      </c>
      <c r="P496" s="3">
        <f t="shared" si="89"/>
        <v>231.22335017550617</v>
      </c>
      <c r="Q496" s="3">
        <f t="shared" si="90"/>
        <v>42.876662143926048</v>
      </c>
      <c r="R496" s="3">
        <f t="shared" si="91"/>
        <v>2.4169599742769017</v>
      </c>
      <c r="S496" s="3">
        <f t="shared" si="93"/>
        <v>1201.139871131496</v>
      </c>
    </row>
    <row r="497" spans="5:19" x14ac:dyDescent="0.3">
      <c r="E497" s="4">
        <f t="shared" si="94"/>
        <v>2241</v>
      </c>
      <c r="F497" s="5">
        <f>F496*SUM(economy!Z287:AB287)/SUM(economy!Z286:AB286)</f>
        <v>20107.263413159737</v>
      </c>
      <c r="G497" s="13">
        <f t="shared" si="97"/>
        <v>305.18140875195581</v>
      </c>
      <c r="H497" s="13">
        <f t="shared" si="97"/>
        <v>346.61215894661746</v>
      </c>
      <c r="I497" s="13">
        <f t="shared" si="97"/>
        <v>231.14685505662385</v>
      </c>
      <c r="J497" s="13">
        <f t="shared" si="97"/>
        <v>42.79220188970254</v>
      </c>
      <c r="K497" s="13">
        <f t="shared" si="97"/>
        <v>2.411939790203343</v>
      </c>
      <c r="L497" s="13">
        <f t="shared" si="95"/>
        <v>1203.1445644351029</v>
      </c>
      <c r="M497" s="3">
        <v>0</v>
      </c>
      <c r="N497" s="3">
        <f t="shared" si="92"/>
        <v>305.18146978481968</v>
      </c>
      <c r="O497" s="3">
        <f t="shared" si="88"/>
        <v>346.61220946618158</v>
      </c>
      <c r="P497" s="3">
        <f t="shared" si="89"/>
        <v>231.14686223920259</v>
      </c>
      <c r="Q497" s="3">
        <f t="shared" si="90"/>
        <v>42.792201889912221</v>
      </c>
      <c r="R497" s="3">
        <f t="shared" si="91"/>
        <v>2.411939790203343</v>
      </c>
      <c r="S497" s="3">
        <f t="shared" si="93"/>
        <v>1203.1446831703195</v>
      </c>
    </row>
    <row r="498" spans="5:19" x14ac:dyDescent="0.3">
      <c r="E498" s="4">
        <f t="shared" si="94"/>
        <v>2242</v>
      </c>
      <c r="F498" s="5">
        <f>F497*SUM(economy!Z288:AB288)/SUM(economy!Z287:AB287)</f>
        <v>20065.150747482166</v>
      </c>
      <c r="G498" s="13">
        <f t="shared" si="97"/>
        <v>306.40861262224257</v>
      </c>
      <c r="H498" s="13">
        <f t="shared" si="97"/>
        <v>347.54662448812928</v>
      </c>
      <c r="I498" s="13">
        <f t="shared" si="97"/>
        <v>231.0650691317592</v>
      </c>
      <c r="J498" s="13">
        <f t="shared" si="97"/>
        <v>42.70762537107548</v>
      </c>
      <c r="K498" s="13">
        <f t="shared" si="97"/>
        <v>2.406918409282834</v>
      </c>
      <c r="L498" s="13">
        <f t="shared" si="95"/>
        <v>1205.1348500224894</v>
      </c>
      <c r="M498" s="3">
        <v>0</v>
      </c>
      <c r="N498" s="3">
        <f t="shared" si="92"/>
        <v>306.40867365510644</v>
      </c>
      <c r="O498" s="3">
        <f t="shared" si="88"/>
        <v>347.54667486871256</v>
      </c>
      <c r="P498" s="3">
        <f t="shared" si="89"/>
        <v>231.06507621792895</v>
      </c>
      <c r="Q498" s="3">
        <f t="shared" si="90"/>
        <v>42.707625371273181</v>
      </c>
      <c r="R498" s="3">
        <f t="shared" si="91"/>
        <v>2.406918409282834</v>
      </c>
      <c r="S498" s="3">
        <f t="shared" si="93"/>
        <v>1205.134968522304</v>
      </c>
    </row>
    <row r="499" spans="5:19" x14ac:dyDescent="0.3">
      <c r="E499" s="4">
        <f t="shared" si="94"/>
        <v>2243</v>
      </c>
      <c r="F499" s="5">
        <f>F498*SUM(economy!Z289:AB289)/SUM(economy!Z288:AB288)</f>
        <v>20023.021971473041</v>
      </c>
      <c r="G499" s="13">
        <f t="shared" si="97"/>
        <v>307.63324623593866</v>
      </c>
      <c r="H499" s="13">
        <f t="shared" si="97"/>
        <v>348.47456504608772</v>
      </c>
      <c r="I499" s="13">
        <f t="shared" si="97"/>
        <v>230.97805420249608</v>
      </c>
      <c r="J499" s="13">
        <f t="shared" si="97"/>
        <v>42.622937641925418</v>
      </c>
      <c r="K499" s="13">
        <f t="shared" si="97"/>
        <v>2.4018956673461034</v>
      </c>
      <c r="L499" s="13">
        <f t="shared" si="95"/>
        <v>1207.1106987937942</v>
      </c>
      <c r="M499" s="3">
        <v>0</v>
      </c>
      <c r="N499" s="3">
        <f t="shared" si="92"/>
        <v>307.63330726880253</v>
      </c>
      <c r="O499" s="3">
        <f t="shared" si="88"/>
        <v>348.47461528807247</v>
      </c>
      <c r="P499" s="3">
        <f t="shared" si="89"/>
        <v>230.97806119355087</v>
      </c>
      <c r="Q499" s="3">
        <f t="shared" si="90"/>
        <v>42.622937642111829</v>
      </c>
      <c r="R499" s="3">
        <f t="shared" si="91"/>
        <v>2.4018956673461034</v>
      </c>
      <c r="S499" s="3">
        <f t="shared" si="93"/>
        <v>1207.1108170598839</v>
      </c>
    </row>
    <row r="500" spans="5:19" x14ac:dyDescent="0.3">
      <c r="E500" s="4">
        <f t="shared" si="94"/>
        <v>2244</v>
      </c>
      <c r="F500" s="5">
        <f>F499*SUM(economy!Z290:AB290)/SUM(economy!Z289:AB289)</f>
        <v>19980.873860291973</v>
      </c>
      <c r="G500" s="13">
        <f t="shared" si="97"/>
        <v>308.8553086097844</v>
      </c>
      <c r="H500" s="13">
        <f t="shared" si="97"/>
        <v>349.39599705821041</v>
      </c>
      <c r="I500" s="13">
        <f t="shared" si="97"/>
        <v>230.88587803542052</v>
      </c>
      <c r="J500" s="13">
        <f t="shared" si="97"/>
        <v>42.538143164475912</v>
      </c>
      <c r="K500" s="13">
        <f t="shared" si="97"/>
        <v>2.3968713435577116</v>
      </c>
      <c r="L500" s="13">
        <f t="shared" si="95"/>
        <v>1209.0721982114489</v>
      </c>
      <c r="M500" s="3">
        <v>0</v>
      </c>
      <c r="N500" s="3">
        <f t="shared" si="92"/>
        <v>308.85536964264827</v>
      </c>
      <c r="O500" s="3">
        <f t="shared" si="88"/>
        <v>349.39604716197795</v>
      </c>
      <c r="P500" s="3">
        <f t="shared" si="89"/>
        <v>230.88588493263705</v>
      </c>
      <c r="Q500" s="3">
        <f t="shared" si="90"/>
        <v>42.538143164651686</v>
      </c>
      <c r="R500" s="3">
        <f t="shared" si="91"/>
        <v>2.3968713435577116</v>
      </c>
      <c r="S500" s="3">
        <f t="shared" si="93"/>
        <v>1209.0723162454726</v>
      </c>
    </row>
    <row r="501" spans="5:19" x14ac:dyDescent="0.3">
      <c r="E501" s="4">
        <f t="shared" si="94"/>
        <v>2245</v>
      </c>
      <c r="F501" s="5">
        <f>F500*SUM(economy!Z291:AB291)/SUM(economy!Z290:AB290)</f>
        <v>19938.702441793099</v>
      </c>
      <c r="G501" s="13">
        <f t="shared" si="97"/>
        <v>310.07479856369895</v>
      </c>
      <c r="H501" s="13">
        <f t="shared" si="97"/>
        <v>350.31093661419243</v>
      </c>
      <c r="I501" s="13">
        <f t="shared" si="97"/>
        <v>230.78860700303071</v>
      </c>
      <c r="J501" s="13">
        <f t="shared" si="97"/>
        <v>42.453245767535343</v>
      </c>
      <c r="K501" s="13">
        <f t="shared" si="97"/>
        <v>2.3918451525732367</v>
      </c>
      <c r="L501" s="13">
        <f t="shared" si="95"/>
        <v>1211.0194331010307</v>
      </c>
      <c r="M501" s="3">
        <v>0</v>
      </c>
      <c r="N501" s="3">
        <f t="shared" si="92"/>
        <v>310.07485959656282</v>
      </c>
      <c r="O501" s="3">
        <f t="shared" si="88"/>
        <v>350.31098658012303</v>
      </c>
      <c r="P501" s="3">
        <f t="shared" si="89"/>
        <v>230.78861380766855</v>
      </c>
      <c r="Q501" s="3">
        <f t="shared" si="90"/>
        <v>42.453245767701077</v>
      </c>
      <c r="R501" s="3">
        <f t="shared" si="91"/>
        <v>2.3918451525732367</v>
      </c>
      <c r="S501" s="3">
        <f t="shared" si="93"/>
        <v>1211.0195509046287</v>
      </c>
    </row>
    <row r="502" spans="5:19" x14ac:dyDescent="0.3">
      <c r="E502" s="4">
        <f t="shared" si="94"/>
        <v>2246</v>
      </c>
      <c r="F502" s="5">
        <f>F501*SUM(economy!Z292:AB292)/SUM(economy!Z291:AB291)</f>
        <v>19896.502864372545</v>
      </c>
      <c r="G502" s="13">
        <f t="shared" si="97"/>
        <v>311.29171467516989</v>
      </c>
      <c r="H502" s="13">
        <f t="shared" si="97"/>
        <v>351.21939938649422</v>
      </c>
      <c r="I502" s="13">
        <f t="shared" si="97"/>
        <v>230.68630599017794</v>
      </c>
      <c r="J502" s="13">
        <f t="shared" si="97"/>
        <v>42.368248594969984</v>
      </c>
      <c r="K502" s="13">
        <f t="shared" si="97"/>
        <v>2.3868167348368177</v>
      </c>
      <c r="L502" s="13">
        <f t="shared" si="95"/>
        <v>1212.9524853816488</v>
      </c>
      <c r="M502" s="3">
        <v>0</v>
      </c>
      <c r="N502" s="3">
        <f t="shared" si="92"/>
        <v>311.29177570803375</v>
      </c>
      <c r="O502" s="3">
        <f t="shared" si="88"/>
        <v>351.21944921496709</v>
      </c>
      <c r="P502" s="3">
        <f t="shared" si="89"/>
        <v>230.68631270347973</v>
      </c>
      <c r="Q502" s="3">
        <f t="shared" si="90"/>
        <v>42.368248595126254</v>
      </c>
      <c r="R502" s="3">
        <f t="shared" si="91"/>
        <v>2.3868167348368177</v>
      </c>
      <c r="S502" s="3">
        <f t="shared" si="93"/>
        <v>1212.9526029564436</v>
      </c>
    </row>
    <row r="503" spans="5:19" x14ac:dyDescent="0.3">
      <c r="E503" s="4">
        <f t="shared" si="94"/>
        <v>2247</v>
      </c>
      <c r="F503" s="5">
        <f>F502*SUM(economy!Z293:AB293)/SUM(economy!Z292:AB292)</f>
        <v>19854.269229681409</v>
      </c>
      <c r="G503" s="13">
        <f t="shared" ref="G503:K518" si="98">G502*(1-G$5)+G$4*$F502*$L$4/1000</f>
        <v>312.5060552255776</v>
      </c>
      <c r="H503" s="13">
        <f t="shared" si="98"/>
        <v>352.1214005489112</v>
      </c>
      <c r="I503" s="13">
        <f t="shared" si="98"/>
        <v>230.57903828190962</v>
      </c>
      <c r="J503" s="13">
        <f t="shared" si="98"/>
        <v>42.283154041609848</v>
      </c>
      <c r="K503" s="13">
        <f t="shared" si="98"/>
        <v>2.3817856444919703</v>
      </c>
      <c r="L503" s="13">
        <f t="shared" si="95"/>
        <v>1214.8714337425004</v>
      </c>
      <c r="M503" s="3">
        <v>0</v>
      </c>
      <c r="N503" s="3">
        <f t="shared" si="92"/>
        <v>312.50611625844147</v>
      </c>
      <c r="O503" s="3">
        <f t="shared" si="88"/>
        <v>352.12145024030445</v>
      </c>
      <c r="P503" s="3">
        <f t="shared" si="89"/>
        <v>230.57904490510134</v>
      </c>
      <c r="Q503" s="3">
        <f t="shared" si="90"/>
        <v>42.283154041757186</v>
      </c>
      <c r="R503" s="3">
        <f t="shared" si="91"/>
        <v>2.3817856444919703</v>
      </c>
      <c r="S503" s="3">
        <f t="shared" si="93"/>
        <v>1214.8715510900963</v>
      </c>
    </row>
    <row r="504" spans="5:19" x14ac:dyDescent="0.3">
      <c r="E504" s="4">
        <f t="shared" si="94"/>
        <v>2248</v>
      </c>
      <c r="F504" s="5">
        <f>F503*SUM(economy!Z294:AB294)/SUM(economy!Z293:AB293)</f>
        <v>19811.994378714746</v>
      </c>
      <c r="G504" s="13">
        <f t="shared" si="98"/>
        <v>313.71781813630935</v>
      </c>
      <c r="H504" s="13">
        <f t="shared" si="98"/>
        <v>353.01695467965948</v>
      </c>
      <c r="I504" s="13">
        <f t="shared" si="98"/>
        <v>230.46686542768532</v>
      </c>
      <c r="J504" s="13">
        <f t="shared" si="98"/>
        <v>42.197963673181356</v>
      </c>
      <c r="K504" s="13">
        <f t="shared" si="98"/>
        <v>2.3767513341952786</v>
      </c>
      <c r="L504" s="13">
        <f t="shared" si="95"/>
        <v>1216.7763532510307</v>
      </c>
      <c r="M504" s="3">
        <v>0</v>
      </c>
      <c r="N504" s="3">
        <f t="shared" si="92"/>
        <v>313.71787916917322</v>
      </c>
      <c r="O504" s="3">
        <f t="shared" si="88"/>
        <v>353.01700423435022</v>
      </c>
      <c r="P504" s="3">
        <f t="shared" si="89"/>
        <v>230.46687196197649</v>
      </c>
      <c r="Q504" s="3">
        <f t="shared" si="90"/>
        <v>42.197963673320274</v>
      </c>
      <c r="R504" s="3">
        <f t="shared" si="91"/>
        <v>2.3767513341952786</v>
      </c>
      <c r="S504" s="3">
        <f t="shared" si="93"/>
        <v>1216.7764703730154</v>
      </c>
    </row>
    <row r="505" spans="5:19" x14ac:dyDescent="0.3">
      <c r="E505" s="4">
        <f t="shared" si="94"/>
        <v>2249</v>
      </c>
      <c r="F505" s="5">
        <f>F504*SUM(economy!Z295:AB295)/SUM(economy!Z294:AB294)</f>
        <v>19769.669615175422</v>
      </c>
      <c r="G505" s="13">
        <f t="shared" si="98"/>
        <v>314.92700089181778</v>
      </c>
      <c r="H505" s="13">
        <f t="shared" si="98"/>
        <v>353.90607564464318</v>
      </c>
      <c r="I505" s="13">
        <f t="shared" si="98"/>
        <v>230.34984707527866</v>
      </c>
      <c r="J505" s="13">
        <f t="shared" si="98"/>
        <v>42.112678125707106</v>
      </c>
      <c r="K505" s="13">
        <f t="shared" si="98"/>
        <v>2.3717131358626604</v>
      </c>
      <c r="L505" s="13">
        <f t="shared" si="95"/>
        <v>1218.6673148733094</v>
      </c>
      <c r="M505" s="3">
        <v>0</v>
      </c>
      <c r="N505" s="3">
        <f t="shared" si="92"/>
        <v>314.92706192468165</v>
      </c>
      <c r="O505" s="3">
        <f t="shared" si="88"/>
        <v>353.90612506300749</v>
      </c>
      <c r="P505" s="3">
        <f t="shared" si="89"/>
        <v>230.34985352186254</v>
      </c>
      <c r="Q505" s="3">
        <f t="shared" si="90"/>
        <v>42.112678125838087</v>
      </c>
      <c r="R505" s="3">
        <f t="shared" si="91"/>
        <v>2.3717131358626604</v>
      </c>
      <c r="S505" s="3">
        <f t="shared" si="93"/>
        <v>1218.6674317712525</v>
      </c>
    </row>
    <row r="506" spans="5:19" x14ac:dyDescent="0.3">
      <c r="E506" s="4">
        <f t="shared" si="94"/>
        <v>2250</v>
      </c>
      <c r="F506" s="5">
        <f>F505*SUM(economy!Z296:AB296)/SUM(economy!Z295:AB295)</f>
        <v>19727.284343169322</v>
      </c>
      <c r="G506" s="13">
        <f t="shared" si="98"/>
        <v>316.13360044579565</v>
      </c>
      <c r="H506" s="13">
        <f t="shared" si="98"/>
        <v>354.78877645506714</v>
      </c>
      <c r="I506" s="13">
        <f t="shared" si="98"/>
        <v>230.22804076534811</v>
      </c>
      <c r="J506" s="13">
        <f t="shared" si="98"/>
        <v>42.027296978183585</v>
      </c>
      <c r="K506" s="13">
        <f t="shared" si="98"/>
        <v>2.366670236003777</v>
      </c>
      <c r="L506" s="13">
        <f t="shared" si="95"/>
        <v>1220.5443848803982</v>
      </c>
      <c r="M506" s="3">
        <v>0</v>
      </c>
      <c r="N506" s="3">
        <f t="shared" si="92"/>
        <v>316.13366147865952</v>
      </c>
      <c r="O506" s="3">
        <f t="shared" si="88"/>
        <v>354.78882573748001</v>
      </c>
      <c r="P506" s="3">
        <f t="shared" si="89"/>
        <v>230.22804712540196</v>
      </c>
      <c r="Q506" s="3">
        <f t="shared" si="90"/>
        <v>42.027296978307085</v>
      </c>
      <c r="R506" s="3">
        <f t="shared" si="91"/>
        <v>2.366670236003777</v>
      </c>
      <c r="S506" s="3">
        <f t="shared" si="93"/>
        <v>1220.5445015558523</v>
      </c>
    </row>
    <row r="507" spans="5:19" x14ac:dyDescent="0.3">
      <c r="E507" s="4">
        <f t="shared" si="94"/>
        <v>2251</v>
      </c>
      <c r="F507" s="5">
        <f>F506*SUM(economy!Z297:AB297)/SUM(economy!Z296:AB296)</f>
        <v>19684.82558593557</v>
      </c>
      <c r="G507" s="13">
        <f t="shared" si="98"/>
        <v>317.33761310523789</v>
      </c>
      <c r="H507" s="13">
        <f t="shared" si="98"/>
        <v>355.66506909142225</v>
      </c>
      <c r="I507" s="13">
        <f t="shared" si="98"/>
        <v>230.1015016743346</v>
      </c>
      <c r="J507" s="13">
        <f t="shared" si="98"/>
        <v>41.941818590008324</v>
      </c>
      <c r="K507" s="13">
        <f t="shared" si="98"/>
        <v>2.3616216437519779</v>
      </c>
      <c r="L507" s="13">
        <f t="shared" si="95"/>
        <v>1222.4076241047551</v>
      </c>
      <c r="M507" s="3">
        <v>0</v>
      </c>
      <c r="N507" s="3">
        <f t="shared" si="92"/>
        <v>317.33767413810176</v>
      </c>
      <c r="O507" s="3">
        <f t="shared" si="88"/>
        <v>355.66511823825772</v>
      </c>
      <c r="P507" s="3">
        <f t="shared" si="89"/>
        <v>230.10150794901986</v>
      </c>
      <c r="Q507" s="3">
        <f t="shared" si="90"/>
        <v>41.941818590124768</v>
      </c>
      <c r="R507" s="3">
        <f t="shared" si="91"/>
        <v>2.3616216437519779</v>
      </c>
      <c r="S507" s="3">
        <f t="shared" si="93"/>
        <v>1222.4077405592561</v>
      </c>
    </row>
    <row r="508" spans="5:19" x14ac:dyDescent="0.3">
      <c r="E508" s="4">
        <f t="shared" si="94"/>
        <v>2252</v>
      </c>
      <c r="F508" s="5">
        <f>F507*SUM(economy!Z298:AB298)/SUM(economy!Z297:AB297)</f>
        <v>19642.277336305717</v>
      </c>
      <c r="G508" s="13">
        <f t="shared" si="98"/>
        <v>318.53903438513066</v>
      </c>
      <c r="H508" s="13">
        <f t="shared" si="98"/>
        <v>356.53496428276566</v>
      </c>
      <c r="I508" s="13">
        <f t="shared" si="98"/>
        <v>229.9702822885065</v>
      </c>
      <c r="J508" s="13">
        <f t="shared" si="98"/>
        <v>41.856239891207338</v>
      </c>
      <c r="K508" s="13">
        <f t="shared" si="98"/>
        <v>2.3565661488786604</v>
      </c>
      <c r="L508" s="13">
        <f t="shared" si="95"/>
        <v>1224.2570869964889</v>
      </c>
      <c r="M508" s="3">
        <v>0</v>
      </c>
      <c r="N508" s="3">
        <f t="shared" si="92"/>
        <v>318.53909541799453</v>
      </c>
      <c r="O508" s="3">
        <f t="shared" si="88"/>
        <v>356.53501329439666</v>
      </c>
      <c r="P508" s="3">
        <f t="shared" si="89"/>
        <v>229.97028847896905</v>
      </c>
      <c r="Q508" s="3">
        <f t="shared" si="90"/>
        <v>41.856239891317131</v>
      </c>
      <c r="R508" s="3">
        <f t="shared" si="91"/>
        <v>2.3565661488786604</v>
      </c>
      <c r="S508" s="3">
        <f t="shared" si="93"/>
        <v>1224.2572032315561</v>
      </c>
    </row>
    <row r="509" spans="5:19" x14ac:dyDescent="0.3">
      <c r="E509" s="4">
        <f t="shared" si="94"/>
        <v>2253</v>
      </c>
      <c r="F509" s="5">
        <f>F508*SUM(economy!Z299:AB299)/SUM(economy!Z298:AB298)</f>
        <v>19599.619664211343</v>
      </c>
      <c r="G509" s="13">
        <f t="shared" si="98"/>
        <v>319.73785882349677</v>
      </c>
      <c r="H509" s="13">
        <f t="shared" si="98"/>
        <v>357.39847122561798</v>
      </c>
      <c r="I509" s="13">
        <f t="shared" si="98"/>
        <v>229.83443198479637</v>
      </c>
      <c r="J509" s="13">
        <f t="shared" si="98"/>
        <v>41.770556108408954</v>
      </c>
      <c r="K509" s="13">
        <f t="shared" si="98"/>
        <v>2.3515022658328162</v>
      </c>
      <c r="L509" s="13">
        <f t="shared" si="95"/>
        <v>1226.0928204081529</v>
      </c>
      <c r="M509" s="3">
        <v>0</v>
      </c>
      <c r="N509" s="3">
        <f t="shared" si="92"/>
        <v>319.73791985636063</v>
      </c>
      <c r="O509" s="3">
        <f t="shared" si="88"/>
        <v>357.39852010241651</v>
      </c>
      <c r="P509" s="3">
        <f t="shared" si="89"/>
        <v>229.83443809216672</v>
      </c>
      <c r="Q509" s="3">
        <f t="shared" si="90"/>
        <v>41.770556108512473</v>
      </c>
      <c r="R509" s="3">
        <f t="shared" si="91"/>
        <v>2.3515022658328162</v>
      </c>
      <c r="S509" s="3">
        <f t="shared" si="93"/>
        <v>1226.0929364252891</v>
      </c>
    </row>
    <row r="510" spans="5:19" x14ac:dyDescent="0.3">
      <c r="E510" s="4">
        <f t="shared" si="94"/>
        <v>2254</v>
      </c>
      <c r="F510" s="5">
        <f>F509*SUM(economy!Z300:AB300)/SUM(economy!Z299:AB299)</f>
        <v>19556.827465242775</v>
      </c>
      <c r="G510" s="13">
        <f t="shared" si="98"/>
        <v>320.93407974196975</v>
      </c>
      <c r="H510" s="13">
        <f t="shared" si="98"/>
        <v>358.255597219832</v>
      </c>
      <c r="I510" s="13">
        <f t="shared" si="98"/>
        <v>229.69399648318051</v>
      </c>
      <c r="J510" s="13">
        <f t="shared" si="98"/>
        <v>41.684760401719295</v>
      </c>
      <c r="K510" s="13">
        <f t="shared" si="98"/>
        <v>2.3464281578982478</v>
      </c>
      <c r="L510" s="13">
        <f t="shared" si="95"/>
        <v>1227.9148620045999</v>
      </c>
      <c r="M510" s="3">
        <v>0</v>
      </c>
      <c r="N510" s="3">
        <f t="shared" si="92"/>
        <v>320.93414077483362</v>
      </c>
      <c r="O510" s="3">
        <f t="shared" si="88"/>
        <v>358.25564596216896</v>
      </c>
      <c r="P510" s="3">
        <f t="shared" si="89"/>
        <v>229.69400250857399</v>
      </c>
      <c r="Q510" s="3">
        <f t="shared" si="90"/>
        <v>41.684760401816902</v>
      </c>
      <c r="R510" s="3">
        <f t="shared" si="91"/>
        <v>2.3464281578982478</v>
      </c>
      <c r="S510" s="3">
        <f t="shared" si="93"/>
        <v>1227.9149778052915</v>
      </c>
    </row>
    <row r="511" spans="5:19" x14ac:dyDescent="0.3">
      <c r="E511" s="4">
        <f t="shared" si="94"/>
        <v>2255</v>
      </c>
      <c r="F511" s="5">
        <f>F510*SUM(economy!Z301:AB301)/SUM(economy!Z300:AB300)</f>
        <v>19513.86866488439</v>
      </c>
      <c r="G511" s="13">
        <f t="shared" si="98"/>
        <v>322.12768892998929</v>
      </c>
      <c r="H511" s="13">
        <f t="shared" si="98"/>
        <v>359.10634718795683</v>
      </c>
      <c r="I511" s="13">
        <f t="shared" si="98"/>
        <v>229.54901711839904</v>
      </c>
      <c r="J511" s="13">
        <f t="shared" si="98"/>
        <v>41.598843375459182</v>
      </c>
      <c r="K511" s="13">
        <f t="shared" si="98"/>
        <v>2.3413415324394866</v>
      </c>
      <c r="L511" s="13">
        <f t="shared" si="95"/>
        <v>1229.7232381442436</v>
      </c>
      <c r="M511" s="3">
        <v>0</v>
      </c>
      <c r="N511" s="3">
        <f t="shared" si="92"/>
        <v>322.12774996285316</v>
      </c>
      <c r="O511" s="3">
        <f t="shared" si="88"/>
        <v>359.10639579620215</v>
      </c>
      <c r="P511" s="3">
        <f t="shared" si="89"/>
        <v>229.54902306291598</v>
      </c>
      <c r="Q511" s="3">
        <f t="shared" si="90"/>
        <v>41.598843375551212</v>
      </c>
      <c r="R511" s="3">
        <f t="shared" si="91"/>
        <v>2.3413415324394866</v>
      </c>
      <c r="S511" s="3">
        <f t="shared" si="93"/>
        <v>1229.7233537299621</v>
      </c>
    </row>
    <row r="512" spans="5:19" x14ac:dyDescent="0.3">
      <c r="E512" s="4">
        <f t="shared" si="94"/>
        <v>2256</v>
      </c>
      <c r="F512" s="5">
        <f>F511*SUM(economy!Z302:AB302)/SUM(economy!Z301:AB301)</f>
        <v>19470.701572450205</v>
      </c>
      <c r="G512" s="13">
        <f t="shared" si="98"/>
        <v>323.3186762193954</v>
      </c>
      <c r="H512" s="13">
        <f t="shared" si="98"/>
        <v>359.9507230273079</v>
      </c>
      <c r="I512" s="13">
        <f t="shared" si="98"/>
        <v>229.39952985166514</v>
      </c>
      <c r="J512" s="13">
        <f t="shared" si="98"/>
        <v>41.512792406080521</v>
      </c>
      <c r="K512" s="13">
        <f t="shared" si="98"/>
        <v>2.3362394930570249</v>
      </c>
      <c r="L512" s="13">
        <f t="shared" si="95"/>
        <v>1231.517960997506</v>
      </c>
      <c r="M512" s="3">
        <v>0</v>
      </c>
      <c r="N512" s="3">
        <f t="shared" si="92"/>
        <v>323.31873725225927</v>
      </c>
      <c r="O512" s="3">
        <f t="shared" si="88"/>
        <v>359.9507715018305</v>
      </c>
      <c r="P512" s="3">
        <f t="shared" si="89"/>
        <v>229.39953571639111</v>
      </c>
      <c r="Q512" s="3">
        <f t="shared" si="90"/>
        <v>41.5127924061673</v>
      </c>
      <c r="R512" s="3">
        <f t="shared" si="91"/>
        <v>2.3362394930570249</v>
      </c>
      <c r="S512" s="3">
        <f t="shared" si="93"/>
        <v>1231.5180763697053</v>
      </c>
    </row>
    <row r="513" spans="5:19" x14ac:dyDescent="0.3">
      <c r="E513" s="4">
        <f t="shared" si="94"/>
        <v>2257</v>
      </c>
      <c r="F513" s="5">
        <f>F512*SUM(economy!Z303:AB303)/SUM(economy!Z302:AB302)</f>
        <v>19427.270860597342</v>
      </c>
      <c r="G513" s="13">
        <f t="shared" si="98"/>
        <v>324.50702889752614</v>
      </c>
      <c r="H513" s="13">
        <f t="shared" si="98"/>
        <v>360.78872271536267</v>
      </c>
      <c r="I513" s="13">
        <f t="shared" si="98"/>
        <v>229.245563898109</v>
      </c>
      <c r="J513" s="13">
        <f t="shared" si="98"/>
        <v>41.426590697905851</v>
      </c>
      <c r="K513" s="13">
        <f t="shared" si="98"/>
        <v>2.3311183256865577</v>
      </c>
      <c r="L513" s="13">
        <f t="shared" si="95"/>
        <v>1233.2990245345904</v>
      </c>
      <c r="M513" s="3">
        <v>0</v>
      </c>
      <c r="N513" s="3">
        <f t="shared" si="92"/>
        <v>324.50708993039001</v>
      </c>
      <c r="O513" s="3">
        <f t="shared" si="88"/>
        <v>360.78877105653038</v>
      </c>
      <c r="P513" s="3">
        <f t="shared" si="89"/>
        <v>229.24556968411503</v>
      </c>
      <c r="Q513" s="3">
        <f t="shared" si="90"/>
        <v>41.42659069798767</v>
      </c>
      <c r="R513" s="3">
        <f t="shared" si="91"/>
        <v>2.3311183256865577</v>
      </c>
      <c r="S513" s="3">
        <f t="shared" si="93"/>
        <v>1233.2991396947095</v>
      </c>
    </row>
    <row r="514" spans="5:19" x14ac:dyDescent="0.3">
      <c r="E514" s="4">
        <f t="shared" si="94"/>
        <v>2258</v>
      </c>
      <c r="F514" s="5">
        <f>F513*SUM(economy!Z304:AB304)/SUM(economy!Z303:AB303)</f>
        <v>19383.501233162711</v>
      </c>
      <c r="G514" s="13">
        <f t="shared" si="98"/>
        <v>325.69273087493349</v>
      </c>
      <c r="H514" s="13">
        <f t="shared" si="98"/>
        <v>361.6203390401069</v>
      </c>
      <c r="I514" s="13">
        <f t="shared" si="98"/>
        <v>229.0871397686283</v>
      </c>
      <c r="J514" s="13">
        <f t="shared" si="98"/>
        <v>41.340215920922354</v>
      </c>
      <c r="K514" s="13">
        <f t="shared" si="98"/>
        <v>2.3259731801063772</v>
      </c>
      <c r="L514" s="13">
        <f t="shared" si="95"/>
        <v>1235.0663987846974</v>
      </c>
      <c r="M514" s="3">
        <v>0</v>
      </c>
      <c r="N514" s="3">
        <f t="shared" si="92"/>
        <v>325.69279190779736</v>
      </c>
      <c r="O514" s="3">
        <f t="shared" si="88"/>
        <v>361.62038724828665</v>
      </c>
      <c r="P514" s="3">
        <f t="shared" si="89"/>
        <v>229.08714547697099</v>
      </c>
      <c r="Q514" s="3">
        <f t="shared" si="90"/>
        <v>41.340215920999505</v>
      </c>
      <c r="R514" s="3">
        <f t="shared" si="91"/>
        <v>2.3259731801063772</v>
      </c>
      <c r="S514" s="3">
        <f t="shared" si="93"/>
        <v>1235.0665137341612</v>
      </c>
    </row>
    <row r="515" spans="5:19" x14ac:dyDescent="0.3">
      <c r="E515" s="4">
        <f t="shared" si="94"/>
        <v>2259</v>
      </c>
      <c r="F515" s="5">
        <f>F514*SUM(economy!Z305:AB305)/SUM(economy!Z304:AB304)</f>
        <v>19339.287018437404</v>
      </c>
      <c r="G515" s="13">
        <f t="shared" si="98"/>
        <v>326.87576146662889</v>
      </c>
      <c r="H515" s="13">
        <f t="shared" si="98"/>
        <v>362.4455577393046</v>
      </c>
      <c r="I515" s="13">
        <f t="shared" si="98"/>
        <v>228.92426638671117</v>
      </c>
      <c r="J515" s="13">
        <f t="shared" si="98"/>
        <v>41.253638183182836</v>
      </c>
      <c r="K515" s="13">
        <f t="shared" si="98"/>
        <v>2.3207975794771798</v>
      </c>
      <c r="L515" s="13">
        <f t="shared" si="95"/>
        <v>1236.8200213553046</v>
      </c>
      <c r="M515" s="3">
        <v>0</v>
      </c>
      <c r="N515" s="3">
        <f t="shared" si="92"/>
        <v>326.87582249949276</v>
      </c>
      <c r="O515" s="3">
        <f t="shared" si="88"/>
        <v>362.44560581486218</v>
      </c>
      <c r="P515" s="3">
        <f t="shared" si="89"/>
        <v>228.92427201843296</v>
      </c>
      <c r="Q515" s="3">
        <f t="shared" si="90"/>
        <v>41.253638183255575</v>
      </c>
      <c r="R515" s="3">
        <f t="shared" si="91"/>
        <v>2.3207975794771798</v>
      </c>
      <c r="S515" s="3">
        <f t="shared" si="93"/>
        <v>1236.8201360955206</v>
      </c>
    </row>
    <row r="516" spans="5:19" x14ac:dyDescent="0.3">
      <c r="E516" s="4">
        <f t="shared" si="94"/>
        <v>2260</v>
      </c>
      <c r="F516" s="5">
        <f>F515*SUM(economy!Z306:AB306)/SUM(economy!Z305:AB305)</f>
        <v>19294.474166005741</v>
      </c>
      <c r="G516" s="13">
        <f t="shared" si="98"/>
        <v>328.0560935381767</v>
      </c>
      <c r="H516" s="13">
        <f t="shared" si="98"/>
        <v>363.26435466772949</v>
      </c>
      <c r="I516" s="13">
        <f t="shared" si="98"/>
        <v>228.75693668050724</v>
      </c>
      <c r="J516" s="13">
        <f t="shared" si="98"/>
        <v>41.166816897590316</v>
      </c>
      <c r="K516" s="13">
        <f t="shared" si="98"/>
        <v>2.3155826342842558</v>
      </c>
      <c r="L516" s="13">
        <f t="shared" si="95"/>
        <v>1238.559784418288</v>
      </c>
      <c r="M516" s="3">
        <v>0</v>
      </c>
      <c r="N516" s="3">
        <f t="shared" si="92"/>
        <v>328.05615457104057</v>
      </c>
      <c r="O516" s="3">
        <f t="shared" si="88"/>
        <v>363.26440261102977</v>
      </c>
      <c r="P516" s="3">
        <f t="shared" si="89"/>
        <v>228.7569422366366</v>
      </c>
      <c r="Q516" s="3">
        <f t="shared" si="90"/>
        <v>41.166816897658897</v>
      </c>
      <c r="R516" s="3">
        <f t="shared" si="91"/>
        <v>2.3155826342842558</v>
      </c>
      <c r="S516" s="3">
        <f t="shared" si="93"/>
        <v>1238.5598989506502</v>
      </c>
    </row>
    <row r="517" spans="5:19" x14ac:dyDescent="0.3">
      <c r="E517" s="4">
        <f t="shared" si="94"/>
        <v>2261</v>
      </c>
      <c r="F517" s="5">
        <f>F516*SUM(economy!Z307:AB307)/SUM(economy!Z306:AB306)</f>
        <v>19248.827075720477</v>
      </c>
      <c r="G517" s="13">
        <f t="shared" si="98"/>
        <v>329.23369055300333</v>
      </c>
      <c r="H517" s="13">
        <f t="shared" si="98"/>
        <v>364.07669128175161</v>
      </c>
      <c r="I517" s="13">
        <f t="shared" si="98"/>
        <v>228.58512052936453</v>
      </c>
      <c r="J517" s="13">
        <f t="shared" si="98"/>
        <v>41.079695714626361</v>
      </c>
      <c r="K517" s="13">
        <f t="shared" si="98"/>
        <v>2.310315720350502</v>
      </c>
      <c r="L517" s="13">
        <f t="shared" si="95"/>
        <v>1240.2855137990964</v>
      </c>
      <c r="M517" s="3">
        <v>0</v>
      </c>
      <c r="N517" s="3">
        <f t="shared" si="92"/>
        <v>329.2337515858672</v>
      </c>
      <c r="O517" s="3">
        <f t="shared" si="88"/>
        <v>364.07673909315844</v>
      </c>
      <c r="P517" s="3">
        <f t="shared" si="89"/>
        <v>228.5851260109161</v>
      </c>
      <c r="Q517" s="3">
        <f t="shared" si="90"/>
        <v>41.07969571469102</v>
      </c>
      <c r="R517" s="3">
        <f t="shared" si="91"/>
        <v>2.310315720350502</v>
      </c>
      <c r="S517" s="3">
        <f t="shared" si="93"/>
        <v>1240.2856281249833</v>
      </c>
    </row>
    <row r="518" spans="5:19" x14ac:dyDescent="0.3">
      <c r="E518" s="4">
        <f t="shared" si="94"/>
        <v>2262</v>
      </c>
      <c r="F518" s="5">
        <f>F517*SUM(economy!Z308:AB308)/SUM(economy!Z307:AB307)</f>
        <v>19201.962421928645</v>
      </c>
      <c r="G518" s="13">
        <f t="shared" si="98"/>
        <v>330.40850159518345</v>
      </c>
      <c r="H518" s="13">
        <f t="shared" si="98"/>
        <v>364.88250702169626</v>
      </c>
      <c r="I518" s="13">
        <f t="shared" si="98"/>
        <v>228.40875282160169</v>
      </c>
      <c r="J518" s="13">
        <f t="shared" si="98"/>
        <v>40.99219385124394</v>
      </c>
      <c r="K518" s="13">
        <f t="shared" si="98"/>
        <v>2.3049781196856758</v>
      </c>
      <c r="L518" s="13">
        <f t="shared" si="95"/>
        <v>1241.9969334094108</v>
      </c>
      <c r="M518" s="3">
        <v>0</v>
      </c>
      <c r="N518" s="3">
        <f t="shared" si="92"/>
        <v>330.40856262804732</v>
      </c>
      <c r="O518" s="3">
        <f t="shared" si="88"/>
        <v>364.88255470157253</v>
      </c>
      <c r="P518" s="3">
        <f t="shared" si="89"/>
        <v>228.40875822957651</v>
      </c>
      <c r="Q518" s="3">
        <f t="shared" si="90"/>
        <v>40.992193851304904</v>
      </c>
      <c r="R518" s="3">
        <f t="shared" si="91"/>
        <v>2.3049781196856758</v>
      </c>
      <c r="S518" s="3">
        <f t="shared" si="93"/>
        <v>1241.997047530187</v>
      </c>
    </row>
    <row r="519" spans="5:19" x14ac:dyDescent="0.3">
      <c r="E519" s="4">
        <f t="shared" si="94"/>
        <v>2263</v>
      </c>
      <c r="F519" s="5">
        <f>F518*SUM(economy!Z309:AB309)/SUM(economy!Z308:AB308)</f>
        <v>19153.202688971702</v>
      </c>
      <c r="G519" s="13">
        <f t="shared" ref="G519:K534" si="99">G518*(1-G$5)+G$4*$F518*$L$4/1000</f>
        <v>331.58045235332935</v>
      </c>
      <c r="H519" s="13">
        <f t="shared" si="99"/>
        <v>365.68170550147113</v>
      </c>
      <c r="I519" s="13">
        <f t="shared" si="99"/>
        <v>228.22771173067596</v>
      </c>
      <c r="J519" s="13">
        <f t="shared" si="99"/>
        <v>40.904190148003693</v>
      </c>
      <c r="K519" s="13">
        <f t="shared" si="99"/>
        <v>2.2995404827452766</v>
      </c>
      <c r="L519" s="13">
        <f t="shared" si="95"/>
        <v>1243.6936002162256</v>
      </c>
      <c r="M519" s="3">
        <v>0</v>
      </c>
      <c r="N519" s="3">
        <f t="shared" si="92"/>
        <v>331.58051338619322</v>
      </c>
      <c r="O519" s="3">
        <f t="shared" ref="O519:O556" si="100">O518*(1-O$5)+O$4*($F518+$M518)*$L$4/1000</f>
        <v>365.68175305017866</v>
      </c>
      <c r="P519" s="3">
        <f t="shared" ref="P519:P556" si="101">P518*(1-P$5)+P$4*($F518+$M518)*$L$4/1000</f>
        <v>228.22771706606159</v>
      </c>
      <c r="Q519" s="3">
        <f t="shared" ref="Q519:Q556" si="102">Q518*(1-Q$5)+Q$4*($F518+$M518)*$L$4/1000</f>
        <v>40.904190148061176</v>
      </c>
      <c r="R519" s="3">
        <f t="shared" ref="R519:R556" si="103">R518*(1-R$5)+R$4*($F518+$M518)*$L$4/1000</f>
        <v>2.2995404827452766</v>
      </c>
      <c r="S519" s="3">
        <f t="shared" si="93"/>
        <v>1243.6937141332401</v>
      </c>
    </row>
    <row r="520" spans="5:19" x14ac:dyDescent="0.3">
      <c r="E520" s="4">
        <f t="shared" si="94"/>
        <v>2264</v>
      </c>
      <c r="F520" s="5">
        <f>F519*SUM(economy!Z310:AB310)/SUM(economy!Z309:AB309)</f>
        <v>19101.202378660968</v>
      </c>
      <c r="G520" s="13">
        <f t="shared" si="99"/>
        <v>332.74942716533229</v>
      </c>
      <c r="H520" s="13">
        <f t="shared" si="99"/>
        <v>366.47412698365116</v>
      </c>
      <c r="I520" s="13">
        <f t="shared" si="99"/>
        <v>228.04177527888544</v>
      </c>
      <c r="J520" s="13">
        <f t="shared" si="99"/>
        <v>40.815490846306943</v>
      </c>
      <c r="K520" s="13">
        <f t="shared" si="99"/>
        <v>2.2939531998838367</v>
      </c>
      <c r="L520" s="13">
        <f t="shared" si="95"/>
        <v>1245.3747734740596</v>
      </c>
      <c r="M520" s="3">
        <v>0</v>
      </c>
      <c r="N520" s="3">
        <f t="shared" ref="N520:N556" si="104">N519*(1-N$5)+N$4*($F519+$M519)*$L$4/1000</f>
        <v>332.74948819819616</v>
      </c>
      <c r="O520" s="3">
        <f t="shared" si="100"/>
        <v>366.47417440155078</v>
      </c>
      <c r="P520" s="3">
        <f t="shared" si="101"/>
        <v>228.04178054265623</v>
      </c>
      <c r="Q520" s="3">
        <f t="shared" si="102"/>
        <v>40.815490846361129</v>
      </c>
      <c r="R520" s="3">
        <f t="shared" si="103"/>
        <v>2.2939531998838367</v>
      </c>
      <c r="S520" s="3">
        <f t="shared" ref="S520:S556" si="105">SUM(N520:R520,S$5)</f>
        <v>1245.3748871886482</v>
      </c>
    </row>
    <row r="521" spans="5:19" x14ac:dyDescent="0.3">
      <c r="E521" s="4">
        <f t="shared" si="94"/>
        <v>2265</v>
      </c>
      <c r="F521" s="5">
        <f>F520*SUM(economy!Z311:AB311)/SUM(economy!Z310:AB310)</f>
        <v>19042.769963495459</v>
      </c>
      <c r="G521" s="13">
        <f t="shared" si="99"/>
        <v>333.91522824947594</v>
      </c>
      <c r="H521" s="13">
        <f t="shared" si="99"/>
        <v>367.25948583239563</v>
      </c>
      <c r="I521" s="13">
        <f t="shared" si="99"/>
        <v>227.85052232747674</v>
      </c>
      <c r="J521" s="13">
        <f t="shared" si="99"/>
        <v>40.725755334051968</v>
      </c>
      <c r="K521" s="13">
        <f t="shared" si="99"/>
        <v>2.288123012401317</v>
      </c>
      <c r="L521" s="13">
        <f t="shared" si="95"/>
        <v>1247.0391147558016</v>
      </c>
      <c r="M521" s="3">
        <v>0</v>
      </c>
      <c r="N521" s="3">
        <f t="shared" si="104"/>
        <v>333.91528928233981</v>
      </c>
      <c r="O521" s="3">
        <f t="shared" si="100"/>
        <v>367.25953311984716</v>
      </c>
      <c r="P521" s="3">
        <f t="shared" si="101"/>
        <v>227.85052752059394</v>
      </c>
      <c r="Q521" s="3">
        <f t="shared" si="102"/>
        <v>40.725755334103063</v>
      </c>
      <c r="R521" s="3">
        <f t="shared" si="103"/>
        <v>2.288123012401317</v>
      </c>
      <c r="S521" s="3">
        <f t="shared" si="105"/>
        <v>1247.0392282692851</v>
      </c>
    </row>
    <row r="522" spans="5:19" x14ac:dyDescent="0.3">
      <c r="E522" s="4">
        <f t="shared" ref="E522:E556" si="106">1+E521</f>
        <v>2266</v>
      </c>
      <c r="F522" s="5">
        <f>F521*SUM(economy!Z312:AB312)/SUM(economy!Z311:AB311)</f>
        <v>18967.549095160335</v>
      </c>
      <c r="G522" s="13">
        <f t="shared" si="99"/>
        <v>335.07746303598037</v>
      </c>
      <c r="H522" s="13">
        <f t="shared" si="99"/>
        <v>368.03719752371273</v>
      </c>
      <c r="I522" s="13">
        <f t="shared" si="99"/>
        <v>227.65305791217014</v>
      </c>
      <c r="J522" s="13">
        <f t="shared" si="99"/>
        <v>40.634287864805898</v>
      </c>
      <c r="K522" s="13">
        <f t="shared" si="99"/>
        <v>2.2818435190649811</v>
      </c>
      <c r="L522" s="13">
        <f t="shared" ref="L522:L556" si="107">SUM(G522:K522,L$5)</f>
        <v>1248.683849855734</v>
      </c>
      <c r="M522" s="3">
        <v>0</v>
      </c>
      <c r="N522" s="3">
        <f t="shared" si="104"/>
        <v>335.07752406884424</v>
      </c>
      <c r="O522" s="3">
        <f t="shared" si="100"/>
        <v>368.03724468107509</v>
      </c>
      <c r="P522" s="3">
        <f t="shared" si="101"/>
        <v>227.65306303558214</v>
      </c>
      <c r="Q522" s="3">
        <f t="shared" si="102"/>
        <v>40.63428786485408</v>
      </c>
      <c r="R522" s="3">
        <f t="shared" si="103"/>
        <v>2.2818435190649811</v>
      </c>
      <c r="S522" s="3">
        <f t="shared" si="105"/>
        <v>1248.6839631694206</v>
      </c>
    </row>
    <row r="523" spans="5:19" x14ac:dyDescent="0.3">
      <c r="E523" s="4">
        <f t="shared" si="106"/>
        <v>2267</v>
      </c>
      <c r="F523" s="5">
        <f>F522*SUM(economy!Z313:AB313)/SUM(economy!Z312:AB312)</f>
        <v>18906.666109160735</v>
      </c>
      <c r="G523" s="13">
        <f t="shared" si="99"/>
        <v>336.23510687746904</v>
      </c>
      <c r="H523" s="13">
        <f t="shared" si="99"/>
        <v>368.8057067145819</v>
      </c>
      <c r="I523" s="13">
        <f t="shared" si="99"/>
        <v>227.44694319813289</v>
      </c>
      <c r="J523" s="13">
        <f t="shared" si="99"/>
        <v>40.539216904102489</v>
      </c>
      <c r="K523" s="13">
        <f t="shared" si="99"/>
        <v>2.274503317663064</v>
      </c>
      <c r="L523" s="13">
        <f t="shared" si="107"/>
        <v>1250.3014770119494</v>
      </c>
      <c r="M523" s="3">
        <v>0</v>
      </c>
      <c r="N523" s="3">
        <f t="shared" si="104"/>
        <v>336.2351679103329</v>
      </c>
      <c r="O523" s="3">
        <f t="shared" si="100"/>
        <v>368.80575374221297</v>
      </c>
      <c r="P523" s="3">
        <f t="shared" si="101"/>
        <v>227.44694825277529</v>
      </c>
      <c r="Q523" s="3">
        <f t="shared" si="102"/>
        <v>40.539216904147921</v>
      </c>
      <c r="R523" s="3">
        <f t="shared" si="103"/>
        <v>2.274503317663064</v>
      </c>
      <c r="S523" s="3">
        <f t="shared" si="105"/>
        <v>1250.3015901271322</v>
      </c>
    </row>
    <row r="524" spans="5:19" x14ac:dyDescent="0.3">
      <c r="E524" s="4">
        <f t="shared" si="106"/>
        <v>2268</v>
      </c>
      <c r="F524" s="5">
        <f>F523*SUM(economy!Z314:AB314)/SUM(economy!Z313:AB313)</f>
        <v>18872.213751858737</v>
      </c>
      <c r="G524" s="13">
        <f t="shared" si="99"/>
        <v>337.38903485596239</v>
      </c>
      <c r="H524" s="13">
        <f t="shared" si="99"/>
        <v>369.5663850013886</v>
      </c>
      <c r="I524" s="13">
        <f t="shared" si="99"/>
        <v>227.23444834305261</v>
      </c>
      <c r="J524" s="13">
        <f t="shared" si="99"/>
        <v>40.442431158119227</v>
      </c>
      <c r="K524" s="13">
        <f t="shared" si="99"/>
        <v>2.2671929043141197</v>
      </c>
      <c r="L524" s="13">
        <f t="shared" si="107"/>
        <v>1251.8994922628369</v>
      </c>
      <c r="M524" s="3">
        <v>0</v>
      </c>
      <c r="N524" s="3">
        <f t="shared" si="104"/>
        <v>337.38909588882626</v>
      </c>
      <c r="O524" s="3">
        <f t="shared" si="100"/>
        <v>369.56643189964524</v>
      </c>
      <c r="P524" s="3">
        <f t="shared" si="101"/>
        <v>227.23445332984849</v>
      </c>
      <c r="Q524" s="3">
        <f t="shared" si="102"/>
        <v>40.442431158162059</v>
      </c>
      <c r="R524" s="3">
        <f t="shared" si="103"/>
        <v>2.2671929043141197</v>
      </c>
      <c r="S524" s="3">
        <f t="shared" si="105"/>
        <v>1251.8996051807962</v>
      </c>
    </row>
    <row r="525" spans="5:19" x14ac:dyDescent="0.3">
      <c r="E525" s="4">
        <f t="shared" si="106"/>
        <v>2269</v>
      </c>
      <c r="F525" s="5">
        <f>F524*SUM(economy!Z315:AB315)/SUM(economy!Z314:AB314)</f>
        <v>18837.733176196245</v>
      </c>
      <c r="G525" s="13">
        <f t="shared" si="99"/>
        <v>338.54086010842326</v>
      </c>
      <c r="H525" s="13">
        <f t="shared" si="99"/>
        <v>370.32173567635749</v>
      </c>
      <c r="I525" s="13">
        <f t="shared" si="99"/>
        <v>227.01962978378953</v>
      </c>
      <c r="J525" s="13">
        <f t="shared" si="99"/>
        <v>40.347130773614964</v>
      </c>
      <c r="K525" s="13">
        <f t="shared" si="99"/>
        <v>2.261141432919338</v>
      </c>
      <c r="L525" s="13">
        <f t="shared" si="107"/>
        <v>1253.4904977751044</v>
      </c>
      <c r="M525" s="3">
        <v>0</v>
      </c>
      <c r="N525" s="3">
        <f t="shared" si="104"/>
        <v>338.54092114128713</v>
      </c>
      <c r="O525" s="3">
        <f t="shared" si="100"/>
        <v>370.3217824455956</v>
      </c>
      <c r="P525" s="3">
        <f t="shared" si="101"/>
        <v>227.01963470364956</v>
      </c>
      <c r="Q525" s="3">
        <f t="shared" si="102"/>
        <v>40.347130773655344</v>
      </c>
      <c r="R525" s="3">
        <f t="shared" si="103"/>
        <v>2.261141432919338</v>
      </c>
      <c r="S525" s="3">
        <f t="shared" si="105"/>
        <v>1253.4906104971069</v>
      </c>
    </row>
    <row r="526" spans="5:19" x14ac:dyDescent="0.3">
      <c r="E526" s="4">
        <f t="shared" si="106"/>
        <v>2270</v>
      </c>
      <c r="F526" s="5">
        <f>F525*SUM(economy!Z316:AB316)/SUM(economy!Z315:AB315)</f>
        <v>18803.229890178536</v>
      </c>
      <c r="G526" s="13">
        <f t="shared" si="99"/>
        <v>339.69058091260428</v>
      </c>
      <c r="H526" s="13">
        <f t="shared" si="99"/>
        <v>371.07177074629669</v>
      </c>
      <c r="I526" s="13">
        <f t="shared" si="99"/>
        <v>226.80251447115421</v>
      </c>
      <c r="J526" s="13">
        <f t="shared" si="99"/>
        <v>40.253227584544021</v>
      </c>
      <c r="K526" s="13">
        <f t="shared" si="99"/>
        <v>2.2558522236128979</v>
      </c>
      <c r="L526" s="13">
        <f t="shared" si="107"/>
        <v>1255.0739459382121</v>
      </c>
      <c r="M526" s="3">
        <v>0</v>
      </c>
      <c r="N526" s="3">
        <f t="shared" si="104"/>
        <v>339.69064194546814</v>
      </c>
      <c r="O526" s="3">
        <f t="shared" si="100"/>
        <v>371.0718173868712</v>
      </c>
      <c r="P526" s="3">
        <f t="shared" si="101"/>
        <v>226.80251932497686</v>
      </c>
      <c r="Q526" s="3">
        <f t="shared" si="102"/>
        <v>40.253227584582092</v>
      </c>
      <c r="R526" s="3">
        <f t="shared" si="103"/>
        <v>2.2558522236128979</v>
      </c>
      <c r="S526" s="3">
        <f t="shared" si="105"/>
        <v>1255.0740584655114</v>
      </c>
    </row>
    <row r="527" spans="5:19" x14ac:dyDescent="0.3">
      <c r="E527" s="4">
        <f t="shared" si="106"/>
        <v>2271</v>
      </c>
      <c r="F527" s="5">
        <f>F526*SUM(economy!Z317:AB317)/SUM(economy!Z316:AB316)</f>
        <v>18768.704127027449</v>
      </c>
      <c r="G527" s="13">
        <f t="shared" si="99"/>
        <v>340.83819588242739</v>
      </c>
      <c r="H527" s="13">
        <f t="shared" si="99"/>
        <v>371.81650270216687</v>
      </c>
      <c r="I527" s="13">
        <f t="shared" si="99"/>
        <v>226.58312982170065</v>
      </c>
      <c r="J527" s="13">
        <f t="shared" si="99"/>
        <v>40.160639107989226</v>
      </c>
      <c r="K527" s="13">
        <f t="shared" si="99"/>
        <v>2.2510242834199135</v>
      </c>
      <c r="L527" s="13">
        <f t="shared" si="107"/>
        <v>1256.6494917977043</v>
      </c>
      <c r="M527" s="3">
        <v>0</v>
      </c>
      <c r="N527" s="3">
        <f t="shared" si="104"/>
        <v>340.83825691529125</v>
      </c>
      <c r="O527" s="3">
        <f t="shared" si="100"/>
        <v>371.81654921443175</v>
      </c>
      <c r="P527" s="3">
        <f t="shared" si="101"/>
        <v>226.5831346103723</v>
      </c>
      <c r="Q527" s="3">
        <f t="shared" si="102"/>
        <v>40.160639108025123</v>
      </c>
      <c r="R527" s="3">
        <f t="shared" si="103"/>
        <v>2.2510242834199135</v>
      </c>
      <c r="S527" s="3">
        <f t="shared" si="105"/>
        <v>1256.6496041315404</v>
      </c>
    </row>
    <row r="528" spans="5:19" x14ac:dyDescent="0.3">
      <c r="E528" s="4">
        <f t="shared" si="106"/>
        <v>2272</v>
      </c>
      <c r="F528" s="5">
        <f>F527*SUM(economy!Z318:AB318)/SUM(economy!Z317:AB317)</f>
        <v>18734.155584143031</v>
      </c>
      <c r="G528" s="13">
        <f t="shared" si="99"/>
        <v>341.98370364604875</v>
      </c>
      <c r="H528" s="13">
        <f t="shared" si="99"/>
        <v>372.55594402246442</v>
      </c>
      <c r="I528" s="13">
        <f t="shared" si="99"/>
        <v>226.36150291901899</v>
      </c>
      <c r="J528" s="13">
        <f t="shared" si="99"/>
        <v>40.069287600396599</v>
      </c>
      <c r="K528" s="13">
        <f t="shared" si="99"/>
        <v>2.246475061822141</v>
      </c>
      <c r="L528" s="13">
        <f t="shared" si="107"/>
        <v>1258.2169132497511</v>
      </c>
      <c r="M528" s="3">
        <v>0</v>
      </c>
      <c r="N528" s="3">
        <f t="shared" si="104"/>
        <v>341.98376467891262</v>
      </c>
      <c r="O528" s="3">
        <f t="shared" si="100"/>
        <v>372.55599040677265</v>
      </c>
      <c r="P528" s="3">
        <f t="shared" si="101"/>
        <v>226.36150764341414</v>
      </c>
      <c r="Q528" s="3">
        <f t="shared" si="102"/>
        <v>40.069287600430449</v>
      </c>
      <c r="R528" s="3">
        <f t="shared" si="103"/>
        <v>2.246475061822141</v>
      </c>
      <c r="S528" s="3">
        <f t="shared" si="105"/>
        <v>1258.2170253913521</v>
      </c>
    </row>
    <row r="529" spans="5:19" x14ac:dyDescent="0.3">
      <c r="E529" s="4">
        <f t="shared" si="106"/>
        <v>2273</v>
      </c>
      <c r="F529" s="5">
        <f>F528*SUM(economy!Z319:AB319)/SUM(economy!Z318:AB318)</f>
        <v>18699.584001790714</v>
      </c>
      <c r="G529" s="13">
        <f t="shared" si="99"/>
        <v>343.12710281315606</v>
      </c>
      <c r="H529" s="13">
        <f t="shared" si="99"/>
        <v>373.29010712294394</v>
      </c>
      <c r="I529" s="13">
        <f t="shared" si="99"/>
        <v>226.13766043770568</v>
      </c>
      <c r="J529" s="13">
        <f t="shared" si="99"/>
        <v>39.979099723940564</v>
      </c>
      <c r="K529" s="13">
        <f t="shared" si="99"/>
        <v>2.2420938221267477</v>
      </c>
      <c r="L529" s="13">
        <f t="shared" si="107"/>
        <v>1259.776063919873</v>
      </c>
      <c r="M529" s="3">
        <v>0</v>
      </c>
      <c r="N529" s="3">
        <f t="shared" si="104"/>
        <v>343.12716384601993</v>
      </c>
      <c r="O529" s="3">
        <f t="shared" si="100"/>
        <v>373.29015337964756</v>
      </c>
      <c r="P529" s="3">
        <f t="shared" si="101"/>
        <v>226.13766509868711</v>
      </c>
      <c r="Q529" s="3">
        <f t="shared" si="102"/>
        <v>39.979099723972482</v>
      </c>
      <c r="R529" s="3">
        <f t="shared" si="103"/>
        <v>2.2420938221267477</v>
      </c>
      <c r="S529" s="3">
        <f t="shared" si="105"/>
        <v>1259.7761758704537</v>
      </c>
    </row>
    <row r="530" spans="5:19" x14ac:dyDescent="0.3">
      <c r="E530" s="4">
        <f t="shared" si="106"/>
        <v>2274</v>
      </c>
      <c r="F530" s="5">
        <f>F529*SUM(economy!Z320:AB320)/SUM(economy!Z319:AB319)</f>
        <v>18664.989201713706</v>
      </c>
      <c r="G530" s="13">
        <f t="shared" si="99"/>
        <v>344.2683919775846</v>
      </c>
      <c r="H530" s="13">
        <f t="shared" si="99"/>
        <v>374.01900436081559</v>
      </c>
      <c r="I530" s="13">
        <f t="shared" si="99"/>
        <v>225.91162865529319</v>
      </c>
      <c r="J530" s="13">
        <f t="shared" si="99"/>
        <v>39.890006299869675</v>
      </c>
      <c r="K530" s="13">
        <f t="shared" si="99"/>
        <v>2.2378133869402648</v>
      </c>
      <c r="L530" s="13">
        <f t="shared" si="107"/>
        <v>1261.3268446805032</v>
      </c>
      <c r="M530" s="3">
        <v>0</v>
      </c>
      <c r="N530" s="3">
        <f t="shared" si="104"/>
        <v>344.26845301044847</v>
      </c>
      <c r="O530" s="3">
        <f t="shared" si="100"/>
        <v>374.01905049026561</v>
      </c>
      <c r="P530" s="3">
        <f t="shared" si="101"/>
        <v>225.91163325371207</v>
      </c>
      <c r="Q530" s="3">
        <f t="shared" si="102"/>
        <v>39.890006299899767</v>
      </c>
      <c r="R530" s="3">
        <f t="shared" si="103"/>
        <v>2.2378133869402648</v>
      </c>
      <c r="S530" s="3">
        <f t="shared" si="105"/>
        <v>1261.3269564412662</v>
      </c>
    </row>
    <row r="531" spans="5:19" x14ac:dyDescent="0.3">
      <c r="E531" s="4">
        <f t="shared" si="106"/>
        <v>2275</v>
      </c>
      <c r="F531" s="5">
        <f>F530*SUM(economy!Z321:AB321)/SUM(economy!Z320:AB320)</f>
        <v>18630.371067928932</v>
      </c>
      <c r="G531" s="13">
        <f t="shared" si="99"/>
        <v>345.40756972229013</v>
      </c>
      <c r="H531" s="13">
        <f t="shared" si="99"/>
        <v>374.74264804255688</v>
      </c>
      <c r="I531" s="13">
        <f t="shared" si="99"/>
        <v>225.68343346982039</v>
      </c>
      <c r="J531" s="13">
        <f t="shared" si="99"/>
        <v>39.801942080474909</v>
      </c>
      <c r="K531" s="13">
        <f t="shared" si="99"/>
        <v>2.2335930027450503</v>
      </c>
      <c r="L531" s="13">
        <f t="shared" si="107"/>
        <v>1262.8691863178872</v>
      </c>
      <c r="M531" s="3">
        <v>0</v>
      </c>
      <c r="N531" s="3">
        <f t="shared" si="104"/>
        <v>345.407630755154</v>
      </c>
      <c r="O531" s="3">
        <f t="shared" si="100"/>
        <v>374.74269404510341</v>
      </c>
      <c r="P531" s="3">
        <f t="shared" si="101"/>
        <v>225.68343800651644</v>
      </c>
      <c r="Q531" s="3">
        <f t="shared" si="102"/>
        <v>39.801942080503281</v>
      </c>
      <c r="R531" s="3">
        <f t="shared" si="103"/>
        <v>2.2335930027450503</v>
      </c>
      <c r="S531" s="3">
        <f t="shared" si="105"/>
        <v>1262.8692978900222</v>
      </c>
    </row>
    <row r="532" spans="5:19" x14ac:dyDescent="0.3">
      <c r="E532" s="4">
        <f t="shared" si="106"/>
        <v>2276</v>
      </c>
      <c r="F532" s="5">
        <f>F531*SUM(economy!Z322:AB322)/SUM(economy!Z321:AB321)</f>
        <v>18595.729529675493</v>
      </c>
      <c r="G532" s="13">
        <f t="shared" si="99"/>
        <v>346.54463462314965</v>
      </c>
      <c r="H532" s="13">
        <f t="shared" si="99"/>
        <v>375.46105042989927</v>
      </c>
      <c r="I532" s="13">
        <f t="shared" si="99"/>
        <v>225.45310041428203</v>
      </c>
      <c r="J532" s="13">
        <f t="shared" si="99"/>
        <v>39.714845531830697</v>
      </c>
      <c r="K532" s="13">
        <f t="shared" si="99"/>
        <v>2.2294079458379485</v>
      </c>
      <c r="L532" s="13">
        <f t="shared" si="107"/>
        <v>1264.4030389449995</v>
      </c>
      <c r="M532" s="3">
        <v>0</v>
      </c>
      <c r="N532" s="3">
        <f t="shared" si="104"/>
        <v>346.54469565601352</v>
      </c>
      <c r="O532" s="3">
        <f t="shared" si="100"/>
        <v>375.46109630589143</v>
      </c>
      <c r="P532" s="3">
        <f t="shared" si="101"/>
        <v>225.45310489008375</v>
      </c>
      <c r="Q532" s="3">
        <f t="shared" si="102"/>
        <v>39.714845531857449</v>
      </c>
      <c r="R532" s="3">
        <f t="shared" si="103"/>
        <v>2.2294079458379485</v>
      </c>
      <c r="S532" s="3">
        <f t="shared" si="105"/>
        <v>1264.4031503296842</v>
      </c>
    </row>
    <row r="533" spans="5:19" x14ac:dyDescent="0.3">
      <c r="E533" s="4">
        <f t="shared" si="106"/>
        <v>2277</v>
      </c>
      <c r="F533" s="5">
        <f>F532*SUM(economy!Z323:AB323)/SUM(economy!Z322:AB322)</f>
        <v>18561.064550819203</v>
      </c>
      <c r="G533" s="13">
        <f t="shared" si="99"/>
        <v>347.67958525172139</v>
      </c>
      <c r="H533" s="13">
        <f t="shared" si="99"/>
        <v>376.17422374419766</v>
      </c>
      <c r="I533" s="13">
        <f t="shared" si="99"/>
        <v>225.22065466832254</v>
      </c>
      <c r="J533" s="13">
        <f t="shared" si="99"/>
        <v>39.628658626945914</v>
      </c>
      <c r="K533" s="13">
        <f t="shared" si="99"/>
        <v>2.2252432172128653</v>
      </c>
      <c r="L533" s="13">
        <f t="shared" si="107"/>
        <v>1265.9283655084005</v>
      </c>
      <c r="M533" s="3">
        <v>0</v>
      </c>
      <c r="N533" s="3">
        <f t="shared" si="104"/>
        <v>347.67964628458526</v>
      </c>
      <c r="O533" s="3">
        <f t="shared" si="100"/>
        <v>376.17426949398356</v>
      </c>
      <c r="P533" s="3">
        <f t="shared" si="101"/>
        <v>225.2206590840473</v>
      </c>
      <c r="Q533" s="3">
        <f t="shared" si="102"/>
        <v>39.628658626971138</v>
      </c>
      <c r="R533" s="3">
        <f t="shared" si="103"/>
        <v>2.2252432172128653</v>
      </c>
      <c r="S533" s="3">
        <f t="shared" si="105"/>
        <v>1265.9284767068002</v>
      </c>
    </row>
    <row r="534" spans="5:19" x14ac:dyDescent="0.3">
      <c r="E534" s="4">
        <f t="shared" si="106"/>
        <v>2278</v>
      </c>
      <c r="F534" s="5">
        <f>F533*SUM(economy!Z324:AB324)/SUM(economy!Z323:AB323)</f>
        <v>18526.376123823517</v>
      </c>
      <c r="G534" s="13">
        <f t="shared" si="99"/>
        <v>348.81242017735826</v>
      </c>
      <c r="H534" s="13">
        <f t="shared" si="99"/>
        <v>376.88218016979278</v>
      </c>
      <c r="I534" s="13">
        <f t="shared" si="99"/>
        <v>224.98612106818101</v>
      </c>
      <c r="J534" s="13">
        <f t="shared" si="99"/>
        <v>39.543326649487895</v>
      </c>
      <c r="K534" s="13">
        <f t="shared" si="99"/>
        <v>2.2210897178162994</v>
      </c>
      <c r="L534" s="13">
        <f t="shared" si="107"/>
        <v>1267.4451377826363</v>
      </c>
      <c r="M534" s="3">
        <v>0</v>
      </c>
      <c r="N534" s="3">
        <f t="shared" si="104"/>
        <v>348.81248121022213</v>
      </c>
      <c r="O534" s="3">
        <f t="shared" si="100"/>
        <v>376.88222579371961</v>
      </c>
      <c r="P534" s="3">
        <f t="shared" si="101"/>
        <v>224.98612542463519</v>
      </c>
      <c r="Q534" s="3">
        <f t="shared" si="102"/>
        <v>39.543326649511684</v>
      </c>
      <c r="R534" s="3">
        <f t="shared" si="103"/>
        <v>2.2210897178162994</v>
      </c>
      <c r="S534" s="3">
        <f t="shared" si="105"/>
        <v>1267.4452487959047</v>
      </c>
    </row>
    <row r="535" spans="5:19" x14ac:dyDescent="0.3">
      <c r="E535" s="4">
        <f t="shared" si="106"/>
        <v>2279</v>
      </c>
      <c r="F535" s="5">
        <f>F534*SUM(economy!Z325:AB325)/SUM(economy!Z324:AB324)</f>
        <v>18491.664266502605</v>
      </c>
      <c r="G535" s="13">
        <f t="shared" ref="G535:K550" si="108">G534*(1-G$5)+G$4*$F534*$L$4/1000</f>
        <v>349.94313796895312</v>
      </c>
      <c r="H535" s="13">
        <f t="shared" si="108"/>
        <v>377.58493185679816</v>
      </c>
      <c r="I535" s="13">
        <f t="shared" si="108"/>
        <v>224.74952411559707</v>
      </c>
      <c r="J535" s="13">
        <f t="shared" si="108"/>
        <v>39.458798008011492</v>
      </c>
      <c r="K535" s="13">
        <f t="shared" si="108"/>
        <v>2.2169419284394998</v>
      </c>
      <c r="L535" s="13">
        <f t="shared" si="107"/>
        <v>1268.9533338777994</v>
      </c>
      <c r="M535" s="3">
        <v>0</v>
      </c>
      <c r="N535" s="3">
        <f t="shared" si="104"/>
        <v>349.94319900181699</v>
      </c>
      <c r="O535" s="3">
        <f t="shared" si="100"/>
        <v>377.58497735521223</v>
      </c>
      <c r="P535" s="3">
        <f t="shared" si="101"/>
        <v>224.74952841357623</v>
      </c>
      <c r="Q535" s="3">
        <f t="shared" si="102"/>
        <v>39.458798008033924</v>
      </c>
      <c r="R535" s="3">
        <f t="shared" si="103"/>
        <v>2.2169419284394998</v>
      </c>
      <c r="S535" s="3">
        <f t="shared" si="105"/>
        <v>1268.9534447070787</v>
      </c>
    </row>
    <row r="536" spans="5:19" x14ac:dyDescent="0.3">
      <c r="E536" s="4">
        <f t="shared" si="106"/>
        <v>2280</v>
      </c>
      <c r="F536" s="5">
        <f>F535*SUM(economy!Z326:AB326)/SUM(economy!Z325:AB325)</f>
        <v>18456.929020388285</v>
      </c>
      <c r="G536" s="13">
        <f t="shared" si="108"/>
        <v>351.07173719648614</v>
      </c>
      <c r="H536" s="13">
        <f t="shared" si="108"/>
        <v>378.28249092357481</v>
      </c>
      <c r="I536" s="13">
        <f t="shared" si="108"/>
        <v>224.51088798610911</v>
      </c>
      <c r="J536" s="13">
        <f t="shared" si="108"/>
        <v>39.37502406041947</v>
      </c>
      <c r="K536" s="13">
        <f t="shared" si="108"/>
        <v>2.2127965023494864</v>
      </c>
      <c r="L536" s="13">
        <f t="shared" si="107"/>
        <v>1270.4529366689389</v>
      </c>
      <c r="M536" s="3">
        <v>0</v>
      </c>
      <c r="N536" s="3">
        <f t="shared" si="104"/>
        <v>351.07179822935001</v>
      </c>
      <c r="O536" s="3">
        <f t="shared" si="100"/>
        <v>378.28253629682143</v>
      </c>
      <c r="P536" s="3">
        <f t="shared" si="101"/>
        <v>224.51089222639814</v>
      </c>
      <c r="Q536" s="3">
        <f t="shared" si="102"/>
        <v>39.375024060440623</v>
      </c>
      <c r="R536" s="3">
        <f t="shared" si="103"/>
        <v>2.2127965023494864</v>
      </c>
      <c r="S536" s="3">
        <f t="shared" si="105"/>
        <v>1270.4530473153598</v>
      </c>
    </row>
    <row r="537" spans="5:19" x14ac:dyDescent="0.3">
      <c r="E537" s="4">
        <f t="shared" si="106"/>
        <v>2281</v>
      </c>
      <c r="F537" s="5">
        <f>F536*SUM(economy!Z327:AB327)/SUM(economy!Z326:AB326)</f>
        <v>18422.170449996342</v>
      </c>
      <c r="G537" s="13">
        <f t="shared" si="108"/>
        <v>352.19821643247229</v>
      </c>
      <c r="H537" s="13">
        <f t="shared" si="108"/>
        <v>378.97486945904541</v>
      </c>
      <c r="I537" s="13">
        <f t="shared" si="108"/>
        <v>224.27023653699615</v>
      </c>
      <c r="J537" s="13">
        <f t="shared" si="108"/>
        <v>39.291958948259321</v>
      </c>
      <c r="K537" s="13">
        <f t="shared" si="108"/>
        <v>2.2086514115999494</v>
      </c>
      <c r="L537" s="13">
        <f t="shared" si="107"/>
        <v>1271.9439327883733</v>
      </c>
      <c r="M537" s="3">
        <v>0</v>
      </c>
      <c r="N537" s="3">
        <f t="shared" si="104"/>
        <v>352.19827746533616</v>
      </c>
      <c r="O537" s="3">
        <f t="shared" si="100"/>
        <v>378.97491470746883</v>
      </c>
      <c r="P537" s="3">
        <f t="shared" si="101"/>
        <v>224.2702407203694</v>
      </c>
      <c r="Q537" s="3">
        <f t="shared" si="102"/>
        <v>39.291958948279266</v>
      </c>
      <c r="R537" s="3">
        <f t="shared" si="103"/>
        <v>2.2086514115999494</v>
      </c>
      <c r="S537" s="3">
        <f t="shared" si="105"/>
        <v>1271.9440432530537</v>
      </c>
    </row>
    <row r="538" spans="5:19" x14ac:dyDescent="0.3">
      <c r="E538" s="4">
        <f t="shared" si="106"/>
        <v>2282</v>
      </c>
      <c r="F538" s="5">
        <f>F537*SUM(economy!Z328:AB328)/SUM(economy!Z327:AB327)</f>
        <v>18387.388642565438</v>
      </c>
      <c r="G538" s="13">
        <f t="shared" si="108"/>
        <v>353.32257425336411</v>
      </c>
      <c r="H538" s="13">
        <f t="shared" si="108"/>
        <v>379.66207952493346</v>
      </c>
      <c r="I538" s="13">
        <f t="shared" si="108"/>
        <v>224.02759331500258</v>
      </c>
      <c r="J538" s="13">
        <f t="shared" si="108"/>
        <v>39.209559440400021</v>
      </c>
      <c r="K538" s="13">
        <f t="shared" si="108"/>
        <v>2.2045054292081838</v>
      </c>
      <c r="L538" s="13">
        <f t="shared" si="107"/>
        <v>1273.4263119629084</v>
      </c>
      <c r="M538" s="3">
        <v>0</v>
      </c>
      <c r="N538" s="3">
        <f t="shared" si="104"/>
        <v>353.32263528622798</v>
      </c>
      <c r="O538" s="3">
        <f t="shared" si="100"/>
        <v>379.66212464887707</v>
      </c>
      <c r="P538" s="3">
        <f t="shared" si="101"/>
        <v>224.02759744222402</v>
      </c>
      <c r="Q538" s="3">
        <f t="shared" si="102"/>
        <v>39.209559440418829</v>
      </c>
      <c r="R538" s="3">
        <f t="shared" si="103"/>
        <v>2.2045054292081838</v>
      </c>
      <c r="S538" s="3">
        <f t="shared" si="105"/>
        <v>1273.4264222469562</v>
      </c>
    </row>
    <row r="539" spans="5:19" x14ac:dyDescent="0.3">
      <c r="E539" s="4">
        <f t="shared" si="106"/>
        <v>2283</v>
      </c>
      <c r="F539" s="5">
        <f>F538*SUM(economy!Z329:AB329)/SUM(economy!Z328:AB328)</f>
        <v>18352.583708017148</v>
      </c>
      <c r="G539" s="13">
        <f t="shared" si="108"/>
        <v>354.44480924093853</v>
      </c>
      <c r="H539" s="13">
        <f t="shared" si="108"/>
        <v>380.34413315797167</v>
      </c>
      <c r="I539" s="13">
        <f t="shared" si="108"/>
        <v>223.7829815639202</v>
      </c>
      <c r="J539" s="13">
        <f t="shared" si="108"/>
        <v>39.127784785608441</v>
      </c>
      <c r="K539" s="13">
        <f t="shared" si="108"/>
        <v>2.2003578150672731</v>
      </c>
      <c r="L539" s="13">
        <f t="shared" si="107"/>
        <v>1274.9000665635062</v>
      </c>
      <c r="M539" s="3">
        <v>0</v>
      </c>
      <c r="N539" s="3">
        <f t="shared" si="104"/>
        <v>354.44487027380239</v>
      </c>
      <c r="O539" s="3">
        <f t="shared" si="100"/>
        <v>380.34417815777795</v>
      </c>
      <c r="P539" s="3">
        <f t="shared" si="101"/>
        <v>223.78298563574353</v>
      </c>
      <c r="Q539" s="3">
        <f t="shared" si="102"/>
        <v>39.127784785626169</v>
      </c>
      <c r="R539" s="3">
        <f t="shared" si="103"/>
        <v>2.2003578150672731</v>
      </c>
      <c r="S539" s="3">
        <f t="shared" si="105"/>
        <v>1274.9001766680174</v>
      </c>
    </row>
    <row r="540" spans="5:19" x14ac:dyDescent="0.3">
      <c r="E540" s="4">
        <f t="shared" si="106"/>
        <v>2284</v>
      </c>
      <c r="F540" s="5">
        <f>F539*SUM(economy!Z330:AB330)/SUM(economy!Z329:AB329)</f>
        <v>18317.755778992207</v>
      </c>
      <c r="G540" s="13">
        <f t="shared" si="108"/>
        <v>355.56491998368136</v>
      </c>
      <c r="H540" s="13">
        <f t="shared" si="108"/>
        <v>381.02104237210062</v>
      </c>
      <c r="I540" s="13">
        <f t="shared" si="108"/>
        <v>223.53642423206236</v>
      </c>
      <c r="J540" s="13">
        <f t="shared" si="108"/>
        <v>39.046596573542864</v>
      </c>
      <c r="K540" s="13">
        <f t="shared" si="108"/>
        <v>2.1962081254403176</v>
      </c>
      <c r="L540" s="13">
        <f t="shared" si="107"/>
        <v>1276.3651912868274</v>
      </c>
      <c r="M540" s="3">
        <v>0</v>
      </c>
      <c r="N540" s="3">
        <f t="shared" si="104"/>
        <v>355.56498101654523</v>
      </c>
      <c r="O540" s="3">
        <f t="shared" si="100"/>
        <v>381.02108724811109</v>
      </c>
      <c r="P540" s="3">
        <f t="shared" si="101"/>
        <v>223.53642824923116</v>
      </c>
      <c r="Q540" s="3">
        <f t="shared" si="102"/>
        <v>39.046596573559583</v>
      </c>
      <c r="R540" s="3">
        <f t="shared" si="103"/>
        <v>2.1962081254403176</v>
      </c>
      <c r="S540" s="3">
        <f t="shared" si="105"/>
        <v>1276.3653012128873</v>
      </c>
    </row>
    <row r="541" spans="5:19" x14ac:dyDescent="0.3">
      <c r="E541" s="4">
        <f t="shared" si="106"/>
        <v>2285</v>
      </c>
      <c r="F541" s="5">
        <f>F540*SUM(economy!Z331:AB331)/SUM(economy!Z330:AB330)</f>
        <v>18282.905010881459</v>
      </c>
      <c r="G541" s="13">
        <f t="shared" si="108"/>
        <v>356.68290507817386</v>
      </c>
      <c r="H541" s="13">
        <f t="shared" si="108"/>
        <v>381.6928191606649</v>
      </c>
      <c r="I541" s="13">
        <f t="shared" si="108"/>
        <v>223.28794397964325</v>
      </c>
      <c r="J541" s="13">
        <f t="shared" si="108"/>
        <v>38.96595860369181</v>
      </c>
      <c r="K541" s="13">
        <f t="shared" si="108"/>
        <v>2.192056097414548</v>
      </c>
      <c r="L541" s="13">
        <f t="shared" si="107"/>
        <v>1277.8216829195885</v>
      </c>
      <c r="M541" s="3">
        <v>0</v>
      </c>
      <c r="N541" s="3">
        <f t="shared" si="104"/>
        <v>356.68296611103773</v>
      </c>
      <c r="O541" s="3">
        <f t="shared" si="100"/>
        <v>381.69286391322009</v>
      </c>
      <c r="P541" s="3">
        <f t="shared" si="101"/>
        <v>223.28794794289112</v>
      </c>
      <c r="Q541" s="3">
        <f t="shared" si="102"/>
        <v>38.965958603707577</v>
      </c>
      <c r="R541" s="3">
        <f t="shared" si="103"/>
        <v>2.192056097414548</v>
      </c>
      <c r="S541" s="3">
        <f t="shared" si="105"/>
        <v>1277.821792668271</v>
      </c>
    </row>
    <row r="542" spans="5:19" x14ac:dyDescent="0.3">
      <c r="E542" s="4">
        <f t="shared" si="106"/>
        <v>2286</v>
      </c>
      <c r="F542" s="5">
        <f>F541*SUM(economy!Z332:AB332)/SUM(economy!Z331:AB331)</f>
        <v>18248.031581808991</v>
      </c>
      <c r="G542" s="13">
        <f t="shared" si="108"/>
        <v>357.79876313048118</v>
      </c>
      <c r="H542" s="13">
        <f t="shared" si="108"/>
        <v>382.35947549860549</v>
      </c>
      <c r="I542" s="13">
        <f t="shared" si="108"/>
        <v>223.03756318606278</v>
      </c>
      <c r="J542" s="13">
        <f t="shared" si="108"/>
        <v>38.885836761803574</v>
      </c>
      <c r="K542" s="13">
        <f t="shared" si="108"/>
        <v>2.1879015788206533</v>
      </c>
      <c r="L542" s="13">
        <f t="shared" si="107"/>
        <v>1279.2695401557737</v>
      </c>
      <c r="M542" s="3">
        <v>0</v>
      </c>
      <c r="N542" s="3">
        <f t="shared" si="104"/>
        <v>357.79882416334505</v>
      </c>
      <c r="O542" s="3">
        <f t="shared" si="100"/>
        <v>382.35952012804506</v>
      </c>
      <c r="P542" s="3">
        <f t="shared" si="101"/>
        <v>223.03756709611349</v>
      </c>
      <c r="Q542" s="3">
        <f t="shared" si="102"/>
        <v>38.885836761818446</v>
      </c>
      <c r="R542" s="3">
        <f t="shared" si="103"/>
        <v>2.1879015788206533</v>
      </c>
      <c r="S542" s="3">
        <f t="shared" si="105"/>
        <v>1279.2696497281427</v>
      </c>
    </row>
    <row r="543" spans="5:19" x14ac:dyDescent="0.3">
      <c r="E543" s="4">
        <f t="shared" si="106"/>
        <v>2287</v>
      </c>
      <c r="F543" s="5">
        <f>F542*SUM(economy!Z333:AB333)/SUM(economy!Z332:AB332)</f>
        <v>18213.135692546646</v>
      </c>
      <c r="G543" s="13">
        <f t="shared" si="108"/>
        <v>358.91249275753995</v>
      </c>
      <c r="H543" s="13">
        <f t="shared" si="108"/>
        <v>383.02102334464541</v>
      </c>
      <c r="I543" s="13">
        <f t="shared" si="108"/>
        <v>222.78530395709123</v>
      </c>
      <c r="J543" s="13">
        <f t="shared" si="108"/>
        <v>38.806198903372987</v>
      </c>
      <c r="K543" s="13">
        <f t="shared" si="108"/>
        <v>2.1837444857259145</v>
      </c>
      <c r="L543" s="13">
        <f t="shared" si="107"/>
        <v>1280.7087634483755</v>
      </c>
      <c r="M543" s="3">
        <v>0</v>
      </c>
      <c r="N543" s="3">
        <f t="shared" si="104"/>
        <v>358.91255379040382</v>
      </c>
      <c r="O543" s="3">
        <f t="shared" si="100"/>
        <v>383.02106785130803</v>
      </c>
      <c r="P543" s="3">
        <f t="shared" si="101"/>
        <v>222.78530781465884</v>
      </c>
      <c r="Q543" s="3">
        <f t="shared" si="102"/>
        <v>38.806198903387006</v>
      </c>
      <c r="R543" s="3">
        <f t="shared" si="103"/>
        <v>2.1837444857259145</v>
      </c>
      <c r="S543" s="3">
        <f t="shared" si="105"/>
        <v>1280.7088728454837</v>
      </c>
    </row>
    <row r="544" spans="5:19" x14ac:dyDescent="0.3">
      <c r="E544" s="4">
        <f t="shared" si="106"/>
        <v>2288</v>
      </c>
      <c r="F544" s="5">
        <f>F543*SUM(economy!Z334:AB334)/SUM(economy!Z333:AB333)</f>
        <v>18178.217566352607</v>
      </c>
      <c r="G544" s="13">
        <f t="shared" si="108"/>
        <v>360.02409258854044</v>
      </c>
      <c r="H544" s="13">
        <f t="shared" si="108"/>
        <v>383.67747464346053</v>
      </c>
      <c r="I544" s="13">
        <f t="shared" si="108"/>
        <v>222.53118813194453</v>
      </c>
      <c r="J544" s="13">
        <f t="shared" si="108"/>
        <v>38.727014743774163</v>
      </c>
      <c r="K544" s="13">
        <f t="shared" si="108"/>
        <v>2.1795847766484719</v>
      </c>
      <c r="L544" s="13">
        <f t="shared" si="107"/>
        <v>1282.139354884368</v>
      </c>
      <c r="M544" s="3">
        <v>0</v>
      </c>
      <c r="N544" s="3">
        <f t="shared" si="104"/>
        <v>360.02415362140431</v>
      </c>
      <c r="O544" s="3">
        <f t="shared" si="100"/>
        <v>383.67751902768396</v>
      </c>
      <c r="P544" s="3">
        <f t="shared" si="101"/>
        <v>222.5311919377335</v>
      </c>
      <c r="Q544" s="3">
        <f t="shared" si="102"/>
        <v>38.727014743787379</v>
      </c>
      <c r="R544" s="3">
        <f t="shared" si="103"/>
        <v>2.1795847766484719</v>
      </c>
      <c r="S544" s="3">
        <f t="shared" si="105"/>
        <v>1282.1394641072577</v>
      </c>
    </row>
    <row r="545" spans="5:19" x14ac:dyDescent="0.3">
      <c r="E545" s="4">
        <f t="shared" si="106"/>
        <v>2289</v>
      </c>
      <c r="F545" s="5">
        <f>F544*SUM(economy!Z335:AB335)/SUM(economy!Z334:AB334)</f>
        <v>18143.277448734912</v>
      </c>
      <c r="G545" s="13">
        <f t="shared" si="108"/>
        <v>361.13356126629907</v>
      </c>
      <c r="H545" s="13">
        <f t="shared" si="108"/>
        <v>384.32884132782982</v>
      </c>
      <c r="I545" s="13">
        <f t="shared" si="108"/>
        <v>222.27523729024034</v>
      </c>
      <c r="J545" s="13">
        <f t="shared" si="108"/>
        <v>38.648255754650684</v>
      </c>
      <c r="K545" s="13">
        <f t="shared" si="108"/>
        <v>2.1754224369099102</v>
      </c>
      <c r="L545" s="13">
        <f t="shared" si="107"/>
        <v>1283.5613180759296</v>
      </c>
      <c r="M545" s="3">
        <v>0</v>
      </c>
      <c r="N545" s="3">
        <f t="shared" si="104"/>
        <v>361.13362229916294</v>
      </c>
      <c r="O545" s="3">
        <f t="shared" si="100"/>
        <v>384.32888558995091</v>
      </c>
      <c r="P545" s="3">
        <f t="shared" si="101"/>
        <v>222.27524104494566</v>
      </c>
      <c r="Q545" s="3">
        <f t="shared" si="102"/>
        <v>38.648255754663147</v>
      </c>
      <c r="R545" s="3">
        <f t="shared" si="103"/>
        <v>2.1754224369099102</v>
      </c>
      <c r="S545" s="3">
        <f t="shared" si="105"/>
        <v>1283.5614271256327</v>
      </c>
    </row>
    <row r="546" spans="5:19" x14ac:dyDescent="0.3">
      <c r="E546" s="4">
        <f t="shared" si="106"/>
        <v>2290</v>
      </c>
      <c r="F546" s="5">
        <f>F545*SUM(economy!Z336:AB336)/SUM(economy!Z335:AB335)</f>
        <v>18108.315607143355</v>
      </c>
      <c r="G546" s="13">
        <f t="shared" si="108"/>
        <v>362.24089744861624</v>
      </c>
      <c r="H546" s="13">
        <f t="shared" si="108"/>
        <v>384.97513532075732</v>
      </c>
      <c r="I546" s="13">
        <f t="shared" si="108"/>
        <v>222.01747275882522</v>
      </c>
      <c r="J546" s="13">
        <f t="shared" si="108"/>
        <v>38.56989506619697</v>
      </c>
      <c r="K546" s="13">
        <f t="shared" si="108"/>
        <v>2.1712574691335202</v>
      </c>
      <c r="L546" s="13">
        <f t="shared" si="107"/>
        <v>1284.9746580635292</v>
      </c>
      <c r="M546" s="3">
        <v>0</v>
      </c>
      <c r="N546" s="3">
        <f t="shared" si="104"/>
        <v>362.24095848148011</v>
      </c>
      <c r="O546" s="3">
        <f t="shared" si="100"/>
        <v>384.97517946111202</v>
      </c>
      <c r="P546" s="3">
        <f t="shared" si="101"/>
        <v>222.01747646313257</v>
      </c>
      <c r="Q546" s="3">
        <f t="shared" si="102"/>
        <v>38.569895066208723</v>
      </c>
      <c r="R546" s="3">
        <f t="shared" si="103"/>
        <v>2.1712574691335202</v>
      </c>
      <c r="S546" s="3">
        <f t="shared" si="105"/>
        <v>1284.9747669410667</v>
      </c>
    </row>
    <row r="547" spans="5:19" x14ac:dyDescent="0.3">
      <c r="E547" s="4">
        <f t="shared" si="106"/>
        <v>2291</v>
      </c>
      <c r="F547" s="5">
        <f>F546*SUM(economy!Z337:AB337)/SUM(economy!Z336:AB336)</f>
        <v>18073.332330596968</v>
      </c>
      <c r="G547" s="13">
        <f t="shared" si="108"/>
        <v>363.34609980961562</v>
      </c>
      <c r="H547" s="13">
        <f t="shared" si="108"/>
        <v>385.61636853755903</v>
      </c>
      <c r="I547" s="13">
        <f t="shared" si="108"/>
        <v>221.75791561846393</v>
      </c>
      <c r="J547" s="13">
        <f t="shared" si="108"/>
        <v>38.491907374985765</v>
      </c>
      <c r="K547" s="13">
        <f t="shared" si="108"/>
        <v>2.1670898874667368</v>
      </c>
      <c r="L547" s="13">
        <f t="shared" si="107"/>
        <v>1286.379381228091</v>
      </c>
      <c r="M547" s="3">
        <v>0</v>
      </c>
      <c r="N547" s="3">
        <f t="shared" si="104"/>
        <v>363.34616084247949</v>
      </c>
      <c r="O547" s="3">
        <f t="shared" si="100"/>
        <v>385.61641255648232</v>
      </c>
      <c r="P547" s="3">
        <f t="shared" si="101"/>
        <v>221.75791927304977</v>
      </c>
      <c r="Q547" s="3">
        <f t="shared" si="102"/>
        <v>38.491907374996849</v>
      </c>
      <c r="R547" s="3">
        <f t="shared" si="103"/>
        <v>2.1670898874667368</v>
      </c>
      <c r="S547" s="3">
        <f t="shared" si="105"/>
        <v>1286.3794899344753</v>
      </c>
    </row>
    <row r="548" spans="5:19" x14ac:dyDescent="0.3">
      <c r="E548" s="4">
        <f t="shared" si="106"/>
        <v>2292</v>
      </c>
      <c r="F548" s="5">
        <f>F547*SUM(economy!Z338:AB338)/SUM(economy!Z337:AB337)</f>
        <v>18038.32792925377</v>
      </c>
      <c r="G548" s="13">
        <f t="shared" si="108"/>
        <v>364.44916704106049</v>
      </c>
      <c r="H548" s="13">
        <f t="shared" si="108"/>
        <v>386.25255288790959</v>
      </c>
      <c r="I548" s="13">
        <f t="shared" si="108"/>
        <v>221.49658671038287</v>
      </c>
      <c r="J548" s="13">
        <f t="shared" si="108"/>
        <v>38.414268857017483</v>
      </c>
      <c r="K548" s="13">
        <f t="shared" si="108"/>
        <v>2.1629197140593805</v>
      </c>
      <c r="L548" s="13">
        <f t="shared" si="107"/>
        <v>1287.7754952104299</v>
      </c>
      <c r="M548" s="3">
        <v>0</v>
      </c>
      <c r="N548" s="3">
        <f t="shared" si="104"/>
        <v>364.44922807392436</v>
      </c>
      <c r="O548" s="3">
        <f t="shared" si="100"/>
        <v>386.25259678573553</v>
      </c>
      <c r="P548" s="3">
        <f t="shared" si="101"/>
        <v>221.4965903159146</v>
      </c>
      <c r="Q548" s="3">
        <f t="shared" si="102"/>
        <v>38.414268857027935</v>
      </c>
      <c r="R548" s="3">
        <f t="shared" si="103"/>
        <v>2.1629197140593805</v>
      </c>
      <c r="S548" s="3">
        <f t="shared" si="105"/>
        <v>1287.7756037466618</v>
      </c>
    </row>
    <row r="549" spans="5:19" x14ac:dyDescent="0.3">
      <c r="E549" s="4">
        <f t="shared" si="106"/>
        <v>2293</v>
      </c>
      <c r="F549" s="5">
        <f>F548*SUM(economy!Z339:AB339)/SUM(economy!Z338:AB338)</f>
        <v>18003.302733930479</v>
      </c>
      <c r="G549" s="13">
        <f t="shared" si="108"/>
        <v>365.55009785364405</v>
      </c>
      <c r="H549" s="13">
        <f t="shared" si="108"/>
        <v>386.88370027784265</v>
      </c>
      <c r="I549" s="13">
        <f t="shared" si="108"/>
        <v>221.23350664266124</v>
      </c>
      <c r="J549" s="13">
        <f t="shared" si="108"/>
        <v>38.336957085686258</v>
      </c>
      <c r="K549" s="13">
        <f t="shared" si="108"/>
        <v>2.1587469769074068</v>
      </c>
      <c r="L549" s="13">
        <f t="shared" si="107"/>
        <v>1289.1630088367415</v>
      </c>
      <c r="M549" s="3">
        <v>0</v>
      </c>
      <c r="N549" s="3">
        <f t="shared" si="104"/>
        <v>365.55015888650792</v>
      </c>
      <c r="O549" s="3">
        <f t="shared" si="100"/>
        <v>386.88374405490435</v>
      </c>
      <c r="P549" s="3">
        <f t="shared" si="101"/>
        <v>221.23351019979728</v>
      </c>
      <c r="Q549" s="3">
        <f t="shared" si="102"/>
        <v>38.336957085696113</v>
      </c>
      <c r="R549" s="3">
        <f t="shared" si="103"/>
        <v>2.1587469769074068</v>
      </c>
      <c r="S549" s="3">
        <f t="shared" si="105"/>
        <v>1289.163117203813</v>
      </c>
    </row>
    <row r="550" spans="5:19" x14ac:dyDescent="0.3">
      <c r="E550" s="4">
        <f t="shared" si="106"/>
        <v>2294</v>
      </c>
      <c r="F550" s="5">
        <f>F549*SUM(economy!Z340:AB340)/SUM(economy!Z339:AB339)</f>
        <v>17968.257095579451</v>
      </c>
      <c r="G550" s="13">
        <f t="shared" si="108"/>
        <v>366.64889097825011</v>
      </c>
      <c r="H550" s="13">
        <f t="shared" si="108"/>
        <v>387.50982261170043</v>
      </c>
      <c r="I550" s="13">
        <f t="shared" si="108"/>
        <v>220.968695796464</v>
      </c>
      <c r="J550" s="13">
        <f t="shared" si="108"/>
        <v>38.259950954375981</v>
      </c>
      <c r="K550" s="13">
        <f t="shared" si="108"/>
        <v>2.1545717085225222</v>
      </c>
      <c r="L550" s="13">
        <f t="shared" si="107"/>
        <v>1290.5419320493131</v>
      </c>
      <c r="M550" s="3">
        <v>0</v>
      </c>
      <c r="N550" s="3">
        <f t="shared" si="104"/>
        <v>366.64895201111398</v>
      </c>
      <c r="O550" s="3">
        <f t="shared" si="100"/>
        <v>387.50986626833009</v>
      </c>
      <c r="P550" s="3">
        <f t="shared" si="101"/>
        <v>220.96869930585399</v>
      </c>
      <c r="Q550" s="3">
        <f t="shared" si="102"/>
        <v>38.259950954385268</v>
      </c>
      <c r="R550" s="3">
        <f t="shared" si="103"/>
        <v>2.1545717085225222</v>
      </c>
      <c r="S550" s="3">
        <f t="shared" si="105"/>
        <v>1290.5420402482059</v>
      </c>
    </row>
    <row r="551" spans="5:19" x14ac:dyDescent="0.3">
      <c r="E551" s="4">
        <f t="shared" si="106"/>
        <v>2295</v>
      </c>
      <c r="F551" s="5">
        <f>F550*SUM(economy!Z341:AB341)/SUM(economy!Z340:AB340)</f>
        <v>17933.191384729442</v>
      </c>
      <c r="G551" s="13">
        <f t="shared" ref="G551:K556" si="109">G550*(1-G$5)+G$4*$F550*$L$4/1000</f>
        <v>367.74554516718217</v>
      </c>
      <c r="H551" s="13">
        <f t="shared" si="109"/>
        <v>388.13093179402932</v>
      </c>
      <c r="I551" s="13">
        <f t="shared" si="109"/>
        <v>220.70217433211289</v>
      </c>
      <c r="J551" s="13">
        <f t="shared" si="109"/>
        <v>38.183230603416725</v>
      </c>
      <c r="K551" s="13">
        <f t="shared" si="109"/>
        <v>2.1503939451007099</v>
      </c>
      <c r="L551" s="13">
        <f t="shared" si="107"/>
        <v>1291.9122758418418</v>
      </c>
      <c r="M551" s="3">
        <v>0</v>
      </c>
      <c r="N551" s="3">
        <f t="shared" si="104"/>
        <v>367.74560620004604</v>
      </c>
      <c r="O551" s="3">
        <f t="shared" si="100"/>
        <v>388.13097533055833</v>
      </c>
      <c r="P551" s="3">
        <f t="shared" si="101"/>
        <v>220.70217779439767</v>
      </c>
      <c r="Q551" s="3">
        <f t="shared" si="102"/>
        <v>38.183230603425478</v>
      </c>
      <c r="R551" s="3">
        <f t="shared" si="103"/>
        <v>2.1503939451007099</v>
      </c>
      <c r="S551" s="3">
        <f t="shared" si="105"/>
        <v>1291.9123838735284</v>
      </c>
    </row>
    <row r="552" spans="5:19" x14ac:dyDescent="0.3">
      <c r="E552" s="4">
        <f t="shared" si="106"/>
        <v>2296</v>
      </c>
      <c r="F552" s="5">
        <f>F551*SUM(economy!Z342:AB342)/SUM(economy!Z341:AB341)</f>
        <v>17898.105990896562</v>
      </c>
      <c r="G552" s="13">
        <f t="shared" si="109"/>
        <v>368.84005919535815</v>
      </c>
      <c r="H552" s="13">
        <f t="shared" si="109"/>
        <v>388.74703973141743</v>
      </c>
      <c r="I552" s="13">
        <f t="shared" si="109"/>
        <v>220.43396219499164</v>
      </c>
      <c r="J552" s="13">
        <f t="shared" si="109"/>
        <v>38.106777351148388</v>
      </c>
      <c r="K552" s="13">
        <f t="shared" si="109"/>
        <v>2.1462137259916596</v>
      </c>
      <c r="L552" s="13">
        <f t="shared" si="107"/>
        <v>1293.2740521989072</v>
      </c>
      <c r="M552" s="3">
        <v>0</v>
      </c>
      <c r="N552" s="3">
        <f t="shared" si="104"/>
        <v>368.84012022822202</v>
      </c>
      <c r="O552" s="3">
        <f t="shared" si="100"/>
        <v>388.74708314817616</v>
      </c>
      <c r="P552" s="3">
        <f t="shared" si="101"/>
        <v>220.43396561080348</v>
      </c>
      <c r="Q552" s="3">
        <f t="shared" si="102"/>
        <v>38.106777351156644</v>
      </c>
      <c r="R552" s="3">
        <f t="shared" si="103"/>
        <v>2.1462137259916596</v>
      </c>
      <c r="S552" s="3">
        <f t="shared" si="105"/>
        <v>1293.2741600643499</v>
      </c>
    </row>
    <row r="553" spans="5:19" x14ac:dyDescent="0.3">
      <c r="E553" s="4">
        <f t="shared" si="106"/>
        <v>2297</v>
      </c>
      <c r="F553" s="5">
        <f>F552*SUM(economy!Z343:AB343)/SUM(economy!Z342:AB342)</f>
        <v>17863.001321971162</v>
      </c>
      <c r="G553" s="13">
        <f t="shared" si="109"/>
        <v>369.93243186146918</v>
      </c>
      <c r="H553" s="13">
        <f t="shared" si="109"/>
        <v>389.35815833427171</v>
      </c>
      <c r="I553" s="13">
        <f t="shared" si="109"/>
        <v>220.16407912128355</v>
      </c>
      <c r="J553" s="13">
        <f t="shared" si="109"/>
        <v>38.030573628853219</v>
      </c>
      <c r="K553" s="13">
        <f t="shared" si="109"/>
        <v>2.1420310933493059</v>
      </c>
      <c r="L553" s="13">
        <f t="shared" si="107"/>
        <v>1294.6272740392269</v>
      </c>
      <c r="M553" s="3">
        <v>0</v>
      </c>
      <c r="N553" s="3">
        <f t="shared" si="104"/>
        <v>369.93249289433305</v>
      </c>
      <c r="O553" s="3">
        <f t="shared" si="100"/>
        <v>389.35820163158962</v>
      </c>
      <c r="P553" s="3">
        <f t="shared" si="101"/>
        <v>220.16408249124629</v>
      </c>
      <c r="Q553" s="3">
        <f t="shared" si="102"/>
        <v>38.030573628860992</v>
      </c>
      <c r="R553" s="3">
        <f t="shared" si="103"/>
        <v>2.1420310933493059</v>
      </c>
      <c r="S553" s="3">
        <f t="shared" si="105"/>
        <v>1294.6273817393792</v>
      </c>
    </row>
    <row r="554" spans="5:19" x14ac:dyDescent="0.3">
      <c r="E554" s="4">
        <f t="shared" si="106"/>
        <v>2298</v>
      </c>
      <c r="F554" s="5">
        <f>F553*SUM(economy!Z344:AB344)/SUM(economy!Z343:AB343)</f>
        <v>17827.877803585958</v>
      </c>
      <c r="G554" s="13">
        <f t="shared" si="109"/>
        <v>371.02266198910121</v>
      </c>
      <c r="H554" s="13">
        <f t="shared" si="109"/>
        <v>389.96429951853281</v>
      </c>
      <c r="I554" s="13">
        <f t="shared" si="109"/>
        <v>219.89254464354011</v>
      </c>
      <c r="J554" s="13">
        <f t="shared" si="109"/>
        <v>37.954602919333524</v>
      </c>
      <c r="K554" s="13">
        <f t="shared" si="109"/>
        <v>2.1378460918910838</v>
      </c>
      <c r="L554" s="13">
        <f t="shared" si="107"/>
        <v>1295.9719551623989</v>
      </c>
      <c r="M554" s="3">
        <v>0</v>
      </c>
      <c r="N554" s="3">
        <f t="shared" si="104"/>
        <v>371.02272302196508</v>
      </c>
      <c r="O554" s="3">
        <f t="shared" si="100"/>
        <v>389.96434269673853</v>
      </c>
      <c r="P554" s="3">
        <f t="shared" si="101"/>
        <v>219.89254796826913</v>
      </c>
      <c r="Q554" s="3">
        <f t="shared" si="102"/>
        <v>37.95460291934085</v>
      </c>
      <c r="R554" s="3">
        <f t="shared" si="103"/>
        <v>2.1378460918910838</v>
      </c>
      <c r="S554" s="3">
        <f t="shared" si="105"/>
        <v>1295.9720626982048</v>
      </c>
    </row>
    <row r="555" spans="5:19" x14ac:dyDescent="0.3">
      <c r="E555" s="4">
        <f t="shared" si="106"/>
        <v>2299</v>
      </c>
      <c r="F555" s="5">
        <f>F554*SUM(economy!Z345:AB345)/SUM(economy!Z344:AB344)</f>
        <v>17792.735878469615</v>
      </c>
      <c r="G555" s="13">
        <f t="shared" si="109"/>
        <v>372.11074842781773</v>
      </c>
      <c r="H555" s="13">
        <f t="shared" si="109"/>
        <v>390.56547520732573</v>
      </c>
      <c r="I555" s="13">
        <f t="shared" si="109"/>
        <v>219.61937809607966</v>
      </c>
      <c r="J555" s="13">
        <f t="shared" si="109"/>
        <v>37.8788496989241</v>
      </c>
      <c r="K555" s="13">
        <f t="shared" si="109"/>
        <v>2.1336587687222464</v>
      </c>
      <c r="L555" s="13">
        <f t="shared" si="107"/>
        <v>1297.3081101988696</v>
      </c>
      <c r="M555" s="3">
        <v>0</v>
      </c>
      <c r="N555" s="3">
        <f t="shared" si="104"/>
        <v>372.11080946068159</v>
      </c>
      <c r="O555" s="3">
        <f t="shared" si="100"/>
        <v>390.56551826674689</v>
      </c>
      <c r="P555" s="3">
        <f t="shared" si="101"/>
        <v>219.6193813761821</v>
      </c>
      <c r="Q555" s="3">
        <f t="shared" si="102"/>
        <v>37.878849698931006</v>
      </c>
      <c r="R555" s="3">
        <f t="shared" si="103"/>
        <v>2.1336587687222464</v>
      </c>
      <c r="S555" s="3">
        <f t="shared" si="105"/>
        <v>1297.3082175712639</v>
      </c>
    </row>
    <row r="556" spans="5:19" x14ac:dyDescent="0.3">
      <c r="E556" s="4">
        <f t="shared" si="106"/>
        <v>2300</v>
      </c>
      <c r="F556" s="5">
        <f>F555*SUM(economy!Z346:AB346)/SUM(economy!Z345:AB345)</f>
        <v>17757.576005790492</v>
      </c>
      <c r="G556" s="13">
        <f t="shared" si="109"/>
        <v>373.1966900542032</v>
      </c>
      <c r="H556" s="13">
        <f t="shared" si="109"/>
        <v>391.16169733254543</v>
      </c>
      <c r="I556" s="13">
        <f t="shared" si="109"/>
        <v>219.34459862021663</v>
      </c>
      <c r="J556" s="13">
        <f t="shared" si="109"/>
        <v>37.803299382741365</v>
      </c>
      <c r="K556" s="13">
        <f t="shared" si="109"/>
        <v>2.1294691731989568</v>
      </c>
      <c r="L556" s="13">
        <f t="shared" si="107"/>
        <v>1298.6357545629055</v>
      </c>
      <c r="M556" s="3">
        <v>0</v>
      </c>
      <c r="N556" s="3">
        <f t="shared" si="104"/>
        <v>373.19675108706707</v>
      </c>
      <c r="O556" s="3">
        <f t="shared" si="100"/>
        <v>391.16174027350883</v>
      </c>
      <c r="P556" s="3">
        <f t="shared" si="101"/>
        <v>219.34460185629152</v>
      </c>
      <c r="Q556" s="3">
        <f t="shared" si="102"/>
        <v>37.80329938274788</v>
      </c>
      <c r="R556" s="3">
        <f t="shared" si="103"/>
        <v>2.1294691731989568</v>
      </c>
      <c r="S556" s="3">
        <f t="shared" si="105"/>
        <v>1298.6358617728142</v>
      </c>
    </row>
    <row r="557" spans="5:19" x14ac:dyDescent="0.3">
      <c r="E557" s="4"/>
      <c r="F557" s="4"/>
      <c r="G557" s="13"/>
      <c r="H557" s="13"/>
      <c r="I557" s="13"/>
      <c r="J557" s="13"/>
      <c r="K557" s="13"/>
      <c r="L557" s="13"/>
      <c r="M557" s="13"/>
    </row>
    <row r="558" spans="5:19" x14ac:dyDescent="0.3">
      <c r="E558" s="4"/>
      <c r="F558" s="4"/>
      <c r="G558" s="13"/>
      <c r="H558" s="13"/>
      <c r="I558" s="13"/>
      <c r="J558" s="13"/>
      <c r="K558" s="13"/>
      <c r="L558" s="13"/>
      <c r="M558" s="13"/>
    </row>
    <row r="559" spans="5:19" x14ac:dyDescent="0.3">
      <c r="E559" s="4"/>
      <c r="F559" s="4"/>
      <c r="G559" s="13"/>
      <c r="H559" s="13"/>
      <c r="I559" s="13"/>
      <c r="J559" s="13"/>
      <c r="K559" s="13"/>
      <c r="L559" s="13"/>
      <c r="M559" s="13"/>
    </row>
    <row r="560" spans="5:19" x14ac:dyDescent="0.3">
      <c r="E560" s="4"/>
      <c r="F560" s="4"/>
      <c r="G560" s="13"/>
      <c r="H560" s="13"/>
      <c r="I560" s="13"/>
      <c r="J560" s="13"/>
      <c r="K560" s="13"/>
      <c r="L560" s="13"/>
      <c r="M560" s="13"/>
    </row>
    <row r="561" spans="5:13" x14ac:dyDescent="0.3">
      <c r="E561" s="4"/>
      <c r="F561" s="4"/>
      <c r="G561" s="13"/>
      <c r="H561" s="13"/>
      <c r="I561" s="13"/>
      <c r="J561" s="13"/>
      <c r="K561" s="13"/>
      <c r="L561" s="13"/>
      <c r="M561" s="13"/>
    </row>
    <row r="562" spans="5:13" x14ac:dyDescent="0.3">
      <c r="E562" s="4"/>
      <c r="F562" s="4"/>
      <c r="G562" s="13"/>
      <c r="H562" s="13"/>
      <c r="I562" s="13"/>
      <c r="J562" s="13"/>
      <c r="K562" s="13"/>
      <c r="L562" s="13"/>
      <c r="M562" s="13"/>
    </row>
    <row r="563" spans="5:13" x14ac:dyDescent="0.3">
      <c r="E563" s="4"/>
      <c r="F563" s="4"/>
      <c r="G563" s="13"/>
      <c r="H563" s="13"/>
      <c r="I563" s="13"/>
      <c r="J563" s="13"/>
      <c r="K563" s="13"/>
      <c r="L563" s="13"/>
      <c r="M563" s="13"/>
    </row>
    <row r="564" spans="5:13" x14ac:dyDescent="0.3">
      <c r="E564" s="4"/>
      <c r="F564" s="4"/>
      <c r="G564" s="13"/>
      <c r="H564" s="13"/>
      <c r="I564" s="13"/>
      <c r="J564" s="13"/>
      <c r="K564" s="13"/>
      <c r="L564" s="13"/>
      <c r="M564" s="13"/>
    </row>
    <row r="565" spans="5:13" x14ac:dyDescent="0.3">
      <c r="E565" s="4"/>
      <c r="F565" s="4"/>
      <c r="G565" s="13"/>
      <c r="H565" s="13"/>
      <c r="I565" s="13"/>
      <c r="J565" s="13"/>
      <c r="K565" s="13"/>
      <c r="L565" s="13"/>
      <c r="M565" s="13"/>
    </row>
    <row r="566" spans="5:13" x14ac:dyDescent="0.3">
      <c r="E566" s="4"/>
      <c r="F566" s="4"/>
      <c r="G566" s="13"/>
      <c r="H566" s="13"/>
      <c r="I566" s="13"/>
      <c r="J566" s="13"/>
      <c r="K566" s="13"/>
      <c r="L566" s="13"/>
      <c r="M566" s="13"/>
    </row>
    <row r="567" spans="5:13" x14ac:dyDescent="0.3">
      <c r="E567" s="4"/>
      <c r="F567" s="4"/>
      <c r="G567" s="13"/>
      <c r="H567" s="13"/>
      <c r="I567" s="13"/>
      <c r="J567" s="13"/>
      <c r="K567" s="13"/>
      <c r="L567" s="13"/>
      <c r="M567" s="13"/>
    </row>
    <row r="568" spans="5:13" x14ac:dyDescent="0.3">
      <c r="E568" s="4"/>
      <c r="F568" s="4"/>
      <c r="G568" s="13"/>
      <c r="H568" s="13"/>
      <c r="I568" s="13"/>
      <c r="J568" s="13"/>
      <c r="K568" s="13"/>
      <c r="L568" s="13"/>
      <c r="M568" s="13"/>
    </row>
    <row r="569" spans="5:13" x14ac:dyDescent="0.3">
      <c r="E569" s="4"/>
      <c r="F569" s="4"/>
      <c r="G569" s="13"/>
      <c r="H569" s="13"/>
      <c r="I569" s="13"/>
      <c r="J569" s="13"/>
      <c r="K569" s="13"/>
      <c r="L569" s="13"/>
      <c r="M569" s="13"/>
    </row>
    <row r="570" spans="5:13" x14ac:dyDescent="0.3">
      <c r="E570" s="4"/>
      <c r="F570" s="4"/>
      <c r="G570" s="13"/>
      <c r="H570" s="13"/>
      <c r="I570" s="13"/>
      <c r="J570" s="13"/>
      <c r="K570" s="13"/>
      <c r="L570" s="13"/>
      <c r="M570" s="13"/>
    </row>
    <row r="571" spans="5:13" x14ac:dyDescent="0.3">
      <c r="E571" s="4"/>
      <c r="F571" s="4"/>
      <c r="G571" s="13"/>
      <c r="H571" s="13"/>
      <c r="I571" s="13"/>
      <c r="J571" s="13"/>
      <c r="K571" s="13"/>
      <c r="L571" s="13"/>
      <c r="M571" s="13"/>
    </row>
    <row r="572" spans="5:13" x14ac:dyDescent="0.3">
      <c r="E572" s="4"/>
      <c r="F572" s="4"/>
      <c r="G572" s="13"/>
      <c r="H572" s="13"/>
      <c r="I572" s="13"/>
      <c r="J572" s="13"/>
      <c r="K572" s="13"/>
      <c r="L572" s="13"/>
      <c r="M572" s="13"/>
    </row>
    <row r="573" spans="5:13" x14ac:dyDescent="0.3">
      <c r="E573" s="4"/>
      <c r="F573" s="4"/>
      <c r="G573" s="13"/>
      <c r="H573" s="13"/>
      <c r="I573" s="13"/>
      <c r="J573" s="13"/>
      <c r="K573" s="13"/>
      <c r="L573" s="13"/>
      <c r="M573" s="13"/>
    </row>
    <row r="574" spans="5:13" x14ac:dyDescent="0.3">
      <c r="E574" s="4"/>
      <c r="F574" s="4"/>
      <c r="G574" s="13"/>
      <c r="H574" s="13"/>
      <c r="I574" s="13"/>
      <c r="J574" s="13"/>
      <c r="K574" s="13"/>
      <c r="L574" s="13"/>
      <c r="M574" s="13"/>
    </row>
    <row r="575" spans="5:13" x14ac:dyDescent="0.3">
      <c r="E575" s="4"/>
      <c r="F575" s="4"/>
      <c r="G575" s="13"/>
      <c r="H575" s="13"/>
      <c r="I575" s="13"/>
      <c r="J575" s="13"/>
      <c r="K575" s="13"/>
      <c r="L575" s="13"/>
      <c r="M575" s="13"/>
    </row>
    <row r="576" spans="5:13" x14ac:dyDescent="0.3">
      <c r="E576" s="4"/>
      <c r="F576" s="4"/>
      <c r="G576" s="13"/>
      <c r="H576" s="13"/>
      <c r="I576" s="13"/>
      <c r="J576" s="13"/>
      <c r="K576" s="13"/>
      <c r="L576" s="13"/>
      <c r="M576" s="13"/>
    </row>
    <row r="577" spans="5:13" x14ac:dyDescent="0.3">
      <c r="E577" s="4"/>
      <c r="F577" s="4"/>
      <c r="G577" s="13"/>
      <c r="H577" s="13"/>
      <c r="I577" s="13"/>
      <c r="J577" s="13"/>
      <c r="K577" s="13"/>
      <c r="L577" s="13"/>
      <c r="M577" s="13"/>
    </row>
    <row r="578" spans="5:13" x14ac:dyDescent="0.3">
      <c r="E578" s="4"/>
      <c r="F578" s="4"/>
      <c r="G578" s="13"/>
      <c r="H578" s="13"/>
      <c r="I578" s="13"/>
      <c r="J578" s="13"/>
      <c r="K578" s="13"/>
      <c r="L578" s="13"/>
      <c r="M578" s="13"/>
    </row>
    <row r="579" spans="5:13" x14ac:dyDescent="0.3">
      <c r="E579" s="4"/>
      <c r="F579" s="4"/>
      <c r="G579" s="13"/>
      <c r="H579" s="13"/>
      <c r="I579" s="13"/>
      <c r="J579" s="13"/>
      <c r="K579" s="13"/>
      <c r="L579" s="13"/>
      <c r="M579" s="13"/>
    </row>
    <row r="580" spans="5:13" x14ac:dyDescent="0.3">
      <c r="E580" s="4"/>
      <c r="F580" s="4"/>
      <c r="G580" s="13"/>
      <c r="H580" s="13"/>
      <c r="I580" s="13"/>
      <c r="J580" s="13"/>
      <c r="K580" s="13"/>
      <c r="L580" s="13"/>
      <c r="M580" s="13"/>
    </row>
    <row r="581" spans="5:13" x14ac:dyDescent="0.3">
      <c r="E581" s="4"/>
      <c r="F581" s="4"/>
      <c r="G581" s="13"/>
      <c r="H581" s="13"/>
      <c r="I581" s="13"/>
      <c r="J581" s="13"/>
      <c r="K581" s="13"/>
      <c r="L581" s="13"/>
      <c r="M581" s="13"/>
    </row>
    <row r="582" spans="5:13" x14ac:dyDescent="0.3">
      <c r="E582" s="4"/>
      <c r="F582" s="4"/>
      <c r="G582" s="13"/>
      <c r="H582" s="13"/>
      <c r="I582" s="13"/>
      <c r="J582" s="13"/>
      <c r="K582" s="13"/>
      <c r="L582" s="13"/>
      <c r="M582" s="13"/>
    </row>
    <row r="583" spans="5:13" x14ac:dyDescent="0.3">
      <c r="E583" s="4"/>
      <c r="F583" s="4"/>
      <c r="G583" s="13"/>
      <c r="H583" s="13"/>
      <c r="I583" s="13"/>
      <c r="J583" s="13"/>
      <c r="K583" s="13"/>
      <c r="L583" s="13"/>
      <c r="M583" s="13"/>
    </row>
    <row r="584" spans="5:13" x14ac:dyDescent="0.3">
      <c r="E584" s="4"/>
      <c r="F584" s="4"/>
      <c r="G584" s="13"/>
      <c r="H584" s="13"/>
      <c r="I584" s="13"/>
      <c r="J584" s="13"/>
      <c r="K584" s="13"/>
      <c r="L584" s="13"/>
      <c r="M584" s="13"/>
    </row>
    <row r="585" spans="5:13" x14ac:dyDescent="0.3">
      <c r="E585" s="4"/>
      <c r="F585" s="4"/>
      <c r="G585" s="13"/>
      <c r="H585" s="13"/>
      <c r="I585" s="13"/>
      <c r="J585" s="13"/>
      <c r="K585" s="13"/>
      <c r="L585" s="13"/>
      <c r="M585" s="13"/>
    </row>
    <row r="586" spans="5:13" x14ac:dyDescent="0.3">
      <c r="E586" s="4"/>
      <c r="F586" s="4"/>
      <c r="G586" s="13"/>
      <c r="H586" s="13"/>
      <c r="I586" s="13"/>
      <c r="J586" s="13"/>
      <c r="K586" s="13"/>
      <c r="L586" s="13"/>
      <c r="M586" s="13"/>
    </row>
    <row r="587" spans="5:13" x14ac:dyDescent="0.3">
      <c r="E587" s="4"/>
      <c r="F587" s="4"/>
      <c r="G587" s="13"/>
      <c r="H587" s="13"/>
      <c r="I587" s="13"/>
      <c r="J587" s="13"/>
      <c r="K587" s="13"/>
      <c r="L587" s="13"/>
      <c r="M587" s="13"/>
    </row>
    <row r="588" spans="5:13" x14ac:dyDescent="0.3">
      <c r="E588" s="4"/>
      <c r="F588" s="4"/>
      <c r="G588" s="13"/>
      <c r="H588" s="13"/>
      <c r="I588" s="13"/>
      <c r="J588" s="13"/>
      <c r="K588" s="13"/>
      <c r="L588" s="13"/>
      <c r="M588" s="13"/>
    </row>
    <row r="589" spans="5:13" x14ac:dyDescent="0.3">
      <c r="E589" s="4"/>
      <c r="F589" s="4"/>
      <c r="G589" s="13"/>
      <c r="H589" s="13"/>
      <c r="I589" s="13"/>
      <c r="J589" s="13"/>
      <c r="K589" s="13"/>
      <c r="L589" s="13"/>
      <c r="M589" s="13"/>
    </row>
    <row r="590" spans="5:13" x14ac:dyDescent="0.3">
      <c r="E590" s="4"/>
      <c r="F590" s="4"/>
      <c r="G590" s="13"/>
      <c r="H590" s="13"/>
      <c r="I590" s="13"/>
      <c r="J590" s="13"/>
      <c r="K590" s="13"/>
      <c r="L590" s="13"/>
      <c r="M590" s="13"/>
    </row>
    <row r="591" spans="5:13" x14ac:dyDescent="0.3">
      <c r="E591" s="4"/>
      <c r="F591" s="4"/>
      <c r="G591" s="13"/>
      <c r="H591" s="13"/>
      <c r="I591" s="13"/>
      <c r="J591" s="13"/>
      <c r="K591" s="13"/>
      <c r="L591" s="13"/>
      <c r="M591" s="13"/>
    </row>
    <row r="592" spans="5:13" x14ac:dyDescent="0.3">
      <c r="E592" s="4"/>
      <c r="F592" s="4"/>
      <c r="G592" s="13"/>
      <c r="H592" s="13"/>
      <c r="I592" s="13"/>
      <c r="J592" s="13"/>
      <c r="K592" s="13"/>
      <c r="L592" s="13"/>
      <c r="M592" s="13"/>
    </row>
    <row r="593" spans="5:13" x14ac:dyDescent="0.3">
      <c r="E593" s="4"/>
      <c r="F593" s="4"/>
      <c r="G593" s="13"/>
      <c r="H593" s="13"/>
      <c r="I593" s="13"/>
      <c r="J593" s="13"/>
      <c r="K593" s="13"/>
      <c r="L593" s="13"/>
      <c r="M593" s="13"/>
    </row>
    <row r="594" spans="5:13" x14ac:dyDescent="0.3">
      <c r="E594" s="4"/>
      <c r="F594" s="4"/>
      <c r="G594" s="13"/>
      <c r="H594" s="13"/>
      <c r="I594" s="13"/>
      <c r="J594" s="13"/>
      <c r="K594" s="13"/>
      <c r="L594" s="13"/>
      <c r="M594" s="13"/>
    </row>
    <row r="595" spans="5:13" x14ac:dyDescent="0.3">
      <c r="E595" s="4"/>
      <c r="F595" s="4"/>
      <c r="G595" s="13"/>
      <c r="H595" s="13"/>
      <c r="I595" s="13"/>
      <c r="J595" s="13"/>
      <c r="K595" s="13"/>
      <c r="L595" s="13"/>
      <c r="M595" s="13"/>
    </row>
    <row r="596" spans="5:13" x14ac:dyDescent="0.3">
      <c r="E596" s="4"/>
      <c r="F596" s="4"/>
      <c r="G596" s="13"/>
      <c r="H596" s="13"/>
      <c r="I596" s="13"/>
      <c r="J596" s="13"/>
      <c r="K596" s="13"/>
      <c r="L596" s="13"/>
      <c r="M596" s="13"/>
    </row>
    <row r="597" spans="5:13" x14ac:dyDescent="0.3">
      <c r="E597" s="4"/>
      <c r="F597" s="4"/>
      <c r="G597" s="13"/>
      <c r="H597" s="13"/>
      <c r="I597" s="13"/>
      <c r="J597" s="13"/>
      <c r="K597" s="13"/>
      <c r="L597" s="13"/>
      <c r="M597" s="13"/>
    </row>
    <row r="598" spans="5:13" x14ac:dyDescent="0.3">
      <c r="E598" s="4"/>
      <c r="F598" s="4"/>
      <c r="G598" s="13"/>
      <c r="H598" s="13"/>
      <c r="I598" s="13"/>
      <c r="J598" s="13"/>
      <c r="K598" s="13"/>
      <c r="L598" s="13"/>
      <c r="M598" s="13"/>
    </row>
    <row r="599" spans="5:13" x14ac:dyDescent="0.3">
      <c r="E599" s="4"/>
      <c r="F599" s="4"/>
      <c r="G599" s="13"/>
      <c r="H599" s="13"/>
      <c r="I599" s="13"/>
      <c r="J599" s="13"/>
      <c r="K599" s="13"/>
      <c r="L599" s="13"/>
      <c r="M599" s="13"/>
    </row>
    <row r="600" spans="5:13" x14ac:dyDescent="0.3">
      <c r="E600" s="4"/>
      <c r="F600" s="4"/>
      <c r="G600" s="13"/>
      <c r="H600" s="13"/>
      <c r="I600" s="13"/>
      <c r="J600" s="13"/>
      <c r="K600" s="13"/>
      <c r="L600" s="13"/>
      <c r="M600" s="13"/>
    </row>
    <row r="601" spans="5:13" x14ac:dyDescent="0.3">
      <c r="E601" s="4"/>
      <c r="F601" s="4"/>
      <c r="G601" s="13"/>
      <c r="H601" s="13"/>
      <c r="I601" s="13"/>
      <c r="J601" s="13"/>
      <c r="K601" s="13"/>
      <c r="L601" s="13"/>
      <c r="M601" s="13"/>
    </row>
    <row r="602" spans="5:13" x14ac:dyDescent="0.3">
      <c r="E602" s="4"/>
      <c r="F602" s="4"/>
      <c r="G602" s="13"/>
      <c r="H602" s="13"/>
      <c r="I602" s="13"/>
      <c r="J602" s="13"/>
      <c r="K602" s="13"/>
      <c r="L602" s="13"/>
      <c r="M602" s="13"/>
    </row>
    <row r="603" spans="5:13" x14ac:dyDescent="0.3">
      <c r="E603" s="4"/>
      <c r="F603" s="4"/>
      <c r="G603" s="13"/>
      <c r="H603" s="13"/>
      <c r="I603" s="13"/>
      <c r="J603" s="13"/>
      <c r="K603" s="13"/>
      <c r="L603" s="13"/>
      <c r="M603" s="13"/>
    </row>
    <row r="604" spans="5:13" x14ac:dyDescent="0.3">
      <c r="E604" s="4"/>
      <c r="F604" s="4"/>
      <c r="G604" s="13"/>
      <c r="H604" s="13"/>
      <c r="I604" s="13"/>
      <c r="J604" s="13"/>
      <c r="K604" s="13"/>
      <c r="L604" s="13"/>
      <c r="M604" s="13"/>
    </row>
    <row r="605" spans="5:13" x14ac:dyDescent="0.3">
      <c r="E605" s="4"/>
      <c r="F605" s="4"/>
      <c r="G605" s="13"/>
      <c r="H605" s="13"/>
      <c r="I605" s="13"/>
      <c r="J605" s="13"/>
      <c r="K605" s="13"/>
      <c r="L605" s="13"/>
      <c r="M605" s="13"/>
    </row>
    <row r="606" spans="5:13" x14ac:dyDescent="0.3">
      <c r="E606" s="4"/>
      <c r="F606" s="4"/>
      <c r="G606" s="13"/>
      <c r="H606" s="13"/>
      <c r="I606" s="13"/>
      <c r="J606" s="13"/>
      <c r="K606" s="13"/>
      <c r="L606" s="13"/>
      <c r="M606" s="13"/>
    </row>
    <row r="607" spans="5:13" x14ac:dyDescent="0.3">
      <c r="E607" s="4"/>
      <c r="F607" s="4"/>
      <c r="G607" s="13"/>
      <c r="H607" s="13"/>
      <c r="I607" s="13"/>
      <c r="J607" s="13"/>
      <c r="K607" s="13"/>
      <c r="L607" s="13"/>
      <c r="M607" s="13"/>
    </row>
    <row r="608" spans="5:13" x14ac:dyDescent="0.3">
      <c r="E608" s="4"/>
      <c r="F608" s="4"/>
      <c r="G608" s="13"/>
      <c r="H608" s="13"/>
      <c r="I608" s="13"/>
      <c r="J608" s="13"/>
      <c r="K608" s="13"/>
      <c r="L608" s="13"/>
      <c r="M608" s="13"/>
    </row>
    <row r="609" spans="5:13" x14ac:dyDescent="0.3">
      <c r="E609" s="4"/>
      <c r="F609" s="4"/>
      <c r="G609" s="13"/>
      <c r="H609" s="13"/>
      <c r="I609" s="13"/>
      <c r="J609" s="13"/>
      <c r="K609" s="13"/>
      <c r="L609" s="13"/>
      <c r="M609" s="13"/>
    </row>
    <row r="610" spans="5:13" x14ac:dyDescent="0.3">
      <c r="E610" s="4"/>
      <c r="F610" s="4"/>
      <c r="G610" s="13"/>
      <c r="H610" s="13"/>
      <c r="I610" s="13"/>
      <c r="J610" s="13"/>
      <c r="K610" s="13"/>
      <c r="L610" s="13"/>
      <c r="M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0"/>
  <sheetViews>
    <sheetView workbookViewId="0">
      <pane xSplit="1" ySplit="5" topLeftCell="B156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defaultColWidth="9.109375" defaultRowHeight="14.4" x14ac:dyDescent="0.3"/>
  <cols>
    <col min="1" max="16384" width="9.109375" style="2"/>
  </cols>
  <sheetData>
    <row r="1" spans="1:14" x14ac:dyDescent="0.3">
      <c r="B1" s="2" t="s">
        <v>10</v>
      </c>
      <c r="G1" s="2" t="s">
        <v>11</v>
      </c>
      <c r="K1" s="2" t="s">
        <v>58</v>
      </c>
    </row>
    <row r="2" spans="1:14" x14ac:dyDescent="0.3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18</v>
      </c>
      <c r="M2" s="2" t="s">
        <v>19</v>
      </c>
      <c r="N2" s="2" t="s">
        <v>20</v>
      </c>
    </row>
    <row r="3" spans="1:14" x14ac:dyDescent="0.3">
      <c r="B3" s="2" t="s">
        <v>12</v>
      </c>
      <c r="G3" s="2">
        <f>carbondioxide!L5</f>
        <v>275</v>
      </c>
      <c r="H3" s="2">
        <v>5.35</v>
      </c>
      <c r="I3" s="2">
        <v>2.5600000000000001E-2</v>
      </c>
      <c r="J3" s="2">
        <v>5.6800000000000002E-3</v>
      </c>
      <c r="K3" s="2">
        <f>G3</f>
        <v>275</v>
      </c>
      <c r="L3" s="2">
        <f>H3</f>
        <v>5.35</v>
      </c>
      <c r="M3" s="2">
        <f>I3</f>
        <v>2.5600000000000001E-2</v>
      </c>
      <c r="N3" s="2">
        <f>J3</f>
        <v>5.6800000000000002E-3</v>
      </c>
    </row>
    <row r="4" spans="1:14" x14ac:dyDescent="0.3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v>1.148910335009431</v>
      </c>
      <c r="M4" s="2">
        <f>I4</f>
        <v>1.148910335009431</v>
      </c>
    </row>
    <row r="5" spans="1:14" x14ac:dyDescent="0.3">
      <c r="I5" s="2">
        <v>7.3800000000000003E-3</v>
      </c>
      <c r="M5" s="2">
        <f>I5</f>
        <v>7.3800000000000003E-3</v>
      </c>
    </row>
    <row r="6" spans="1:14" x14ac:dyDescent="0.3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  <c r="K6" s="2">
        <f>carbondioxide!S106</f>
        <v>275.39128752345135</v>
      </c>
      <c r="L6" s="2">
        <f>L$3*LN(K6/K$3)</f>
        <v>7.6069103948270171E-3</v>
      </c>
      <c r="M6" s="2">
        <v>0</v>
      </c>
      <c r="N6" s="2">
        <v>0</v>
      </c>
    </row>
    <row r="7" spans="1:14" x14ac:dyDescent="0.3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2.3378135982473483E-4</v>
      </c>
      <c r="J7" s="2">
        <f t="shared" ref="J7:J70" si="2">J6+J$3*(I6-J6)</f>
        <v>0</v>
      </c>
      <c r="K7" s="2">
        <f>carbondioxide!S107</f>
        <v>275.40887009348887</v>
      </c>
      <c r="L7" s="2">
        <f t="shared" ref="L7:L70" si="3">L$3*LN(K7/K$3)</f>
        <v>7.9484743847123129E-3</v>
      </c>
      <c r="M7" s="2">
        <f>M6+M$3*(M$4*L7-M6)+M$5*(N6-M6)</f>
        <v>2.3378135982473483E-4</v>
      </c>
      <c r="N7" s="2">
        <f t="shared" ref="N7:N70" si="4">N6+N$3*(M6-N6)</f>
        <v>0</v>
      </c>
    </row>
    <row r="8" spans="1:14" x14ac:dyDescent="0.3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5">I7+I$3*(I$4*H8-I7)+I$5*(J7-I7)</f>
        <v>4.6966904129114019E-4</v>
      </c>
      <c r="J8" s="2">
        <f t="shared" si="2"/>
        <v>1.3278781238044939E-6</v>
      </c>
      <c r="K8" s="2">
        <f>carbondioxide!S108</f>
        <v>275.42605175662203</v>
      </c>
      <c r="L8" s="2">
        <f t="shared" si="3"/>
        <v>8.2822291781934915E-3</v>
      </c>
      <c r="M8" s="2">
        <f t="shared" ref="M8:M71" si="6">M7+M$3*(M$4*L8-M7)+M$5*(N7-M7)</f>
        <v>4.6966904129114019E-4</v>
      </c>
      <c r="N8" s="2">
        <f t="shared" si="4"/>
        <v>1.3278781238044939E-6</v>
      </c>
    </row>
    <row r="9" spans="1:14" x14ac:dyDescent="0.3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5"/>
        <v>7.0821515879531359E-4</v>
      </c>
      <c r="J9" s="2">
        <f t="shared" si="2"/>
        <v>3.988055930594961E-6</v>
      </c>
      <c r="K9" s="2">
        <f>carbondioxide!S109</f>
        <v>275.44430539223896</v>
      </c>
      <c r="L9" s="2">
        <f t="shared" si="3"/>
        <v>8.6367842901863973E-3</v>
      </c>
      <c r="M9" s="2">
        <f t="shared" si="6"/>
        <v>7.0821515879531359E-4</v>
      </c>
      <c r="N9" s="2">
        <f t="shared" si="4"/>
        <v>3.988055930594961E-6</v>
      </c>
    </row>
    <row r="10" spans="1:14" x14ac:dyDescent="0.3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5"/>
        <v>9.4966271120499126E-4</v>
      </c>
      <c r="J10" s="2">
        <f t="shared" si="2"/>
        <v>7.9880658748665633E-6</v>
      </c>
      <c r="K10" s="2">
        <f>carbondioxide!S110</f>
        <v>275.4631218982143</v>
      </c>
      <c r="L10" s="2">
        <f t="shared" si="3"/>
        <v>9.0022478944896678E-3</v>
      </c>
      <c r="M10" s="2">
        <f t="shared" si="6"/>
        <v>9.4966271120499126E-4</v>
      </c>
      <c r="N10" s="2">
        <f t="shared" si="4"/>
        <v>7.9880658748665633E-6</v>
      </c>
    </row>
    <row r="11" spans="1:14" x14ac:dyDescent="0.3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5"/>
        <v>1.19639058643166E-3</v>
      </c>
      <c r="J11" s="2">
        <f t="shared" si="2"/>
        <v>1.3336777860341672E-5</v>
      </c>
      <c r="K11" s="2">
        <f>carbondioxide!S111</f>
        <v>275.48625466998362</v>
      </c>
      <c r="L11" s="2">
        <f t="shared" si="3"/>
        <v>9.4515099657508806E-3</v>
      </c>
      <c r="M11" s="2">
        <f t="shared" si="6"/>
        <v>1.19639058643166E-3</v>
      </c>
      <c r="N11" s="2">
        <f t="shared" si="4"/>
        <v>1.3336777860341672E-5</v>
      </c>
    </row>
    <row r="12" spans="1:14" x14ac:dyDescent="0.3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5"/>
        <v>1.4484258103882499E-3</v>
      </c>
      <c r="J12" s="2">
        <f t="shared" si="2"/>
        <v>2.0056523493026762E-5</v>
      </c>
      <c r="K12" s="2">
        <f>carbondioxide!S112</f>
        <v>275.50972418366501</v>
      </c>
      <c r="L12" s="2">
        <f t="shared" si="3"/>
        <v>9.9072733581900621E-3</v>
      </c>
      <c r="M12" s="2">
        <f t="shared" si="6"/>
        <v>1.4484258103882499E-3</v>
      </c>
      <c r="N12" s="2">
        <f t="shared" si="4"/>
        <v>2.0056523493026762E-5</v>
      </c>
    </row>
    <row r="13" spans="1:14" x14ac:dyDescent="0.3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5"/>
        <v>1.7066312745397196E-3</v>
      </c>
      <c r="J13" s="2">
        <f t="shared" si="2"/>
        <v>2.8169661042591631E-5</v>
      </c>
      <c r="K13" s="2">
        <f>carbondioxide!S113</f>
        <v>275.53499543000555</v>
      </c>
      <c r="L13" s="2">
        <f t="shared" si="3"/>
        <v>1.0397981873141331E-2</v>
      </c>
      <c r="M13" s="2">
        <f t="shared" si="6"/>
        <v>1.7066312745397196E-3</v>
      </c>
      <c r="N13" s="2">
        <f t="shared" si="4"/>
        <v>2.8169661042591631E-5</v>
      </c>
    </row>
    <row r="14" spans="1:14" x14ac:dyDescent="0.3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5"/>
        <v>1.9707407701309632E-3</v>
      </c>
      <c r="J14" s="2">
        <f t="shared" si="2"/>
        <v>3.7703323007255317E-5</v>
      </c>
      <c r="K14" s="2">
        <f>carbondioxide!S114</f>
        <v>275.56014116094445</v>
      </c>
      <c r="L14" s="2">
        <f t="shared" si="3"/>
        <v>1.0886208502934199E-2</v>
      </c>
      <c r="M14" s="2">
        <f t="shared" si="6"/>
        <v>1.9707407701309632E-3</v>
      </c>
      <c r="N14" s="2">
        <f t="shared" si="4"/>
        <v>3.7703323007255317E-5</v>
      </c>
    </row>
    <row r="15" spans="1:14" x14ac:dyDescent="0.3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5"/>
        <v>2.2405366585658681E-3</v>
      </c>
      <c r="J15" s="2">
        <f t="shared" si="2"/>
        <v>4.8682975706917976E-5</v>
      </c>
      <c r="K15" s="2">
        <f>carbondioxide!S115</f>
        <v>275.58523067875387</v>
      </c>
      <c r="L15" s="2">
        <f t="shared" si="3"/>
        <v>1.1373299304132212E-2</v>
      </c>
      <c r="M15" s="2">
        <f t="shared" si="6"/>
        <v>2.2405366585658681E-3</v>
      </c>
      <c r="N15" s="2">
        <f t="shared" si="4"/>
        <v>4.8682975706917976E-5</v>
      </c>
    </row>
    <row r="16" spans="1:14" x14ac:dyDescent="0.3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5"/>
        <v>2.5169061731142514E-3</v>
      </c>
      <c r="J16" s="2">
        <f t="shared" si="2"/>
        <v>6.1132704625556806E-5</v>
      </c>
      <c r="K16" s="2">
        <f>carbondioxide!S116</f>
        <v>275.61218628021436</v>
      </c>
      <c r="L16" s="2">
        <f t="shared" si="3"/>
        <v>1.189656905646303E-2</v>
      </c>
      <c r="M16" s="2">
        <f t="shared" si="6"/>
        <v>2.5169061731142514E-3</v>
      </c>
      <c r="N16" s="2">
        <f t="shared" si="4"/>
        <v>6.1132704625556806E-5</v>
      </c>
    </row>
    <row r="17" spans="1:14" x14ac:dyDescent="0.3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5"/>
        <v>2.8014651099763054E-3</v>
      </c>
      <c r="J17" s="2">
        <f t="shared" si="2"/>
        <v>7.5081497926572595E-5</v>
      </c>
      <c r="K17" s="2">
        <f>carbondioxide!S117</f>
        <v>275.6423356972532</v>
      </c>
      <c r="L17" s="2">
        <f t="shared" si="3"/>
        <v>1.2481777430771621E-2</v>
      </c>
      <c r="M17" s="2">
        <f t="shared" si="6"/>
        <v>2.8014651099763054E-3</v>
      </c>
      <c r="N17" s="2">
        <f t="shared" si="4"/>
        <v>7.5081497926572595E-5</v>
      </c>
    </row>
    <row r="18" spans="1:14" x14ac:dyDescent="0.3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5"/>
        <v>3.0946227548544888E-3</v>
      </c>
      <c r="J18" s="2">
        <f t="shared" si="2"/>
        <v>9.0567356843015073E-5</v>
      </c>
      <c r="K18" s="2">
        <f>carbondioxide!S118</f>
        <v>275.67365923810985</v>
      </c>
      <c r="L18" s="2">
        <f t="shared" si="3"/>
        <v>1.3089708074188499E-2</v>
      </c>
      <c r="M18" s="2">
        <f t="shared" si="6"/>
        <v>3.0946227548544888E-3</v>
      </c>
      <c r="N18" s="2">
        <f t="shared" si="4"/>
        <v>9.0567356843015073E-5</v>
      </c>
    </row>
    <row r="19" spans="1:14" x14ac:dyDescent="0.3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5"/>
        <v>3.3962415871593814E-3</v>
      </c>
      <c r="J19" s="2">
        <f t="shared" si="2"/>
        <v>1.0763039150372024E-4</v>
      </c>
      <c r="K19" s="2">
        <f>carbondioxide!S119</f>
        <v>275.7052223869153</v>
      </c>
      <c r="L19" s="2">
        <f t="shared" si="3"/>
        <v>1.3702219187403443E-2</v>
      </c>
      <c r="M19" s="2">
        <f t="shared" si="6"/>
        <v>3.3962415871593814E-3</v>
      </c>
      <c r="N19" s="2">
        <f t="shared" si="4"/>
        <v>1.0763039150372024E-4</v>
      </c>
    </row>
    <row r="20" spans="1:14" x14ac:dyDescent="0.3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5"/>
        <v>3.7075578785870046E-3</v>
      </c>
      <c r="J20" s="2">
        <f t="shared" si="2"/>
        <v>1.2630970309504438E-4</v>
      </c>
      <c r="K20" s="2">
        <f>carbondioxide!S120</f>
        <v>275.73942410291102</v>
      </c>
      <c r="L20" s="2">
        <f t="shared" si="3"/>
        <v>1.4365854901255661E-2</v>
      </c>
      <c r="M20" s="2">
        <f t="shared" si="6"/>
        <v>3.7075578785870046E-3</v>
      </c>
      <c r="N20" s="2">
        <f t="shared" si="4"/>
        <v>1.2630970309504438E-4</v>
      </c>
    </row>
    <row r="21" spans="1:14" x14ac:dyDescent="0.3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5"/>
        <v>4.0299744870475928E-3</v>
      </c>
      <c r="J21" s="2">
        <f t="shared" si="2"/>
        <v>1.4665119273183871E-4</v>
      </c>
      <c r="K21" s="2">
        <f>carbondioxide!S121</f>
        <v>275.77662827319648</v>
      </c>
      <c r="L21" s="2">
        <f t="shared" si="3"/>
        <v>1.5087655510582082E-2</v>
      </c>
      <c r="M21" s="2">
        <f t="shared" si="6"/>
        <v>4.0299744870475928E-3</v>
      </c>
      <c r="N21" s="2">
        <f t="shared" si="4"/>
        <v>1.4665119273183871E-4</v>
      </c>
    </row>
    <row r="22" spans="1:14" x14ac:dyDescent="0.3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5"/>
        <v>4.364518892583622E-3</v>
      </c>
      <c r="J22" s="2">
        <f t="shared" si="2"/>
        <v>1.6870846904355221E-4</v>
      </c>
      <c r="K22" s="2">
        <f>carbondioxide!S122</f>
        <v>275.81625864057219</v>
      </c>
      <c r="L22" s="2">
        <f t="shared" si="3"/>
        <v>1.5856419832439451E-2</v>
      </c>
      <c r="M22" s="2">
        <f t="shared" si="6"/>
        <v>4.364518892583622E-3</v>
      </c>
      <c r="N22" s="2">
        <f t="shared" si="4"/>
        <v>1.6870846904355221E-4</v>
      </c>
    </row>
    <row r="23" spans="1:14" x14ac:dyDescent="0.3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5"/>
        <v>4.711081863085516E-3</v>
      </c>
      <c r="J23" s="2">
        <f t="shared" si="2"/>
        <v>1.9254067224925981E-4</v>
      </c>
      <c r="K23" s="2">
        <f>carbondioxide!S123</f>
        <v>275.85638220089248</v>
      </c>
      <c r="L23" s="2">
        <f t="shared" si="3"/>
        <v>1.6634638769541674E-2</v>
      </c>
      <c r="M23" s="2">
        <f t="shared" si="6"/>
        <v>4.711081863085516E-3</v>
      </c>
      <c r="N23" s="2">
        <f t="shared" si="4"/>
        <v>1.9254067224925981E-4</v>
      </c>
    </row>
    <row r="24" spans="1:14" x14ac:dyDescent="0.3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5"/>
        <v>5.0709325536310908E-3</v>
      </c>
      <c r="J24" s="2">
        <f t="shared" si="2"/>
        <v>2.1820598621320975E-4</v>
      </c>
      <c r="K24" s="2">
        <f>carbondioxide!S124</f>
        <v>275.89940888331068</v>
      </c>
      <c r="L24" s="2">
        <f t="shared" si="3"/>
        <v>1.7469039622685659E-2</v>
      </c>
      <c r="M24" s="2">
        <f t="shared" si="6"/>
        <v>5.0709325536310908E-3</v>
      </c>
      <c r="N24" s="2">
        <f t="shared" si="4"/>
        <v>2.1820598621320975E-4</v>
      </c>
    </row>
    <row r="25" spans="1:14" x14ac:dyDescent="0.3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5"/>
        <v>5.44443762856476E-3</v>
      </c>
      <c r="J25" s="2">
        <f t="shared" si="2"/>
        <v>2.4576947311614333E-4</v>
      </c>
      <c r="K25" s="2">
        <f>carbondioxide!S125</f>
        <v>275.94383004378636</v>
      </c>
      <c r="L25" s="2">
        <f t="shared" si="3"/>
        <v>1.8330346574711675E-2</v>
      </c>
      <c r="M25" s="2">
        <f t="shared" si="6"/>
        <v>5.44443762856476E-3</v>
      </c>
      <c r="N25" s="2">
        <f t="shared" si="4"/>
        <v>2.4576947311614333E-4</v>
      </c>
    </row>
    <row r="26" spans="1:14" x14ac:dyDescent="0.3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5"/>
        <v>5.8324900164477668E-3</v>
      </c>
      <c r="J26" s="2">
        <f t="shared" si="2"/>
        <v>2.752979082390915E-4</v>
      </c>
      <c r="K26" s="2">
        <f>carbondioxide!S126</f>
        <v>275.99058975469183</v>
      </c>
      <c r="L26" s="2">
        <f t="shared" si="3"/>
        <v>1.9236847220328326E-2</v>
      </c>
      <c r="M26" s="2">
        <f t="shared" si="6"/>
        <v>5.8324900164477668E-3</v>
      </c>
      <c r="N26" s="2">
        <f t="shared" si="4"/>
        <v>2.752979082390915E-4</v>
      </c>
    </row>
    <row r="27" spans="1:14" x14ac:dyDescent="0.3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5"/>
        <v>6.2353845555298756E-3</v>
      </c>
      <c r="J27" s="2">
        <f t="shared" si="2"/>
        <v>3.0686275941371678E-4</v>
      </c>
      <c r="K27" s="2">
        <f>carbondioxide!S127</f>
        <v>276.0386907999096</v>
      </c>
      <c r="L27" s="2">
        <f t="shared" si="3"/>
        <v>2.0169191215950691E-2</v>
      </c>
      <c r="M27" s="2">
        <f t="shared" si="6"/>
        <v>6.2353845555298756E-3</v>
      </c>
      <c r="N27" s="2">
        <f t="shared" si="4"/>
        <v>3.0686275941371678E-4</v>
      </c>
    </row>
    <row r="28" spans="1:14" x14ac:dyDescent="0.3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5"/>
        <v>6.6544808562326117E-3</v>
      </c>
      <c r="J28" s="2">
        <f t="shared" si="2"/>
        <v>3.4053676321565659E-4</v>
      </c>
      <c r="K28" s="2">
        <f>carbondioxide!S128</f>
        <v>276.09001822498345</v>
      </c>
      <c r="L28" s="2">
        <f t="shared" si="3"/>
        <v>2.1163893068789845E-2</v>
      </c>
      <c r="M28" s="2">
        <f t="shared" si="6"/>
        <v>6.6544808562326117E-3</v>
      </c>
      <c r="N28" s="2">
        <f t="shared" si="4"/>
        <v>3.4053676321565659E-4</v>
      </c>
    </row>
    <row r="29" spans="1:14" x14ac:dyDescent="0.3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5"/>
        <v>7.0931700048707681E-3</v>
      </c>
      <c r="J29" s="2">
        <f t="shared" si="2"/>
        <v>3.7639996566399291E-4</v>
      </c>
      <c r="K29" s="2">
        <f>carbondioxide!S129</f>
        <v>276.14821667084846</v>
      </c>
      <c r="L29" s="2">
        <f t="shared" si="3"/>
        <v>2.229152845096952E-2</v>
      </c>
      <c r="M29" s="2">
        <f t="shared" si="6"/>
        <v>7.0931700048707681E-3</v>
      </c>
      <c r="N29" s="2">
        <f t="shared" si="4"/>
        <v>3.7639996566399291E-4</v>
      </c>
    </row>
    <row r="30" spans="1:14" x14ac:dyDescent="0.3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5"/>
        <v>7.5529507868271686E-3</v>
      </c>
      <c r="J30" s="2">
        <f t="shared" si="2"/>
        <v>4.1455121948668738E-4</v>
      </c>
      <c r="K30" s="2">
        <f>carbondioxide!S130</f>
        <v>276.21016411661674</v>
      </c>
      <c r="L30" s="2">
        <f t="shared" si="3"/>
        <v>2.3491542238312429E-2</v>
      </c>
      <c r="M30" s="2">
        <f t="shared" si="6"/>
        <v>7.5529507868271686E-3</v>
      </c>
      <c r="N30" s="2">
        <f t="shared" si="4"/>
        <v>4.1455121948668738E-4</v>
      </c>
    </row>
    <row r="31" spans="1:14" x14ac:dyDescent="0.3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5"/>
        <v>8.0296207326926057E-3</v>
      </c>
      <c r="J31" s="2">
        <f t="shared" si="2"/>
        <v>4.550973290291813E-4</v>
      </c>
      <c r="K31" s="2">
        <f>carbondioxide!S131</f>
        <v>276.26593877674793</v>
      </c>
      <c r="L31" s="2">
        <f t="shared" si="3"/>
        <v>2.4571749802595744E-2</v>
      </c>
      <c r="M31" s="2">
        <f t="shared" si="6"/>
        <v>8.0296207326926057E-3</v>
      </c>
      <c r="N31" s="2">
        <f t="shared" si="4"/>
        <v>4.550973290291813E-4</v>
      </c>
    </row>
    <row r="32" spans="1:14" x14ac:dyDescent="0.3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5"/>
        <v>8.525829660205814E-3</v>
      </c>
      <c r="J32" s="2">
        <f t="shared" si="2"/>
        <v>4.9812062196198951E-4</v>
      </c>
      <c r="K32" s="2">
        <f>carbondioxide!S132</f>
        <v>276.32732503773082</v>
      </c>
      <c r="L32" s="2">
        <f t="shared" si="3"/>
        <v>2.5760387157102847E-2</v>
      </c>
      <c r="M32" s="2">
        <f t="shared" si="6"/>
        <v>8.525829660205814E-3</v>
      </c>
      <c r="N32" s="2">
        <f t="shared" si="4"/>
        <v>4.9812062196198951E-4</v>
      </c>
    </row>
    <row r="33" spans="1:14" x14ac:dyDescent="0.3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5"/>
        <v>9.0410271384882852E-3</v>
      </c>
      <c r="J33" s="2">
        <f t="shared" si="2"/>
        <v>5.4371800929921439E-4</v>
      </c>
      <c r="K33" s="2">
        <f>carbondioxide!S133</f>
        <v>276.38885787380968</v>
      </c>
      <c r="L33" s="2">
        <f t="shared" si="3"/>
        <v>2.6951597708050813E-2</v>
      </c>
      <c r="M33" s="2">
        <f t="shared" si="6"/>
        <v>9.0410271384882852E-3</v>
      </c>
      <c r="N33" s="2">
        <f t="shared" si="4"/>
        <v>5.4371800929921439E-4</v>
      </c>
    </row>
    <row r="34" spans="1:14" x14ac:dyDescent="0.3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5"/>
        <v>9.5747312258697339E-3</v>
      </c>
      <c r="J34" s="2">
        <f t="shared" si="2"/>
        <v>5.9198272515300829E-4</v>
      </c>
      <c r="K34" s="2">
        <f>carbondioxide!S134</f>
        <v>276.45062455370487</v>
      </c>
      <c r="L34" s="2">
        <f t="shared" si="3"/>
        <v>2.8147068542959609E-2</v>
      </c>
      <c r="M34" s="2">
        <f t="shared" si="6"/>
        <v>9.5747312258697339E-3</v>
      </c>
      <c r="N34" s="2">
        <f t="shared" si="4"/>
        <v>5.9198272515300829E-4</v>
      </c>
    </row>
    <row r="35" spans="1:14" x14ac:dyDescent="0.3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5"/>
        <v>1.0126241358831257E-2</v>
      </c>
      <c r="J35" s="2">
        <f t="shared" si="2"/>
        <v>6.4300473663707932E-4</v>
      </c>
      <c r="K35" s="2">
        <f>carbondioxide!S135</f>
        <v>276.51221191406171</v>
      </c>
      <c r="L35" s="2">
        <f t="shared" si="3"/>
        <v>2.9338802806247569E-2</v>
      </c>
      <c r="M35" s="2">
        <f t="shared" si="6"/>
        <v>1.0126241358831257E-2</v>
      </c>
      <c r="N35" s="2">
        <f t="shared" si="4"/>
        <v>6.4300473663707932E-4</v>
      </c>
    </row>
    <row r="36" spans="1:14" x14ac:dyDescent="0.3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5"/>
        <v>1.0698122940912023E-2</v>
      </c>
      <c r="J36" s="2">
        <f t="shared" si="2"/>
        <v>6.9686952065114223E-4</v>
      </c>
      <c r="K36" s="2">
        <f>carbondioxide!S136</f>
        <v>276.57931851777255</v>
      </c>
      <c r="L36" s="2">
        <f t="shared" si="3"/>
        <v>3.0637033973642633E-2</v>
      </c>
      <c r="M36" s="2">
        <f t="shared" si="6"/>
        <v>1.0698122940912023E-2</v>
      </c>
      <c r="N36" s="2">
        <f t="shared" si="4"/>
        <v>6.9686952065114223E-4</v>
      </c>
    </row>
    <row r="37" spans="1:14" x14ac:dyDescent="0.3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5"/>
        <v>1.1295897899698652E-2</v>
      </c>
      <c r="J37" s="2">
        <f t="shared" si="2"/>
        <v>7.5367664007822404E-4</v>
      </c>
      <c r="K37" s="2">
        <f>carbondioxide!S137</f>
        <v>276.65729405788596</v>
      </c>
      <c r="L37" s="2">
        <f t="shared" si="3"/>
        <v>3.2145137858622434E-2</v>
      </c>
      <c r="M37" s="2">
        <f t="shared" si="6"/>
        <v>1.1295897899698652E-2</v>
      </c>
      <c r="N37" s="2">
        <f t="shared" si="4"/>
        <v>7.5367664007822404E-4</v>
      </c>
    </row>
    <row r="38" spans="1:14" x14ac:dyDescent="0.3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5"/>
        <v>1.1919526191232535E-2</v>
      </c>
      <c r="J38" s="2">
        <f t="shared" si="2"/>
        <v>8.1355645683286809E-4</v>
      </c>
      <c r="K38" s="2">
        <f>carbondioxide!S138</f>
        <v>276.73668481347516</v>
      </c>
      <c r="L38" s="2">
        <f t="shared" si="3"/>
        <v>3.3680176408129578E-2</v>
      </c>
      <c r="M38" s="2">
        <f t="shared" si="6"/>
        <v>1.1919526191232535E-2</v>
      </c>
      <c r="N38" s="2">
        <f t="shared" si="4"/>
        <v>8.1355645683286809E-4</v>
      </c>
    </row>
    <row r="39" spans="1:14" x14ac:dyDescent="0.3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5"/>
        <v>1.2570644551733049E-2</v>
      </c>
      <c r="J39" s="2">
        <f t="shared" si="2"/>
        <v>8.7663836492425824E-4</v>
      </c>
      <c r="K39" s="2">
        <f>carbondioxide!S139</f>
        <v>276.82043777111102</v>
      </c>
      <c r="L39" s="2">
        <f t="shared" si="3"/>
        <v>3.5299081877826287E-2</v>
      </c>
      <c r="M39" s="2">
        <f t="shared" si="6"/>
        <v>1.2570644551733049E-2</v>
      </c>
      <c r="N39" s="2">
        <f t="shared" si="4"/>
        <v>8.7663836492425824E-4</v>
      </c>
    </row>
    <row r="40" spans="1:14" x14ac:dyDescent="0.3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5"/>
        <v>1.3251582837309714E-2</v>
      </c>
      <c r="J40" s="2">
        <f t="shared" si="2"/>
        <v>9.4306032006533222E-4</v>
      </c>
      <c r="K40" s="2">
        <f>carbondioxide!S140</f>
        <v>276.90986992486557</v>
      </c>
      <c r="L40" s="2">
        <f t="shared" si="3"/>
        <v>3.7027222888340809E-2</v>
      </c>
      <c r="M40" s="2">
        <f t="shared" si="6"/>
        <v>1.3251582837309714E-2</v>
      </c>
      <c r="N40" s="2">
        <f t="shared" si="4"/>
        <v>9.4306032006533222E-4</v>
      </c>
    </row>
    <row r="41" spans="1:14" x14ac:dyDescent="0.3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5"/>
        <v>1.3961032843652819E-2</v>
      </c>
      <c r="J41" s="2">
        <f t="shared" si="2"/>
        <v>1.0129727279632804E-3</v>
      </c>
      <c r="K41" s="2">
        <f>carbondioxide!S141</f>
        <v>276.9987159188538</v>
      </c>
      <c r="L41" s="2">
        <f t="shared" si="3"/>
        <v>3.8743484683377155E-2</v>
      </c>
      <c r="M41" s="2">
        <f t="shared" si="6"/>
        <v>1.3961032843652819E-2</v>
      </c>
      <c r="N41" s="2">
        <f t="shared" si="4"/>
        <v>1.0129727279632804E-3</v>
      </c>
    </row>
    <row r="42" spans="1:14" x14ac:dyDescent="0.3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5"/>
        <v>1.4697592647745854E-2</v>
      </c>
      <c r="J42" s="2">
        <f t="shared" si="2"/>
        <v>1.0865177094203969E-3</v>
      </c>
      <c r="K42" s="2">
        <f>carbondioxide!S142</f>
        <v>277.08673221249552</v>
      </c>
      <c r="L42" s="2">
        <f t="shared" si="3"/>
        <v>4.0443176225655304E-2</v>
      </c>
      <c r="M42" s="2">
        <f t="shared" si="6"/>
        <v>1.4697592647745854E-2</v>
      </c>
      <c r="N42" s="2">
        <f t="shared" si="4"/>
        <v>1.0865177094203969E-3</v>
      </c>
    </row>
    <row r="43" spans="1:14" x14ac:dyDescent="0.3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5"/>
        <v>1.5460539787959228E-2</v>
      </c>
      <c r="J43" s="2">
        <f t="shared" si="2"/>
        <v>1.1638286150700856E-3</v>
      </c>
      <c r="K43" s="2">
        <f>carbondioxide!S143</f>
        <v>277.17503155299886</v>
      </c>
      <c r="L43" s="2">
        <f t="shared" si="3"/>
        <v>4.2147791288688688E-2</v>
      </c>
      <c r="M43" s="2">
        <f t="shared" si="6"/>
        <v>1.5460539787959228E-2</v>
      </c>
      <c r="N43" s="2">
        <f t="shared" si="4"/>
        <v>1.1638286150700856E-3</v>
      </c>
    </row>
    <row r="44" spans="1:14" x14ac:dyDescent="0.3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5"/>
        <v>1.625187628623757E-2</v>
      </c>
      <c r="J44" s="2">
        <f t="shared" si="2"/>
        <v>1.2450339345320958E-3</v>
      </c>
      <c r="K44" s="2">
        <f>carbondioxide!S144</f>
        <v>277.26837113483089</v>
      </c>
      <c r="L44" s="2">
        <f t="shared" si="3"/>
        <v>4.394911768232275E-2</v>
      </c>
      <c r="M44" s="2">
        <f t="shared" si="6"/>
        <v>1.625187628623757E-2</v>
      </c>
      <c r="N44" s="2">
        <f t="shared" si="4"/>
        <v>1.2450339345320958E-3</v>
      </c>
    </row>
    <row r="45" spans="1:14" x14ac:dyDescent="0.3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5"/>
        <v>1.7078198892277394E-2</v>
      </c>
      <c r="J45" s="2">
        <f t="shared" si="2"/>
        <v>1.3302727990897828E-3</v>
      </c>
      <c r="K45" s="2">
        <f>carbondioxide!S145</f>
        <v>277.37496991906568</v>
      </c>
      <c r="L45" s="2">
        <f t="shared" si="3"/>
        <v>4.600558698598263E-2</v>
      </c>
      <c r="M45" s="2">
        <f t="shared" si="6"/>
        <v>1.7078198892277394E-2</v>
      </c>
      <c r="N45" s="2">
        <f t="shared" si="4"/>
        <v>1.3302727990897828E-3</v>
      </c>
    </row>
    <row r="46" spans="1:14" x14ac:dyDescent="0.3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5"/>
        <v>1.7936984781338306E-2</v>
      </c>
      <c r="J46" s="2">
        <f t="shared" si="2"/>
        <v>1.4197210192990885E-3</v>
      </c>
      <c r="K46" s="2">
        <f>carbondioxide!S146</f>
        <v>277.47914312093167</v>
      </c>
      <c r="L46" s="2">
        <f t="shared" si="3"/>
        <v>4.8014499323237536E-2</v>
      </c>
      <c r="M46" s="2">
        <f t="shared" si="6"/>
        <v>1.7936984781338306E-2</v>
      </c>
      <c r="N46" s="2">
        <f t="shared" si="4"/>
        <v>1.4197210192990885E-3</v>
      </c>
    </row>
    <row r="47" spans="1:14" x14ac:dyDescent="0.3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5"/>
        <v>1.8833739347321375E-2</v>
      </c>
      <c r="J47" s="2">
        <f t="shared" si="2"/>
        <v>1.5135390774674712E-3</v>
      </c>
      <c r="K47" s="2">
        <f>carbondioxide!S147</f>
        <v>277.59490140810476</v>
      </c>
      <c r="L47" s="2">
        <f t="shared" si="3"/>
        <v>5.0245937998702382E-2</v>
      </c>
      <c r="M47" s="2">
        <f t="shared" si="6"/>
        <v>1.8833739347321375E-2</v>
      </c>
      <c r="N47" s="2">
        <f t="shared" si="4"/>
        <v>1.5135390774674712E-3</v>
      </c>
    </row>
    <row r="48" spans="1:14" x14ac:dyDescent="0.3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5"/>
        <v>1.9770018485990068E-2</v>
      </c>
      <c r="J48" s="2">
        <f t="shared" si="2"/>
        <v>1.6119178150002414E-3</v>
      </c>
      <c r="K48" s="2">
        <f>carbondioxide!S148</f>
        <v>277.7156070508355</v>
      </c>
      <c r="L48" s="2">
        <f t="shared" si="3"/>
        <v>5.2571754596598019E-2</v>
      </c>
      <c r="M48" s="2">
        <f t="shared" si="6"/>
        <v>1.9770018485990068E-2</v>
      </c>
      <c r="N48" s="2">
        <f t="shared" si="4"/>
        <v>1.6119178150002414E-3</v>
      </c>
    </row>
    <row r="49" spans="1:14" x14ac:dyDescent="0.3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5"/>
        <v>2.0743580952469805E-2</v>
      </c>
      <c r="J49" s="2">
        <f t="shared" si="2"/>
        <v>1.7150558268114635E-3</v>
      </c>
      <c r="K49" s="2">
        <f>carbondioxide!S149</f>
        <v>277.83465004564499</v>
      </c>
      <c r="L49" s="2">
        <f t="shared" si="3"/>
        <v>5.4864544578577715E-2</v>
      </c>
      <c r="M49" s="2">
        <f t="shared" si="6"/>
        <v>2.0743580952469805E-2</v>
      </c>
      <c r="N49" s="2">
        <f t="shared" si="4"/>
        <v>1.7150558268114635E-3</v>
      </c>
    </row>
    <row r="50" spans="1:14" x14ac:dyDescent="0.3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5"/>
        <v>2.1750857262612201E-2</v>
      </c>
      <c r="J50" s="2">
        <f t="shared" si="2"/>
        <v>1.8231378495252029E-3</v>
      </c>
      <c r="K50" s="2">
        <f>carbondioxide!S150</f>
        <v>277.94954885923289</v>
      </c>
      <c r="L50" s="2">
        <f t="shared" si="3"/>
        <v>5.7076585376656032E-2</v>
      </c>
      <c r="M50" s="2">
        <f t="shared" si="6"/>
        <v>2.1750857262612201E-2</v>
      </c>
      <c r="N50" s="2">
        <f t="shared" si="4"/>
        <v>1.8231378495252029E-3</v>
      </c>
    </row>
    <row r="51" spans="1:14" x14ac:dyDescent="0.3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5"/>
        <v>2.2793135167774526E-2</v>
      </c>
      <c r="J51" s="2">
        <f t="shared" si="2"/>
        <v>1.9363272957915369E-3</v>
      </c>
      <c r="K51" s="2">
        <f>carbondioxide!S151</f>
        <v>278.06867118152894</v>
      </c>
      <c r="L51" s="2">
        <f t="shared" si="3"/>
        <v>5.9368972248395324E-2</v>
      </c>
      <c r="M51" s="2">
        <f t="shared" si="6"/>
        <v>2.2793135167774526E-2</v>
      </c>
      <c r="N51" s="2">
        <f t="shared" si="4"/>
        <v>1.9363272957915369E-3</v>
      </c>
    </row>
    <row r="52" spans="1:14" x14ac:dyDescent="0.3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5"/>
        <v>2.3874202664812515E-2</v>
      </c>
      <c r="J52" s="2">
        <f t="shared" si="2"/>
        <v>2.0547939645044005E-3</v>
      </c>
      <c r="K52" s="2">
        <f>carbondioxide!S152</f>
        <v>278.19651564576901</v>
      </c>
      <c r="L52" s="2">
        <f t="shared" si="3"/>
        <v>6.182811552007051E-2</v>
      </c>
      <c r="M52" s="2">
        <f t="shared" si="6"/>
        <v>2.3874202664812515E-2</v>
      </c>
      <c r="N52" s="2">
        <f t="shared" si="4"/>
        <v>2.0547939645044005E-3</v>
      </c>
    </row>
    <row r="53" spans="1:14" x14ac:dyDescent="0.3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5"/>
        <v>2.4994829973876524E-2</v>
      </c>
      <c r="J53" s="2">
        <f t="shared" si="2"/>
        <v>2.1787282059221504E-3</v>
      </c>
      <c r="K53" s="2">
        <f>carbondioxide!S153</f>
        <v>278.3279751201917</v>
      </c>
      <c r="L53" s="2">
        <f t="shared" si="3"/>
        <v>6.435561687144549E-2</v>
      </c>
      <c r="M53" s="2">
        <f t="shared" si="6"/>
        <v>2.4994829973876524E-2</v>
      </c>
      <c r="N53" s="2">
        <f t="shared" si="4"/>
        <v>2.1787282059221504E-3</v>
      </c>
    </row>
    <row r="54" spans="1:14" x14ac:dyDescent="0.3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5"/>
        <v>2.6157868780979782E-2</v>
      </c>
      <c r="J54" s="2">
        <f t="shared" si="2"/>
        <v>2.3083236639641312E-3</v>
      </c>
      <c r="K54" s="2">
        <f>carbondioxide!S154</f>
        <v>278.46678063337981</v>
      </c>
      <c r="L54" s="2">
        <f t="shared" si="3"/>
        <v>6.7023061215223945E-2</v>
      </c>
      <c r="M54" s="2">
        <f t="shared" si="6"/>
        <v>2.6157868780979782E-2</v>
      </c>
      <c r="N54" s="2">
        <f t="shared" si="4"/>
        <v>2.3083236639641312E-3</v>
      </c>
    </row>
    <row r="55" spans="1:14" x14ac:dyDescent="0.3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5"/>
        <v>2.7366991004341847E-2</v>
      </c>
      <c r="J55" s="2">
        <f t="shared" si="2"/>
        <v>2.4437890802287802E-3</v>
      </c>
      <c r="K55" s="2">
        <f>carbondioxide!S155</f>
        <v>278.61455941588378</v>
      </c>
      <c r="L55" s="2">
        <f t="shared" si="3"/>
        <v>6.986148515120312E-2</v>
      </c>
      <c r="M55" s="2">
        <f t="shared" si="6"/>
        <v>2.7366991004341847E-2</v>
      </c>
      <c r="N55" s="2">
        <f t="shared" si="4"/>
        <v>2.4437890802287802E-3</v>
      </c>
    </row>
    <row r="56" spans="1:14" x14ac:dyDescent="0.3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5"/>
        <v>2.8630075343825643E-2</v>
      </c>
      <c r="J56" s="2">
        <f t="shared" si="2"/>
        <v>2.5853528671577423E-3</v>
      </c>
      <c r="K56" s="2">
        <f>carbondioxide!S156</f>
        <v>278.77899037401664</v>
      </c>
      <c r="L56" s="2">
        <f t="shared" si="3"/>
        <v>7.3017982573396104E-2</v>
      </c>
      <c r="M56" s="2">
        <f t="shared" si="6"/>
        <v>2.8630075343825643E-2</v>
      </c>
      <c r="N56" s="2">
        <f t="shared" si="4"/>
        <v>2.5853528671577423E-3</v>
      </c>
    </row>
    <row r="57" spans="1:14" x14ac:dyDescent="0.3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5"/>
        <v>2.9950357724836119E-2</v>
      </c>
      <c r="J57" s="2">
        <f t="shared" si="2"/>
        <v>2.7332868908252158E-3</v>
      </c>
      <c r="K57" s="2">
        <f>carbondioxide!S157</f>
        <v>278.95232990231432</v>
      </c>
      <c r="L57" s="2">
        <f t="shared" si="3"/>
        <v>7.634347810336678E-2</v>
      </c>
      <c r="M57" s="2">
        <f t="shared" si="6"/>
        <v>2.9950357724836119E-2</v>
      </c>
      <c r="N57" s="2">
        <f t="shared" si="4"/>
        <v>2.7332868908252158E-3</v>
      </c>
    </row>
    <row r="58" spans="1:14" x14ac:dyDescent="0.3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5"/>
        <v>3.1328512793396213E-2</v>
      </c>
      <c r="J58" s="2">
        <f t="shared" si="2"/>
        <v>2.8878798531623978E-3</v>
      </c>
      <c r="K58" s="2">
        <f>carbondioxide!S158</f>
        <v>279.13023678143645</v>
      </c>
      <c r="L58" s="2">
        <f t="shared" si="3"/>
        <v>7.975444949851522E-2</v>
      </c>
      <c r="M58" s="2">
        <f t="shared" si="6"/>
        <v>3.1328512793396213E-2</v>
      </c>
      <c r="N58" s="2">
        <f t="shared" si="4"/>
        <v>2.8878798531623978E-3</v>
      </c>
    </row>
    <row r="59" spans="1:14" x14ac:dyDescent="0.3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5"/>
        <v>3.2764203104741207E-2</v>
      </c>
      <c r="J59" s="2">
        <f t="shared" si="2"/>
        <v>3.049422648262926E-3</v>
      </c>
      <c r="K59" s="2">
        <f>carbondioxide!S159</f>
        <v>279.31095881633962</v>
      </c>
      <c r="L59" s="2">
        <f t="shared" si="3"/>
        <v>8.3217170114782857E-2</v>
      </c>
      <c r="M59" s="2">
        <f t="shared" si="6"/>
        <v>3.2764203104741207E-2</v>
      </c>
      <c r="N59" s="2">
        <f t="shared" si="4"/>
        <v>3.049422648262926E-3</v>
      </c>
    </row>
    <row r="60" spans="1:14" x14ac:dyDescent="0.3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5"/>
        <v>3.4266973946178593E-2</v>
      </c>
      <c r="J60" s="2">
        <f t="shared" si="2"/>
        <v>3.2182026012557226E-3</v>
      </c>
      <c r="K60" s="2">
        <f>carbondioxide!S160</f>
        <v>279.51203206643555</v>
      </c>
      <c r="L60" s="2">
        <f t="shared" si="3"/>
        <v>8.7067197590347326E-2</v>
      </c>
      <c r="M60" s="2">
        <f t="shared" si="6"/>
        <v>3.4266973946178593E-2</v>
      </c>
      <c r="N60" s="2">
        <f t="shared" si="4"/>
        <v>3.2182026012557226E-3</v>
      </c>
    </row>
    <row r="61" spans="1:14" x14ac:dyDescent="0.3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5"/>
        <v>3.5833893392951316E-2</v>
      </c>
      <c r="J61" s="2">
        <f t="shared" si="2"/>
        <v>3.3945596224948843E-3</v>
      </c>
      <c r="K61" s="2">
        <f>carbondioxide!S161</f>
        <v>279.71187595463942</v>
      </c>
      <c r="L61" s="2">
        <f t="shared" si="3"/>
        <v>9.0890942720225007E-2</v>
      </c>
      <c r="M61" s="2">
        <f t="shared" si="6"/>
        <v>3.5833893392951316E-2</v>
      </c>
      <c r="N61" s="2">
        <f t="shared" si="4"/>
        <v>3.3945596224948843E-3</v>
      </c>
    </row>
    <row r="62" spans="1:14" x14ac:dyDescent="0.3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5"/>
        <v>3.747087067667898E-2</v>
      </c>
      <c r="J62" s="2">
        <f t="shared" si="2"/>
        <v>3.5788150383110769E-3</v>
      </c>
      <c r="K62" s="2">
        <f>carbondioxide!S162</f>
        <v>279.92603869132455</v>
      </c>
      <c r="L62" s="2">
        <f t="shared" si="3"/>
        <v>9.4985628470460007E-2</v>
      </c>
      <c r="M62" s="2">
        <f t="shared" si="6"/>
        <v>3.747087067667898E-2</v>
      </c>
      <c r="N62" s="2">
        <f t="shared" si="4"/>
        <v>3.5788150383110769E-3</v>
      </c>
    </row>
    <row r="63" spans="1:14" x14ac:dyDescent="0.3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5"/>
        <v>3.918461892109458E-2</v>
      </c>
      <c r="J63" s="2">
        <f t="shared" si="2"/>
        <v>3.7713219143370065E-3</v>
      </c>
      <c r="K63" s="2">
        <f>carbondioxide!S163</f>
        <v>280.1563269502202</v>
      </c>
      <c r="L63" s="2">
        <f t="shared" si="3"/>
        <v>9.9385132293830836E-2</v>
      </c>
      <c r="M63" s="2">
        <f t="shared" si="6"/>
        <v>3.918461892109458E-2</v>
      </c>
      <c r="N63" s="2">
        <f t="shared" si="4"/>
        <v>3.7713219143370065E-3</v>
      </c>
    </row>
    <row r="64" spans="1:14" x14ac:dyDescent="0.3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5"/>
        <v>4.0989997424390717E-2</v>
      </c>
      <c r="J64" s="2">
        <f t="shared" si="2"/>
        <v>3.9724694413353894E-3</v>
      </c>
      <c r="K64" s="2">
        <f>carbondioxide!S164</f>
        <v>280.41768683821363</v>
      </c>
      <c r="L64" s="2">
        <f t="shared" si="3"/>
        <v>0.10437385980416397</v>
      </c>
      <c r="M64" s="2">
        <f t="shared" si="6"/>
        <v>4.0989997424390717E-2</v>
      </c>
      <c r="N64" s="2">
        <f t="shared" si="4"/>
        <v>3.9724694413353894E-3</v>
      </c>
    </row>
    <row r="65" spans="1:14" x14ac:dyDescent="0.3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5"/>
        <v>4.2871368274712301E-2</v>
      </c>
      <c r="J65" s="2">
        <f t="shared" si="2"/>
        <v>4.1827290002791435E-3</v>
      </c>
      <c r="K65" s="2">
        <f>carbondioxide!S165</f>
        <v>280.65667420452883</v>
      </c>
      <c r="L65" s="2">
        <f t="shared" si="3"/>
        <v>0.10893148202284685</v>
      </c>
      <c r="M65" s="2">
        <f t="shared" si="6"/>
        <v>4.2871368274712301E-2</v>
      </c>
      <c r="N65" s="2">
        <f t="shared" si="4"/>
        <v>4.1827290002791435E-3</v>
      </c>
    </row>
    <row r="66" spans="1:14" x14ac:dyDescent="0.3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5"/>
        <v>4.4832938889018327E-2</v>
      </c>
      <c r="J66" s="2">
        <f t="shared" si="2"/>
        <v>4.4024804713579235E-3</v>
      </c>
      <c r="K66" s="2">
        <f>carbondioxide!S166</f>
        <v>280.90773006382392</v>
      </c>
      <c r="L66" s="2">
        <f t="shared" si="3"/>
        <v>0.11371507915437259</v>
      </c>
      <c r="M66" s="2">
        <f t="shared" si="6"/>
        <v>4.4832938889018327E-2</v>
      </c>
      <c r="N66" s="2">
        <f t="shared" si="4"/>
        <v>4.4024804713579235E-3</v>
      </c>
    </row>
    <row r="67" spans="1:14" x14ac:dyDescent="0.3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5"/>
        <v>4.6878225278025966E-2</v>
      </c>
      <c r="J67" s="2">
        <f t="shared" si="2"/>
        <v>4.6321254751702347E-3</v>
      </c>
      <c r="K67" s="2">
        <f>carbondioxide!S167</f>
        <v>281.16989392203794</v>
      </c>
      <c r="L67" s="2">
        <f t="shared" si="3"/>
        <v>0.11870576614599419</v>
      </c>
      <c r="M67" s="2">
        <f t="shared" si="6"/>
        <v>4.6878225278025966E-2</v>
      </c>
      <c r="N67" s="2">
        <f t="shared" si="4"/>
        <v>4.6321254751702347E-3</v>
      </c>
    </row>
    <row r="68" spans="1:14" x14ac:dyDescent="0.3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5"/>
        <v>4.9005965557766346E-2</v>
      </c>
      <c r="J68" s="2">
        <f t="shared" si="2"/>
        <v>4.872083322050455E-3</v>
      </c>
      <c r="K68" s="2">
        <f>carbondioxide!S168</f>
        <v>281.43485297940884</v>
      </c>
      <c r="L68" s="2">
        <f t="shared" si="3"/>
        <v>0.12374493820965522</v>
      </c>
      <c r="M68" s="2">
        <f t="shared" si="6"/>
        <v>4.9005965557766346E-2</v>
      </c>
      <c r="N68" s="2">
        <f t="shared" si="4"/>
        <v>4.872083322050455E-3</v>
      </c>
    </row>
    <row r="69" spans="1:14" x14ac:dyDescent="0.3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5"/>
        <v>5.12218738923522E-2</v>
      </c>
      <c r="J69" s="2">
        <f t="shared" si="2"/>
        <v>5.1227637731493213E-3</v>
      </c>
      <c r="K69" s="2">
        <f>carbondioxide!S169</f>
        <v>281.71502369663347</v>
      </c>
      <c r="L69" s="2">
        <f t="shared" si="3"/>
        <v>0.12906825806782743</v>
      </c>
      <c r="M69" s="2">
        <f t="shared" si="6"/>
        <v>5.12218738923522E-2</v>
      </c>
      <c r="N69" s="2">
        <f t="shared" si="4"/>
        <v>5.1227637731493213E-3</v>
      </c>
    </row>
    <row r="70" spans="1:14" x14ac:dyDescent="0.3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5"/>
        <v>5.3536627533307124E-2</v>
      </c>
      <c r="J70" s="2">
        <f t="shared" si="2"/>
        <v>5.3846067186263937E-3</v>
      </c>
      <c r="K70" s="2">
        <f>carbondioxide!S170</f>
        <v>282.01967829108679</v>
      </c>
      <c r="L70" s="2">
        <f t="shared" si="3"/>
        <v>0.13485077325893641</v>
      </c>
      <c r="M70" s="2">
        <f t="shared" si="6"/>
        <v>5.3536627533307124E-2</v>
      </c>
      <c r="N70" s="2">
        <f t="shared" si="4"/>
        <v>5.3846067186263937E-3</v>
      </c>
    </row>
    <row r="71" spans="1:14" x14ac:dyDescent="0.3">
      <c r="A71" s="9">
        <v>1915</v>
      </c>
      <c r="B71" s="9">
        <v>-9.6000000000000002E-2</v>
      </c>
      <c r="C71" s="9">
        <f t="shared" ref="C71:C134" si="7">B71-C$4</f>
        <v>0.20139999999999988</v>
      </c>
      <c r="G71" s="2">
        <f>carbondioxide!L171</f>
        <v>282.27409334305258</v>
      </c>
      <c r="H71" s="2">
        <f t="shared" ref="H71:H134" si="8">H$3*LN(G71/G$3)</f>
        <v>0.1396749293586953</v>
      </c>
      <c r="I71" s="2">
        <f t="shared" si="5"/>
        <v>5.5918861583819202E-2</v>
      </c>
      <c r="J71" s="2">
        <f t="shared" ref="J71:J134" si="9">J70+J$3*(I70-J70)</f>
        <v>5.6581101968537807E-3</v>
      </c>
      <c r="K71" s="2">
        <f>carbondioxide!S171</f>
        <v>282.27409334305258</v>
      </c>
      <c r="L71" s="2">
        <f t="shared" ref="L71:L134" si="10">L$3*LN(K71/K$3)</f>
        <v>0.1396749293586953</v>
      </c>
      <c r="M71" s="2">
        <f t="shared" si="6"/>
        <v>5.5918861583819202E-2</v>
      </c>
      <c r="N71" s="2">
        <f t="shared" ref="N71:N134" si="11">N70+N$3*(M70-N70)</f>
        <v>5.6581101968537807E-3</v>
      </c>
    </row>
    <row r="72" spans="1:14" x14ac:dyDescent="0.3">
      <c r="A72" s="9">
        <v>1916</v>
      </c>
      <c r="B72" s="9">
        <v>-0.35699999999999998</v>
      </c>
      <c r="C72" s="9">
        <f t="shared" si="7"/>
        <v>-5.9600000000000097E-2</v>
      </c>
      <c r="G72" s="2">
        <f>carbondioxide!L172</f>
        <v>282.51984749413043</v>
      </c>
      <c r="H72" s="2">
        <f t="shared" si="8"/>
        <v>0.1443307328161258</v>
      </c>
      <c r="I72" s="2">
        <f t="shared" ref="I72:I135" si="12">I71+I$3*(I$4*H72-I71)+I$5*(J71-I71)</f>
        <v>5.8361484989191074E-2</v>
      </c>
      <c r="J72" s="2">
        <f t="shared" si="9"/>
        <v>5.9435912647317441E-3</v>
      </c>
      <c r="K72" s="2">
        <f>carbondioxide!S172</f>
        <v>282.51984749413043</v>
      </c>
      <c r="L72" s="2">
        <f t="shared" si="10"/>
        <v>0.1443307328161258</v>
      </c>
      <c r="M72" s="2">
        <f t="shared" ref="M72:M135" si="13">M71+M$3*(M$4*L72-M71)+M$5*(N71-M71)</f>
        <v>5.8361484989191074E-2</v>
      </c>
      <c r="N72" s="2">
        <f t="shared" si="11"/>
        <v>5.9435912647317441E-3</v>
      </c>
    </row>
    <row r="73" spans="1:14" x14ac:dyDescent="0.3">
      <c r="A73" s="9">
        <v>1917</v>
      </c>
      <c r="B73" s="9">
        <v>-0.66800000000000004</v>
      </c>
      <c r="C73" s="9">
        <f t="shared" si="7"/>
        <v>-0.37060000000000015</v>
      </c>
      <c r="G73" s="2">
        <f>carbondioxide!L173</f>
        <v>282.79243384820057</v>
      </c>
      <c r="H73" s="2">
        <f t="shared" si="8"/>
        <v>0.14949013640748537</v>
      </c>
      <c r="I73" s="2">
        <f t="shared" si="12"/>
        <v>6.0877406442914832E-2</v>
      </c>
      <c r="J73" s="2">
        <f t="shared" si="9"/>
        <v>6.2413249010866735E-3</v>
      </c>
      <c r="K73" s="2">
        <f>carbondioxide!S173</f>
        <v>282.79243384820057</v>
      </c>
      <c r="L73" s="2">
        <f t="shared" si="10"/>
        <v>0.14949013640748537</v>
      </c>
      <c r="M73" s="2">
        <f t="shared" si="13"/>
        <v>6.0877406442914832E-2</v>
      </c>
      <c r="N73" s="2">
        <f t="shared" si="11"/>
        <v>6.2413249010866735E-3</v>
      </c>
    </row>
    <row r="74" spans="1:14" x14ac:dyDescent="0.3">
      <c r="A74" s="9">
        <v>1918</v>
      </c>
      <c r="B74" s="9">
        <v>-0.46400000000000002</v>
      </c>
      <c r="C74" s="9">
        <f t="shared" si="7"/>
        <v>-0.16660000000000014</v>
      </c>
      <c r="G74" s="2">
        <f>carbondioxide!L174</f>
        <v>283.08582201038428</v>
      </c>
      <c r="H74" s="2">
        <f t="shared" si="8"/>
        <v>0.15503771414907191</v>
      </c>
      <c r="I74" s="2">
        <f t="shared" si="12"/>
        <v>6.3475716018011441E-2</v>
      </c>
      <c r="J74" s="2">
        <f t="shared" si="9"/>
        <v>6.5516578442442576E-3</v>
      </c>
      <c r="K74" s="2">
        <f>carbondioxide!S174</f>
        <v>283.08582201038428</v>
      </c>
      <c r="L74" s="2">
        <f t="shared" si="10"/>
        <v>0.15503771414907191</v>
      </c>
      <c r="M74" s="2">
        <f t="shared" si="13"/>
        <v>6.3475716018011441E-2</v>
      </c>
      <c r="N74" s="2">
        <f t="shared" si="11"/>
        <v>6.5516578442442576E-3</v>
      </c>
    </row>
    <row r="75" spans="1:14" x14ac:dyDescent="0.3">
      <c r="A75" s="9">
        <v>1919</v>
      </c>
      <c r="B75" s="9">
        <v>-0.26700000000000002</v>
      </c>
      <c r="C75" s="9">
        <f t="shared" si="7"/>
        <v>3.0399999999999872E-2</v>
      </c>
      <c r="G75" s="2">
        <f>carbondioxide!L175</f>
        <v>283.36473673587744</v>
      </c>
      <c r="H75" s="2">
        <f t="shared" si="8"/>
        <v>0.16030629012253247</v>
      </c>
      <c r="I75" s="2">
        <f t="shared" si="12"/>
        <v>6.6145583507941169E-2</v>
      </c>
      <c r="J75" s="2">
        <f t="shared" si="9"/>
        <v>6.8749864946712549E-3</v>
      </c>
      <c r="K75" s="2">
        <f>carbondioxide!S175</f>
        <v>283.36473673587744</v>
      </c>
      <c r="L75" s="2">
        <f t="shared" si="10"/>
        <v>0.16030629012253247</v>
      </c>
      <c r="M75" s="2">
        <f t="shared" si="13"/>
        <v>6.6145583507941169E-2</v>
      </c>
      <c r="N75" s="2">
        <f t="shared" si="11"/>
        <v>6.8749864946712549E-3</v>
      </c>
    </row>
    <row r="76" spans="1:14" x14ac:dyDescent="0.3">
      <c r="A76" s="9">
        <v>1920</v>
      </c>
      <c r="B76" s="9">
        <v>-0.307</v>
      </c>
      <c r="C76" s="9">
        <f t="shared" si="7"/>
        <v>-9.6000000000001084E-3</v>
      </c>
      <c r="G76" s="2">
        <f>carbondioxide!L176</f>
        <v>283.57834066581739</v>
      </c>
      <c r="H76" s="2">
        <f t="shared" si="8"/>
        <v>0.16433766866758526</v>
      </c>
      <c r="I76" s="2">
        <f t="shared" si="12"/>
        <v>6.8848356260846663E-2</v>
      </c>
      <c r="J76" s="2">
        <f t="shared" si="9"/>
        <v>7.2116434857066279E-3</v>
      </c>
      <c r="K76" s="2">
        <f>carbondioxide!S176</f>
        <v>283.57834066581739</v>
      </c>
      <c r="L76" s="2">
        <f t="shared" si="10"/>
        <v>0.16433766866758526</v>
      </c>
      <c r="M76" s="2">
        <f t="shared" si="13"/>
        <v>6.8848356260846663E-2</v>
      </c>
      <c r="N76" s="2">
        <f t="shared" si="11"/>
        <v>7.2116434857066279E-3</v>
      </c>
    </row>
    <row r="77" spans="1:14" x14ac:dyDescent="0.3">
      <c r="A77" s="9">
        <v>1921</v>
      </c>
      <c r="B77" s="9">
        <v>-0.16</v>
      </c>
      <c r="C77" s="9">
        <f t="shared" si="7"/>
        <v>0.13739999999999988</v>
      </c>
      <c r="G77" s="2">
        <f>carbondioxide!L177</f>
        <v>283.85075497057267</v>
      </c>
      <c r="H77" s="2">
        <f t="shared" si="8"/>
        <v>0.16947458058704029</v>
      </c>
      <c r="I77" s="2">
        <f t="shared" si="12"/>
        <v>7.1615563487529135E-2</v>
      </c>
      <c r="J77" s="2">
        <f t="shared" si="9"/>
        <v>7.5617400142694233E-3</v>
      </c>
      <c r="K77" s="2">
        <f>carbondioxide!S177</f>
        <v>283.85075497057267</v>
      </c>
      <c r="L77" s="2">
        <f t="shared" si="10"/>
        <v>0.16947458058704029</v>
      </c>
      <c r="M77" s="2">
        <f t="shared" si="13"/>
        <v>7.1615563487529135E-2</v>
      </c>
      <c r="N77" s="2">
        <f t="shared" si="11"/>
        <v>7.5617400142694233E-3</v>
      </c>
    </row>
    <row r="78" spans="1:14" x14ac:dyDescent="0.3">
      <c r="A78" s="9">
        <v>1922</v>
      </c>
      <c r="B78" s="9">
        <v>-0.26500000000000001</v>
      </c>
      <c r="C78" s="9">
        <f t="shared" si="7"/>
        <v>3.2399999999999873E-2</v>
      </c>
      <c r="G78" s="2">
        <f>carbondioxide!L178</f>
        <v>284.05807303274543</v>
      </c>
      <c r="H78" s="2">
        <f t="shared" si="8"/>
        <v>0.17338067123822554</v>
      </c>
      <c r="I78" s="2">
        <f t="shared" si="12"/>
        <v>7.4408978278973359E-2</v>
      </c>
      <c r="J78" s="2">
        <f t="shared" si="9"/>
        <v>7.9255657315975385E-3</v>
      </c>
      <c r="K78" s="2">
        <f>carbondioxide!S178</f>
        <v>284.05807303274543</v>
      </c>
      <c r="L78" s="2">
        <f t="shared" si="10"/>
        <v>0.17338067123822554</v>
      </c>
      <c r="M78" s="2">
        <f t="shared" si="13"/>
        <v>7.4408978278973359E-2</v>
      </c>
      <c r="N78" s="2">
        <f t="shared" si="11"/>
        <v>7.9255657315975385E-3</v>
      </c>
    </row>
    <row r="79" spans="1:14" x14ac:dyDescent="0.3">
      <c r="A79" s="9">
        <v>1923</v>
      </c>
      <c r="B79" s="9">
        <v>-0.28799999999999998</v>
      </c>
      <c r="C79" s="9">
        <f t="shared" si="7"/>
        <v>9.3999999999999084E-3</v>
      </c>
      <c r="G79" s="2">
        <f>carbondioxide!L179</f>
        <v>284.28467057452542</v>
      </c>
      <c r="H79" s="2">
        <f t="shared" si="8"/>
        <v>0.17764674809552605</v>
      </c>
      <c r="I79" s="2">
        <f t="shared" si="12"/>
        <v>7.7238425583046846E-2</v>
      </c>
      <c r="J79" s="2">
        <f t="shared" si="9"/>
        <v>8.3031915148666334E-3</v>
      </c>
      <c r="K79" s="2">
        <f>carbondioxide!S179</f>
        <v>284.28467057452542</v>
      </c>
      <c r="L79" s="2">
        <f t="shared" si="10"/>
        <v>0.17764674809552605</v>
      </c>
      <c r="M79" s="2">
        <f t="shared" si="13"/>
        <v>7.7238425583046846E-2</v>
      </c>
      <c r="N79" s="2">
        <f t="shared" si="11"/>
        <v>8.3031915148666334E-3</v>
      </c>
    </row>
    <row r="80" spans="1:14" x14ac:dyDescent="0.3">
      <c r="A80" s="9">
        <v>1924</v>
      </c>
      <c r="B80" s="9">
        <v>-0.37</v>
      </c>
      <c r="C80" s="9">
        <f t="shared" si="7"/>
        <v>-7.2600000000000109E-2</v>
      </c>
      <c r="G80" s="2">
        <f>carbondioxide!L180</f>
        <v>284.56774992684393</v>
      </c>
      <c r="H80" s="2">
        <f t="shared" si="8"/>
        <v>0.18297141440733752</v>
      </c>
      <c r="I80" s="2">
        <f t="shared" si="12"/>
        <v>8.0133954235709098E-2</v>
      </c>
      <c r="J80" s="2">
        <f t="shared" si="9"/>
        <v>8.6947436443738976E-3</v>
      </c>
      <c r="K80" s="2">
        <f>carbondioxide!S180</f>
        <v>284.56774992684393</v>
      </c>
      <c r="L80" s="2">
        <f t="shared" si="10"/>
        <v>0.18297141440733752</v>
      </c>
      <c r="M80" s="2">
        <f t="shared" si="13"/>
        <v>8.0133954235709098E-2</v>
      </c>
      <c r="N80" s="2">
        <f t="shared" si="11"/>
        <v>8.6947436443738976E-3</v>
      </c>
    </row>
    <row r="81" spans="1:14" x14ac:dyDescent="0.3">
      <c r="A81" s="9">
        <v>1925</v>
      </c>
      <c r="B81" s="9">
        <v>-0.28000000000000003</v>
      </c>
      <c r="C81" s="9">
        <f t="shared" si="7"/>
        <v>1.739999999999986E-2</v>
      </c>
      <c r="G81" s="2">
        <f>carbondioxide!L181</f>
        <v>284.84188260624722</v>
      </c>
      <c r="H81" s="2">
        <f t="shared" si="8"/>
        <v>0.18812274963007458</v>
      </c>
      <c r="I81" s="2">
        <f t="shared" si="12"/>
        <v>8.3088389618400732E-2</v>
      </c>
      <c r="J81" s="2">
        <f t="shared" si="9"/>
        <v>9.100518360532682E-3</v>
      </c>
      <c r="K81" s="2">
        <f>carbondioxide!S181</f>
        <v>284.84188260624722</v>
      </c>
      <c r="L81" s="2">
        <f t="shared" si="10"/>
        <v>0.18812274963007458</v>
      </c>
      <c r="M81" s="2">
        <f t="shared" si="13"/>
        <v>8.3088389618400732E-2</v>
      </c>
      <c r="N81" s="2">
        <f t="shared" si="11"/>
        <v>9.100518360532682E-3</v>
      </c>
    </row>
    <row r="82" spans="1:14" x14ac:dyDescent="0.3">
      <c r="A82" s="9">
        <v>1926</v>
      </c>
      <c r="B82" s="9">
        <v>-6.7000000000000004E-2</v>
      </c>
      <c r="C82" s="9">
        <f t="shared" si="7"/>
        <v>0.23039999999999988</v>
      </c>
      <c r="G82" s="2">
        <f>carbondioxide!L182</f>
        <v>285.11715389581775</v>
      </c>
      <c r="H82" s="2">
        <f t="shared" si="8"/>
        <v>0.19329049474644777</v>
      </c>
      <c r="I82" s="2">
        <f t="shared" si="12"/>
        <v>8.610037659936258E-2</v>
      </c>
      <c r="J82" s="2">
        <f t="shared" si="9"/>
        <v>9.5207694692773723E-3</v>
      </c>
      <c r="K82" s="2">
        <f>carbondioxide!S182</f>
        <v>285.11715389581775</v>
      </c>
      <c r="L82" s="2">
        <f t="shared" si="10"/>
        <v>0.19329049474644777</v>
      </c>
      <c r="M82" s="2">
        <f t="shared" si="13"/>
        <v>8.610037659936258E-2</v>
      </c>
      <c r="N82" s="2">
        <f t="shared" si="11"/>
        <v>9.5207694692773723E-3</v>
      </c>
    </row>
    <row r="83" spans="1:14" x14ac:dyDescent="0.3">
      <c r="A83" s="9">
        <v>1927</v>
      </c>
      <c r="B83" s="9">
        <v>-0.23899999999999999</v>
      </c>
      <c r="C83" s="9">
        <f t="shared" si="7"/>
        <v>5.8399999999999896E-2</v>
      </c>
      <c r="G83" s="2">
        <f>carbondioxide!L183</f>
        <v>285.39193708333994</v>
      </c>
      <c r="H83" s="2">
        <f t="shared" si="8"/>
        <v>0.1984441029541594</v>
      </c>
      <c r="I83" s="2">
        <f t="shared" si="12"/>
        <v>8.9167708166425025E-2</v>
      </c>
      <c r="J83" s="2">
        <f t="shared" si="9"/>
        <v>9.955741637776256E-3</v>
      </c>
      <c r="K83" s="2">
        <f>carbondioxide!S183</f>
        <v>285.39193708333994</v>
      </c>
      <c r="L83" s="2">
        <f t="shared" si="10"/>
        <v>0.1984441029541594</v>
      </c>
      <c r="M83" s="2">
        <f t="shared" si="13"/>
        <v>8.9167708166425025E-2</v>
      </c>
      <c r="N83" s="2">
        <f t="shared" si="11"/>
        <v>9.955741637776256E-3</v>
      </c>
    </row>
    <row r="84" spans="1:14" x14ac:dyDescent="0.3">
      <c r="A84" s="9">
        <v>1928</v>
      </c>
      <c r="B84" s="9">
        <v>-0.161</v>
      </c>
      <c r="C84" s="9">
        <f t="shared" si="7"/>
        <v>0.13639999999999988</v>
      </c>
      <c r="G84" s="2">
        <f>carbondioxide!L184</f>
        <v>285.69983132344504</v>
      </c>
      <c r="H84" s="2">
        <f t="shared" si="8"/>
        <v>0.20421282327297943</v>
      </c>
      <c r="I84" s="2">
        <f t="shared" si="12"/>
        <v>9.2306759438297498E-2</v>
      </c>
      <c r="J84" s="2">
        <f t="shared" si="9"/>
        <v>1.0405665607658982E-2</v>
      </c>
      <c r="K84" s="2">
        <f>carbondioxide!S184</f>
        <v>285.69983132344504</v>
      </c>
      <c r="L84" s="2">
        <f t="shared" si="10"/>
        <v>0.20421282327297943</v>
      </c>
      <c r="M84" s="2">
        <f t="shared" si="13"/>
        <v>9.2306759438297498E-2</v>
      </c>
      <c r="N84" s="2">
        <f t="shared" si="11"/>
        <v>1.0405665607658982E-2</v>
      </c>
    </row>
    <row r="85" spans="1:14" x14ac:dyDescent="0.3">
      <c r="A85" s="9">
        <v>1929</v>
      </c>
      <c r="B85" s="9">
        <v>-0.42699999999999999</v>
      </c>
      <c r="C85" s="9">
        <f t="shared" si="7"/>
        <v>-0.1296000000000001</v>
      </c>
      <c r="G85" s="2">
        <f>carbondioxide!L185</f>
        <v>286.00338371617079</v>
      </c>
      <c r="H85" s="2">
        <f t="shared" si="8"/>
        <v>0.20989411178412948</v>
      </c>
      <c r="I85" s="2">
        <f t="shared" si="12"/>
        <v>9.5512703889939085E-2</v>
      </c>
      <c r="J85" s="2">
        <f t="shared" si="9"/>
        <v>1.0870863820617008E-2</v>
      </c>
      <c r="K85" s="2">
        <f>carbondioxide!S185</f>
        <v>286.00338371617079</v>
      </c>
      <c r="L85" s="2">
        <f t="shared" si="10"/>
        <v>0.20989411178412948</v>
      </c>
      <c r="M85" s="2">
        <f t="shared" si="13"/>
        <v>9.5512703889939085E-2</v>
      </c>
      <c r="N85" s="2">
        <f t="shared" si="11"/>
        <v>1.0870863820617008E-2</v>
      </c>
    </row>
    <row r="86" spans="1:14" x14ac:dyDescent="0.3">
      <c r="A86" s="9">
        <v>1930</v>
      </c>
      <c r="B86" s="9">
        <v>-0.14099999999999999</v>
      </c>
      <c r="C86" s="9">
        <f t="shared" si="7"/>
        <v>0.1563999999999999</v>
      </c>
      <c r="G86" s="2">
        <f>carbondioxide!L186</f>
        <v>286.3395491918323</v>
      </c>
      <c r="H86" s="2">
        <f t="shared" si="8"/>
        <v>0.21617875477767559</v>
      </c>
      <c r="I86" s="2">
        <f t="shared" si="12"/>
        <v>9.8801194033327683E-2</v>
      </c>
      <c r="J86" s="2">
        <f t="shared" si="9"/>
        <v>1.1351629472210757E-2</v>
      </c>
      <c r="K86" s="2">
        <f>carbondioxide!S186</f>
        <v>286.3395491918323</v>
      </c>
      <c r="L86" s="2">
        <f t="shared" si="10"/>
        <v>0.21617875477767559</v>
      </c>
      <c r="M86" s="2">
        <f t="shared" si="13"/>
        <v>9.8801194033327683E-2</v>
      </c>
      <c r="N86" s="2">
        <f t="shared" si="11"/>
        <v>1.1351629472210757E-2</v>
      </c>
    </row>
    <row r="87" spans="1:14" x14ac:dyDescent="0.3">
      <c r="A87" s="9">
        <v>1931</v>
      </c>
      <c r="B87" s="9">
        <v>-0.13500000000000001</v>
      </c>
      <c r="C87" s="9">
        <f t="shared" si="7"/>
        <v>0.16239999999999988</v>
      </c>
      <c r="G87" s="2">
        <f>carbondioxide!L187</f>
        <v>286.62599031076252</v>
      </c>
      <c r="H87" s="2">
        <f t="shared" si="8"/>
        <v>0.22152797740378574</v>
      </c>
      <c r="I87" s="2">
        <f t="shared" si="12"/>
        <v>0.10214210971757685</v>
      </c>
      <c r="J87" s="2">
        <f t="shared" si="9"/>
        <v>1.1848342998917901E-2</v>
      </c>
      <c r="K87" s="2">
        <f>carbondioxide!S187</f>
        <v>286.62599031076252</v>
      </c>
      <c r="L87" s="2">
        <f t="shared" si="10"/>
        <v>0.22152797740378574</v>
      </c>
      <c r="M87" s="2">
        <f t="shared" si="13"/>
        <v>0.10214210971757685</v>
      </c>
      <c r="N87" s="2">
        <f t="shared" si="11"/>
        <v>1.1848342998917901E-2</v>
      </c>
    </row>
    <row r="88" spans="1:14" x14ac:dyDescent="0.3">
      <c r="A88" s="9">
        <v>1932</v>
      </c>
      <c r="B88" s="9">
        <v>-0.08</v>
      </c>
      <c r="C88" s="9">
        <f t="shared" si="7"/>
        <v>0.21739999999999987</v>
      </c>
      <c r="G88" s="2">
        <f>carbondioxide!L188</f>
        <v>286.85640469937374</v>
      </c>
      <c r="H88" s="2">
        <f t="shared" si="8"/>
        <v>0.22582703542588944</v>
      </c>
      <c r="I88" s="2">
        <f t="shared" si="12"/>
        <v>0.10550295209251202</v>
      </c>
      <c r="J88" s="2">
        <f t="shared" si="9"/>
        <v>1.2361211593879883E-2</v>
      </c>
      <c r="K88" s="2">
        <f>carbondioxide!S188</f>
        <v>286.85640469937374</v>
      </c>
      <c r="L88" s="2">
        <f t="shared" si="10"/>
        <v>0.22582703542588944</v>
      </c>
      <c r="M88" s="2">
        <f t="shared" si="13"/>
        <v>0.10550295209251202</v>
      </c>
      <c r="N88" s="2">
        <f t="shared" si="11"/>
        <v>1.2361211593879883E-2</v>
      </c>
    </row>
    <row r="89" spans="1:14" x14ac:dyDescent="0.3">
      <c r="A89" s="9">
        <v>1933</v>
      </c>
      <c r="B89" s="9">
        <v>-0.28100000000000003</v>
      </c>
      <c r="C89" s="9">
        <f t="shared" si="7"/>
        <v>1.6399999999999859E-2</v>
      </c>
      <c r="G89" s="2">
        <f>carbondioxide!L189</f>
        <v>287.04325876279489</v>
      </c>
      <c r="H89" s="2">
        <f t="shared" si="8"/>
        <v>0.22931081260253522</v>
      </c>
      <c r="I89" s="2">
        <f t="shared" si="12"/>
        <v>0.10885920407479248</v>
      </c>
      <c r="J89" s="2">
        <f t="shared" si="9"/>
        <v>1.2890256679912114E-2</v>
      </c>
      <c r="K89" s="2">
        <f>carbondioxide!S189</f>
        <v>287.04325876279489</v>
      </c>
      <c r="L89" s="2">
        <f t="shared" si="10"/>
        <v>0.22931081260253522</v>
      </c>
      <c r="M89" s="2">
        <f t="shared" si="13"/>
        <v>0.10885920407479248</v>
      </c>
      <c r="N89" s="2">
        <f t="shared" si="11"/>
        <v>1.2890256679912114E-2</v>
      </c>
    </row>
    <row r="90" spans="1:14" x14ac:dyDescent="0.3">
      <c r="A90" s="9">
        <v>1934</v>
      </c>
      <c r="B90" s="9">
        <v>-7.0000000000000007E-2</v>
      </c>
      <c r="C90" s="9">
        <f t="shared" si="7"/>
        <v>0.22739999999999988</v>
      </c>
      <c r="G90" s="2">
        <f>carbondioxide!L190</f>
        <v>287.25352066893055</v>
      </c>
      <c r="H90" s="2">
        <f t="shared" si="8"/>
        <v>0.23322830365725103</v>
      </c>
      <c r="I90" s="2">
        <f t="shared" si="12"/>
        <v>0.11222389287601003</v>
      </c>
      <c r="J90" s="2">
        <f t="shared" si="9"/>
        <v>1.3435360301115034E-2</v>
      </c>
      <c r="K90" s="2">
        <f>carbondioxide!S190</f>
        <v>287.25352066893055</v>
      </c>
      <c r="L90" s="2">
        <f t="shared" si="10"/>
        <v>0.23322830365725103</v>
      </c>
      <c r="M90" s="2">
        <f t="shared" si="13"/>
        <v>0.11222389287601003</v>
      </c>
      <c r="N90" s="2">
        <f t="shared" si="11"/>
        <v>1.3435360301115034E-2</v>
      </c>
    </row>
    <row r="91" spans="1:14" x14ac:dyDescent="0.3">
      <c r="A91" s="9">
        <v>1935</v>
      </c>
      <c r="B91" s="9">
        <v>-0.16800000000000001</v>
      </c>
      <c r="C91" s="9">
        <f t="shared" si="7"/>
        <v>0.12939999999999988</v>
      </c>
      <c r="G91" s="2">
        <f>carbondioxide!L191</f>
        <v>287.50068678885862</v>
      </c>
      <c r="H91" s="2">
        <f t="shared" si="8"/>
        <v>0.23782970998354333</v>
      </c>
      <c r="I91" s="2">
        <f t="shared" si="12"/>
        <v>0.1156169741493546</v>
      </c>
      <c r="J91" s="2">
        <f t="shared" si="9"/>
        <v>1.3996479166140437E-2</v>
      </c>
      <c r="K91" s="2">
        <f>carbondioxide!S191</f>
        <v>287.50068678885862</v>
      </c>
      <c r="L91" s="2">
        <f t="shared" si="10"/>
        <v>0.23782970998354333</v>
      </c>
      <c r="M91" s="2">
        <f t="shared" si="13"/>
        <v>0.1156169741493546</v>
      </c>
      <c r="N91" s="2">
        <f t="shared" si="11"/>
        <v>1.3996479166140437E-2</v>
      </c>
    </row>
    <row r="92" spans="1:14" x14ac:dyDescent="0.3">
      <c r="A92" s="9">
        <v>1936</v>
      </c>
      <c r="B92" s="9">
        <v>-0.115</v>
      </c>
      <c r="C92" s="9">
        <f t="shared" si="7"/>
        <v>0.1823999999999999</v>
      </c>
      <c r="G92" s="2">
        <f>carbondioxide!L192</f>
        <v>287.76998612133667</v>
      </c>
      <c r="H92" s="2">
        <f t="shared" si="8"/>
        <v>0.24283866177561847</v>
      </c>
      <c r="I92" s="2">
        <f t="shared" si="12"/>
        <v>0.11904961647345401</v>
      </c>
      <c r="J92" s="2">
        <f t="shared" si="9"/>
        <v>1.4573683577645094E-2</v>
      </c>
      <c r="K92" s="2">
        <f>carbondioxide!S192</f>
        <v>287.76998612133667</v>
      </c>
      <c r="L92" s="2">
        <f t="shared" si="10"/>
        <v>0.24283866177561847</v>
      </c>
      <c r="M92" s="2">
        <f t="shared" si="13"/>
        <v>0.11904961647345401</v>
      </c>
      <c r="N92" s="2">
        <f t="shared" si="11"/>
        <v>1.4573683577645094E-2</v>
      </c>
    </row>
    <row r="93" spans="1:14" x14ac:dyDescent="0.3">
      <c r="A93" s="9">
        <v>1937</v>
      </c>
      <c r="B93" s="9">
        <v>-7.1999999999999995E-2</v>
      </c>
      <c r="C93" s="9">
        <f t="shared" si="7"/>
        <v>0.22539999999999988</v>
      </c>
      <c r="G93" s="2">
        <f>carbondioxide!L193</f>
        <v>288.08334642406845</v>
      </c>
      <c r="H93" s="2">
        <f t="shared" si="8"/>
        <v>0.24866124780697024</v>
      </c>
      <c r="I93" s="2">
        <f t="shared" si="12"/>
        <v>0.12254456453151981</v>
      </c>
      <c r="J93" s="2">
        <f t="shared" si="9"/>
        <v>1.5167106876493289E-2</v>
      </c>
      <c r="K93" s="2">
        <f>carbondioxide!S193</f>
        <v>288.08334642406845</v>
      </c>
      <c r="L93" s="2">
        <f t="shared" si="10"/>
        <v>0.24866124780697024</v>
      </c>
      <c r="M93" s="2">
        <f t="shared" si="13"/>
        <v>0.12254456453151981</v>
      </c>
      <c r="N93" s="2">
        <f t="shared" si="11"/>
        <v>1.5167106876493289E-2</v>
      </c>
    </row>
    <row r="94" spans="1:14" x14ac:dyDescent="0.3">
      <c r="A94" s="9">
        <v>1938</v>
      </c>
      <c r="B94" s="9">
        <v>0.10199999999999999</v>
      </c>
      <c r="C94" s="9">
        <f t="shared" si="7"/>
        <v>0.39939999999999987</v>
      </c>
      <c r="G94" s="2">
        <f>carbondioxide!L194</f>
        <v>288.42735816366667</v>
      </c>
      <c r="H94" s="2">
        <f t="shared" si="8"/>
        <v>0.25504608337254531</v>
      </c>
      <c r="I94" s="2">
        <f t="shared" si="12"/>
        <v>0.12611642011793292</v>
      </c>
      <c r="J94" s="2">
        <f t="shared" si="9"/>
        <v>1.577701083597384E-2</v>
      </c>
      <c r="K94" s="2">
        <f>carbondioxide!S194</f>
        <v>288.42735816366667</v>
      </c>
      <c r="L94" s="2">
        <f t="shared" si="10"/>
        <v>0.25504608337254531</v>
      </c>
      <c r="M94" s="2">
        <f t="shared" si="13"/>
        <v>0.12611642011793292</v>
      </c>
      <c r="N94" s="2">
        <f t="shared" si="11"/>
        <v>1.577701083597384E-2</v>
      </c>
    </row>
    <row r="95" spans="1:14" x14ac:dyDescent="0.3">
      <c r="A95" s="9">
        <v>1939</v>
      </c>
      <c r="B95" s="9">
        <v>-5.2999999999999999E-2</v>
      </c>
      <c r="C95" s="9">
        <f t="shared" si="7"/>
        <v>0.2443999999999999</v>
      </c>
      <c r="G95" s="2">
        <f>carbondioxide!L195</f>
        <v>288.73254627004951</v>
      </c>
      <c r="H95" s="2">
        <f t="shared" si="8"/>
        <v>0.26070398340607281</v>
      </c>
      <c r="I95" s="2">
        <f t="shared" si="12"/>
        <v>0.12974138774579511</v>
      </c>
      <c r="J95" s="2">
        <f t="shared" si="9"/>
        <v>1.6403738680695369E-2</v>
      </c>
      <c r="K95" s="2">
        <f>carbondioxide!S195</f>
        <v>288.73254627004951</v>
      </c>
      <c r="L95" s="2">
        <f t="shared" si="10"/>
        <v>0.26070398340607281</v>
      </c>
      <c r="M95" s="2">
        <f t="shared" si="13"/>
        <v>0.12974138774579511</v>
      </c>
      <c r="N95" s="2">
        <f t="shared" si="11"/>
        <v>1.6403738680695369E-2</v>
      </c>
    </row>
    <row r="96" spans="1:14" x14ac:dyDescent="0.3">
      <c r="A96" s="9">
        <v>1940</v>
      </c>
      <c r="B96" s="9">
        <v>-3.6999999999999998E-2</v>
      </c>
      <c r="C96" s="9">
        <f t="shared" si="7"/>
        <v>0.26039999999999991</v>
      </c>
      <c r="G96" s="2">
        <f>carbondioxide!L196</f>
        <v>289.05708165529205</v>
      </c>
      <c r="H96" s="2">
        <f t="shared" si="8"/>
        <v>0.26671400646541016</v>
      </c>
      <c r="I96" s="2">
        <f t="shared" si="12"/>
        <v>0.1334281966195113</v>
      </c>
      <c r="J96" s="2">
        <f t="shared" si="9"/>
        <v>1.7047496527385134E-2</v>
      </c>
      <c r="K96" s="2">
        <f>carbondioxide!S196</f>
        <v>289.05708165529205</v>
      </c>
      <c r="L96" s="2">
        <f t="shared" si="10"/>
        <v>0.26671400646541016</v>
      </c>
      <c r="M96" s="2">
        <f t="shared" si="13"/>
        <v>0.1334281966195113</v>
      </c>
      <c r="N96" s="2">
        <f t="shared" si="11"/>
        <v>1.7047496527385134E-2</v>
      </c>
    </row>
    <row r="97" spans="1:14" x14ac:dyDescent="0.3">
      <c r="A97" s="9">
        <v>1941</v>
      </c>
      <c r="B97" s="9">
        <v>-1.7999999999999999E-2</v>
      </c>
      <c r="C97" s="9">
        <f t="shared" si="7"/>
        <v>0.27939999999999987</v>
      </c>
      <c r="G97" s="2">
        <f>carbondioxide!L197</f>
        <v>289.42674120904542</v>
      </c>
      <c r="H97" s="2">
        <f t="shared" si="8"/>
        <v>0.27355146260022906</v>
      </c>
      <c r="I97" s="2">
        <f t="shared" si="12"/>
        <v>0.13719926944435365</v>
      </c>
      <c r="J97" s="2">
        <f t="shared" si="9"/>
        <v>1.7708538903908409E-2</v>
      </c>
      <c r="K97" s="2">
        <f>carbondioxide!S197</f>
        <v>289.42674120904542</v>
      </c>
      <c r="L97" s="2">
        <f t="shared" si="10"/>
        <v>0.27355146260022906</v>
      </c>
      <c r="M97" s="2">
        <f t="shared" si="13"/>
        <v>0.13719926944435365</v>
      </c>
      <c r="N97" s="2">
        <f t="shared" si="11"/>
        <v>1.7708538903908409E-2</v>
      </c>
    </row>
    <row r="98" spans="1:14" x14ac:dyDescent="0.3">
      <c r="A98" s="9">
        <v>1942</v>
      </c>
      <c r="B98" s="9">
        <v>-3.2000000000000001E-2</v>
      </c>
      <c r="C98" s="9">
        <f t="shared" si="7"/>
        <v>0.26539999999999986</v>
      </c>
      <c r="G98" s="2">
        <f>carbondioxide!L198</f>
        <v>289.80544566670903</v>
      </c>
      <c r="H98" s="2">
        <f t="shared" si="8"/>
        <v>0.28054716892696563</v>
      </c>
      <c r="I98" s="2">
        <f t="shared" si="12"/>
        <v>0.14105660922623808</v>
      </c>
      <c r="J98" s="2">
        <f t="shared" si="9"/>
        <v>1.8387246253378137E-2</v>
      </c>
      <c r="K98" s="2">
        <f>carbondioxide!S198</f>
        <v>289.80544566670903</v>
      </c>
      <c r="L98" s="2">
        <f t="shared" si="10"/>
        <v>0.28054716892696563</v>
      </c>
      <c r="M98" s="2">
        <f t="shared" si="13"/>
        <v>0.14105660922623808</v>
      </c>
      <c r="N98" s="2">
        <f t="shared" si="11"/>
        <v>1.8387246253378137E-2</v>
      </c>
    </row>
    <row r="99" spans="1:14" x14ac:dyDescent="0.3">
      <c r="A99" s="9">
        <v>1943</v>
      </c>
      <c r="B99" s="9">
        <v>-6.8000000000000005E-2</v>
      </c>
      <c r="C99" s="9">
        <f t="shared" si="7"/>
        <v>0.22939999999999988</v>
      </c>
      <c r="G99" s="2">
        <f>carbondioxide!L199</f>
        <v>290.18082678020602</v>
      </c>
      <c r="H99" s="2">
        <f t="shared" si="8"/>
        <v>0.28747246813847915</v>
      </c>
      <c r="I99" s="2">
        <f t="shared" si="12"/>
        <v>0.14499543042698584</v>
      </c>
      <c r="J99" s="2">
        <f t="shared" si="9"/>
        <v>1.9084008235063982E-2</v>
      </c>
      <c r="K99" s="2">
        <f>carbondioxide!S199</f>
        <v>290.18082678020602</v>
      </c>
      <c r="L99" s="2">
        <f t="shared" si="10"/>
        <v>0.28747246813847915</v>
      </c>
      <c r="M99" s="2">
        <f t="shared" si="13"/>
        <v>0.14499543042698584</v>
      </c>
      <c r="N99" s="2">
        <f t="shared" si="11"/>
        <v>1.9084008235063982E-2</v>
      </c>
    </row>
    <row r="100" spans="1:14" x14ac:dyDescent="0.3">
      <c r="A100" s="9">
        <v>1944</v>
      </c>
      <c r="B100" s="9">
        <v>7.3999999999999996E-2</v>
      </c>
      <c r="C100" s="9">
        <f t="shared" si="7"/>
        <v>0.3713999999999999</v>
      </c>
      <c r="G100" s="2">
        <f>carbondioxide!L200</f>
        <v>290.5730107039663</v>
      </c>
      <c r="H100" s="2">
        <f t="shared" si="8"/>
        <v>0.29469819503217703</v>
      </c>
      <c r="I100" s="2">
        <f t="shared" si="12"/>
        <v>0.1490220152429946</v>
      </c>
      <c r="J100" s="2">
        <f t="shared" si="9"/>
        <v>1.9799185113114098E-2</v>
      </c>
      <c r="K100" s="2">
        <f>carbondioxide!S200</f>
        <v>290.5730107039663</v>
      </c>
      <c r="L100" s="2">
        <f t="shared" si="10"/>
        <v>0.29469819503217703</v>
      </c>
      <c r="M100" s="2">
        <f t="shared" si="13"/>
        <v>0.1490220152429946</v>
      </c>
      <c r="N100" s="2">
        <f t="shared" si="11"/>
        <v>1.9799185113114098E-2</v>
      </c>
    </row>
    <row r="101" spans="1:14" x14ac:dyDescent="0.3">
      <c r="A101" s="9">
        <v>1945</v>
      </c>
      <c r="B101" s="9">
        <v>-0.109</v>
      </c>
      <c r="C101" s="9">
        <f t="shared" si="7"/>
        <v>0.1883999999999999</v>
      </c>
      <c r="G101" s="2">
        <f>carbondioxide!L201</f>
        <v>290.9546790874428</v>
      </c>
      <c r="H101" s="2">
        <f t="shared" si="8"/>
        <v>0.30172082243457093</v>
      </c>
      <c r="I101" s="2">
        <f t="shared" si="12"/>
        <v>0.15312763154869058</v>
      </c>
      <c r="J101" s="2">
        <f t="shared" si="9"/>
        <v>2.0533170788251821E-2</v>
      </c>
      <c r="K101" s="2">
        <f>carbondioxide!S201</f>
        <v>290.9546790874428</v>
      </c>
      <c r="L101" s="2">
        <f t="shared" si="10"/>
        <v>0.30172082243457093</v>
      </c>
      <c r="M101" s="2">
        <f t="shared" si="13"/>
        <v>0.15312763154869058</v>
      </c>
      <c r="N101" s="2">
        <f t="shared" si="11"/>
        <v>2.0533170788251821E-2</v>
      </c>
    </row>
    <row r="102" spans="1:14" x14ac:dyDescent="0.3">
      <c r="A102" s="9">
        <v>1946</v>
      </c>
      <c r="B102" s="9">
        <v>-7.9000000000000001E-2</v>
      </c>
      <c r="C102" s="9">
        <f t="shared" si="7"/>
        <v>0.21839999999999987</v>
      </c>
      <c r="G102" s="2">
        <f>carbondioxide!L202</f>
        <v>291.2260251318898</v>
      </c>
      <c r="H102" s="2">
        <f t="shared" si="8"/>
        <v>0.30670793874533481</v>
      </c>
      <c r="I102" s="2">
        <f t="shared" si="12"/>
        <v>0.15724994302937331</v>
      </c>
      <c r="J102" s="2">
        <f t="shared" si="9"/>
        <v>2.1286307325371113E-2</v>
      </c>
      <c r="K102" s="2">
        <f>carbondioxide!S202</f>
        <v>291.2260251318898</v>
      </c>
      <c r="L102" s="2">
        <f t="shared" si="10"/>
        <v>0.30670793874533481</v>
      </c>
      <c r="M102" s="2">
        <f t="shared" si="13"/>
        <v>0.15724994302937331</v>
      </c>
      <c r="N102" s="2">
        <f t="shared" si="11"/>
        <v>2.1286307325371113E-2</v>
      </c>
    </row>
    <row r="103" spans="1:14" x14ac:dyDescent="0.3">
      <c r="A103" s="9">
        <v>1947</v>
      </c>
      <c r="B103" s="9">
        <v>-3.4000000000000002E-2</v>
      </c>
      <c r="C103" s="9">
        <f t="shared" si="7"/>
        <v>0.26339999999999986</v>
      </c>
      <c r="G103" s="2">
        <f>carbondioxide!L203</f>
        <v>291.53503995286815</v>
      </c>
      <c r="H103" s="2">
        <f t="shared" si="8"/>
        <v>0.3123817201498732</v>
      </c>
      <c r="I103" s="2">
        <f t="shared" si="12"/>
        <v>0.16140873667708008</v>
      </c>
      <c r="J103" s="2">
        <f t="shared" si="9"/>
        <v>2.2058580776169845E-2</v>
      </c>
      <c r="K103" s="2">
        <f>carbondioxide!S203</f>
        <v>291.53503995286815</v>
      </c>
      <c r="L103" s="2">
        <f t="shared" si="10"/>
        <v>0.3123817201498732</v>
      </c>
      <c r="M103" s="2">
        <f t="shared" si="13"/>
        <v>0.16140873667708008</v>
      </c>
      <c r="N103" s="2">
        <f t="shared" si="11"/>
        <v>2.2058580776169845E-2</v>
      </c>
    </row>
    <row r="104" spans="1:14" x14ac:dyDescent="0.3">
      <c r="A104" s="9">
        <v>1948</v>
      </c>
      <c r="B104" s="9">
        <v>-6.2E-2</v>
      </c>
      <c r="C104" s="9">
        <f t="shared" si="7"/>
        <v>0.23539999999999989</v>
      </c>
      <c r="G104" s="2">
        <f>carbondioxide!L204</f>
        <v>291.9139452257117</v>
      </c>
      <c r="H104" s="2">
        <f t="shared" si="8"/>
        <v>0.31933054874051797</v>
      </c>
      <c r="I104" s="2">
        <f t="shared" si="12"/>
        <v>0.16564045236154279</v>
      </c>
      <c r="J104" s="2">
        <f t="shared" si="9"/>
        <v>2.2850089661687015E-2</v>
      </c>
      <c r="K104" s="2">
        <f>carbondioxide!S204</f>
        <v>291.9139452257117</v>
      </c>
      <c r="L104" s="2">
        <f t="shared" si="10"/>
        <v>0.31933054874051797</v>
      </c>
      <c r="M104" s="2">
        <f t="shared" si="13"/>
        <v>0.16564045236154279</v>
      </c>
      <c r="N104" s="2">
        <f t="shared" si="11"/>
        <v>2.2850089661687015E-2</v>
      </c>
    </row>
    <row r="105" spans="1:14" x14ac:dyDescent="0.3">
      <c r="A105" s="9">
        <v>1949</v>
      </c>
      <c r="B105" s="9">
        <v>-0.14499999999999999</v>
      </c>
      <c r="C105" s="9">
        <f t="shared" si="7"/>
        <v>0.1523999999999999</v>
      </c>
      <c r="G105" s="2">
        <f>carbondioxide!L205</f>
        <v>292.32218703515588</v>
      </c>
      <c r="H105" s="2">
        <f t="shared" si="8"/>
        <v>0.32680729971635664</v>
      </c>
      <c r="I105" s="2">
        <f t="shared" si="12"/>
        <v>0.16995835437989892</v>
      </c>
      <c r="J105" s="2">
        <f t="shared" si="9"/>
        <v>2.3661138921822197E-2</v>
      </c>
      <c r="K105" s="2">
        <f>carbondioxide!S205</f>
        <v>292.32218703515588</v>
      </c>
      <c r="L105" s="2">
        <f t="shared" si="10"/>
        <v>0.32680729971635664</v>
      </c>
      <c r="M105" s="2">
        <f t="shared" si="13"/>
        <v>0.16995835437989892</v>
      </c>
      <c r="N105" s="2">
        <f t="shared" si="11"/>
        <v>2.3661138921822197E-2</v>
      </c>
    </row>
    <row r="106" spans="1:14" x14ac:dyDescent="0.3">
      <c r="A106" s="9">
        <v>1950</v>
      </c>
      <c r="B106" s="9">
        <v>-0.30499999999999999</v>
      </c>
      <c r="C106" s="9">
        <f t="shared" si="7"/>
        <v>-7.6000000000001067E-3</v>
      </c>
      <c r="G106" s="2">
        <f>carbondioxide!L206</f>
        <v>292.69913708981255</v>
      </c>
      <c r="H106" s="2">
        <f t="shared" si="8"/>
        <v>0.3337016913849582</v>
      </c>
      <c r="I106" s="2">
        <f t="shared" si="12"/>
        <v>0.17434261610197593</v>
      </c>
      <c r="J106" s="2">
        <f t="shared" si="9"/>
        <v>2.4492107105624071E-2</v>
      </c>
      <c r="K106" s="2">
        <f>carbondioxide!S206</f>
        <v>292.69913708981255</v>
      </c>
      <c r="L106" s="2">
        <f t="shared" si="10"/>
        <v>0.3337016913849582</v>
      </c>
      <c r="M106" s="2">
        <f t="shared" si="13"/>
        <v>0.17434261610197593</v>
      </c>
      <c r="N106" s="2">
        <f t="shared" si="11"/>
        <v>2.4492107105624071E-2</v>
      </c>
    </row>
    <row r="107" spans="1:14" x14ac:dyDescent="0.3">
      <c r="A107" s="9">
        <v>1951</v>
      </c>
      <c r="B107" s="9">
        <v>-0.13</v>
      </c>
      <c r="C107" s="9">
        <f t="shared" si="7"/>
        <v>0.16739999999999988</v>
      </c>
      <c r="G107" s="2">
        <f>carbondioxide!L207</f>
        <v>293.17002172932069</v>
      </c>
      <c r="H107" s="2">
        <f t="shared" si="8"/>
        <v>0.34230167766488251</v>
      </c>
      <c r="I107" s="2">
        <f t="shared" si="12"/>
        <v>0.17884136111347468</v>
      </c>
      <c r="J107" s="2">
        <f t="shared" si="9"/>
        <v>2.5343257996723351E-2</v>
      </c>
      <c r="K107" s="2">
        <f>carbondioxide!S207</f>
        <v>293.17002172932069</v>
      </c>
      <c r="L107" s="2">
        <f t="shared" si="10"/>
        <v>0.34230167766488251</v>
      </c>
      <c r="M107" s="2">
        <f t="shared" si="13"/>
        <v>0.17884136111347468</v>
      </c>
      <c r="N107" s="2">
        <f t="shared" si="11"/>
        <v>2.5343257996723351E-2</v>
      </c>
    </row>
    <row r="108" spans="1:14" x14ac:dyDescent="0.3">
      <c r="A108" s="9">
        <v>1952</v>
      </c>
      <c r="B108" s="9">
        <v>-4.8000000000000001E-2</v>
      </c>
      <c r="C108" s="9">
        <f t="shared" si="7"/>
        <v>0.2493999999999999</v>
      </c>
      <c r="G108" s="2">
        <f>carbondioxide!L208</f>
        <v>293.69478442929693</v>
      </c>
      <c r="H108" s="2">
        <f t="shared" si="8"/>
        <v>0.35186940489493213</v>
      </c>
      <c r="I108" s="2">
        <f t="shared" si="12"/>
        <v>0.18347942600191769</v>
      </c>
      <c r="J108" s="2">
        <f t="shared" si="9"/>
        <v>2.6215127222426499E-2</v>
      </c>
      <c r="K108" s="2">
        <f>carbondioxide!S208</f>
        <v>293.69478442929693</v>
      </c>
      <c r="L108" s="2">
        <f t="shared" si="10"/>
        <v>0.35186940489493213</v>
      </c>
      <c r="M108" s="2">
        <f t="shared" si="13"/>
        <v>0.18347942600191769</v>
      </c>
      <c r="N108" s="2">
        <f t="shared" si="11"/>
        <v>2.6215127222426499E-2</v>
      </c>
    </row>
    <row r="109" spans="1:14" x14ac:dyDescent="0.3">
      <c r="A109" s="9">
        <v>1953</v>
      </c>
      <c r="B109" s="9">
        <v>4.5999999999999999E-2</v>
      </c>
      <c r="C109" s="9">
        <f t="shared" si="7"/>
        <v>0.34339999999999987</v>
      </c>
      <c r="G109" s="2">
        <f>carbondioxide!L209</f>
        <v>294.22045251891308</v>
      </c>
      <c r="H109" s="2">
        <f t="shared" si="8"/>
        <v>0.3614365154310934</v>
      </c>
      <c r="I109" s="2">
        <f t="shared" si="12"/>
        <v>0.18825235076080757</v>
      </c>
      <c r="J109" s="2">
        <f t="shared" si="9"/>
        <v>2.7108388439494008E-2</v>
      </c>
      <c r="K109" s="2">
        <f>carbondioxide!S209</f>
        <v>294.22045251891308</v>
      </c>
      <c r="L109" s="2">
        <f t="shared" si="10"/>
        <v>0.3614365154310934</v>
      </c>
      <c r="M109" s="2">
        <f t="shared" si="13"/>
        <v>0.18825235076080757</v>
      </c>
      <c r="N109" s="2">
        <f t="shared" si="11"/>
        <v>2.7108388439494008E-2</v>
      </c>
    </row>
    <row r="110" spans="1:14" x14ac:dyDescent="0.3">
      <c r="A110" s="9">
        <v>1954</v>
      </c>
      <c r="B110" s="9">
        <v>-0.185</v>
      </c>
      <c r="C110" s="9">
        <f t="shared" si="7"/>
        <v>0.11239999999999989</v>
      </c>
      <c r="G110" s="2">
        <f>carbondioxide!L210</f>
        <v>294.75702892844942</v>
      </c>
      <c r="H110" s="2">
        <f t="shared" si="8"/>
        <v>0.37118454375355259</v>
      </c>
      <c r="I110" s="2">
        <f t="shared" si="12"/>
        <v>0.19316116675736356</v>
      </c>
      <c r="J110" s="2">
        <f t="shared" si="9"/>
        <v>2.8023686145479069E-2</v>
      </c>
      <c r="K110" s="2">
        <f>carbondioxide!S210</f>
        <v>294.75702892844942</v>
      </c>
      <c r="L110" s="2">
        <f t="shared" si="10"/>
        <v>0.37118454375355259</v>
      </c>
      <c r="M110" s="2">
        <f t="shared" si="13"/>
        <v>0.19316116675736356</v>
      </c>
      <c r="N110" s="2">
        <f t="shared" si="11"/>
        <v>2.8023686145479069E-2</v>
      </c>
    </row>
    <row r="111" spans="1:14" x14ac:dyDescent="0.3">
      <c r="A111" s="9">
        <v>1955</v>
      </c>
      <c r="B111" s="9">
        <v>-0.20499999999999999</v>
      </c>
      <c r="C111" s="9">
        <f t="shared" si="7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8"/>
        <v>0.38093356682306151</v>
      </c>
      <c r="I111" s="2">
        <f t="shared" si="12"/>
        <v>0.19820158418545988</v>
      </c>
      <c r="J111" s="2">
        <f t="shared" si="9"/>
        <v>2.8961667035354573E-2</v>
      </c>
      <c r="K111" s="2">
        <f>carbondioxide!S211</f>
        <v>295.29463880968268</v>
      </c>
      <c r="L111" s="2">
        <f t="shared" si="10"/>
        <v>0.38093356682306151</v>
      </c>
      <c r="M111" s="2">
        <f t="shared" si="13"/>
        <v>0.19820158418545988</v>
      </c>
      <c r="N111" s="2">
        <f t="shared" si="11"/>
        <v>2.8961667035354573E-2</v>
      </c>
    </row>
    <row r="112" spans="1:14" x14ac:dyDescent="0.3">
      <c r="A112" s="9">
        <v>1956</v>
      </c>
      <c r="B112" s="9">
        <v>-0.41699999999999998</v>
      </c>
      <c r="C112" s="9">
        <f t="shared" si="7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8"/>
        <v>0.39200588605694109</v>
      </c>
      <c r="I112" s="2">
        <f t="shared" si="12"/>
        <v>0.20340835115695327</v>
      </c>
      <c r="J112" s="2">
        <f t="shared" si="9"/>
        <v>2.992294976476717E-2</v>
      </c>
      <c r="K112" s="2">
        <f>carbondioxide!S212</f>
        <v>295.90641118542766</v>
      </c>
      <c r="L112" s="2">
        <f t="shared" si="10"/>
        <v>0.39200588605694109</v>
      </c>
      <c r="M112" s="2">
        <f t="shared" si="13"/>
        <v>0.20340835115695327</v>
      </c>
      <c r="N112" s="2">
        <f t="shared" si="11"/>
        <v>2.992294976476717E-2</v>
      </c>
    </row>
    <row r="113" spans="1:14" x14ac:dyDescent="0.3">
      <c r="A113" s="9">
        <v>1957</v>
      </c>
      <c r="B113" s="9">
        <v>-0.06</v>
      </c>
      <c r="C113" s="9">
        <f t="shared" si="7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8"/>
        <v>0.40395378625883893</v>
      </c>
      <c r="I113" s="2">
        <f t="shared" si="12"/>
        <v>0.20880190611047458</v>
      </c>
      <c r="J113" s="2">
        <f t="shared" si="9"/>
        <v>3.0908346844674788E-2</v>
      </c>
      <c r="K113" s="2">
        <f>carbondioxide!S213</f>
        <v>296.56798333456965</v>
      </c>
      <c r="L113" s="2">
        <f t="shared" si="10"/>
        <v>0.40395378625883893</v>
      </c>
      <c r="M113" s="2">
        <f t="shared" si="13"/>
        <v>0.20880190611047458</v>
      </c>
      <c r="N113" s="2">
        <f t="shared" si="11"/>
        <v>3.0908346844674788E-2</v>
      </c>
    </row>
    <row r="114" spans="1:14" x14ac:dyDescent="0.3">
      <c r="A114" s="9">
        <v>1958</v>
      </c>
      <c r="B114" s="9">
        <v>7.0000000000000007E-2</v>
      </c>
      <c r="C114" s="9">
        <f t="shared" si="7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8"/>
        <v>0.41639790258168025</v>
      </c>
      <c r="I114" s="2">
        <f t="shared" si="12"/>
        <v>0.21439086150272479</v>
      </c>
      <c r="J114" s="2">
        <f t="shared" si="9"/>
        <v>3.1918782261304533E-2</v>
      </c>
      <c r="K114" s="2">
        <f>carbondioxide!S214</f>
        <v>297.25860425044135</v>
      </c>
      <c r="L114" s="2">
        <f t="shared" si="10"/>
        <v>0.41639790258168025</v>
      </c>
      <c r="M114" s="2">
        <f t="shared" si="13"/>
        <v>0.21439086150272479</v>
      </c>
      <c r="N114" s="2">
        <f t="shared" si="11"/>
        <v>3.1918782261304533E-2</v>
      </c>
    </row>
    <row r="115" spans="1:14" x14ac:dyDescent="0.3">
      <c r="A115" s="9">
        <v>1959</v>
      </c>
      <c r="B115" s="9">
        <v>-1.2999999999999999E-2</v>
      </c>
      <c r="C115" s="9">
        <f t="shared" si="7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8"/>
        <v>0.4290549155860453</v>
      </c>
      <c r="I115" s="2">
        <f t="shared" si="12"/>
        <v>0.22017521954962055</v>
      </c>
      <c r="J115" s="2">
        <f t="shared" si="9"/>
        <v>3.2955223671395799E-2</v>
      </c>
      <c r="K115" s="2">
        <f>carbondioxide!S215</f>
        <v>297.96269024586809</v>
      </c>
      <c r="L115" s="2">
        <f t="shared" si="10"/>
        <v>0.4290549155860453</v>
      </c>
      <c r="M115" s="2">
        <f t="shared" si="13"/>
        <v>0.22017521954962055</v>
      </c>
      <c r="N115" s="2">
        <f t="shared" si="11"/>
        <v>3.2955223671395799E-2</v>
      </c>
    </row>
    <row r="116" spans="1:14" x14ac:dyDescent="0.3">
      <c r="A116" s="9">
        <v>1960</v>
      </c>
      <c r="B116" s="9">
        <v>-9.0999999999999998E-2</v>
      </c>
      <c r="C116" s="9">
        <f t="shared" si="7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8"/>
        <v>0.44247372460449386</v>
      </c>
      <c r="I116" s="2">
        <f t="shared" si="12"/>
        <v>0.22617113381987539</v>
      </c>
      <c r="J116" s="2">
        <f t="shared" si="9"/>
        <v>3.4018633247984112E-2</v>
      </c>
      <c r="K116" s="2">
        <f>carbondioxide!S216</f>
        <v>298.71097489646547</v>
      </c>
      <c r="L116" s="2">
        <f t="shared" si="10"/>
        <v>0.44247372460449386</v>
      </c>
      <c r="M116" s="2">
        <f t="shared" si="13"/>
        <v>0.22617113381987539</v>
      </c>
      <c r="N116" s="2">
        <f t="shared" si="11"/>
        <v>3.4018633247984112E-2</v>
      </c>
    </row>
    <row r="117" spans="1:14" x14ac:dyDescent="0.3">
      <c r="A117" s="9">
        <v>1961</v>
      </c>
      <c r="B117" s="9">
        <v>3.7999999999999999E-2</v>
      </c>
      <c r="C117" s="9">
        <f t="shared" si="7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8"/>
        <v>0.4565481336646986</v>
      </c>
      <c r="I117" s="2">
        <f t="shared" si="12"/>
        <v>0.23239110879129998</v>
      </c>
      <c r="J117" s="2">
        <f t="shared" si="9"/>
        <v>3.5110059451232453E-2</v>
      </c>
      <c r="K117" s="2">
        <f>carbondioxide!S217</f>
        <v>299.49783757631923</v>
      </c>
      <c r="L117" s="2">
        <f t="shared" si="10"/>
        <v>0.4565481336646986</v>
      </c>
      <c r="M117" s="2">
        <f t="shared" si="13"/>
        <v>0.23239110879129998</v>
      </c>
      <c r="N117" s="2">
        <f t="shared" si="11"/>
        <v>3.5110059451232453E-2</v>
      </c>
    </row>
    <row r="118" spans="1:14" x14ac:dyDescent="0.3">
      <c r="A118" s="9">
        <v>1962</v>
      </c>
      <c r="B118" s="9">
        <v>-2E-3</v>
      </c>
      <c r="C118" s="9">
        <f t="shared" si="7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8"/>
        <v>0.47038783835191411</v>
      </c>
      <c r="I118" s="2">
        <f t="shared" si="12"/>
        <v>0.23882105855511165</v>
      </c>
      <c r="J118" s="2">
        <f t="shared" si="9"/>
        <v>3.6230615811484033E-2</v>
      </c>
      <c r="K118" s="2">
        <f>carbondioxide!S218</f>
        <v>300.27359972053625</v>
      </c>
      <c r="L118" s="2">
        <f t="shared" si="10"/>
        <v>0.47038783835191411</v>
      </c>
      <c r="M118" s="2">
        <f t="shared" si="13"/>
        <v>0.23882105855511165</v>
      </c>
      <c r="N118" s="2">
        <f t="shared" si="11"/>
        <v>3.6230615811484033E-2</v>
      </c>
    </row>
    <row r="119" spans="1:14" x14ac:dyDescent="0.3">
      <c r="A119" s="9">
        <v>1963</v>
      </c>
      <c r="B119" s="9">
        <v>-4.0000000000000001E-3</v>
      </c>
      <c r="C119" s="9">
        <f t="shared" si="7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8"/>
        <v>0.48482487614808284</v>
      </c>
      <c r="I119" s="2">
        <f t="shared" si="12"/>
        <v>0.24547184194708355</v>
      </c>
      <c r="J119" s="2">
        <f t="shared" si="9"/>
        <v>3.738132952626784E-2</v>
      </c>
      <c r="K119" s="2">
        <f>carbondioxide!S219</f>
        <v>301.08498582896891</v>
      </c>
      <c r="L119" s="2">
        <f t="shared" si="10"/>
        <v>0.48482487614808284</v>
      </c>
      <c r="M119" s="2">
        <f t="shared" si="13"/>
        <v>0.24547184194708355</v>
      </c>
      <c r="N119" s="2">
        <f t="shared" si="11"/>
        <v>3.738132952626784E-2</v>
      </c>
    </row>
    <row r="120" spans="1:14" x14ac:dyDescent="0.3">
      <c r="A120" s="9">
        <v>1964</v>
      </c>
      <c r="B120" s="9">
        <v>-0.27100000000000002</v>
      </c>
      <c r="C120" s="9">
        <f t="shared" si="7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8"/>
        <v>0.50017410585657951</v>
      </c>
      <c r="I120" s="2">
        <f t="shared" si="12"/>
        <v>0.25236322791935434</v>
      </c>
      <c r="J120" s="2">
        <f t="shared" si="9"/>
        <v>3.8563283636818074E-2</v>
      </c>
      <c r="K120" s="2">
        <f>carbondioxide!S220</f>
        <v>301.95004347737819</v>
      </c>
      <c r="L120" s="2">
        <f t="shared" si="10"/>
        <v>0.50017410585657951</v>
      </c>
      <c r="M120" s="2">
        <f t="shared" si="13"/>
        <v>0.25236322791935434</v>
      </c>
      <c r="N120" s="2">
        <f t="shared" si="11"/>
        <v>3.8563283636818074E-2</v>
      </c>
    </row>
    <row r="121" spans="1:14" x14ac:dyDescent="0.3">
      <c r="A121" s="9">
        <v>1965</v>
      </c>
      <c r="B121" s="9">
        <v>-0.19500000000000001</v>
      </c>
      <c r="C121" s="9">
        <f t="shared" si="7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8"/>
        <v>0.51651597412078054</v>
      </c>
      <c r="I121" s="2">
        <f t="shared" si="12"/>
        <v>0.25951670754195333</v>
      </c>
      <c r="J121" s="2">
        <f t="shared" si="9"/>
        <v>3.977766732034288E-2</v>
      </c>
      <c r="K121" s="2">
        <f>carbondioxide!S221</f>
        <v>302.87377651516817</v>
      </c>
      <c r="L121" s="2">
        <f t="shared" si="10"/>
        <v>0.51651597412078054</v>
      </c>
      <c r="M121" s="2">
        <f t="shared" si="13"/>
        <v>0.25951670754195333</v>
      </c>
      <c r="N121" s="2">
        <f t="shared" si="11"/>
        <v>3.977766732034288E-2</v>
      </c>
    </row>
    <row r="122" spans="1:14" x14ac:dyDescent="0.3">
      <c r="A122" s="9">
        <v>1966</v>
      </c>
      <c r="B122" s="9">
        <v>-0.123</v>
      </c>
      <c r="C122" s="9">
        <f t="shared" si="7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8"/>
        <v>0.53358369207491796</v>
      </c>
      <c r="I122" s="2">
        <f t="shared" si="12"/>
        <v>0.2669452250635283</v>
      </c>
      <c r="J122" s="2">
        <f t="shared" si="9"/>
        <v>4.1025785068801626E-2</v>
      </c>
      <c r="K122" s="2">
        <f>carbondioxide!S222</f>
        <v>303.84155571014884</v>
      </c>
      <c r="L122" s="2">
        <f t="shared" si="10"/>
        <v>0.53358369207491796</v>
      </c>
      <c r="M122" s="2">
        <f t="shared" si="13"/>
        <v>0.2669452250635283</v>
      </c>
      <c r="N122" s="2">
        <f t="shared" si="11"/>
        <v>4.1025785068801626E-2</v>
      </c>
    </row>
    <row r="123" spans="1:14" x14ac:dyDescent="0.3">
      <c r="A123" s="9">
        <v>1967</v>
      </c>
      <c r="B123" s="9">
        <v>-0.121</v>
      </c>
      <c r="C123" s="9">
        <f t="shared" si="7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8"/>
        <v>0.55154593505651406</v>
      </c>
      <c r="I123" s="2">
        <f t="shared" si="12"/>
        <v>0.27466626855522391</v>
      </c>
      <c r="J123" s="2">
        <f t="shared" si="9"/>
        <v>4.2309007487971673E-2</v>
      </c>
      <c r="K123" s="2">
        <f>carbondioxide!S223</f>
        <v>304.86339645633899</v>
      </c>
      <c r="L123" s="2">
        <f t="shared" si="10"/>
        <v>0.55154593505651406</v>
      </c>
      <c r="M123" s="2">
        <f t="shared" si="13"/>
        <v>0.27466626855522391</v>
      </c>
      <c r="N123" s="2">
        <f t="shared" si="11"/>
        <v>4.2309007487971673E-2</v>
      </c>
    </row>
    <row r="124" spans="1:14" x14ac:dyDescent="0.3">
      <c r="A124" s="9">
        <v>1968</v>
      </c>
      <c r="B124" s="9">
        <v>-0.20599999999999999</v>
      </c>
      <c r="C124" s="9">
        <f t="shared" si="7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8"/>
        <v>0.56993483486363039</v>
      </c>
      <c r="I124" s="2">
        <f t="shared" si="12"/>
        <v>0.28268299845818584</v>
      </c>
      <c r="J124" s="2">
        <f t="shared" si="9"/>
        <v>4.3628796730833669E-2</v>
      </c>
      <c r="K124" s="2">
        <f>carbondioxide!S224</f>
        <v>305.91306899560601</v>
      </c>
      <c r="L124" s="2">
        <f t="shared" si="10"/>
        <v>0.56993483486363039</v>
      </c>
      <c r="M124" s="2">
        <f t="shared" si="13"/>
        <v>0.28268299845818584</v>
      </c>
      <c r="N124" s="2">
        <f t="shared" si="11"/>
        <v>4.3628796730833669E-2</v>
      </c>
    </row>
    <row r="125" spans="1:14" x14ac:dyDescent="0.3">
      <c r="A125" s="9">
        <v>1969</v>
      </c>
      <c r="B125" s="9">
        <v>-6.8000000000000005E-2</v>
      </c>
      <c r="C125" s="9">
        <f t="shared" si="7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8"/>
        <v>0.58930796367739735</v>
      </c>
      <c r="I125" s="2">
        <f t="shared" si="12"/>
        <v>0.29101488114419993</v>
      </c>
      <c r="J125" s="2">
        <f t="shared" si="9"/>
        <v>4.4986624596645028E-2</v>
      </c>
      <c r="K125" s="2">
        <f>carbondioxide!S225</f>
        <v>307.02283284658216</v>
      </c>
      <c r="L125" s="2">
        <f t="shared" si="10"/>
        <v>0.58930796367739735</v>
      </c>
      <c r="M125" s="2">
        <f t="shared" si="13"/>
        <v>0.29101488114419993</v>
      </c>
      <c r="N125" s="2">
        <f t="shared" si="11"/>
        <v>4.4986624596645028E-2</v>
      </c>
    </row>
    <row r="126" spans="1:14" x14ac:dyDescent="0.3">
      <c r="A126" s="9">
        <v>1970</v>
      </c>
      <c r="B126" s="9">
        <v>-2.5000000000000001E-2</v>
      </c>
      <c r="C126" s="9">
        <f t="shared" si="7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8"/>
        <v>0.60995751034300372</v>
      </c>
      <c r="I126" s="2">
        <f t="shared" si="12"/>
        <v>0.29968934573485972</v>
      </c>
      <c r="J126" s="2">
        <f t="shared" si="9"/>
        <v>4.6384065093835136E-2</v>
      </c>
      <c r="K126" s="2">
        <f>carbondioxide!S226</f>
        <v>308.21014746015669</v>
      </c>
      <c r="L126" s="2">
        <f t="shared" si="10"/>
        <v>0.60995751034300372</v>
      </c>
      <c r="M126" s="2">
        <f t="shared" si="13"/>
        <v>0.29968934573485972</v>
      </c>
      <c r="N126" s="2">
        <f t="shared" si="11"/>
        <v>4.6384065093835136E-2</v>
      </c>
    </row>
    <row r="127" spans="1:14" x14ac:dyDescent="0.3">
      <c r="A127" s="9">
        <v>1971</v>
      </c>
      <c r="B127" s="9">
        <v>-0.19900000000000001</v>
      </c>
      <c r="C127" s="9">
        <f t="shared" si="7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8"/>
        <v>0.63230332093335151</v>
      </c>
      <c r="I127" s="2">
        <f t="shared" si="12"/>
        <v>0.30874527691211306</v>
      </c>
      <c r="J127" s="2">
        <f t="shared" si="9"/>
        <v>4.7822839087876157E-2</v>
      </c>
      <c r="K127" s="2">
        <f>carbondioxide!S227</f>
        <v>309.50016780010583</v>
      </c>
      <c r="L127" s="2">
        <f t="shared" si="10"/>
        <v>0.63230332093335151</v>
      </c>
      <c r="M127" s="2">
        <f t="shared" si="13"/>
        <v>0.30874527691211306</v>
      </c>
      <c r="N127" s="2">
        <f t="shared" si="11"/>
        <v>4.7822839087876157E-2</v>
      </c>
    </row>
    <row r="128" spans="1:14" x14ac:dyDescent="0.3">
      <c r="A128" s="9">
        <v>1972</v>
      </c>
      <c r="B128" s="9">
        <v>-0.17199999999999999</v>
      </c>
      <c r="C128" s="9">
        <f t="shared" si="7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8"/>
        <v>0.65530831293187208</v>
      </c>
      <c r="I128" s="2">
        <f t="shared" si="12"/>
        <v>0.31818978686165267</v>
      </c>
      <c r="J128" s="2">
        <f t="shared" si="9"/>
        <v>4.9304878534717822E-2</v>
      </c>
      <c r="K128" s="2">
        <f>carbondioxide!S228</f>
        <v>310.83388349146423</v>
      </c>
      <c r="L128" s="2">
        <f t="shared" si="10"/>
        <v>0.65530831293187208</v>
      </c>
      <c r="M128" s="2">
        <f t="shared" si="13"/>
        <v>0.31818978686165267</v>
      </c>
      <c r="N128" s="2">
        <f t="shared" si="11"/>
        <v>4.9304878534717822E-2</v>
      </c>
    </row>
    <row r="129" spans="1:14" x14ac:dyDescent="0.3">
      <c r="A129" s="9">
        <v>1973</v>
      </c>
      <c r="B129" s="9">
        <v>0.13100000000000001</v>
      </c>
      <c r="C129" s="9">
        <f t="shared" si="7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8"/>
        <v>0.67907565391512381</v>
      </c>
      <c r="I129" s="2">
        <f t="shared" si="12"/>
        <v>0.32803280184267269</v>
      </c>
      <c r="J129" s="2">
        <f t="shared" si="9"/>
        <v>5.083214481401481E-2</v>
      </c>
      <c r="K129" s="2">
        <f>carbondioxide!S229</f>
        <v>312.2178328595374</v>
      </c>
      <c r="L129" s="2">
        <f t="shared" si="10"/>
        <v>0.67907565391512381</v>
      </c>
      <c r="M129" s="2">
        <f t="shared" si="13"/>
        <v>0.32803280184267269</v>
      </c>
      <c r="N129" s="2">
        <f t="shared" si="11"/>
        <v>5.083214481401481E-2</v>
      </c>
    </row>
    <row r="130" spans="1:14" x14ac:dyDescent="0.3">
      <c r="A130" s="9">
        <v>1974</v>
      </c>
      <c r="B130" s="9">
        <v>-0.29499999999999998</v>
      </c>
      <c r="C130" s="9">
        <f t="shared" si="7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8"/>
        <v>0.70415799093832032</v>
      </c>
      <c r="I130" s="2">
        <f t="shared" si="12"/>
        <v>0.3383001897343027</v>
      </c>
      <c r="J130" s="2">
        <f t="shared" si="9"/>
        <v>5.2406644545937589E-2</v>
      </c>
      <c r="K130" s="2">
        <f>carbondioxide!S230</f>
        <v>313.68503640675294</v>
      </c>
      <c r="L130" s="2">
        <f t="shared" si="10"/>
        <v>0.70415799093832032</v>
      </c>
      <c r="M130" s="2">
        <f t="shared" si="13"/>
        <v>0.3383001897343027</v>
      </c>
      <c r="N130" s="2">
        <f t="shared" si="11"/>
        <v>5.2406644545937589E-2</v>
      </c>
    </row>
    <row r="131" spans="1:14" x14ac:dyDescent="0.3">
      <c r="A131" s="9">
        <v>1975</v>
      </c>
      <c r="B131" s="9">
        <v>-0.109</v>
      </c>
      <c r="C131" s="9">
        <f t="shared" si="7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8"/>
        <v>0.72865493302505169</v>
      </c>
      <c r="I131" s="2">
        <f t="shared" si="12"/>
        <v>0.34896108560374145</v>
      </c>
      <c r="J131" s="2">
        <f t="shared" si="9"/>
        <v>5.40305198826075E-2</v>
      </c>
      <c r="K131" s="2">
        <f>carbondioxide!S231</f>
        <v>315.12465207114838</v>
      </c>
      <c r="L131" s="2">
        <f t="shared" si="10"/>
        <v>0.72865493302505169</v>
      </c>
      <c r="M131" s="2">
        <f t="shared" si="13"/>
        <v>0.34896108560374145</v>
      </c>
      <c r="N131" s="2">
        <f t="shared" si="11"/>
        <v>5.40305198826075E-2</v>
      </c>
    </row>
    <row r="132" spans="1:14" x14ac:dyDescent="0.3">
      <c r="A132" s="9">
        <v>1976</v>
      </c>
      <c r="B132" s="9">
        <v>-0.34899999999999998</v>
      </c>
      <c r="C132" s="9">
        <f t="shared" si="7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8"/>
        <v>0.75237103754730339</v>
      </c>
      <c r="I132" s="2">
        <f t="shared" si="12"/>
        <v>0.35997990987374023</v>
      </c>
      <c r="J132" s="2">
        <f t="shared" si="9"/>
        <v>5.5705725495903538E-2</v>
      </c>
      <c r="K132" s="2">
        <f>carbondioxide!S232</f>
        <v>316.52467421250219</v>
      </c>
      <c r="L132" s="2">
        <f t="shared" si="10"/>
        <v>0.75237103754730339</v>
      </c>
      <c r="M132" s="2">
        <f t="shared" si="13"/>
        <v>0.35997990987374023</v>
      </c>
      <c r="N132" s="2">
        <f t="shared" si="11"/>
        <v>5.5705725495903538E-2</v>
      </c>
    </row>
    <row r="133" spans="1:14" x14ac:dyDescent="0.3">
      <c r="A133" s="9">
        <v>1977</v>
      </c>
      <c r="B133" s="9">
        <v>6.5000000000000002E-2</v>
      </c>
      <c r="C133" s="9">
        <f t="shared" si="7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8"/>
        <v>0.77771251953881215</v>
      </c>
      <c r="I133" s="2">
        <f t="shared" si="12"/>
        <v>0.3713930426551918</v>
      </c>
      <c r="J133" s="2">
        <f t="shared" si="9"/>
        <v>5.7434002863169652E-2</v>
      </c>
      <c r="K133" s="2">
        <f>carbondioxide!S233</f>
        <v>318.02752121879541</v>
      </c>
      <c r="L133" s="2">
        <f t="shared" si="10"/>
        <v>0.77771251953881215</v>
      </c>
      <c r="M133" s="2">
        <f t="shared" si="13"/>
        <v>0.3713930426551918</v>
      </c>
      <c r="N133" s="2">
        <f t="shared" si="11"/>
        <v>5.7434002863169652E-2</v>
      </c>
    </row>
    <row r="134" spans="1:14" x14ac:dyDescent="0.3">
      <c r="A134" s="9">
        <v>1978</v>
      </c>
      <c r="B134" s="9">
        <v>-4.7E-2</v>
      </c>
      <c r="C134" s="9">
        <f t="shared" si="7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8"/>
        <v>0.80373328263351618</v>
      </c>
      <c r="I134" s="2">
        <f t="shared" si="12"/>
        <v>0.38320785040977656</v>
      </c>
      <c r="J134" s="2">
        <f t="shared" si="9"/>
        <v>5.9217290209188339E-2</v>
      </c>
      <c r="K134" s="2">
        <f>carbondioxide!S234</f>
        <v>319.5780774360698</v>
      </c>
      <c r="L134" s="2">
        <f t="shared" si="10"/>
        <v>0.80373328263351618</v>
      </c>
      <c r="M134" s="2">
        <f t="shared" si="13"/>
        <v>0.38320785040977656</v>
      </c>
      <c r="N134" s="2">
        <f t="shared" si="11"/>
        <v>5.9217290209188339E-2</v>
      </c>
    </row>
    <row r="135" spans="1:14" x14ac:dyDescent="0.3">
      <c r="A135" s="9">
        <v>1979</v>
      </c>
      <c r="B135" s="9">
        <v>6.8000000000000005E-2</v>
      </c>
      <c r="C135" s="9">
        <f t="shared" ref="C135:C168" si="14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15">H$3*LN(G135/G$3)</f>
        <v>0.82961788214101762</v>
      </c>
      <c r="I135" s="2">
        <f t="shared" si="12"/>
        <v>0.39540748701285749</v>
      </c>
      <c r="J135" s="2">
        <f t="shared" ref="J135:J198" si="16">J134+J$3*(I134-J134)</f>
        <v>6.105755659112768E-2</v>
      </c>
      <c r="K135" s="2">
        <f>carbondioxide!S235</f>
        <v>321.12802027624508</v>
      </c>
      <c r="L135" s="2">
        <f t="shared" ref="L135:L198" si="17">L$3*LN(K135/K$3)</f>
        <v>0.82961788214101762</v>
      </c>
      <c r="M135" s="2">
        <f t="shared" si="13"/>
        <v>0.39540748701285749</v>
      </c>
      <c r="N135" s="2">
        <f t="shared" ref="N135:N198" si="18">N134+N$3*(M134-N134)</f>
        <v>6.105755659112768E-2</v>
      </c>
    </row>
    <row r="136" spans="1:14" x14ac:dyDescent="0.3">
      <c r="A136" s="9">
        <v>1980</v>
      </c>
      <c r="B136" s="9">
        <v>0.128</v>
      </c>
      <c r="C136" s="9">
        <f t="shared" si="14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15"/>
        <v>0.85712097673509802</v>
      </c>
      <c r="I136" s="2">
        <f t="shared" ref="I136:I199" si="19">I135+I$3*(I$4*H136-I135)+I$5*(J135-I135)</f>
        <v>0.40802728466103888</v>
      </c>
      <c r="J136" s="2">
        <f t="shared" si="16"/>
        <v>6.2956664195923107E-2</v>
      </c>
      <c r="K136" s="2">
        <f>carbondioxide!S236</f>
        <v>322.78311465500713</v>
      </c>
      <c r="L136" s="2">
        <f t="shared" si="17"/>
        <v>0.85712097673509802</v>
      </c>
      <c r="M136" s="2">
        <f t="shared" ref="M136:M199" si="20">M135+M$3*(M$4*L136-M135)+M$5*(N135-M135)</f>
        <v>0.40802728466103888</v>
      </c>
      <c r="N136" s="2">
        <f t="shared" si="18"/>
        <v>6.2956664195923107E-2</v>
      </c>
    </row>
    <row r="137" spans="1:14" x14ac:dyDescent="0.3">
      <c r="A137" s="9">
        <v>1981</v>
      </c>
      <c r="B137" s="9">
        <v>0.23100000000000001</v>
      </c>
      <c r="C137" s="9">
        <f t="shared" si="14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15"/>
        <v>0.88354560471989507</v>
      </c>
      <c r="I137" s="2">
        <f t="shared" si="19"/>
        <v>0.42102210071858376</v>
      </c>
      <c r="J137" s="2">
        <f t="shared" si="16"/>
        <v>6.4916665320164962E-2</v>
      </c>
      <c r="K137" s="2">
        <f>carbondioxide!S237</f>
        <v>324.38134318563186</v>
      </c>
      <c r="L137" s="2">
        <f t="shared" si="17"/>
        <v>0.88354560471989507</v>
      </c>
      <c r="M137" s="2">
        <f t="shared" si="20"/>
        <v>0.42102210071858376</v>
      </c>
      <c r="N137" s="2">
        <f t="shared" si="18"/>
        <v>6.4916665320164962E-2</v>
      </c>
    </row>
    <row r="138" spans="1:14" x14ac:dyDescent="0.3">
      <c r="A138" s="9">
        <v>1982</v>
      </c>
      <c r="B138" s="9">
        <v>3.1E-2</v>
      </c>
      <c r="C138" s="9">
        <f t="shared" si="14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15"/>
        <v>0.90814561034951224</v>
      </c>
      <c r="I138" s="2">
        <f t="shared" si="19"/>
        <v>0.43432635048900214</v>
      </c>
      <c r="J138" s="2">
        <f t="shared" si="16"/>
        <v>6.6939344193227987E-2</v>
      </c>
      <c r="K138" s="2">
        <f>carbondioxide!S238</f>
        <v>325.87632581499628</v>
      </c>
      <c r="L138" s="2">
        <f t="shared" si="17"/>
        <v>0.90814561034951224</v>
      </c>
      <c r="M138" s="2">
        <f t="shared" si="20"/>
        <v>0.43432635048900214</v>
      </c>
      <c r="N138" s="2">
        <f t="shared" si="18"/>
        <v>6.6939344193227987E-2</v>
      </c>
    </row>
    <row r="139" spans="1:14" x14ac:dyDescent="0.3">
      <c r="A139" s="9">
        <v>1983</v>
      </c>
      <c r="B139" s="9">
        <v>0.30499999999999999</v>
      </c>
      <c r="C139" s="9">
        <f t="shared" si="14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15"/>
        <v>0.93201925555544629</v>
      </c>
      <c r="I139" s="2">
        <f t="shared" si="19"/>
        <v>0.44790892762148837</v>
      </c>
      <c r="J139" s="2">
        <f t="shared" si="16"/>
        <v>6.9026102388987987E-2</v>
      </c>
      <c r="K139" s="2">
        <f>carbondioxide!S239</f>
        <v>327.3337538345445</v>
      </c>
      <c r="L139" s="2">
        <f t="shared" si="17"/>
        <v>0.93201925555544629</v>
      </c>
      <c r="M139" s="2">
        <f t="shared" si="20"/>
        <v>0.44790892762148837</v>
      </c>
      <c r="N139" s="2">
        <f t="shared" si="18"/>
        <v>6.9026102388987987E-2</v>
      </c>
    </row>
    <row r="140" spans="1:14" x14ac:dyDescent="0.3">
      <c r="A140" s="9">
        <v>1984</v>
      </c>
      <c r="B140" s="9">
        <v>-4.8000000000000001E-2</v>
      </c>
      <c r="C140" s="9">
        <f t="shared" si="14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15"/>
        <v>0.95536256828266342</v>
      </c>
      <c r="I140" s="2">
        <f t="shared" si="19"/>
        <v>0.46174552759071869</v>
      </c>
      <c r="J140" s="2">
        <f t="shared" si="16"/>
        <v>7.1178156836308584E-2</v>
      </c>
      <c r="K140" s="2">
        <f>carbondioxide!S240</f>
        <v>328.76510865971892</v>
      </c>
      <c r="L140" s="2">
        <f t="shared" si="17"/>
        <v>0.95536256828266342</v>
      </c>
      <c r="M140" s="2">
        <f t="shared" si="20"/>
        <v>0.46174552759071869</v>
      </c>
      <c r="N140" s="2">
        <f t="shared" si="18"/>
        <v>7.1178156836308584E-2</v>
      </c>
    </row>
    <row r="141" spans="1:14" x14ac:dyDescent="0.3">
      <c r="A141" s="9">
        <v>1985</v>
      </c>
      <c r="B141" s="9">
        <v>-2E-3</v>
      </c>
      <c r="C141" s="9">
        <f t="shared" si="14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15"/>
        <v>0.97976159704940036</v>
      </c>
      <c r="I141" s="2">
        <f t="shared" si="19"/>
        <v>0.47585930544043098</v>
      </c>
      <c r="J141" s="2">
        <f t="shared" si="16"/>
        <v>7.3396579502193637E-2</v>
      </c>
      <c r="K141" s="2">
        <f>carbondioxide!S241</f>
        <v>330.26788783446779</v>
      </c>
      <c r="L141" s="2">
        <f t="shared" si="17"/>
        <v>0.97976159704940036</v>
      </c>
      <c r="M141" s="2">
        <f t="shared" si="20"/>
        <v>0.47585930544043098</v>
      </c>
      <c r="N141" s="2">
        <f t="shared" si="18"/>
        <v>7.3396579502193637E-2</v>
      </c>
    </row>
    <row r="142" spans="1:14" x14ac:dyDescent="0.3">
      <c r="A142" s="9">
        <v>1986</v>
      </c>
      <c r="B142" s="9">
        <v>0.124</v>
      </c>
      <c r="C142" s="9">
        <f t="shared" si="14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15"/>
        <v>1.0048956214775397</v>
      </c>
      <c r="I142" s="2">
        <f t="shared" si="19"/>
        <v>0.49026322741083628</v>
      </c>
      <c r="J142" s="2">
        <f t="shared" si="16"/>
        <v>7.568256778552282E-2</v>
      </c>
      <c r="K142" s="2">
        <f>carbondioxide!S242</f>
        <v>331.82311969899791</v>
      </c>
      <c r="L142" s="2">
        <f t="shared" si="17"/>
        <v>1.0048956214775397</v>
      </c>
      <c r="M142" s="2">
        <f t="shared" si="20"/>
        <v>0.49026322741083628</v>
      </c>
      <c r="N142" s="2">
        <f t="shared" si="18"/>
        <v>7.568256778552282E-2</v>
      </c>
    </row>
    <row r="143" spans="1:14" x14ac:dyDescent="0.3">
      <c r="A143" s="9">
        <v>1987</v>
      </c>
      <c r="B143" s="9">
        <v>0.28399999999999997</v>
      </c>
      <c r="C143" s="9">
        <f t="shared" si="14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15"/>
        <v>1.0307889317853733</v>
      </c>
      <c r="I143" s="2">
        <f t="shared" si="19"/>
        <v>0.50497055537878766</v>
      </c>
      <c r="J143" s="2">
        <f t="shared" si="16"/>
        <v>7.80373859321946E-2</v>
      </c>
      <c r="K143" s="2">
        <f>carbondioxide!S243</f>
        <v>333.43299346979262</v>
      </c>
      <c r="L143" s="2">
        <f t="shared" si="17"/>
        <v>1.0307889317853733</v>
      </c>
      <c r="M143" s="2">
        <f t="shared" si="20"/>
        <v>0.50497055537878766</v>
      </c>
      <c r="N143" s="2">
        <f t="shared" si="18"/>
        <v>7.80373859321946E-2</v>
      </c>
    </row>
    <row r="144" spans="1:14" x14ac:dyDescent="0.3">
      <c r="A144" s="9">
        <v>1988</v>
      </c>
      <c r="B144" s="9">
        <v>0.33800000000000002</v>
      </c>
      <c r="C144" s="9">
        <f t="shared" si="14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15"/>
        <v>1.0572323399842118</v>
      </c>
      <c r="I144" s="2">
        <f t="shared" si="19"/>
        <v>0.51998797051557488</v>
      </c>
      <c r="J144" s="2">
        <f t="shared" si="16"/>
        <v>8.0462366334651245E-2</v>
      </c>
      <c r="K144" s="2">
        <f>carbondioxide!S244</f>
        <v>335.08513007162856</v>
      </c>
      <c r="L144" s="2">
        <f t="shared" si="17"/>
        <v>1.0572323399842118</v>
      </c>
      <c r="M144" s="2">
        <f t="shared" si="20"/>
        <v>0.51998797051557488</v>
      </c>
      <c r="N144" s="2">
        <f t="shared" si="18"/>
        <v>8.0462366334651245E-2</v>
      </c>
    </row>
    <row r="145" spans="1:14" x14ac:dyDescent="0.3">
      <c r="A145" s="9">
        <v>1989</v>
      </c>
      <c r="B145" s="9">
        <v>0.21</v>
      </c>
      <c r="C145" s="9">
        <f t="shared" si="14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15"/>
        <v>1.0847022133890509</v>
      </c>
      <c r="I145" s="2">
        <f t="shared" si="19"/>
        <v>0.53533595444580029</v>
      </c>
      <c r="J145" s="2">
        <f t="shared" si="16"/>
        <v>8.2958871766398892E-2</v>
      </c>
      <c r="K145" s="2">
        <f>carbondioxide!S245</f>
        <v>336.8100679671719</v>
      </c>
      <c r="L145" s="2">
        <f t="shared" si="17"/>
        <v>1.0847022133890509</v>
      </c>
      <c r="M145" s="2">
        <f t="shared" si="20"/>
        <v>0.53533595444580029</v>
      </c>
      <c r="N145" s="2">
        <f t="shared" si="18"/>
        <v>8.2958871766398892E-2</v>
      </c>
    </row>
    <row r="146" spans="1:14" x14ac:dyDescent="0.3">
      <c r="A146" s="9">
        <v>1990</v>
      </c>
      <c r="B146" s="9">
        <v>0.42499999999999999</v>
      </c>
      <c r="C146" s="9">
        <f t="shared" si="14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15"/>
        <v>1.1124512668020434</v>
      </c>
      <c r="I146" s="2">
        <f t="shared" si="19"/>
        <v>0.55101234413696776</v>
      </c>
      <c r="J146" s="2">
        <f t="shared" si="16"/>
        <v>8.5528373596017893E-2</v>
      </c>
      <c r="K146" s="2">
        <f>carbondioxide!S246</f>
        <v>338.56155218651242</v>
      </c>
      <c r="L146" s="2">
        <f t="shared" si="17"/>
        <v>1.1124512668020434</v>
      </c>
      <c r="M146" s="2">
        <f t="shared" si="20"/>
        <v>0.55101234413696776</v>
      </c>
      <c r="N146" s="2">
        <f t="shared" si="18"/>
        <v>8.5528373596017893E-2</v>
      </c>
    </row>
    <row r="147" spans="1:14" x14ac:dyDescent="0.3">
      <c r="A147" s="9">
        <v>1991</v>
      </c>
      <c r="B147" s="9">
        <v>0.33100000000000002</v>
      </c>
      <c r="C147" s="9">
        <f t="shared" si="14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15"/>
        <v>1.1400629014747341</v>
      </c>
      <c r="I147" s="2">
        <f t="shared" si="19"/>
        <v>0.56700280570613737</v>
      </c>
      <c r="J147" s="2">
        <f t="shared" si="16"/>
        <v>8.8172322548690493E-2</v>
      </c>
      <c r="K147" s="2">
        <f>carbondioxide!S247</f>
        <v>340.31340318166463</v>
      </c>
      <c r="L147" s="2">
        <f t="shared" si="17"/>
        <v>1.1400629014747341</v>
      </c>
      <c r="M147" s="2">
        <f t="shared" si="20"/>
        <v>0.56700280570613737</v>
      </c>
      <c r="N147" s="2">
        <f t="shared" si="18"/>
        <v>8.8172322548690493E-2</v>
      </c>
    </row>
    <row r="148" spans="1:14" x14ac:dyDescent="0.3">
      <c r="A148" s="9">
        <v>1992</v>
      </c>
      <c r="B148" s="9">
        <v>0.11600000000000001</v>
      </c>
      <c r="C148" s="9">
        <f t="shared" si="14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15"/>
        <v>1.1677506031512332</v>
      </c>
      <c r="I148" s="2">
        <f t="shared" si="19"/>
        <v>0.58329976777321135</v>
      </c>
      <c r="J148" s="2">
        <f t="shared" si="16"/>
        <v>9.0892079693024791E-2</v>
      </c>
      <c r="K148" s="2">
        <f>carbondioxide!S248</f>
        <v>342.07918263701623</v>
      </c>
      <c r="L148" s="2">
        <f t="shared" si="17"/>
        <v>1.1677506031512332</v>
      </c>
      <c r="M148" s="2">
        <f t="shared" si="20"/>
        <v>0.58329976777321135</v>
      </c>
      <c r="N148" s="2">
        <f t="shared" si="18"/>
        <v>9.0892079693024791E-2</v>
      </c>
    </row>
    <row r="149" spans="1:14" x14ac:dyDescent="0.3">
      <c r="A149" s="9">
        <v>1993</v>
      </c>
      <c r="B149" s="9">
        <v>0.19600000000000001</v>
      </c>
      <c r="C149" s="9">
        <f t="shared" si="14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15"/>
        <v>1.19443188370727</v>
      </c>
      <c r="I149" s="2">
        <f t="shared" si="19"/>
        <v>0.59986408045298067</v>
      </c>
      <c r="J149" s="2">
        <f t="shared" si="16"/>
        <v>9.3688955361320256E-2</v>
      </c>
      <c r="K149" s="2">
        <f>carbondioxide!S249</f>
        <v>343.78944575568528</v>
      </c>
      <c r="L149" s="2">
        <f t="shared" si="17"/>
        <v>1.19443188370727</v>
      </c>
      <c r="M149" s="2">
        <f t="shared" si="20"/>
        <v>0.59986408045298067</v>
      </c>
      <c r="N149" s="2">
        <f t="shared" si="18"/>
        <v>9.3688955361320256E-2</v>
      </c>
    </row>
    <row r="150" spans="1:14" x14ac:dyDescent="0.3">
      <c r="A150" s="9">
        <v>1994</v>
      </c>
      <c r="B150" s="9">
        <v>0.33</v>
      </c>
      <c r="C150" s="9">
        <f t="shared" si="14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15"/>
        <v>1.2205891084949083</v>
      </c>
      <c r="I150" s="2">
        <f t="shared" si="19"/>
        <v>0.61667208207388147</v>
      </c>
      <c r="J150" s="2">
        <f t="shared" si="16"/>
        <v>9.6564030071840889E-2</v>
      </c>
      <c r="K150" s="2">
        <f>carbondioxide!S250</f>
        <v>345.47441714684123</v>
      </c>
      <c r="L150" s="2">
        <f t="shared" si="17"/>
        <v>1.2205891084949083</v>
      </c>
      <c r="M150" s="2">
        <f t="shared" si="20"/>
        <v>0.61667208207388147</v>
      </c>
      <c r="N150" s="2">
        <f t="shared" si="18"/>
        <v>9.6564030071840889E-2</v>
      </c>
    </row>
    <row r="151" spans="1:14" x14ac:dyDescent="0.3">
      <c r="A151" s="9">
        <v>1995</v>
      </c>
      <c r="B151" s="9">
        <v>0.46</v>
      </c>
      <c r="C151" s="9">
        <f t="shared" si="14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15"/>
        <v>1.2471081190391364</v>
      </c>
      <c r="I151" s="2">
        <f t="shared" si="19"/>
        <v>0.63372695376407395</v>
      </c>
      <c r="J151" s="2">
        <f t="shared" si="16"/>
        <v>9.9518243807212484E-2</v>
      </c>
      <c r="K151" s="2">
        <f>carbondioxide!S251</f>
        <v>347.19112436073488</v>
      </c>
      <c r="L151" s="2">
        <f t="shared" si="17"/>
        <v>1.2471081190391364</v>
      </c>
      <c r="M151" s="2">
        <f t="shared" si="20"/>
        <v>0.63372695376407395</v>
      </c>
      <c r="N151" s="2">
        <f t="shared" si="18"/>
        <v>9.9518243807212484E-2</v>
      </c>
    </row>
    <row r="152" spans="1:14" x14ac:dyDescent="0.3">
      <c r="A152" s="9">
        <v>1996</v>
      </c>
      <c r="B152" s="9">
        <v>0.20699999999999999</v>
      </c>
      <c r="C152" s="9">
        <f t="shared" si="14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15"/>
        <v>1.2741397528491138</v>
      </c>
      <c r="I152" s="2">
        <f t="shared" si="19"/>
        <v>0.65103621512377652</v>
      </c>
      <c r="J152" s="2">
        <f t="shared" si="16"/>
        <v>0.10255254927976745</v>
      </c>
      <c r="K152" s="2">
        <f>carbondioxide!S252</f>
        <v>348.94979598741145</v>
      </c>
      <c r="L152" s="2">
        <f t="shared" si="17"/>
        <v>1.2741397528491138</v>
      </c>
      <c r="M152" s="2">
        <f t="shared" si="20"/>
        <v>0.65103621512377652</v>
      </c>
      <c r="N152" s="2">
        <f t="shared" si="18"/>
        <v>0.10255254927976745</v>
      </c>
    </row>
    <row r="153" spans="1:14" x14ac:dyDescent="0.3">
      <c r="A153" s="9">
        <v>1997</v>
      </c>
      <c r="B153" s="9">
        <v>0.47199999999999998</v>
      </c>
      <c r="C153" s="9">
        <f t="shared" si="14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15"/>
        <v>1.3015731650006379</v>
      </c>
      <c r="I153" s="2">
        <f t="shared" si="19"/>
        <v>0.6686038846053074</v>
      </c>
      <c r="J153" s="2">
        <f t="shared" si="16"/>
        <v>0.10566793650176143</v>
      </c>
      <c r="K153" s="2">
        <f>carbondioxide!S253</f>
        <v>350.74371546597212</v>
      </c>
      <c r="L153" s="2">
        <f t="shared" si="17"/>
        <v>1.3015731650006379</v>
      </c>
      <c r="M153" s="2">
        <f t="shared" si="20"/>
        <v>0.6686038846053074</v>
      </c>
      <c r="N153" s="2">
        <f t="shared" si="18"/>
        <v>0.10566793650176143</v>
      </c>
    </row>
    <row r="154" spans="1:14" x14ac:dyDescent="0.3">
      <c r="A154" s="9">
        <v>1998</v>
      </c>
      <c r="B154" s="9">
        <v>0.79800000000000004</v>
      </c>
      <c r="C154" s="9">
        <f t="shared" si="14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15"/>
        <v>1.3292773850143107</v>
      </c>
      <c r="I154" s="2">
        <f t="shared" si="19"/>
        <v>0.68643000332128101</v>
      </c>
      <c r="J154" s="2">
        <f t="shared" si="16"/>
        <v>0.10886541268698957</v>
      </c>
      <c r="K154" s="2">
        <f>carbondioxide!S254</f>
        <v>352.56470309445297</v>
      </c>
      <c r="L154" s="2">
        <f t="shared" si="17"/>
        <v>1.3292773850143107</v>
      </c>
      <c r="M154" s="2">
        <f t="shared" si="20"/>
        <v>0.68643000332128101</v>
      </c>
      <c r="N154" s="2">
        <f t="shared" si="18"/>
        <v>0.10886541268698957</v>
      </c>
    </row>
    <row r="155" spans="1:14" x14ac:dyDescent="0.3">
      <c r="A155" s="9">
        <v>1999</v>
      </c>
      <c r="B155" s="9">
        <v>0.502</v>
      </c>
      <c r="C155" s="9">
        <f t="shared" si="14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15"/>
        <v>1.3562629765903571</v>
      </c>
      <c r="I155" s="2">
        <f t="shared" si="19"/>
        <v>0.70448551705773521</v>
      </c>
      <c r="J155" s="2">
        <f t="shared" si="16"/>
        <v>0.11214597956179234</v>
      </c>
      <c r="K155" s="2">
        <f>carbondioxide!S255</f>
        <v>354.34754466009747</v>
      </c>
      <c r="L155" s="2">
        <f t="shared" si="17"/>
        <v>1.3562629765903571</v>
      </c>
      <c r="M155" s="2">
        <f t="shared" si="20"/>
        <v>0.70448551705773521</v>
      </c>
      <c r="N155" s="2">
        <f t="shared" si="18"/>
        <v>0.11214597956179234</v>
      </c>
    </row>
    <row r="156" spans="1:14" x14ac:dyDescent="0.3">
      <c r="A156" s="9">
        <v>2000</v>
      </c>
      <c r="B156" s="9">
        <v>0.379</v>
      </c>
      <c r="C156" s="9">
        <f t="shared" si="14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15"/>
        <v>1.3823871061466175</v>
      </c>
      <c r="I156" s="2">
        <f t="shared" si="19"/>
        <v>0.72273813616516913</v>
      </c>
      <c r="J156" s="2">
        <f t="shared" si="16"/>
        <v>0.1155104681347693</v>
      </c>
      <c r="K156" s="2">
        <f>carbondioxide!S256</f>
        <v>356.08206037649791</v>
      </c>
      <c r="L156" s="2">
        <f t="shared" si="17"/>
        <v>1.3823871061466175</v>
      </c>
      <c r="M156" s="2">
        <f t="shared" si="20"/>
        <v>0.72273813616516913</v>
      </c>
      <c r="N156" s="2">
        <f t="shared" si="18"/>
        <v>0.1155104681347693</v>
      </c>
    </row>
    <row r="157" spans="1:14" x14ac:dyDescent="0.3">
      <c r="A157" s="9">
        <v>2001</v>
      </c>
      <c r="B157" s="9">
        <v>0.55900000000000005</v>
      </c>
      <c r="C157" s="9">
        <f t="shared" si="14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15"/>
        <v>1.4092541005267196</v>
      </c>
      <c r="I157" s="2">
        <f t="shared" si="19"/>
        <v>0.74120382866846546</v>
      </c>
      <c r="J157" s="2">
        <f t="shared" si="16"/>
        <v>0.11895952128918197</v>
      </c>
      <c r="K157" s="2">
        <f>carbondioxide!S257</f>
        <v>357.87475509017264</v>
      </c>
      <c r="L157" s="2">
        <f t="shared" si="17"/>
        <v>1.4092541005267196</v>
      </c>
      <c r="M157" s="2">
        <f t="shared" si="20"/>
        <v>0.74120382866846546</v>
      </c>
      <c r="N157" s="2">
        <f t="shared" si="18"/>
        <v>0.11895952128918197</v>
      </c>
    </row>
    <row r="158" spans="1:14" x14ac:dyDescent="0.3">
      <c r="A158" s="9">
        <v>2002</v>
      </c>
      <c r="B158" s="9">
        <v>0.65200000000000002</v>
      </c>
      <c r="C158" s="9">
        <f t="shared" si="14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15"/>
        <v>1.4367975306034066</v>
      </c>
      <c r="I158" s="2">
        <f t="shared" si="19"/>
        <v>0.75989608689108645</v>
      </c>
      <c r="J158" s="2">
        <f t="shared" si="16"/>
        <v>0.1224938689550963</v>
      </c>
      <c r="K158" s="2">
        <f>carbondioxide!S258</f>
        <v>359.72195426131492</v>
      </c>
      <c r="L158" s="2">
        <f t="shared" si="17"/>
        <v>1.4367975306034066</v>
      </c>
      <c r="M158" s="2">
        <f t="shared" si="20"/>
        <v>0.75989608689108645</v>
      </c>
      <c r="N158" s="2">
        <f t="shared" si="18"/>
        <v>0.1224938689550963</v>
      </c>
    </row>
    <row r="159" spans="1:14" x14ac:dyDescent="0.3">
      <c r="A159" s="9">
        <v>2003</v>
      </c>
      <c r="B159" s="9">
        <v>0.64600000000000002</v>
      </c>
      <c r="C159" s="9">
        <f t="shared" si="14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15"/>
        <v>1.4642674215844711</v>
      </c>
      <c r="I159" s="2">
        <f t="shared" si="19"/>
        <v>0.77880590522953297</v>
      </c>
      <c r="J159" s="2">
        <f t="shared" si="16"/>
        <v>0.12611431355297273</v>
      </c>
      <c r="K159" s="2">
        <f>carbondioxide!S259</f>
        <v>361.57371780769779</v>
      </c>
      <c r="L159" s="2">
        <f t="shared" si="17"/>
        <v>1.4642674215844711</v>
      </c>
      <c r="M159" s="2">
        <f t="shared" si="20"/>
        <v>0.77880590522953297</v>
      </c>
      <c r="N159" s="2">
        <f t="shared" si="18"/>
        <v>0.12611431355297273</v>
      </c>
    </row>
    <row r="160" spans="1:14" x14ac:dyDescent="0.3">
      <c r="A160" s="9">
        <v>2004</v>
      </c>
      <c r="B160" s="9">
        <v>0.621</v>
      </c>
      <c r="C160" s="9">
        <f t="shared" si="14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15"/>
        <v>1.4941036087418835</v>
      </c>
      <c r="I160" s="2">
        <f t="shared" si="19"/>
        <v>0.79799634169713995</v>
      </c>
      <c r="J160" s="2">
        <f t="shared" si="16"/>
        <v>0.12982160179369559</v>
      </c>
      <c r="K160" s="2">
        <f>carbondioxide!S260</f>
        <v>363.59579605631433</v>
      </c>
      <c r="L160" s="2">
        <f t="shared" si="17"/>
        <v>1.4941036087418835</v>
      </c>
      <c r="M160" s="2">
        <f t="shared" si="20"/>
        <v>0.79799634169713995</v>
      </c>
      <c r="N160" s="2">
        <f t="shared" si="18"/>
        <v>0.12982160179369559</v>
      </c>
    </row>
    <row r="161" spans="1:14" x14ac:dyDescent="0.3">
      <c r="A161" s="9">
        <v>2005</v>
      </c>
      <c r="B161" s="9">
        <v>0.73899999999999999</v>
      </c>
      <c r="C161" s="9">
        <f t="shared" si="14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15"/>
        <v>1.5259213077370404</v>
      </c>
      <c r="I161" s="2">
        <f t="shared" si="19"/>
        <v>0.8175170628474826</v>
      </c>
      <c r="J161" s="2">
        <f t="shared" si="16"/>
        <v>0.13361683431634716</v>
      </c>
      <c r="K161" s="2">
        <f>carbondioxide!S261</f>
        <v>365.76462802191975</v>
      </c>
      <c r="L161" s="2">
        <f t="shared" si="17"/>
        <v>1.5259213077370404</v>
      </c>
      <c r="M161" s="2">
        <f t="shared" si="20"/>
        <v>0.8175170628474826</v>
      </c>
      <c r="N161" s="2">
        <f t="shared" si="18"/>
        <v>0.13361683431634716</v>
      </c>
    </row>
    <row r="162" spans="1:14" x14ac:dyDescent="0.3">
      <c r="A162" s="9">
        <v>2006</v>
      </c>
      <c r="B162" s="9">
        <v>0.67</v>
      </c>
      <c r="C162" s="9">
        <f t="shared" si="14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15"/>
        <v>1.5590492508005818</v>
      </c>
      <c r="I162" s="2">
        <f t="shared" si="19"/>
        <v>0.8373963619560848</v>
      </c>
      <c r="J162" s="2">
        <f t="shared" si="16"/>
        <v>0.137501387614404</v>
      </c>
      <c r="K162" s="2">
        <f>carbondioxide!S262</f>
        <v>368.03652007621258</v>
      </c>
      <c r="L162" s="2">
        <f t="shared" si="17"/>
        <v>1.5590492508005818</v>
      </c>
      <c r="M162" s="2">
        <f t="shared" si="20"/>
        <v>0.8373963619560848</v>
      </c>
      <c r="N162" s="2">
        <f t="shared" si="18"/>
        <v>0.137501387614404</v>
      </c>
    </row>
    <row r="163" spans="1:14" x14ac:dyDescent="0.3">
      <c r="A163" s="9">
        <v>2007</v>
      </c>
      <c r="B163" s="9">
        <v>0.66800000000000004</v>
      </c>
      <c r="C163" s="9">
        <f t="shared" si="14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15"/>
        <v>1.593160154100324</v>
      </c>
      <c r="I163" s="2">
        <f t="shared" si="19"/>
        <v>0.85765198323846703</v>
      </c>
      <c r="J163" s="2">
        <f t="shared" si="16"/>
        <v>0.14147679106866476</v>
      </c>
      <c r="K163" s="2">
        <f>carbondioxide!S263</f>
        <v>370.39056958277882</v>
      </c>
      <c r="L163" s="2">
        <f t="shared" si="17"/>
        <v>1.593160154100324</v>
      </c>
      <c r="M163" s="2">
        <f t="shared" si="20"/>
        <v>0.85765198323846703</v>
      </c>
      <c r="N163" s="2">
        <f t="shared" si="18"/>
        <v>0.14147679106866476</v>
      </c>
    </row>
    <row r="164" spans="1:14" x14ac:dyDescent="0.3">
      <c r="A164" s="9">
        <v>2008</v>
      </c>
      <c r="B164" s="9">
        <v>0.54</v>
      </c>
      <c r="C164" s="9">
        <f t="shared" si="14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15"/>
        <v>1.6277440743011036</v>
      </c>
      <c r="I164" s="2">
        <f t="shared" si="19"/>
        <v>0.87828609848605044</v>
      </c>
      <c r="J164" s="2">
        <f t="shared" si="16"/>
        <v>0.14554466616018924</v>
      </c>
      <c r="K164" s="2">
        <f>carbondioxide!S264</f>
        <v>372.79263492279495</v>
      </c>
      <c r="L164" s="2">
        <f t="shared" si="17"/>
        <v>1.6277440743011036</v>
      </c>
      <c r="M164" s="2">
        <f t="shared" si="20"/>
        <v>0.87828609848605044</v>
      </c>
      <c r="N164" s="2">
        <f t="shared" si="18"/>
        <v>0.14554466616018924</v>
      </c>
    </row>
    <row r="165" spans="1:14" x14ac:dyDescent="0.3">
      <c r="A165" s="9">
        <v>2009</v>
      </c>
      <c r="B165" s="9">
        <v>0.63300000000000001</v>
      </c>
      <c r="C165" s="9">
        <f t="shared" si="14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15"/>
        <v>1.6628916423170492</v>
      </c>
      <c r="I165" s="4">
        <f t="shared" si="19"/>
        <v>0.89930348547702965</v>
      </c>
      <c r="J165" s="4">
        <f t="shared" si="16"/>
        <v>0.14970663749580013</v>
      </c>
      <c r="K165" s="4">
        <f>carbondioxide!S265</f>
        <v>375.2498104521967</v>
      </c>
      <c r="L165" s="4">
        <f t="shared" si="17"/>
        <v>1.6628916423170492</v>
      </c>
      <c r="M165" s="4">
        <f t="shared" si="20"/>
        <v>0.89930348547702965</v>
      </c>
      <c r="N165" s="4">
        <f t="shared" si="18"/>
        <v>0.14970663749580013</v>
      </c>
    </row>
    <row r="166" spans="1:14" x14ac:dyDescent="0.3">
      <c r="A166" s="9">
        <v>2010</v>
      </c>
      <c r="B166" s="9">
        <v>0.70599999999999996</v>
      </c>
      <c r="C166" s="9">
        <f t="shared" si="14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15"/>
        <v>1.6972134721603038</v>
      </c>
      <c r="I166" s="4">
        <f t="shared" si="19"/>
        <v>0.92066791164210093</v>
      </c>
      <c r="J166" s="4">
        <f t="shared" si="16"/>
        <v>0.15396434759233352</v>
      </c>
      <c r="K166" s="4">
        <f>carbondioxide!S266</f>
        <v>377.66488722913277</v>
      </c>
      <c r="L166" s="4">
        <f t="shared" si="17"/>
        <v>1.6972134721603038</v>
      </c>
      <c r="M166" s="4">
        <f t="shared" si="20"/>
        <v>0.92066791164210093</v>
      </c>
      <c r="N166" s="4">
        <f t="shared" si="18"/>
        <v>0.15396434759233352</v>
      </c>
    </row>
    <row r="167" spans="1:14" x14ac:dyDescent="0.3">
      <c r="A167" s="9">
        <v>2011</v>
      </c>
      <c r="B167" s="9">
        <v>0.54200000000000004</v>
      </c>
      <c r="C167" s="9">
        <f t="shared" si="14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15"/>
        <v>1.7303783452452985</v>
      </c>
      <c r="I167" s="4">
        <f t="shared" si="19"/>
        <v>0.94233460964819415</v>
      </c>
      <c r="J167" s="4">
        <f t="shared" si="16"/>
        <v>0.1583192238361362</v>
      </c>
      <c r="K167" s="4">
        <f>carbondioxide!S267</f>
        <v>380.01331910607092</v>
      </c>
      <c r="L167" s="4">
        <f t="shared" si="17"/>
        <v>1.7303783452452985</v>
      </c>
      <c r="M167" s="4">
        <f t="shared" si="20"/>
        <v>0.94233460964819415</v>
      </c>
      <c r="N167" s="4">
        <f t="shared" si="18"/>
        <v>0.1583192238361362</v>
      </c>
    </row>
    <row r="168" spans="1:14" x14ac:dyDescent="0.3">
      <c r="A168" s="9">
        <v>2012</v>
      </c>
      <c r="B168" s="9">
        <v>0.623</v>
      </c>
      <c r="C168" s="9">
        <f t="shared" si="14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15"/>
        <v>1.7643255472623276</v>
      </c>
      <c r="I168" s="4">
        <f t="shared" si="19"/>
        <v>0.96431733759652138</v>
      </c>
      <c r="J168" s="4">
        <f t="shared" si="16"/>
        <v>0.1627724312275487</v>
      </c>
      <c r="K168" s="4">
        <f>carbondioxide!S268</f>
        <v>382.4322730970452</v>
      </c>
      <c r="L168" s="4">
        <f t="shared" si="17"/>
        <v>1.7643255472623276</v>
      </c>
      <c r="M168" s="4">
        <f t="shared" si="20"/>
        <v>0.96431733759652138</v>
      </c>
      <c r="N168" s="4">
        <f t="shared" si="18"/>
        <v>0.1627724312275487</v>
      </c>
    </row>
    <row r="169" spans="1:14" x14ac:dyDescent="0.3">
      <c r="A169" s="4">
        <f>1+A168</f>
        <v>2013</v>
      </c>
      <c r="G169" s="4">
        <f>carbondioxide!L269</f>
        <v>384.92454799073164</v>
      </c>
      <c r="H169" s="4">
        <f t="shared" si="15"/>
        <v>1.7990778742090634</v>
      </c>
      <c r="I169" s="4">
        <f t="shared" si="19"/>
        <v>0.98663007892208654</v>
      </c>
      <c r="J169" s="4">
        <f t="shared" si="16"/>
        <v>0.16732520629572445</v>
      </c>
      <c r="K169" s="4">
        <f>carbondioxide!S269</f>
        <v>384.92454799073164</v>
      </c>
      <c r="L169" s="4">
        <f t="shared" si="17"/>
        <v>1.7990778742090634</v>
      </c>
      <c r="M169" s="4">
        <f t="shared" si="20"/>
        <v>0.98663007892208654</v>
      </c>
      <c r="N169" s="4">
        <f t="shared" si="18"/>
        <v>0.16732520629572445</v>
      </c>
    </row>
    <row r="170" spans="1:14" x14ac:dyDescent="0.3">
      <c r="A170" s="4">
        <f t="shared" ref="A170:A233" si="21">1+A169</f>
        <v>2014</v>
      </c>
      <c r="G170" s="4">
        <f>carbondioxide!L270</f>
        <v>387.48785163786459</v>
      </c>
      <c r="H170" s="4">
        <f t="shared" si="15"/>
        <v>1.8345866901253363</v>
      </c>
      <c r="I170" s="4">
        <f t="shared" si="19"/>
        <v>1.0092849345258457</v>
      </c>
      <c r="J170" s="4">
        <f t="shared" si="16"/>
        <v>0.17197885797224219</v>
      </c>
      <c r="K170" s="4">
        <f>carbondioxide!S270</f>
        <v>387.48785163786459</v>
      </c>
      <c r="L170" s="4">
        <f t="shared" si="17"/>
        <v>1.8345866901253363</v>
      </c>
      <c r="M170" s="4">
        <f t="shared" si="20"/>
        <v>1.0092849345258457</v>
      </c>
      <c r="N170" s="4">
        <f t="shared" si="18"/>
        <v>0.17197885797224219</v>
      </c>
    </row>
    <row r="171" spans="1:14" x14ac:dyDescent="0.3">
      <c r="A171" s="4">
        <f t="shared" si="21"/>
        <v>2015</v>
      </c>
      <c r="G171" s="4">
        <f>carbondioxide!L271</f>
        <v>390.12061313352865</v>
      </c>
      <c r="H171" s="4">
        <f t="shared" si="15"/>
        <v>1.8708139907797623</v>
      </c>
      <c r="I171" s="4">
        <f t="shared" si="19"/>
        <v>1.0322924980965282</v>
      </c>
      <c r="J171" s="4">
        <f t="shared" si="16"/>
        <v>0.17673475648706666</v>
      </c>
      <c r="K171" s="4">
        <f>carbondioxide!S271</f>
        <v>390.12061313352865</v>
      </c>
      <c r="L171" s="4">
        <f t="shared" si="17"/>
        <v>1.8708139907797623</v>
      </c>
      <c r="M171" s="4">
        <f t="shared" si="20"/>
        <v>1.0322924980965282</v>
      </c>
      <c r="N171" s="4">
        <f t="shared" si="18"/>
        <v>0.17673475648706666</v>
      </c>
    </row>
    <row r="172" spans="1:14" x14ac:dyDescent="0.3">
      <c r="A172" s="4">
        <f t="shared" si="21"/>
        <v>2016</v>
      </c>
      <c r="G172" s="4">
        <f>carbondioxide!L272</f>
        <v>392.82168754394274</v>
      </c>
      <c r="H172" s="4">
        <f t="shared" si="15"/>
        <v>1.9077280913813393</v>
      </c>
      <c r="I172" s="4">
        <f t="shared" si="19"/>
        <v>1.0556620921389206</v>
      </c>
      <c r="J172" s="4">
        <f t="shared" si="16"/>
        <v>0.1815943244594084</v>
      </c>
      <c r="K172" s="4">
        <f>carbondioxide!S272</f>
        <v>392.8221570275108</v>
      </c>
      <c r="L172" s="4">
        <f t="shared" si="17"/>
        <v>1.9077344854671747</v>
      </c>
      <c r="M172" s="4">
        <f t="shared" si="20"/>
        <v>1.0556622802024418</v>
      </c>
      <c r="N172" s="4">
        <f t="shared" si="18"/>
        <v>0.1815943244594084</v>
      </c>
    </row>
    <row r="173" spans="1:14" x14ac:dyDescent="0.3">
      <c r="A173" s="4">
        <f t="shared" si="21"/>
        <v>2017</v>
      </c>
      <c r="G173" s="4">
        <f>carbondioxide!L273</f>
        <v>395.41023055150583</v>
      </c>
      <c r="H173" s="4">
        <f t="shared" si="15"/>
        <v>1.942866873653301</v>
      </c>
      <c r="I173" s="4">
        <f t="shared" si="19"/>
        <v>1.0793303261202956</v>
      </c>
      <c r="J173" s="4">
        <f t="shared" si="16"/>
        <v>0.18655902937982805</v>
      </c>
      <c r="K173" s="4">
        <f>carbondioxide!S273</f>
        <v>395.41067258244891</v>
      </c>
      <c r="L173" s="4">
        <f t="shared" si="17"/>
        <v>1.9428728544399394</v>
      </c>
      <c r="M173" s="4">
        <f t="shared" si="20"/>
        <v>1.079330683889004</v>
      </c>
      <c r="N173" s="4">
        <f t="shared" si="18"/>
        <v>0.18655903044802882</v>
      </c>
    </row>
    <row r="174" spans="1:14" x14ac:dyDescent="0.3">
      <c r="A174" s="4">
        <f t="shared" si="21"/>
        <v>2018</v>
      </c>
      <c r="G174" s="4">
        <f>carbondioxide!L274</f>
        <v>398.07242990182158</v>
      </c>
      <c r="H174" s="4">
        <f t="shared" si="15"/>
        <v>1.9787663852015493</v>
      </c>
      <c r="I174" s="4">
        <f t="shared" si="19"/>
        <v>1.1033105014551705</v>
      </c>
      <c r="J174" s="4">
        <f t="shared" si="16"/>
        <v>0.1916299703453139</v>
      </c>
      <c r="K174" s="4">
        <f>carbondioxide!S274</f>
        <v>398.07285215941135</v>
      </c>
      <c r="L174" s="4">
        <f t="shared" si="17"/>
        <v>1.9787720602414096</v>
      </c>
      <c r="M174" s="4">
        <f t="shared" si="20"/>
        <v>1.1033110143474163</v>
      </c>
      <c r="N174" s="4">
        <f t="shared" si="18"/>
        <v>0.19162997343957355</v>
      </c>
    </row>
    <row r="175" spans="1:14" x14ac:dyDescent="0.3">
      <c r="A175" s="4">
        <f t="shared" si="21"/>
        <v>2019</v>
      </c>
      <c r="G175" s="4">
        <f>carbondioxide!L275</f>
        <v>400.80703238931727</v>
      </c>
      <c r="H175" s="4">
        <f t="shared" si="15"/>
        <v>2.0153931383995234</v>
      </c>
      <c r="I175" s="4">
        <f t="shared" si="19"/>
        <v>1.1276145040471737</v>
      </c>
      <c r="J175" s="4">
        <f t="shared" si="16"/>
        <v>0.19680831576201788</v>
      </c>
      <c r="K175" s="4">
        <f>carbondioxide!S275</f>
        <v>400.8074396706636</v>
      </c>
      <c r="L175" s="4">
        <f t="shared" si="17"/>
        <v>2.0153985748163517</v>
      </c>
      <c r="M175" s="4">
        <f t="shared" si="20"/>
        <v>1.1276151599435291</v>
      </c>
      <c r="N175" s="4">
        <f t="shared" si="18"/>
        <v>0.19680832175193011</v>
      </c>
    </row>
    <row r="176" spans="1:14" x14ac:dyDescent="0.3">
      <c r="A176" s="4">
        <f t="shared" si="21"/>
        <v>2020</v>
      </c>
      <c r="G176" s="4">
        <f>carbondioxide!L276</f>
        <v>403.61128783171739</v>
      </c>
      <c r="H176" s="4">
        <f t="shared" si="15"/>
        <v>2.052694196852924</v>
      </c>
      <c r="I176" s="4">
        <f t="shared" si="19"/>
        <v>1.1522522794549037</v>
      </c>
      <c r="J176" s="4">
        <f t="shared" si="16"/>
        <v>0.20209529491147757</v>
      </c>
      <c r="K176" s="4">
        <f>carbondioxide!S276</f>
        <v>403.61168317831215</v>
      </c>
      <c r="L176" s="4">
        <f t="shared" si="17"/>
        <v>2.0526994372991405</v>
      </c>
      <c r="M176" s="4">
        <f t="shared" si="20"/>
        <v>1.152253067896555</v>
      </c>
      <c r="N176" s="4">
        <f t="shared" si="18"/>
        <v>0.2020953045928584</v>
      </c>
    </row>
    <row r="177" spans="1:14" x14ac:dyDescent="0.3">
      <c r="A177" s="4">
        <f t="shared" si="21"/>
        <v>2021</v>
      </c>
      <c r="G177" s="4">
        <f>carbondioxide!L277</f>
        <v>406.48317523452943</v>
      </c>
      <c r="H177" s="4">
        <f t="shared" si="15"/>
        <v>2.0906272100336269</v>
      </c>
      <c r="I177" s="4">
        <f t="shared" si="19"/>
        <v>1.1772322086863727</v>
      </c>
      <c r="J177" s="4">
        <f t="shared" si="16"/>
        <v>0.20749218658368423</v>
      </c>
      <c r="K177" s="4">
        <f>carbondioxide!S277</f>
        <v>406.48356061595189</v>
      </c>
      <c r="L177" s="4">
        <f t="shared" si="17"/>
        <v>2.0906322822967822</v>
      </c>
      <c r="M177" s="4">
        <f t="shared" si="20"/>
        <v>1.1772331203826012</v>
      </c>
      <c r="N177" s="4">
        <f t="shared" si="18"/>
        <v>0.20749220068842339</v>
      </c>
    </row>
    <row r="178" spans="1:14" x14ac:dyDescent="0.3">
      <c r="A178" s="4">
        <f t="shared" si="21"/>
        <v>2022</v>
      </c>
      <c r="G178" s="4">
        <f>carbondioxide!L278</f>
        <v>409.35697877556697</v>
      </c>
      <c r="H178" s="4">
        <f t="shared" si="15"/>
        <v>2.1283182024667679</v>
      </c>
      <c r="I178" s="4">
        <f t="shared" si="19"/>
        <v>1.2025367003233545</v>
      </c>
      <c r="J178" s="4">
        <f t="shared" si="16"/>
        <v>0.2130003099092275</v>
      </c>
      <c r="K178" s="4">
        <f>carbondioxide!S278</f>
        <v>409.35735550457071</v>
      </c>
      <c r="L178" s="4">
        <f t="shared" si="17"/>
        <v>2.1283231260404389</v>
      </c>
      <c r="M178" s="4">
        <f t="shared" si="20"/>
        <v>1.2025377268685979</v>
      </c>
      <c r="N178" s="4">
        <f t="shared" si="18"/>
        <v>0.21300032911228631</v>
      </c>
    </row>
    <row r="179" spans="1:14" x14ac:dyDescent="0.3">
      <c r="A179" s="4">
        <f t="shared" si="21"/>
        <v>2023</v>
      </c>
      <c r="G179" s="4">
        <f>carbondioxide!L279</f>
        <v>412.29722066152647</v>
      </c>
      <c r="H179" s="4">
        <f t="shared" si="15"/>
        <v>2.1666076951623809</v>
      </c>
      <c r="I179" s="4">
        <f t="shared" si="19"/>
        <v>1.2281734743396258</v>
      </c>
      <c r="J179" s="4">
        <f t="shared" si="16"/>
        <v>0.21862087660677973</v>
      </c>
      <c r="K179" s="4">
        <f>carbondioxide!S279</f>
        <v>412.29758964617758</v>
      </c>
      <c r="L179" s="4">
        <f t="shared" si="17"/>
        <v>2.1666124831330515</v>
      </c>
      <c r="M179" s="4">
        <f t="shared" si="20"/>
        <v>1.2281746079954197</v>
      </c>
      <c r="N179" s="4">
        <f t="shared" si="18"/>
        <v>0.21862090153154215</v>
      </c>
    </row>
    <row r="180" spans="1:14" x14ac:dyDescent="0.3">
      <c r="A180" s="4">
        <f t="shared" si="21"/>
        <v>2024</v>
      </c>
      <c r="G180" s="4">
        <f>carbondioxide!L280</f>
        <v>415.30263782819577</v>
      </c>
      <c r="H180" s="4">
        <f t="shared" si="15"/>
        <v>2.2054647644545922</v>
      </c>
      <c r="I180" s="4">
        <f t="shared" si="19"/>
        <v>1.254149095516617</v>
      </c>
      <c r="J180" s="4">
        <f t="shared" si="16"/>
        <v>0.2243551353619023</v>
      </c>
      <c r="K180" s="4">
        <f>carbondioxide!S280</f>
        <v>415.30299972515672</v>
      </c>
      <c r="L180" s="4">
        <f t="shared" si="17"/>
        <v>2.2054694264714474</v>
      </c>
      <c r="M180" s="4">
        <f t="shared" si="20"/>
        <v>1.2541503290881151</v>
      </c>
      <c r="N180" s="4">
        <f t="shared" si="18"/>
        <v>0.22435516658425697</v>
      </c>
    </row>
    <row r="181" spans="1:14" x14ac:dyDescent="0.3">
      <c r="A181" s="4">
        <f t="shared" si="21"/>
        <v>2025</v>
      </c>
      <c r="G181" s="4">
        <f>carbondioxide!L281</f>
        <v>418.37152538124667</v>
      </c>
      <c r="H181" s="4">
        <f t="shared" si="15"/>
        <v>2.2448533488589493</v>
      </c>
      <c r="I181" s="4">
        <f t="shared" si="19"/>
        <v>1.2804688607004151</v>
      </c>
      <c r="J181" s="4">
        <f t="shared" si="16"/>
        <v>0.23020436505558109</v>
      </c>
      <c r="K181" s="4">
        <f>carbondioxide!S281</f>
        <v>418.37188068908171</v>
      </c>
      <c r="L181" s="4">
        <f t="shared" si="17"/>
        <v>2.2448578924189069</v>
      </c>
      <c r="M181" s="4">
        <f t="shared" si="20"/>
        <v>1.2804701874548066</v>
      </c>
      <c r="N181" s="4">
        <f t="shared" si="18"/>
        <v>0.23020440310727888</v>
      </c>
    </row>
    <row r="182" spans="1:14" x14ac:dyDescent="0.3">
      <c r="A182" s="4">
        <f t="shared" si="21"/>
        <v>2026</v>
      </c>
      <c r="G182" s="4">
        <f>carbondioxide!L282</f>
        <v>421.502469937466</v>
      </c>
      <c r="H182" s="4">
        <f t="shared" si="15"/>
        <v>2.2847417870394073</v>
      </c>
      <c r="I182" s="4">
        <f t="shared" si="19"/>
        <v>1.3071369702587374</v>
      </c>
      <c r="J182" s="4">
        <f t="shared" si="16"/>
        <v>0.23616986739084375</v>
      </c>
      <c r="K182" s="4">
        <f>carbondioxide!S282</f>
        <v>421.50281905354871</v>
      </c>
      <c r="L182" s="4">
        <f t="shared" si="17"/>
        <v>2.2847462182596305</v>
      </c>
      <c r="M182" s="4">
        <f t="shared" si="20"/>
        <v>1.3071383838691031</v>
      </c>
      <c r="N182" s="4">
        <f t="shared" si="18"/>
        <v>0.23616991276237284</v>
      </c>
    </row>
    <row r="183" spans="1:14" x14ac:dyDescent="0.3">
      <c r="A183" s="4">
        <f t="shared" si="21"/>
        <v>2027</v>
      </c>
      <c r="G183" s="4">
        <f>carbondioxide!L283</f>
        <v>424.40906227883113</v>
      </c>
      <c r="H183" s="4">
        <f t="shared" si="15"/>
        <v>2.3215076416996037</v>
      </c>
      <c r="I183" s="4">
        <f t="shared" si="19"/>
        <v>1.3340509521331612</v>
      </c>
      <c r="J183" s="4">
        <f t="shared" si="16"/>
        <v>0.2422529605351334</v>
      </c>
      <c r="K183" s="4">
        <f>carbondioxide!S283</f>
        <v>424.40940553415805</v>
      </c>
      <c r="L183" s="4">
        <f t="shared" si="17"/>
        <v>2.3215119686931098</v>
      </c>
      <c r="M183" s="4">
        <f t="shared" si="20"/>
        <v>1.3340524467234844</v>
      </c>
      <c r="N183" s="4">
        <f t="shared" si="18"/>
        <v>0.24225301367825908</v>
      </c>
    </row>
    <row r="184" spans="1:14" x14ac:dyDescent="0.3">
      <c r="A184" s="4">
        <f t="shared" si="21"/>
        <v>2028</v>
      </c>
      <c r="G184" s="4">
        <f>carbondioxide!L284</f>
        <v>427.38218275510133</v>
      </c>
      <c r="H184" s="4">
        <f t="shared" si="15"/>
        <v>2.3588554290523573</v>
      </c>
      <c r="I184" s="4">
        <f t="shared" si="19"/>
        <v>1.3612206811400815</v>
      </c>
      <c r="J184" s="4">
        <f t="shared" si="16"/>
        <v>0.2484543731274102</v>
      </c>
      <c r="K184" s="4">
        <f>carbondioxide!S284</f>
        <v>427.38252043568718</v>
      </c>
      <c r="L184" s="4">
        <f t="shared" si="17"/>
        <v>2.3588596561598352</v>
      </c>
      <c r="M184" s="4">
        <f t="shared" si="20"/>
        <v>1.3612222511591396</v>
      </c>
      <c r="N184" s="4">
        <f t="shared" si="18"/>
        <v>0.24845443445795595</v>
      </c>
    </row>
    <row r="185" spans="1:14" x14ac:dyDescent="0.3">
      <c r="A185" s="4">
        <f t="shared" si="21"/>
        <v>2029</v>
      </c>
      <c r="G185" s="4">
        <f>carbondioxide!L285</f>
        <v>430.42132237238332</v>
      </c>
      <c r="H185" s="4">
        <f t="shared" si="15"/>
        <v>2.3967649616832998</v>
      </c>
      <c r="I185" s="4">
        <f t="shared" si="19"/>
        <v>1.3886551180474624</v>
      </c>
      <c r="J185" s="4">
        <f t="shared" si="16"/>
        <v>0.2547748857569222</v>
      </c>
      <c r="K185" s="4">
        <f>carbondioxide!S285</f>
        <v>430.42165473250259</v>
      </c>
      <c r="L185" s="4">
        <f t="shared" si="17"/>
        <v>2.3967690928121708</v>
      </c>
      <c r="M185" s="4">
        <f t="shared" si="20"/>
        <v>1.3886567582451057</v>
      </c>
      <c r="N185" s="4">
        <f t="shared" si="18"/>
        <v>0.25477495565681868</v>
      </c>
    </row>
    <row r="186" spans="1:14" x14ac:dyDescent="0.3">
      <c r="A186" s="4">
        <f t="shared" si="21"/>
        <v>2030</v>
      </c>
      <c r="G186" s="4">
        <f>carbondioxide!L286</f>
        <v>433.52268318169854</v>
      </c>
      <c r="H186" s="4">
        <f t="shared" si="15"/>
        <v>2.4351756723210265</v>
      </c>
      <c r="I186" s="4">
        <f t="shared" si="19"/>
        <v>1.4163611524469684</v>
      </c>
      <c r="J186" s="4">
        <f t="shared" si="16"/>
        <v>0.26121532547633247</v>
      </c>
      <c r="K186" s="4">
        <f>carbondioxide!S286</f>
        <v>433.52301045216586</v>
      </c>
      <c r="L186" s="4">
        <f t="shared" si="17"/>
        <v>2.4351797110862572</v>
      </c>
      <c r="M186" s="4">
        <f t="shared" si="20"/>
        <v>1.4163628578553398</v>
      </c>
      <c r="N186" s="4">
        <f t="shared" si="18"/>
        <v>0.26121540429552015</v>
      </c>
    </row>
    <row r="187" spans="1:14" x14ac:dyDescent="0.3">
      <c r="A187" s="4">
        <f t="shared" si="21"/>
        <v>2031</v>
      </c>
      <c r="G187" s="4">
        <f>carbondioxide!L287</f>
        <v>436.68355678495266</v>
      </c>
      <c r="H187" s="4">
        <f t="shared" si="15"/>
        <v>2.4740417419338079</v>
      </c>
      <c r="I187" s="4">
        <f t="shared" si="19"/>
        <v>1.4443441051810264</v>
      </c>
      <c r="J187" s="4">
        <f t="shared" si="16"/>
        <v>0.26777655377352566</v>
      </c>
      <c r="K187" s="4">
        <f>carbondioxide!S287</f>
        <v>436.68387917838049</v>
      </c>
      <c r="L187" s="4">
        <f t="shared" si="17"/>
        <v>2.4740456917143194</v>
      </c>
      <c r="M187" s="4">
        <f t="shared" si="20"/>
        <v>1.4443458710980726</v>
      </c>
      <c r="N187" s="4">
        <f t="shared" si="18"/>
        <v>0.26777664183173994</v>
      </c>
    </row>
    <row r="188" spans="1:14" x14ac:dyDescent="0.3">
      <c r="A188" s="4">
        <f t="shared" si="21"/>
        <v>2032</v>
      </c>
      <c r="G188" s="4">
        <f>carbondioxide!L288</f>
        <v>439.90187888447633</v>
      </c>
      <c r="H188" s="4">
        <f t="shared" si="15"/>
        <v>2.513326219853051</v>
      </c>
      <c r="I188" s="4">
        <f t="shared" si="19"/>
        <v>1.4726080411715323</v>
      </c>
      <c r="J188" s="4">
        <f t="shared" si="16"/>
        <v>0.27445945746552025</v>
      </c>
      <c r="K188" s="4">
        <f>carbondioxide!S288</f>
        <v>439.90219659868558</v>
      </c>
      <c r="L188" s="4">
        <f t="shared" si="17"/>
        <v>2.513330083829286</v>
      </c>
      <c r="M188" s="4">
        <f t="shared" si="20"/>
        <v>1.472609863146177</v>
      </c>
      <c r="N188" s="4">
        <f t="shared" si="18"/>
        <v>0.27445955505397268</v>
      </c>
    </row>
    <row r="189" spans="1:14" x14ac:dyDescent="0.3">
      <c r="A189" s="4">
        <f t="shared" si="21"/>
        <v>2033</v>
      </c>
      <c r="G189" s="4">
        <f>carbondioxide!L289</f>
        <v>443.17597720967325</v>
      </c>
      <c r="H189" s="4">
        <f t="shared" si="15"/>
        <v>2.5529977078912367</v>
      </c>
      <c r="I189" s="4">
        <f t="shared" si="19"/>
        <v>1.5011559743371925</v>
      </c>
      <c r="J189" s="4">
        <f t="shared" si="16"/>
        <v>0.28126494142097042</v>
      </c>
      <c r="K189" s="4">
        <f>carbondioxide!S289</f>
        <v>443.17629042997066</v>
      </c>
      <c r="L189" s="4">
        <f t="shared" si="17"/>
        <v>2.5530014890709145</v>
      </c>
      <c r="M189" s="4">
        <f t="shared" si="20"/>
        <v>1.5011578481557684</v>
      </c>
      <c r="N189" s="4">
        <f t="shared" si="18"/>
        <v>0.28126504880393638</v>
      </c>
    </row>
    <row r="190" spans="1:14" x14ac:dyDescent="0.3">
      <c r="A190" s="4">
        <f t="shared" si="21"/>
        <v>2034</v>
      </c>
      <c r="G190" s="4">
        <f>carbondioxide!L290</f>
        <v>446.50441835374693</v>
      </c>
      <c r="H190" s="4">
        <f t="shared" si="15"/>
        <v>2.5930283599961976</v>
      </c>
      <c r="I190" s="4">
        <f t="shared" si="19"/>
        <v>1.5299900068646066</v>
      </c>
      <c r="J190" s="4">
        <f t="shared" si="16"/>
        <v>0.28819392248793457</v>
      </c>
      <c r="K190" s="4">
        <f>carbondioxide!S290</f>
        <v>446.5047272545043</v>
      </c>
      <c r="L190" s="4">
        <f t="shared" si="17"/>
        <v>2.5930320612327646</v>
      </c>
      <c r="M190" s="4">
        <f t="shared" si="20"/>
        <v>1.5299919285382892</v>
      </c>
      <c r="N190" s="4">
        <f t="shared" si="18"/>
        <v>0.2881940399042548</v>
      </c>
    </row>
    <row r="191" spans="1:14" x14ac:dyDescent="0.3">
      <c r="A191" s="4">
        <f t="shared" si="21"/>
        <v>2035</v>
      </c>
      <c r="G191" s="4">
        <f>carbondioxide!L291</f>
        <v>449.88591474242554</v>
      </c>
      <c r="H191" s="4">
        <f t="shared" si="15"/>
        <v>2.6333926763605358</v>
      </c>
      <c r="I191" s="4">
        <f t="shared" si="19"/>
        <v>1.5591114283735972</v>
      </c>
      <c r="J191" s="4">
        <f t="shared" si="16"/>
        <v>0.29524732424719408</v>
      </c>
      <c r="K191" s="4">
        <f>carbondioxide!S291</f>
        <v>449.88621948822311</v>
      </c>
      <c r="L191" s="4">
        <f t="shared" si="17"/>
        <v>2.6333963003670036</v>
      </c>
      <c r="M191" s="4">
        <f t="shared" si="20"/>
        <v>1.5591133941266715</v>
      </c>
      <c r="N191" s="4">
        <f t="shared" si="18"/>
        <v>0.2952474519116961</v>
      </c>
    </row>
    <row r="192" spans="1:14" x14ac:dyDescent="0.3">
      <c r="A192" s="4">
        <f t="shared" si="21"/>
        <v>2036</v>
      </c>
      <c r="G192" s="4">
        <f>carbondioxide!L292</f>
        <v>453.31926808972207</v>
      </c>
      <c r="H192" s="4">
        <f t="shared" si="15"/>
        <v>2.6740667761815975</v>
      </c>
      <c r="I192" s="4">
        <f t="shared" si="19"/>
        <v>1.5885207903836862</v>
      </c>
      <c r="J192" s="4">
        <f t="shared" si="16"/>
        <v>0.30242607235863206</v>
      </c>
      <c r="K192" s="4">
        <f>carbondioxide!S292</f>
        <v>453.31956883621774</v>
      </c>
      <c r="L192" s="4">
        <f t="shared" si="17"/>
        <v>2.6740703255414662</v>
      </c>
      <c r="M192" s="4">
        <f t="shared" si="20"/>
        <v>1.5885227966425317</v>
      </c>
      <c r="N192" s="4">
        <f t="shared" si="18"/>
        <v>0.30242621046347717</v>
      </c>
    </row>
    <row r="193" spans="1:14" x14ac:dyDescent="0.3">
      <c r="A193" s="4">
        <f t="shared" si="21"/>
        <v>2037</v>
      </c>
      <c r="G193" s="4">
        <f>carbondioxide!L293</f>
        <v>456.80333499992781</v>
      </c>
      <c r="H193" s="4">
        <f t="shared" si="15"/>
        <v>2.715027958685337</v>
      </c>
      <c r="I193" s="4">
        <f t="shared" si="19"/>
        <v>1.6182179653791113</v>
      </c>
      <c r="J193" s="4">
        <f t="shared" si="16"/>
        <v>0.30973109035701435</v>
      </c>
      <c r="K193" s="4">
        <f>carbondioxide!S293</f>
        <v>456.80363189454977</v>
      </c>
      <c r="L193" s="4">
        <f t="shared" si="17"/>
        <v>2.715031435861595</v>
      </c>
      <c r="M193" s="4">
        <f t="shared" si="20"/>
        <v>1.6182200087618257</v>
      </c>
      <c r="N193" s="4">
        <f t="shared" si="18"/>
        <v>0.30973123907297423</v>
      </c>
    </row>
    <row r="194" spans="1:14" x14ac:dyDescent="0.3">
      <c r="A194" s="4">
        <f t="shared" si="21"/>
        <v>2038</v>
      </c>
      <c r="G194" s="4">
        <f>carbondioxide!L294</f>
        <v>460.33700601728651</v>
      </c>
      <c r="H194" s="4">
        <f t="shared" si="15"/>
        <v>2.7562544376596709</v>
      </c>
      <c r="I194" s="4">
        <f t="shared" si="19"/>
        <v>1.6482021960869189</v>
      </c>
      <c r="J194" s="4">
        <f t="shared" si="16"/>
        <v>0.31716329580713987</v>
      </c>
      <c r="K194" s="4">
        <f>carbondioxide!S294</f>
        <v>460.33729919980971</v>
      </c>
      <c r="L194" s="4">
        <f t="shared" si="17"/>
        <v>2.7562578450025064</v>
      </c>
      <c r="M194" s="4">
        <f t="shared" si="20"/>
        <v>1.6482042733935189</v>
      </c>
      <c r="N194" s="4">
        <f t="shared" si="18"/>
        <v>0.31716345528480688</v>
      </c>
    </row>
    <row r="195" spans="1:14" x14ac:dyDescent="0.3">
      <c r="A195" s="4">
        <f t="shared" si="21"/>
        <v>2039</v>
      </c>
      <c r="G195" s="4">
        <f>carbondioxide!L295</f>
        <v>463.91919284695553</v>
      </c>
      <c r="H195" s="4">
        <f t="shared" si="15"/>
        <v>2.7977251803469039</v>
      </c>
      <c r="I195" s="4">
        <f t="shared" si="19"/>
        <v>1.6784721383629762</v>
      </c>
      <c r="J195" s="4">
        <f t="shared" si="16"/>
        <v>0.32472359676072904</v>
      </c>
      <c r="K195" s="4">
        <f>carbondioxide!S295</f>
        <v>463.91948244999833</v>
      </c>
      <c r="L195" s="4">
        <f t="shared" si="17"/>
        <v>2.7977285201005064</v>
      </c>
      <c r="M195" s="4">
        <f t="shared" si="20"/>
        <v>1.6784742465661318</v>
      </c>
      <c r="N195" s="4">
        <f t="shared" si="18"/>
        <v>0.32472376713166434</v>
      </c>
    </row>
    <row r="196" spans="1:14" x14ac:dyDescent="0.3">
      <c r="A196" s="4">
        <f t="shared" si="21"/>
        <v>2040</v>
      </c>
      <c r="G196" s="4">
        <f>carbondioxide!L296</f>
        <v>467.54882054647555</v>
      </c>
      <c r="H196" s="4">
        <f t="shared" si="15"/>
        <v>2.8394198090365053</v>
      </c>
      <c r="I196" s="4">
        <f t="shared" si="19"/>
        <v>1.7090258997430925</v>
      </c>
      <c r="J196" s="4">
        <f t="shared" si="16"/>
        <v>0.33241288847702982</v>
      </c>
      <c r="K196" s="4">
        <f>carbondioxide!S296</f>
        <v>467.54910669594005</v>
      </c>
      <c r="L196" s="4">
        <f t="shared" si="17"/>
        <v>2.8394230833451966</v>
      </c>
      <c r="M196" s="4">
        <f t="shared" si="20"/>
        <v>1.7090280359793553</v>
      </c>
      <c r="N196" s="4">
        <f t="shared" si="18"/>
        <v>0.33241306985485214</v>
      </c>
    </row>
    <row r="197" spans="1:14" x14ac:dyDescent="0.3">
      <c r="A197" s="4">
        <f t="shared" si="21"/>
        <v>2041</v>
      </c>
      <c r="G197" s="4">
        <f>carbondioxide!L297</f>
        <v>471.22482274588145</v>
      </c>
      <c r="H197" s="4">
        <f t="shared" si="15"/>
        <v>2.8813185402693744</v>
      </c>
      <c r="I197" s="4">
        <f t="shared" si="19"/>
        <v>1.7398610749103918</v>
      </c>
      <c r="J197" s="4">
        <f t="shared" si="16"/>
        <v>0.34023205038102106</v>
      </c>
      <c r="K197" s="4">
        <f>carbondioxide!S297</f>
        <v>471.22510556135182</v>
      </c>
      <c r="L197" s="4">
        <f t="shared" si="17"/>
        <v>2.8813217511832301</v>
      </c>
      <c r="M197" s="4">
        <f t="shared" si="20"/>
        <v>1.7398632364718851</v>
      </c>
      <c r="N197" s="4">
        <f t="shared" si="18"/>
        <v>0.3402322428624393</v>
      </c>
    </row>
    <row r="198" spans="1:14" x14ac:dyDescent="0.3">
      <c r="A198" s="4">
        <f t="shared" si="21"/>
        <v>2042</v>
      </c>
      <c r="G198" s="4">
        <f>carbondioxide!L298</f>
        <v>474.94613871814965</v>
      </c>
      <c r="H198" s="4">
        <f t="shared" si="15"/>
        <v>2.9234021465501057</v>
      </c>
      <c r="I198" s="4">
        <f t="shared" si="19"/>
        <v>1.7709747788443995</v>
      </c>
      <c r="J198" s="4">
        <f t="shared" si="16"/>
        <v>0.3481819432403479</v>
      </c>
      <c r="K198" s="4">
        <f>carbondioxide!S298</f>
        <v>474.94641831325674</v>
      </c>
      <c r="L198" s="4">
        <f t="shared" si="17"/>
        <v>2.9234052960301429</v>
      </c>
      <c r="M198" s="4">
        <f t="shared" si="20"/>
        <v>1.7709769631709438</v>
      </c>
      <c r="N198" s="4">
        <f t="shared" si="18"/>
        <v>0.34818214690614097</v>
      </c>
    </row>
    <row r="199" spans="1:14" x14ac:dyDescent="0.3">
      <c r="A199" s="4">
        <f t="shared" si="21"/>
        <v>2043</v>
      </c>
      <c r="G199" s="4">
        <f>carbondioxide!L299</f>
        <v>478.71171158479206</v>
      </c>
      <c r="H199" s="4">
        <f t="shared" ref="H199:H262" si="22">H$3*LN(G199/G$3)</f>
        <v>2.9656519314800596</v>
      </c>
      <c r="I199" s="4">
        <f t="shared" si="19"/>
        <v>1.802363678124649</v>
      </c>
      <c r="J199" s="4">
        <f t="shared" ref="J199:J262" si="23">J198+J$3*(I198-J198)</f>
        <v>0.3562634065465789</v>
      </c>
      <c r="K199" s="4">
        <f>carbondioxide!S299</f>
        <v>478.711988067552</v>
      </c>
      <c r="L199" s="4">
        <f t="shared" ref="L199:L262" si="24">L$3*LN(K199/K$3)</f>
        <v>2.9656550214030815</v>
      </c>
      <c r="M199" s="4">
        <f t="shared" si="20"/>
        <v>1.8023658827962963</v>
      </c>
      <c r="N199" s="4">
        <f t="shared" ref="N199:N262" si="25">N198+N$3*(M198-N198)</f>
        <v>0.35626362146252505</v>
      </c>
    </row>
    <row r="200" spans="1:14" x14ac:dyDescent="0.3">
      <c r="A200" s="4">
        <f t="shared" si="21"/>
        <v>2044</v>
      </c>
      <c r="G200" s="4">
        <f>carbondioxide!L300</f>
        <v>482.52048722230347</v>
      </c>
      <c r="H200" s="4">
        <f t="shared" si="22"/>
        <v>3.0080497128484147</v>
      </c>
      <c r="I200" s="4">
        <f t="shared" ref="I200:I263" si="26">I199+I$3*(I$4*H200-I199)+I$5*(J199-I199)</f>
        <v>1.8340240206852425</v>
      </c>
      <c r="J200" s="4">
        <f t="shared" si="23"/>
        <v>0.36447725608914233</v>
      </c>
      <c r="K200" s="4">
        <f>carbondioxide!S300</f>
        <v>482.52076069543244</v>
      </c>
      <c r="L200" s="4">
        <f t="shared" si="24"/>
        <v>3.0080527450115335</v>
      </c>
      <c r="M200" s="4">
        <f t="shared" ref="M200:M263" si="27">M199+M$3*(M$4*L200-M199)+M$5*(N199-M199)</f>
        <v>1.8340262434151973</v>
      </c>
      <c r="N200" s="4">
        <f t="shared" si="25"/>
        <v>0.36447748230690086</v>
      </c>
    </row>
    <row r="201" spans="1:14" x14ac:dyDescent="0.3">
      <c r="A201" s="4">
        <f t="shared" si="21"/>
        <v>2045</v>
      </c>
      <c r="G201" s="4">
        <f>carbondioxide!L301</f>
        <v>486.3714136055325</v>
      </c>
      <c r="H201" s="4">
        <f t="shared" si="22"/>
        <v>3.0505778104012102</v>
      </c>
      <c r="I201" s="4">
        <f t="shared" si="26"/>
        <v>1.8659516642104632</v>
      </c>
      <c r="J201" s="4">
        <f t="shared" si="23"/>
        <v>0.37282428171204818</v>
      </c>
      <c r="K201" s="4">
        <f>carbondioxide!S301</f>
        <v>486.37168416674177</v>
      </c>
      <c r="L201" s="4">
        <f t="shared" si="24"/>
        <v>3.0505807865260945</v>
      </c>
      <c r="M201" s="4">
        <f t="shared" si="27"/>
        <v>1.8659539028383674</v>
      </c>
      <c r="N201" s="4">
        <f t="shared" si="25"/>
        <v>0.37282451926999599</v>
      </c>
    </row>
    <row r="202" spans="1:14" x14ac:dyDescent="0.3">
      <c r="A202" s="4">
        <f t="shared" si="21"/>
        <v>2046</v>
      </c>
      <c r="G202" s="4">
        <f>carbondioxide!L302</f>
        <v>490.26344042737907</v>
      </c>
      <c r="H202" s="4">
        <f t="shared" si="22"/>
        <v>3.0932190363227874</v>
      </c>
      <c r="I202" s="4">
        <f t="shared" si="26"/>
        <v>1.8981421032973835</v>
      </c>
      <c r="J202" s="4">
        <f t="shared" si="23"/>
        <v>0.38130524524463916</v>
      </c>
      <c r="K202" s="4">
        <f>carbondioxide!S302</f>
        <v>490.26370816965186</v>
      </c>
      <c r="L202" s="4">
        <f t="shared" si="24"/>
        <v>3.0932219580596545</v>
      </c>
      <c r="M202" s="4">
        <f t="shared" si="27"/>
        <v>1.8981443557829474</v>
      </c>
      <c r="N202" s="4">
        <f t="shared" si="25"/>
        <v>0.38130549416866433</v>
      </c>
    </row>
    <row r="203" spans="1:14" x14ac:dyDescent="0.3">
      <c r="A203" s="4">
        <f t="shared" si="21"/>
        <v>2047</v>
      </c>
      <c r="G203" s="4">
        <f>carbondioxide!L303</f>
        <v>494.19551889689103</v>
      </c>
      <c r="H203" s="4">
        <f t="shared" si="22"/>
        <v>3.1359566872551765</v>
      </c>
      <c r="I203" s="4">
        <f t="shared" si="26"/>
        <v>1.9305904954726543</v>
      </c>
      <c r="J203" s="4">
        <f t="shared" si="23"/>
        <v>0.38992087859837876</v>
      </c>
      <c r="K203" s="4">
        <f>carbondioxide!S303</f>
        <v>494.19578390874278</v>
      </c>
      <c r="L203" s="4">
        <f t="shared" si="24"/>
        <v>3.1359595561865463</v>
      </c>
      <c r="M203" s="4">
        <f t="shared" si="27"/>
        <v>1.9305927598896129</v>
      </c>
      <c r="N203" s="4">
        <f t="shared" si="25"/>
        <v>0.38992113890263347</v>
      </c>
    </row>
    <row r="204" spans="1:14" x14ac:dyDescent="0.3">
      <c r="A204" s="4">
        <f t="shared" si="21"/>
        <v>2048</v>
      </c>
      <c r="G204" s="4">
        <f>carbondioxide!L304</f>
        <v>498.16660165584074</v>
      </c>
      <c r="H204" s="4">
        <f t="shared" si="22"/>
        <v>3.1787745371569556</v>
      </c>
      <c r="I204" s="4">
        <f t="shared" si="26"/>
        <v>1.9632916861271759</v>
      </c>
      <c r="J204" s="4">
        <f t="shared" si="23"/>
        <v>0.39867188202222464</v>
      </c>
      <c r="K204" s="4">
        <f>carbondioxide!S304</f>
        <v>498.16686402156392</v>
      </c>
      <c r="L204" s="4">
        <f t="shared" si="24"/>
        <v>3.1787773548011828</v>
      </c>
      <c r="M204" s="4">
        <f t="shared" si="27"/>
        <v>1.9632939606575555</v>
      </c>
      <c r="N204" s="4">
        <f t="shared" si="25"/>
        <v>0.39867215370983949</v>
      </c>
    </row>
    <row r="205" spans="1:14" x14ac:dyDescent="0.3">
      <c r="A205" s="4">
        <f t="shared" si="21"/>
        <v>2049</v>
      </c>
      <c r="G205" s="4">
        <f>carbondioxide!L305</f>
        <v>502.17564277691383</v>
      </c>
      <c r="H205" s="4">
        <f t="shared" si="22"/>
        <v>3.2216568305892408</v>
      </c>
      <c r="I205" s="4">
        <f t="shared" si="26"/>
        <v>1.996240232418079</v>
      </c>
      <c r="J205" s="4">
        <f t="shared" si="23"/>
        <v>0.40755892250954079</v>
      </c>
      <c r="K205" s="4">
        <f>carbondioxide!S305</f>
        <v>502.17590257680928</v>
      </c>
      <c r="L205" s="4">
        <f t="shared" si="24"/>
        <v>3.2216595984038516</v>
      </c>
      <c r="M205" s="4">
        <f t="shared" si="27"/>
        <v>1.9962425153467538</v>
      </c>
      <c r="N205" s="4">
        <f t="shared" si="25"/>
        <v>0.4075592055733025</v>
      </c>
    </row>
    <row r="206" spans="1:14" x14ac:dyDescent="0.3">
      <c r="A206" s="4">
        <f t="shared" si="21"/>
        <v>2050</v>
      </c>
      <c r="G206" s="4">
        <f>carbondioxide!L306</f>
        <v>506.22159782062226</v>
      </c>
      <c r="H206" s="4">
        <f t="shared" si="22"/>
        <v>3.2645882761883165</v>
      </c>
      <c r="I206" s="4">
        <f t="shared" si="26"/>
        <v>2.0294304261786738</v>
      </c>
      <c r="J206" s="4">
        <f t="shared" si="23"/>
        <v>0.41658263234982129</v>
      </c>
      <c r="K206" s="4">
        <f>carbondioxide!S306</f>
        <v>506.22185513121656</v>
      </c>
      <c r="L206" s="4">
        <f t="shared" si="24"/>
        <v>3.2645909955731383</v>
      </c>
      <c r="M206" s="4">
        <f t="shared" si="27"/>
        <v>2.029432715888202</v>
      </c>
      <c r="N206" s="4">
        <f t="shared" si="25"/>
        <v>0.41658292677281572</v>
      </c>
    </row>
    <row r="207" spans="1:14" x14ac:dyDescent="0.3">
      <c r="A207" s="4">
        <f t="shared" si="21"/>
        <v>2051</v>
      </c>
      <c r="G207" s="4">
        <f>carbondioxide!L307</f>
        <v>510.30342393653018</v>
      </c>
      <c r="H207" s="4">
        <f t="shared" si="22"/>
        <v>3.3075540401874051</v>
      </c>
      <c r="I207" s="4">
        <f t="shared" si="26"/>
        <v>2.0628563158716045</v>
      </c>
      <c r="J207" s="4">
        <f t="shared" si="23"/>
        <v>0.42574360781876919</v>
      </c>
      <c r="K207" s="4">
        <f>carbondioxide!S307</f>
        <v>510.30367883078088</v>
      </c>
      <c r="L207" s="4">
        <f t="shared" si="24"/>
        <v>3.3075567124875245</v>
      </c>
      <c r="M207" s="4">
        <f t="shared" si="27"/>
        <v>2.0628586108373246</v>
      </c>
      <c r="N207" s="4">
        <f t="shared" si="25"/>
        <v>0.42574391357499114</v>
      </c>
    </row>
    <row r="208" spans="1:14" x14ac:dyDescent="0.3">
      <c r="A208" s="4">
        <f t="shared" si="21"/>
        <v>2052</v>
      </c>
      <c r="G208" s="4">
        <f>carbondioxide!L308</f>
        <v>514.42007999952068</v>
      </c>
      <c r="H208" s="4">
        <f t="shared" si="22"/>
        <v>3.3505397399116492</v>
      </c>
      <c r="I208" s="4">
        <f t="shared" si="26"/>
        <v>2.096511727616996</v>
      </c>
      <c r="J208" s="4">
        <f t="shared" si="23"/>
        <v>0.43504240800050931</v>
      </c>
      <c r="K208" s="4">
        <f>carbondioxide!S308</f>
        <v>514.42033254701005</v>
      </c>
      <c r="L208" s="4">
        <f t="shared" si="24"/>
        <v>3.3505423664201954</v>
      </c>
      <c r="M208" s="4">
        <f t="shared" si="27"/>
        <v>2.0965140264023714</v>
      </c>
      <c r="N208" s="4">
        <f t="shared" si="25"/>
        <v>0.43504272505544117</v>
      </c>
    </row>
    <row r="209" spans="1:14" x14ac:dyDescent="0.3">
      <c r="A209" s="4">
        <f t="shared" si="21"/>
        <v>2053</v>
      </c>
      <c r="G209" s="4">
        <f>carbondioxide!L309</f>
        <v>518.57052677495119</v>
      </c>
      <c r="H209" s="4">
        <f t="shared" si="22"/>
        <v>3.3935314372070509</v>
      </c>
      <c r="I209" s="4">
        <f t="shared" si="26"/>
        <v>2.1303902853251282</v>
      </c>
      <c r="J209" s="4">
        <f t="shared" si="23"/>
        <v>0.44447955373593095</v>
      </c>
      <c r="K209" s="4">
        <f>carbondioxide!S309</f>
        <v>518.5707770420687</v>
      </c>
      <c r="L209" s="4">
        <f t="shared" si="24"/>
        <v>3.3935340191678187</v>
      </c>
      <c r="M209" s="4">
        <f t="shared" si="27"/>
        <v>2.1303925865773272</v>
      </c>
      <c r="N209" s="4">
        <f t="shared" si="25"/>
        <v>0.44447988204709171</v>
      </c>
    </row>
    <row r="210" spans="1:14" x14ac:dyDescent="0.3">
      <c r="A210" s="4">
        <f t="shared" si="21"/>
        <v>2054</v>
      </c>
      <c r="G210" s="4">
        <f>carbondioxide!L310</f>
        <v>522.75372710843499</v>
      </c>
      <c r="H210" s="4">
        <f t="shared" si="22"/>
        <v>3.4365156317857721</v>
      </c>
      <c r="I210" s="4">
        <f t="shared" si="26"/>
        <v>2.1644854299616481</v>
      </c>
      <c r="J210" s="4">
        <f t="shared" si="23"/>
        <v>0.45405552669135757</v>
      </c>
      <c r="K210" s="4">
        <f>carbondioxide!S310</f>
        <v>522.75397515854957</v>
      </c>
      <c r="L210" s="4">
        <f t="shared" si="24"/>
        <v>3.436518170395694</v>
      </c>
      <c r="M210" s="4">
        <f t="shared" si="27"/>
        <v>2.1644877324073466</v>
      </c>
      <c r="N210" s="4">
        <f t="shared" si="25"/>
        <v>0.45405586620882343</v>
      </c>
    </row>
    <row r="211" spans="1:14" x14ac:dyDescent="0.3">
      <c r="A211" s="4">
        <f t="shared" si="21"/>
        <v>2055</v>
      </c>
      <c r="G211" s="4">
        <f>carbondioxide!L311</f>
        <v>526.96864613713592</v>
      </c>
      <c r="H211" s="4">
        <f t="shared" si="22"/>
        <v>3.4794792544828641</v>
      </c>
      <c r="I211" s="4">
        <f t="shared" si="26"/>
        <v>2.1987904379722076</v>
      </c>
      <c r="J211" s="4">
        <f t="shared" si="23"/>
        <v>0.46377076854193283</v>
      </c>
      <c r="K211" s="4">
        <f>carbondioxide!S311</f>
        <v>526.96889203075875</v>
      </c>
      <c r="L211" s="4">
        <f t="shared" si="24"/>
        <v>3.479481750894339</v>
      </c>
      <c r="M211" s="4">
        <f t="shared" si="27"/>
        <v>2.1987927404136016</v>
      </c>
      <c r="N211" s="4">
        <f t="shared" si="25"/>
        <v>0.46377111920883107</v>
      </c>
    </row>
    <row r="212" spans="1:14" x14ac:dyDescent="0.3">
      <c r="A212" s="4">
        <f t="shared" si="21"/>
        <v>2056</v>
      </c>
      <c r="G212" s="4">
        <f>carbondioxide!L312</f>
        <v>531.21425152016059</v>
      </c>
      <c r="H212" s="4">
        <f t="shared" si="22"/>
        <v>3.5224096604267494</v>
      </c>
      <c r="I212" s="4">
        <f t="shared" si="26"/>
        <v>2.2332984388925583</v>
      </c>
      <c r="J212" s="4">
        <f t="shared" si="23"/>
        <v>0.4736256802642968</v>
      </c>
      <c r="K212" s="4">
        <f>carbondioxide!S312</f>
        <v>531.2144953150987</v>
      </c>
      <c r="L212" s="4">
        <f t="shared" si="24"/>
        <v>3.5224121157498431</v>
      </c>
      <c r="M212" s="4">
        <f t="shared" si="27"/>
        <v>2.2333007402035761</v>
      </c>
      <c r="N212" s="4">
        <f t="shared" si="25"/>
        <v>0.47362604201727415</v>
      </c>
    </row>
    <row r="213" spans="1:14" x14ac:dyDescent="0.3">
      <c r="A213" s="4">
        <f t="shared" si="21"/>
        <v>2057</v>
      </c>
      <c r="G213" s="4">
        <f>carbondioxide!L313</f>
        <v>535.48951368606402</v>
      </c>
      <c r="H213" s="4">
        <f t="shared" si="22"/>
        <v>3.5652946221298754</v>
      </c>
      <c r="I213" s="4">
        <f t="shared" si="26"/>
        <v>2.2680024321694274</v>
      </c>
      <c r="J213" s="4">
        <f t="shared" si="23"/>
        <v>0.48362062153330532</v>
      </c>
      <c r="K213" s="4">
        <f>carbondioxide!S313</f>
        <v>535.48975543756433</v>
      </c>
      <c r="L213" s="4">
        <f t="shared" si="24"/>
        <v>3.5652970374343798</v>
      </c>
      <c r="M213" s="4">
        <f t="shared" si="27"/>
        <v>2.2680047312921334</v>
      </c>
      <c r="N213" s="4">
        <f t="shared" si="25"/>
        <v>0.48362099430297234</v>
      </c>
    </row>
    <row r="214" spans="1:14" x14ac:dyDescent="0.3">
      <c r="A214" s="4">
        <f t="shared" si="21"/>
        <v>2058</v>
      </c>
      <c r="G214" s="4">
        <f>carbondioxide!L314</f>
        <v>539.79340609574092</v>
      </c>
      <c r="H214" s="4">
        <f t="shared" si="22"/>
        <v>3.6081223225079668</v>
      </c>
      <c r="I214" s="4">
        <f t="shared" si="26"/>
        <v>2.3028953032168711</v>
      </c>
      <c r="J214" s="4">
        <f t="shared" si="23"/>
        <v>0.49375591021771847</v>
      </c>
      <c r="K214" s="4">
        <f>carbondioxide!S314</f>
        <v>539.79364585662734</v>
      </c>
      <c r="L214" s="4">
        <f t="shared" si="24"/>
        <v>3.6081246988253568</v>
      </c>
      <c r="M214" s="4">
        <f t="shared" si="27"/>
        <v>2.302897599158046</v>
      </c>
      <c r="N214" s="4">
        <f t="shared" si="25"/>
        <v>0.49375629392907078</v>
      </c>
    </row>
    <row r="215" spans="1:14" x14ac:dyDescent="0.3">
      <c r="A215" s="4">
        <f t="shared" si="21"/>
        <v>2059</v>
      </c>
      <c r="G215" s="4">
        <f>carbondioxide!L315</f>
        <v>544.12490551914948</v>
      </c>
      <c r="H215" s="4">
        <f t="shared" si="22"/>
        <v>3.6508813478374069</v>
      </c>
      <c r="I215" s="4">
        <f t="shared" si="26"/>
        <v>2.3379698387322283</v>
      </c>
      <c r="J215" s="4">
        <f t="shared" si="23"/>
        <v>0.50403182196995366</v>
      </c>
      <c r="K215" s="4">
        <f>carbondioxide!S315</f>
        <v>544.12514333995193</v>
      </c>
      <c r="L215" s="4">
        <f t="shared" si="24"/>
        <v>3.6508836861626737</v>
      </c>
      <c r="M215" s="4">
        <f t="shared" si="27"/>
        <v>2.3379721305601207</v>
      </c>
      <c r="N215" s="4">
        <f t="shared" si="25"/>
        <v>0.50403221654277131</v>
      </c>
    </row>
    <row r="216" spans="1:14" x14ac:dyDescent="0.3">
      <c r="A216" s="4">
        <f t="shared" si="21"/>
        <v>2060</v>
      </c>
      <c r="G216" s="4">
        <f>carbondioxide!L316</f>
        <v>548.48299232441263</v>
      </c>
      <c r="H216" s="4">
        <f t="shared" si="22"/>
        <v>3.6935606806604726</v>
      </c>
      <c r="I216" s="4">
        <f t="shared" si="26"/>
        <v>2.3732187412952572</v>
      </c>
      <c r="J216" s="4">
        <f t="shared" si="23"/>
        <v>0.5144485899051634</v>
      </c>
      <c r="K216" s="4">
        <f>carbondioxide!S316</f>
        <v>548.48322825348896</v>
      </c>
      <c r="L216" s="4">
        <f t="shared" si="24"/>
        <v>3.6935629819538667</v>
      </c>
      <c r="M216" s="4">
        <f t="shared" si="27"/>
        <v>2.3732210281364949</v>
      </c>
      <c r="N216" s="4">
        <f t="shared" si="25"/>
        <v>0.51444899525438981</v>
      </c>
    </row>
    <row r="217" spans="1:14" x14ac:dyDescent="0.3">
      <c r="A217" s="4">
        <f t="shared" si="21"/>
        <v>2061</v>
      </c>
      <c r="G217" s="4">
        <f>carbondioxide!L317</f>
        <v>552.86665077792077</v>
      </c>
      <c r="H217" s="4">
        <f t="shared" si="22"/>
        <v>3.7361496926481714</v>
      </c>
      <c r="I217" s="4">
        <f t="shared" si="26"/>
        <v>2.4086346432735</v>
      </c>
      <c r="J217" s="4">
        <f t="shared" si="23"/>
        <v>0.52500640436505919</v>
      </c>
      <c r="K217" s="4">
        <f>carbondioxide!S317</f>
        <v>552.86688486157095</v>
      </c>
      <c r="L217" s="4">
        <f t="shared" si="24"/>
        <v>3.7361519578368227</v>
      </c>
      <c r="M217" s="4">
        <f t="shared" si="27"/>
        <v>2.4086369243101569</v>
      </c>
      <c r="N217" s="4">
        <f t="shared" si="25"/>
        <v>0.5250068204011602</v>
      </c>
    </row>
    <row r="218" spans="1:14" x14ac:dyDescent="0.3">
      <c r="A218" s="4">
        <f t="shared" si="21"/>
        <v>2062</v>
      </c>
      <c r="G218" s="4">
        <f>carbondioxide!L318</f>
        <v>557.27486935410798</v>
      </c>
      <c r="H218" s="4">
        <f t="shared" si="22"/>
        <v>3.7786381374300513</v>
      </c>
      <c r="I218" s="4">
        <f t="shared" si="26"/>
        <v>2.4442101200564208</v>
      </c>
      <c r="J218" s="4">
        <f t="shared" si="23"/>
        <v>0.53570541276205919</v>
      </c>
      <c r="K218" s="4">
        <f>carbondioxide!S318</f>
        <v>557.27510163668308</v>
      </c>
      <c r="L218" s="4">
        <f t="shared" si="24"/>
        <v>3.7786403674095213</v>
      </c>
      <c r="M218" s="4">
        <f t="shared" si="27"/>
        <v>2.444212394523225</v>
      </c>
      <c r="N218" s="4">
        <f t="shared" si="25"/>
        <v>0.53570583939136329</v>
      </c>
    </row>
    <row r="219" spans="1:14" x14ac:dyDescent="0.3">
      <c r="A219" s="4">
        <f t="shared" si="21"/>
        <v>2063</v>
      </c>
      <c r="G219" s="4">
        <f>carbondioxide!L319</f>
        <v>561.7066410536172</v>
      </c>
      <c r="H219" s="4">
        <f t="shared" si="22"/>
        <v>3.8210161434000391</v>
      </c>
      <c r="I219" s="4">
        <f t="shared" si="26"/>
        <v>2.4799377026403326</v>
      </c>
      <c r="J219" s="4">
        <f t="shared" si="23"/>
        <v>0.54654571949949116</v>
      </c>
      <c r="K219" s="4">
        <f>carbondioxide!S319</f>
        <v>561.70687157762188</v>
      </c>
      <c r="L219" s="4">
        <f t="shared" si="24"/>
        <v>3.8210183390357715</v>
      </c>
      <c r="M219" s="4">
        <f t="shared" si="27"/>
        <v>2.4799399698220137</v>
      </c>
      <c r="N219" s="4">
        <f t="shared" si="25"/>
        <v>0.54654615662451222</v>
      </c>
    </row>
    <row r="220" spans="1:14" x14ac:dyDescent="0.3">
      <c r="A220" s="4">
        <f t="shared" si="21"/>
        <v>2064</v>
      </c>
      <c r="G220" s="4">
        <f>carbondioxide!L320</f>
        <v>566.16096372860613</v>
      </c>
      <c r="H220" s="4">
        <f t="shared" si="22"/>
        <v>3.8632742065068317</v>
      </c>
      <c r="I220" s="4">
        <f t="shared" si="26"/>
        <v>2.5158098895856358</v>
      </c>
      <c r="J220" s="4">
        <f t="shared" si="23"/>
        <v>0.55752738596373108</v>
      </c>
      <c r="K220" s="4">
        <f>carbondioxide!S320</f>
        <v>566.16119253479451</v>
      </c>
      <c r="L220" s="4">
        <f t="shared" si="24"/>
        <v>3.863276368635518</v>
      </c>
      <c r="M220" s="4">
        <f t="shared" si="27"/>
        <v>2.5158121488144025</v>
      </c>
      <c r="N220" s="4">
        <f t="shared" si="25"/>
        <v>0.55752783348347401</v>
      </c>
    </row>
    <row r="221" spans="1:14" x14ac:dyDescent="0.3">
      <c r="A221" s="4">
        <f t="shared" si="21"/>
        <v>2065</v>
      </c>
      <c r="G221" s="4">
        <f>carbondioxide!L321</f>
        <v>570.63684041397539</v>
      </c>
      <c r="H221" s="4">
        <f t="shared" si="22"/>
        <v>3.9054031830369618</v>
      </c>
      <c r="I221" s="4">
        <f t="shared" si="26"/>
        <v>2.5518191583673828</v>
      </c>
      <c r="J221" s="4">
        <f t="shared" si="23"/>
        <v>0.56865043058430353</v>
      </c>
      <c r="K221" s="4">
        <f>carbondioxide!S321</f>
        <v>570.63706754144323</v>
      </c>
      <c r="L221" s="4">
        <f t="shared" si="24"/>
        <v>3.9054053124678449</v>
      </c>
      <c r="M221" s="4">
        <f t="shared" si="27"/>
        <v>2.5518214090205249</v>
      </c>
      <c r="N221" s="4">
        <f t="shared" si="25"/>
        <v>0.56865088839455369</v>
      </c>
    </row>
    <row r="222" spans="1:14" x14ac:dyDescent="0.3">
      <c r="A222" s="4">
        <f t="shared" si="21"/>
        <v>2066</v>
      </c>
      <c r="G222" s="4">
        <f>carbondioxide!L322</f>
        <v>575.13327966333759</v>
      </c>
      <c r="H222" s="4">
        <f t="shared" si="22"/>
        <v>3.9473942823981516</v>
      </c>
      <c r="I222" s="4">
        <f t="shared" si="26"/>
        <v>2.5879579761396907</v>
      </c>
      <c r="J222" s="4">
        <f t="shared" si="23"/>
        <v>0.57991482895811142</v>
      </c>
      <c r="K222" s="4">
        <f>carbondioxide!S322</f>
        <v>575.1335051496078</v>
      </c>
      <c r="L222" s="4">
        <f t="shared" si="24"/>
        <v>3.947396379914244</v>
      </c>
      <c r="M222" s="4">
        <f t="shared" si="27"/>
        <v>2.5879602176372942</v>
      </c>
      <c r="N222" s="4">
        <f t="shared" si="25"/>
        <v>0.57991529695170918</v>
      </c>
    </row>
    <row r="223" spans="1:14" x14ac:dyDescent="0.3">
      <c r="A223" s="4">
        <f t="shared" si="21"/>
        <v>2067</v>
      </c>
      <c r="G223" s="4">
        <f>carbondioxide!L323</f>
        <v>579.64929588857285</v>
      </c>
      <c r="H223" s="4">
        <f t="shared" si="22"/>
        <v>3.9892390599101142</v>
      </c>
      <c r="I223" s="4">
        <f t="shared" si="26"/>
        <v>2.624218809934018</v>
      </c>
      <c r="J223" s="4">
        <f t="shared" si="23"/>
        <v>0.5913205140341028</v>
      </c>
      <c r="K223" s="4">
        <f>carbondioxide!S323</f>
        <v>579.649519769677</v>
      </c>
      <c r="L223" s="4">
        <f t="shared" si="24"/>
        <v>3.989241126269349</v>
      </c>
      <c r="M223" s="4">
        <f t="shared" si="27"/>
        <v>2.624221041736797</v>
      </c>
      <c r="N223" s="4">
        <f t="shared" si="25"/>
        <v>0.59132099210120326</v>
      </c>
    </row>
    <row r="224" spans="1:14" x14ac:dyDescent="0.3">
      <c r="A224" s="4">
        <f t="shared" si="21"/>
        <v>2068</v>
      </c>
      <c r="G224" s="4">
        <f>carbondioxide!L324</f>
        <v>584.18390970185555</v>
      </c>
      <c r="H224" s="4">
        <f t="shared" si="22"/>
        <v>4.0309294096095547</v>
      </c>
      <c r="I224" s="4">
        <f t="shared" si="26"/>
        <v>2.660594136310849</v>
      </c>
      <c r="J224" s="4">
        <f t="shared" si="23"/>
        <v>0.60286737635481435</v>
      </c>
      <c r="K224" s="4">
        <f>carbondioxide!S324</f>
        <v>584.18413201241071</v>
      </c>
      <c r="L224" s="4">
        <f t="shared" si="24"/>
        <v>4.0309314455458836</v>
      </c>
      <c r="M224" s="4">
        <f t="shared" si="27"/>
        <v>2.66059635791808</v>
      </c>
      <c r="N224" s="4">
        <f t="shared" si="25"/>
        <v>0.60286786438313344</v>
      </c>
    </row>
    <row r="225" spans="1:14" x14ac:dyDescent="0.3">
      <c r="A225" s="4">
        <f t="shared" si="21"/>
        <v>2069</v>
      </c>
      <c r="G225" s="4">
        <f>carbondioxide!L325</f>
        <v>588.73614825906566</v>
      </c>
      <c r="H225" s="4">
        <f t="shared" si="22"/>
        <v>4.0724575570756825</v>
      </c>
      <c r="I225" s="4">
        <f t="shared" si="26"/>
        <v>2.6970764504838303</v>
      </c>
      <c r="J225" s="4">
        <f t="shared" si="23"/>
        <v>0.61455526435136465</v>
      </c>
      <c r="K225" s="4">
        <f>carbondioxide!S325</f>
        <v>588.73636903234706</v>
      </c>
      <c r="L225" s="4">
        <f t="shared" si="24"/>
        <v>4.0724595633000966</v>
      </c>
      <c r="M225" s="4">
        <f t="shared" si="27"/>
        <v>2.6970786614313864</v>
      </c>
      <c r="N225" s="4">
        <f t="shared" si="25"/>
        <v>0.61455576222641195</v>
      </c>
    </row>
    <row r="226" spans="1:14" x14ac:dyDescent="0.3">
      <c r="A226" s="4">
        <f t="shared" si="21"/>
        <v>2070</v>
      </c>
      <c r="G226" s="4">
        <f>carbondioxide!L326</f>
        <v>593.3050456035412</v>
      </c>
      <c r="H226" s="4">
        <f t="shared" si="22"/>
        <v>4.1138160522821785</v>
      </c>
      <c r="I226" s="4">
        <f t="shared" si="26"/>
        <v>2.7336582749349305</v>
      </c>
      <c r="J226" s="4">
        <f t="shared" si="23"/>
        <v>0.62638398468859702</v>
      </c>
      <c r="K226" s="4">
        <f>carbondioxide!S326</f>
        <v>593.30526487155021</v>
      </c>
      <c r="L226" s="4">
        <f t="shared" si="24"/>
        <v>4.1138180294836877</v>
      </c>
      <c r="M226" s="4">
        <f t="shared" si="27"/>
        <v>2.7336604747934117</v>
      </c>
      <c r="N226" s="4">
        <f t="shared" si="25"/>
        <v>0.62638449229389626</v>
      </c>
    </row>
    <row r="227" spans="1:14" x14ac:dyDescent="0.3">
      <c r="A227" s="4">
        <f t="shared" si="21"/>
        <v>2071</v>
      </c>
      <c r="G227" s="4">
        <f>carbondioxide!L327</f>
        <v>597.88964300915688</v>
      </c>
      <c r="H227" s="4">
        <f t="shared" si="22"/>
        <v>4.1549977624811651</v>
      </c>
      <c r="I227" s="4">
        <f t="shared" si="26"/>
        <v>2.7703321675387236</v>
      </c>
      <c r="J227" s="4">
        <f t="shared" si="23"/>
        <v>0.63835330265719614</v>
      </c>
      <c r="K227" s="4">
        <f>carbondioxide!S327</f>
        <v>597.88986080268637</v>
      </c>
      <c r="L227" s="4">
        <f t="shared" si="24"/>
        <v>4.1549997113277186</v>
      </c>
      <c r="M227" s="4">
        <f t="shared" si="27"/>
        <v>2.770334355911678</v>
      </c>
      <c r="N227" s="4">
        <f t="shared" si="25"/>
        <v>0.63835381987449347</v>
      </c>
    </row>
    <row r="228" spans="1:14" x14ac:dyDescent="0.3">
      <c r="A228" s="4">
        <f t="shared" si="21"/>
        <v>2072</v>
      </c>
      <c r="G228" s="4">
        <f>carbondioxide!L328</f>
        <v>602.48898932176303</v>
      </c>
      <c r="H228" s="4">
        <f t="shared" si="22"/>
        <v>4.1959958651244351</v>
      </c>
      <c r="I228" s="4">
        <f t="shared" si="26"/>
        <v>2.8070907292134231</v>
      </c>
      <c r="J228" s="4">
        <f t="shared" si="23"/>
        <v>0.65046294260972326</v>
      </c>
      <c r="K228" s="4">
        <f>carbondioxide!S328</f>
        <v>602.48920567045809</v>
      </c>
      <c r="L228" s="4">
        <f t="shared" si="24"/>
        <v>4.1959977862637938</v>
      </c>
      <c r="M228" s="4">
        <f t="shared" si="27"/>
        <v>2.8070929057356526</v>
      </c>
      <c r="N228" s="4">
        <f t="shared" si="25"/>
        <v>0.65046346931918464</v>
      </c>
    </row>
    <row r="229" spans="1:14" x14ac:dyDescent="0.3">
      <c r="A229" s="4">
        <f t="shared" si="21"/>
        <v>2073</v>
      </c>
      <c r="G229" s="4">
        <f>carbondioxide!L329</f>
        <v>607.10214129804717</v>
      </c>
      <c r="H229" s="4">
        <f t="shared" si="22"/>
        <v>4.2368038408267958</v>
      </c>
      <c r="I229" s="4">
        <f t="shared" si="26"/>
        <v>2.8439266111158434</v>
      </c>
      <c r="J229" s="4">
        <f t="shared" si="23"/>
        <v>0.66271258843763226</v>
      </c>
      <c r="K229" s="4">
        <f>carbondioxide!S329</f>
        <v>607.1023562304631</v>
      </c>
      <c r="L229" s="4">
        <f t="shared" si="24"/>
        <v>4.2368057348873567</v>
      </c>
      <c r="M229" s="4">
        <f t="shared" si="27"/>
        <v>2.843928775451793</v>
      </c>
      <c r="N229" s="4">
        <f t="shared" si="25"/>
        <v>0.66271312451803022</v>
      </c>
    </row>
    <row r="230" spans="1:14" x14ac:dyDescent="0.3">
      <c r="A230" s="4">
        <f t="shared" si="21"/>
        <v>2074</v>
      </c>
      <c r="G230" s="4">
        <f>carbondioxide!L330</f>
        <v>611.72816394093252</v>
      </c>
      <c r="H230" s="4">
        <f t="shared" si="22"/>
        <v>4.2774154663761506</v>
      </c>
      <c r="I230" s="4">
        <f t="shared" si="26"/>
        <v>2.8808325213970005</v>
      </c>
      <c r="J230" s="4">
        <f t="shared" si="23"/>
        <v>0.67510188408644445</v>
      </c>
      <c r="K230" s="4">
        <f>carbondioxide!S330</f>
        <v>611.72837748458858</v>
      </c>
      <c r="L230" s="4">
        <f t="shared" si="24"/>
        <v>4.2774173339677191</v>
      </c>
      <c r="M230" s="4">
        <f t="shared" si="27"/>
        <v>2.8808346732392227</v>
      </c>
      <c r="N230" s="4">
        <f t="shared" si="25"/>
        <v>0.67510242941533394</v>
      </c>
    </row>
    <row r="231" spans="1:14" x14ac:dyDescent="0.3">
      <c r="A231" s="4">
        <f t="shared" si="21"/>
        <v>2075</v>
      </c>
      <c r="G231" s="4">
        <f>carbondioxide!L331</f>
        <v>616.36613083065936</v>
      </c>
      <c r="H231" s="4">
        <f t="shared" si="22"/>
        <v>4.3178248077946026</v>
      </c>
      <c r="I231" s="4">
        <f t="shared" si="26"/>
        <v>2.9178012315346296</v>
      </c>
      <c r="J231" s="4">
        <f t="shared" si="23"/>
        <v>0.68763043410636837</v>
      </c>
      <c r="K231" s="4">
        <f>carbondioxide!S331</f>
        <v>616.36634301209142</v>
      </c>
      <c r="L231" s="4">
        <f t="shared" si="24"/>
        <v>4.3178266495091426</v>
      </c>
      <c r="M231" s="4">
        <f t="shared" si="27"/>
        <v>2.9178033706023236</v>
      </c>
      <c r="N231" s="4">
        <f t="shared" si="25"/>
        <v>0.68763098856025362</v>
      </c>
    </row>
    <row r="232" spans="1:14" x14ac:dyDescent="0.3">
      <c r="A232" s="4">
        <f t="shared" si="21"/>
        <v>2076</v>
      </c>
      <c r="G232" s="4">
        <f>carbondioxide!L332</f>
        <v>621.01512445074718</v>
      </c>
      <c r="H232" s="4">
        <f t="shared" si="22"/>
        <v>4.3580262134546235</v>
      </c>
      <c r="I232" s="4">
        <f t="shared" si="26"/>
        <v>2.9548255822584513</v>
      </c>
      <c r="J232" s="4">
        <f t="shared" si="23"/>
        <v>0.70029780423576093</v>
      </c>
      <c r="K232" s="4">
        <f>carbondioxide!S332</f>
        <v>621.01533529555536</v>
      </c>
      <c r="L232" s="4">
        <f t="shared" si="24"/>
        <v>4.3580280298669578</v>
      </c>
      <c r="M232" s="4">
        <f t="shared" si="27"/>
        <v>2.9548277082960723</v>
      </c>
      <c r="N232" s="4">
        <f t="shared" si="25"/>
        <v>0.70029836769025255</v>
      </c>
    </row>
    <row r="233" spans="1:14" x14ac:dyDescent="0.3">
      <c r="A233" s="4">
        <f t="shared" si="21"/>
        <v>2077</v>
      </c>
      <c r="G233" s="4">
        <f>carbondioxide!L333</f>
        <v>625.67423650806791</v>
      </c>
      <c r="H233" s="4">
        <f t="shared" si="22"/>
        <v>4.3980143072540532</v>
      </c>
      <c r="I233" s="4">
        <f t="shared" si="26"/>
        <v>2.9918984890835896</v>
      </c>
      <c r="J233" s="4">
        <f t="shared" si="23"/>
        <v>0.71310352201492977</v>
      </c>
      <c r="K233" s="4">
        <f>carbondioxide!S333</f>
        <v>625.6744460409634</v>
      </c>
      <c r="L233" s="4">
        <f t="shared" si="24"/>
        <v>4.3980160989225254</v>
      </c>
      <c r="M233" s="4">
        <f t="shared" si="27"/>
        <v>2.9919006018595247</v>
      </c>
      <c r="N233" s="4">
        <f t="shared" si="25"/>
        <v>0.71310409434489364</v>
      </c>
    </row>
    <row r="234" spans="1:14" x14ac:dyDescent="0.3">
      <c r="A234" s="4">
        <f t="shared" ref="A234:A297" si="28">1+A233</f>
        <v>2078</v>
      </c>
      <c r="G234" s="4">
        <f>carbondioxide!L334</f>
        <v>630.34256824631575</v>
      </c>
      <c r="H234" s="4">
        <f t="shared" si="22"/>
        <v>4.4377839818534639</v>
      </c>
      <c r="I234" s="4">
        <f t="shared" si="26"/>
        <v>3.0290129474671263</v>
      </c>
      <c r="J234" s="4">
        <f t="shared" si="23"/>
        <v>0.72604707742787977</v>
      </c>
      <c r="K234" s="4">
        <f>carbondioxide!S334</f>
        <v>630.34277649116359</v>
      </c>
      <c r="L234" s="4">
        <f t="shared" si="24"/>
        <v>4.4377857493205646</v>
      </c>
      <c r="M234" s="4">
        <f t="shared" si="27"/>
        <v>3.0290150467724328</v>
      </c>
      <c r="N234" s="4">
        <f t="shared" si="25"/>
        <v>0.72604765850757669</v>
      </c>
    </row>
    <row r="235" spans="1:14" x14ac:dyDescent="0.3">
      <c r="A235" s="4">
        <f t="shared" si="28"/>
        <v>2079</v>
      </c>
      <c r="G235" s="4">
        <f>carbondioxide!L335</f>
        <v>635.01923075219031</v>
      </c>
      <c r="H235" s="4">
        <f t="shared" si="22"/>
        <v>4.4773303919791747</v>
      </c>
      <c r="I235" s="4">
        <f t="shared" si="26"/>
        <v>3.0661620376023535</v>
      </c>
      <c r="J235" s="4">
        <f t="shared" si="23"/>
        <v>0.73912792356970269</v>
      </c>
      <c r="K235" s="4">
        <f>carbondioxide!S335</f>
        <v>635.01943773205096</v>
      </c>
      <c r="L235" s="4">
        <f t="shared" si="24"/>
        <v>4.4773321357721496</v>
      </c>
      <c r="M235" s="4">
        <f t="shared" si="27"/>
        <v>3.0661641232495609</v>
      </c>
      <c r="N235" s="4">
        <f t="shared" si="25"/>
        <v>0.73912851327292106</v>
      </c>
    </row>
    <row r="236" spans="1:14" x14ac:dyDescent="0.3">
      <c r="A236" s="4">
        <f t="shared" si="28"/>
        <v>2080</v>
      </c>
      <c r="G236" s="4">
        <f>carbondioxide!L336</f>
        <v>639.70334525366513</v>
      </c>
      <c r="H236" s="4">
        <f t="shared" si="22"/>
        <v>4.5166489477950202</v>
      </c>
      <c r="I236" s="4">
        <f t="shared" si="26"/>
        <v>3.1033389288648903</v>
      </c>
      <c r="J236" s="4">
        <f t="shared" si="23"/>
        <v>0.7523454773374082</v>
      </c>
      <c r="K236" s="4">
        <f>carbondioxide!S336</f>
        <v>639.70355099083315</v>
      </c>
      <c r="L236" s="4">
        <f t="shared" si="24"/>
        <v>4.5166506684264345</v>
      </c>
      <c r="M236" s="4">
        <f t="shared" si="27"/>
        <v>3.1033410006868536</v>
      </c>
      <c r="N236" s="4">
        <f t="shared" si="25"/>
        <v>0.75234607553758837</v>
      </c>
    </row>
    <row r="237" spans="1:14" x14ac:dyDescent="0.3">
      <c r="A237" s="4">
        <f t="shared" si="28"/>
        <v>2081</v>
      </c>
      <c r="G237" s="4">
        <f>carbondioxide!L337</f>
        <v>644.39404340974829</v>
      </c>
      <c r="H237" s="4">
        <f t="shared" si="22"/>
        <v>4.5557353083457102</v>
      </c>
      <c r="I237" s="4">
        <f t="shared" si="26"/>
        <v>3.1405368839244159</v>
      </c>
      <c r="J237" s="4">
        <f t="shared" si="23"/>
        <v>0.7656991201420843</v>
      </c>
      <c r="K237" s="4">
        <f>carbondioxide!S337</f>
        <v>644.3942479257887</v>
      </c>
      <c r="L237" s="4">
        <f t="shared" si="24"/>
        <v>4.5557370063139864</v>
      </c>
      <c r="M237" s="4">
        <f t="shared" si="27"/>
        <v>3.140538941773229</v>
      </c>
      <c r="N237" s="4">
        <f t="shared" si="25"/>
        <v>0.76569972671243625</v>
      </c>
    </row>
    <row r="238" spans="1:14" x14ac:dyDescent="0.3">
      <c r="A238" s="4">
        <f t="shared" si="28"/>
        <v>2082</v>
      </c>
      <c r="G238" s="4">
        <f>carbondioxide!L338</f>
        <v>649.09046759119087</v>
      </c>
      <c r="H238" s="4">
        <f t="shared" si="22"/>
        <v>4.5945853750744767</v>
      </c>
      <c r="I238" s="4">
        <f t="shared" si="26"/>
        <v>3.1777492625353974</v>
      </c>
      <c r="J238" s="4">
        <f t="shared" si="23"/>
        <v>0.77918819864036792</v>
      </c>
      <c r="K238" s="4">
        <f>carbondioxide!S338</f>
        <v>649.09067090697476</v>
      </c>
      <c r="L238" s="4">
        <f t="shared" si="24"/>
        <v>4.5945870508644129</v>
      </c>
      <c r="M238" s="4">
        <f t="shared" si="27"/>
        <v>3.1777513062813543</v>
      </c>
      <c r="N238" s="4">
        <f t="shared" si="25"/>
        <v>0.7791888134539815</v>
      </c>
    </row>
    <row r="239" spans="1:14" x14ac:dyDescent="0.3">
      <c r="A239" s="4">
        <f t="shared" si="28"/>
        <v>2083</v>
      </c>
      <c r="G239" s="4">
        <f>carbondioxide!L339</f>
        <v>653.79177115164066</v>
      </c>
      <c r="H239" s="4">
        <f t="shared" si="22"/>
        <v>4.6331952854174654</v>
      </c>
      <c r="I239" s="4">
        <f t="shared" si="26"/>
        <v>3.2149695250197934</v>
      </c>
      <c r="J239" s="4">
        <f t="shared" si="23"/>
        <v>0.79281202548329166</v>
      </c>
      <c r="K239" s="4">
        <f>carbondioxide!S339</f>
        <v>653.79197328737666</v>
      </c>
      <c r="L239" s="4">
        <f t="shared" si="24"/>
        <v>4.6331969395007198</v>
      </c>
      <c r="M239" s="4">
        <f t="shared" si="27"/>
        <v>3.2149715545504023</v>
      </c>
      <c r="N239" s="4">
        <f t="shared" si="25"/>
        <v>0.79281264841324095</v>
      </c>
    </row>
    <row r="240" spans="1:14" x14ac:dyDescent="0.3">
      <c r="A240" s="4">
        <f t="shared" si="28"/>
        <v>2084</v>
      </c>
      <c r="G240" s="4">
        <f>carbondioxide!L340</f>
        <v>658.49711868877876</v>
      </c>
      <c r="H240" s="4">
        <f t="shared" si="22"/>
        <v>4.6715614064771671</v>
      </c>
      <c r="I240" s="4">
        <f t="shared" si="26"/>
        <v>3.2521912354543474</v>
      </c>
      <c r="J240" s="4">
        <f t="shared" si="23"/>
        <v>0.806569880080659</v>
      </c>
      <c r="K240" s="4">
        <f>carbondioxide!S340</f>
        <v>658.49731966404522</v>
      </c>
      <c r="L240" s="4">
        <f t="shared" si="24"/>
        <v>4.6715630393127272</v>
      </c>
      <c r="M240" s="4">
        <f t="shared" si="27"/>
        <v>3.2521932506733902</v>
      </c>
      <c r="N240" s="4">
        <f t="shared" si="25"/>
        <v>0.80657051100010002</v>
      </c>
    </row>
    <row r="241" spans="1:14" x14ac:dyDescent="0.3">
      <c r="A241" s="4">
        <f t="shared" si="28"/>
        <v>2085</v>
      </c>
      <c r="G241" s="4">
        <f>carbondioxide!L341</f>
        <v>663.20568629502577</v>
      </c>
      <c r="H241" s="4">
        <f t="shared" si="22"/>
        <v>4.7096803287770266</v>
      </c>
      <c r="I241" s="4">
        <f t="shared" si="26"/>
        <v>3.2894080645747152</v>
      </c>
      <c r="J241" s="4">
        <f t="shared" si="23"/>
        <v>0.82046100937918154</v>
      </c>
      <c r="K241" s="4">
        <f>carbondioxide!S341</f>
        <v>663.20588612879942</v>
      </c>
      <c r="L241" s="4">
        <f t="shared" si="24"/>
        <v>4.7096819408116497</v>
      </c>
      <c r="M241" s="4">
        <f t="shared" si="27"/>
        <v>3.2894100654013503</v>
      </c>
      <c r="N241" s="4">
        <f t="shared" si="25"/>
        <v>0.82046164816144429</v>
      </c>
    </row>
    <row r="242" spans="1:14" x14ac:dyDescent="0.3">
      <c r="A242" s="4">
        <f t="shared" si="28"/>
        <v>2086</v>
      </c>
      <c r="G242" s="4">
        <f>carbondioxide!L342</f>
        <v>667.9166617974372</v>
      </c>
      <c r="H242" s="4">
        <f t="shared" si="22"/>
        <v>4.7475488600991502</v>
      </c>
      <c r="I242" s="4">
        <f t="shared" si="26"/>
        <v>3.3266137924083115</v>
      </c>
      <c r="J242" s="4">
        <f t="shared" si="23"/>
        <v>0.83448462865269213</v>
      </c>
      <c r="K242" s="4">
        <f>carbondioxide!S342</f>
        <v>667.91686050812154</v>
      </c>
      <c r="L242" s="4">
        <f t="shared" si="24"/>
        <v>4.7475504517677871</v>
      </c>
      <c r="M242" s="4">
        <f t="shared" si="27"/>
        <v>3.3266157787762216</v>
      </c>
      <c r="N242" s="4">
        <f t="shared" si="25"/>
        <v>0.83448527517136695</v>
      </c>
    </row>
    <row r="243" spans="1:14" x14ac:dyDescent="0.3">
      <c r="A243" s="4">
        <f t="shared" si="28"/>
        <v>2087</v>
      </c>
      <c r="G243" s="4">
        <f>carbondioxide!L343</f>
        <v>672.62924498645611</v>
      </c>
      <c r="H243" s="4">
        <f t="shared" si="22"/>
        <v>4.7851640194069125</v>
      </c>
      <c r="I243" s="4">
        <f t="shared" si="26"/>
        <v>3.3638023106474058</v>
      </c>
      <c r="J243" s="4">
        <f t="shared" si="23"/>
        <v>0.84863992230282403</v>
      </c>
      <c r="K243" s="4">
        <f>carbondioxide!S343</f>
        <v>672.62944259190704</v>
      </c>
      <c r="L243" s="4">
        <f t="shared" si="24"/>
        <v>4.7851655911331132</v>
      </c>
      <c r="M243" s="4">
        <f t="shared" si="27"/>
        <v>3.3638042825039856</v>
      </c>
      <c r="N243" s="4">
        <f t="shared" si="25"/>
        <v>0.84864057643184254</v>
      </c>
    </row>
    <row r="244" spans="1:14" x14ac:dyDescent="0.3">
      <c r="A244" s="4">
        <f t="shared" si="28"/>
        <v>2088</v>
      </c>
      <c r="G244" s="4">
        <f>carbondioxide!L344</f>
        <v>677.3426478332276</v>
      </c>
      <c r="H244" s="4">
        <f t="shared" si="22"/>
        <v>4.8225230308541089</v>
      </c>
      <c r="I244" s="4">
        <f t="shared" si="26"/>
        <v>3.4009676247736631</v>
      </c>
      <c r="J244" s="4">
        <f t="shared" si="23"/>
        <v>0.86292604466862122</v>
      </c>
      <c r="K244" s="4">
        <f>carbondioxide!S344</f>
        <v>677.34284435077871</v>
      </c>
      <c r="L244" s="4">
        <f t="shared" si="24"/>
        <v>4.8225245830504004</v>
      </c>
      <c r="M244" s="4">
        <f t="shared" si="27"/>
        <v>3.4009695820792447</v>
      </c>
      <c r="N244" s="4">
        <f t="shared" si="25"/>
        <v>0.86292670628233237</v>
      </c>
    </row>
    <row r="245" spans="1:14" x14ac:dyDescent="0.3">
      <c r="A245" s="4">
        <f t="shared" si="28"/>
        <v>2089</v>
      </c>
      <c r="G245" s="4">
        <f>carbondioxide!L345</f>
        <v>682.05609469521755</v>
      </c>
      <c r="H245" s="4">
        <f t="shared" si="22"/>
        <v>4.8596233178820887</v>
      </c>
      <c r="I245" s="4">
        <f t="shared" si="26"/>
        <v>3.4381038559449713</v>
      </c>
      <c r="J245" s="4">
        <f t="shared" si="23"/>
        <v>0.87734212084361785</v>
      </c>
      <c r="K245" s="4">
        <f>carbondioxide!S345</f>
        <v>682.05629014170313</v>
      </c>
      <c r="L245" s="4">
        <f t="shared" si="24"/>
        <v>4.859624850950345</v>
      </c>
      <c r="M245" s="4">
        <f t="shared" si="27"/>
        <v>3.4381057986720878</v>
      </c>
      <c r="N245" s="4">
        <f t="shared" si="25"/>
        <v>0.87734278981685887</v>
      </c>
    </row>
    <row r="246" spans="1:14" x14ac:dyDescent="0.3">
      <c r="A246" s="4">
        <f t="shared" si="28"/>
        <v>2090</v>
      </c>
      <c r="G246" s="4">
        <f>carbondioxide!L346</f>
        <v>686.76882250992105</v>
      </c>
      <c r="H246" s="4">
        <f t="shared" si="22"/>
        <v>4.8964624974062563</v>
      </c>
      <c r="I246" s="4">
        <f t="shared" si="26"/>
        <v>3.4752052426550892</v>
      </c>
      <c r="J246" s="4">
        <f t="shared" si="23"/>
        <v>0.89188724749899351</v>
      </c>
      <c r="K246" s="4">
        <f>carbondioxide!S346</f>
        <v>686.76901690169893</v>
      </c>
      <c r="L246" s="4">
        <f t="shared" si="24"/>
        <v>4.8964640117380522</v>
      </c>
      <c r="M246" s="4">
        <f t="shared" si="27"/>
        <v>3.475207170787773</v>
      </c>
      <c r="N246" s="4">
        <f t="shared" si="25"/>
        <v>0.89188792370715653</v>
      </c>
    </row>
    <row r="247" spans="1:14" x14ac:dyDescent="0.3">
      <c r="A247" s="4">
        <f t="shared" si="28"/>
        <v>2091</v>
      </c>
      <c r="G247" s="4">
        <f>carbondioxide!L347</f>
        <v>691.48008097647801</v>
      </c>
      <c r="H247" s="4">
        <f t="shared" si="22"/>
        <v>4.9330383740931056</v>
      </c>
      <c r="I247" s="4">
        <f t="shared" si="26"/>
        <v>3.5122661421763053</v>
      </c>
      <c r="J247" s="4">
        <f t="shared" si="23"/>
        <v>0.90656049371148018</v>
      </c>
      <c r="K247" s="4">
        <f>carbondioxide!S347</f>
        <v>691.48027432945014</v>
      </c>
      <c r="L247" s="4">
        <f t="shared" si="24"/>
        <v>4.9330398700700462</v>
      </c>
      <c r="M247" s="4">
        <f t="shared" si="27"/>
        <v>3.5122680557094199</v>
      </c>
      <c r="N247" s="4">
        <f t="shared" si="25"/>
        <v>0.90656117703057437</v>
      </c>
    </row>
    <row r="248" spans="1:14" x14ac:dyDescent="0.3">
      <c r="A248" s="4">
        <f t="shared" si="28"/>
        <v>2092</v>
      </c>
      <c r="G248" s="4">
        <f>carbondioxide!L348</f>
        <v>696.18913272505176</v>
      </c>
      <c r="H248" s="4">
        <f t="shared" si="22"/>
        <v>4.9693489347288429</v>
      </c>
      <c r="I248" s="4">
        <f t="shared" si="26"/>
        <v>3.5492810317950001</v>
      </c>
      <c r="J248" s="4">
        <f t="shared" si="23"/>
        <v>0.92136090179476038</v>
      </c>
      <c r="K248" s="4">
        <f>carbondioxide!S348</f>
        <v>696.18932505468467</v>
      </c>
      <c r="L248" s="4">
        <f t="shared" si="24"/>
        <v>4.96935041272289</v>
      </c>
      <c r="M248" s="4">
        <f t="shared" si="27"/>
        <v>3.5492829307336033</v>
      </c>
      <c r="N248" s="4">
        <f t="shared" si="25"/>
        <v>0.92136159210147017</v>
      </c>
    </row>
    <row r="249" spans="1:14" x14ac:dyDescent="0.3">
      <c r="A249" s="4">
        <f t="shared" si="28"/>
        <v>2093</v>
      </c>
      <c r="G249" s="4">
        <f>carbondioxide!L349</f>
        <v>700.89525347386279</v>
      </c>
      <c r="H249" s="4">
        <f t="shared" si="22"/>
        <v>5.0053923426805609</v>
      </c>
      <c r="I249" s="4">
        <f t="shared" si="26"/>
        <v>3.5862445098496853</v>
      </c>
      <c r="J249" s="4">
        <f t="shared" si="23"/>
        <v>0.93628748813316176</v>
      </c>
      <c r="K249" s="4">
        <f>carbondioxide!S349</f>
        <v>700.89544479520589</v>
      </c>
      <c r="L249" s="4">
        <f t="shared" si="24"/>
        <v>5.0053938030543339</v>
      </c>
      <c r="M249" s="4">
        <f t="shared" si="27"/>
        <v>3.5862463942084228</v>
      </c>
      <c r="N249" s="4">
        <f t="shared" si="25"/>
        <v>0.93628818530490066</v>
      </c>
    </row>
    <row r="250" spans="1:14" x14ac:dyDescent="0.3">
      <c r="A250" s="4">
        <f t="shared" si="28"/>
        <v>2094</v>
      </c>
      <c r="G250" s="4">
        <f>carbondioxide!L350</f>
        <v>705.59773217379848</v>
      </c>
      <c r="H250" s="4">
        <f t="shared" si="22"/>
        <v>5.0411669324507251</v>
      </c>
      <c r="I250" s="4">
        <f t="shared" si="26"/>
        <v>3.6231512965807964</v>
      </c>
      <c r="J250" s="4">
        <f t="shared" si="23"/>
        <v>0.9513392440165116</v>
      </c>
      <c r="K250" s="4">
        <f>carbondioxide!S350</f>
        <v>705.59792250150235</v>
      </c>
      <c r="L250" s="4">
        <f t="shared" si="24"/>
        <v>5.0411683755577981</v>
      </c>
      <c r="M250" s="4">
        <f t="shared" si="27"/>
        <v>3.6231531663833261</v>
      </c>
      <c r="N250" s="4">
        <f t="shared" si="25"/>
        <v>0.9513399479314727</v>
      </c>
    </row>
    <row r="251" spans="1:14" x14ac:dyDescent="0.3">
      <c r="A251" s="4">
        <f t="shared" si="28"/>
        <v>2095</v>
      </c>
      <c r="G251" s="4">
        <f>carbondioxide!L351</f>
        <v>710.29587114055835</v>
      </c>
      <c r="H251" s="4">
        <f t="shared" si="22"/>
        <v>5.0766712043256996</v>
      </c>
      <c r="I251" s="4">
        <f t="shared" si="26"/>
        <v>3.6599962348012247</v>
      </c>
      <c r="J251" s="4">
        <f t="shared" si="23"/>
        <v>0.9665151364750767</v>
      </c>
      <c r="K251" s="4">
        <f>carbondioxide!S351</f>
        <v>710.2960604888915</v>
      </c>
      <c r="L251" s="4">
        <f t="shared" si="24"/>
        <v>5.0766726305108829</v>
      </c>
      <c r="M251" s="4">
        <f t="shared" si="27"/>
        <v>3.6599980900796671</v>
      </c>
      <c r="N251" s="4">
        <f t="shared" si="25"/>
        <v>0.96651584701227922</v>
      </c>
    </row>
    <row r="252" spans="1:14" x14ac:dyDescent="0.3">
      <c r="A252" s="4">
        <f t="shared" si="28"/>
        <v>2096</v>
      </c>
      <c r="G252" s="4">
        <f>carbondioxide!L352</f>
        <v>714.98898617431871</v>
      </c>
      <c r="H252" s="4">
        <f t="shared" si="22"/>
        <v>5.1119038191188393</v>
      </c>
      <c r="I252" s="4">
        <f t="shared" si="26"/>
        <v>3.6967742903962777</v>
      </c>
      <c r="J252" s="4">
        <f t="shared" si="23"/>
        <v>0.98181410911356926</v>
      </c>
      <c r="K252" s="4">
        <f>carbondioxide!S352</f>
        <v>714.98917455718367</v>
      </c>
      <c r="L252" s="4">
        <f t="shared" si="24"/>
        <v>5.111905228718447</v>
      </c>
      <c r="M252" s="4">
        <f t="shared" si="27"/>
        <v>3.6967761311906928</v>
      </c>
      <c r="N252" s="4">
        <f t="shared" si="25"/>
        <v>0.98181482615290194</v>
      </c>
    </row>
    <row r="253" spans="1:14" x14ac:dyDescent="0.3">
      <c r="A253" s="4">
        <f t="shared" si="28"/>
        <v>2097</v>
      </c>
      <c r="G253" s="4">
        <f>carbondioxide!L353</f>
        <v>719.6764066669366</v>
      </c>
      <c r="H253" s="4">
        <f t="shared" si="22"/>
        <v>5.1468635930086375</v>
      </c>
      <c r="I253" s="4">
        <f t="shared" si="26"/>
        <v>3.7334805526614865</v>
      </c>
      <c r="J253" s="4">
        <f t="shared" si="23"/>
        <v>0.99723508294325502</v>
      </c>
      <c r="K253" s="4">
        <f>carbondioxide!S353</f>
        <v>719.67659409788507</v>
      </c>
      <c r="L253" s="4">
        <f t="shared" si="24"/>
        <v>5.1468649863507494</v>
      </c>
      <c r="M253" s="4">
        <f t="shared" si="27"/>
        <v>3.7334823790193759</v>
      </c>
      <c r="N253" s="4">
        <f t="shared" si="25"/>
        <v>0.99723580636551656</v>
      </c>
    </row>
    <row r="254" spans="1:14" x14ac:dyDescent="0.3">
      <c r="A254" s="4">
        <f t="shared" si="28"/>
        <v>2098</v>
      </c>
      <c r="G254" s="4">
        <f>carbondioxide!L354</f>
        <v>724.35747569673526</v>
      </c>
      <c r="H254" s="4">
        <f t="shared" si="22"/>
        <v>5.1815494924722518</v>
      </c>
      <c r="I254" s="4">
        <f t="shared" si="26"/>
        <v>3.7701102344863964</v>
      </c>
      <c r="J254" s="4">
        <f t="shared" si="23"/>
        <v>1.0127769572112546</v>
      </c>
      <c r="K254" s="4">
        <f>carbondioxide!S354</f>
        <v>724.35766218898289</v>
      </c>
      <c r="L254" s="4">
        <f t="shared" si="24"/>
        <v>5.1815508698769577</v>
      </c>
      <c r="M254" s="4">
        <f t="shared" si="27"/>
        <v>3.7701120464622302</v>
      </c>
      <c r="N254" s="4">
        <f t="shared" si="25"/>
        <v>1.0127776868981906</v>
      </c>
    </row>
    <row r="255" spans="1:14" x14ac:dyDescent="0.3">
      <c r="A255" s="4">
        <f t="shared" si="28"/>
        <v>2099</v>
      </c>
      <c r="G255" s="4">
        <f>carbondioxide!L355</f>
        <v>729.03155011094475</v>
      </c>
      <c r="H255" s="4">
        <f t="shared" si="22"/>
        <v>5.2159606293146554</v>
      </c>
      <c r="I255" s="4">
        <f t="shared" si="26"/>
        <v>3.8066586723922149</v>
      </c>
      <c r="J255" s="4">
        <f t="shared" si="23"/>
        <v>1.0284386102261773</v>
      </c>
      <c r="K255" s="4">
        <f>carbondioxide!S355</f>
        <v>729.03173567738418</v>
      </c>
      <c r="L255" s="4">
        <f t="shared" si="24"/>
        <v>5.2159619910943</v>
      </c>
      <c r="M255" s="4">
        <f t="shared" si="27"/>
        <v>3.8066604700469804</v>
      </c>
      <c r="N255" s="4">
        <f t="shared" si="25"/>
        <v>1.0284393460605143</v>
      </c>
    </row>
    <row r="256" spans="1:14" x14ac:dyDescent="0.3">
      <c r="A256" s="4">
        <f t="shared" si="28"/>
        <v>2100</v>
      </c>
      <c r="G256" s="4">
        <f>carbondioxide!L356</f>
        <v>733.69800059589454</v>
      </c>
      <c r="H256" s="4">
        <f t="shared" si="22"/>
        <v>5.2500962557935695</v>
      </c>
      <c r="I256" s="4">
        <f t="shared" si="26"/>
        <v>3.8431213264309232</v>
      </c>
      <c r="J256" s="4">
        <f t="shared" si="23"/>
        <v>1.0442189001792803</v>
      </c>
      <c r="K256" s="4">
        <f>carbondioxide!S356</f>
        <v>733.69818524910886</v>
      </c>
      <c r="L256" s="4">
        <f t="shared" si="24"/>
        <v>5.2500976022529731</v>
      </c>
      <c r="M256" s="4">
        <f t="shared" si="27"/>
        <v>3.8431231098316965</v>
      </c>
      <c r="N256" s="4">
        <f t="shared" si="25"/>
        <v>1.0442196420447574</v>
      </c>
    </row>
    <row r="257" spans="1:14" x14ac:dyDescent="0.3">
      <c r="A257" s="4">
        <f t="shared" si="28"/>
        <v>2101</v>
      </c>
      <c r="G257" s="4">
        <f>carbondioxide!L357</f>
        <v>738.35621173507866</v>
      </c>
      <c r="H257" s="4">
        <f t="shared" si="22"/>
        <v>5.2839557598401976</v>
      </c>
      <c r="I257" s="4">
        <f t="shared" si="26"/>
        <v>3.8794937799532074</v>
      </c>
      <c r="J257" s="4">
        <f t="shared" si="23"/>
        <v>1.0601166659603896</v>
      </c>
      <c r="K257" s="4">
        <f>carbondioxide!S357</f>
        <v>738.35639548735367</v>
      </c>
      <c r="L257" s="4">
        <f t="shared" si="24"/>
        <v>5.2839570912768856</v>
      </c>
      <c r="M257" s="4">
        <f t="shared" si="27"/>
        <v>3.8794955491727459</v>
      </c>
      <c r="N257" s="4">
        <f t="shared" si="25"/>
        <v>1.0601174137417873</v>
      </c>
    </row>
    <row r="258" spans="1:14" x14ac:dyDescent="0.3">
      <c r="A258" s="4">
        <f t="shared" si="28"/>
        <v>2102</v>
      </c>
      <c r="G258" s="4">
        <f>carbondioxide!L358</f>
        <v>743.00558205523862</v>
      </c>
      <c r="H258" s="4">
        <f t="shared" si="22"/>
        <v>5.3175386603757326</v>
      </c>
      <c r="I258" s="4">
        <f t="shared" si="26"/>
        <v>3.9157717392523161</v>
      </c>
      <c r="J258" s="4">
        <f t="shared" si="23"/>
        <v>1.0761307279678687</v>
      </c>
      <c r="K258" s="4">
        <f>carbondioxide!S358</f>
        <v>743.0057649185743</v>
      </c>
      <c r="L258" s="4">
        <f t="shared" si="24"/>
        <v>5.3175399770801413</v>
      </c>
      <c r="M258" s="4">
        <f t="shared" si="27"/>
        <v>3.9157734943686688</v>
      </c>
      <c r="N258" s="4">
        <f t="shared" si="25"/>
        <v>1.076131481551035</v>
      </c>
    </row>
    <row r="259" spans="1:14" x14ac:dyDescent="0.3">
      <c r="A259" s="4">
        <f t="shared" si="28"/>
        <v>2103</v>
      </c>
      <c r="G259" s="4">
        <f>carbondioxide!L359</f>
        <v>747.64552406062887</v>
      </c>
      <c r="H259" s="4">
        <f t="shared" si="22"/>
        <v>5.350844602723499</v>
      </c>
      <c r="I259" s="4">
        <f t="shared" si="26"/>
        <v>3.951951033090698</v>
      </c>
      <c r="J259" s="4">
        <f t="shared" si="23"/>
        <v>1.0922598889119643</v>
      </c>
      <c r="K259" s="4">
        <f>carbondioxide!S359</f>
        <v>747.64570604675032</v>
      </c>
      <c r="L259" s="4">
        <f t="shared" si="24"/>
        <v>5.3508459049791801</v>
      </c>
      <c r="M259" s="4">
        <f t="shared" si="27"/>
        <v>3.9519527741868377</v>
      </c>
      <c r="N259" s="4">
        <f t="shared" si="25"/>
        <v>1.0922606481838391</v>
      </c>
    </row>
    <row r="260" spans="1:14" x14ac:dyDescent="0.3">
      <c r="A260" s="4">
        <f t="shared" si="28"/>
        <v>2104</v>
      </c>
      <c r="G260" s="4">
        <f>carbondioxide!L360</f>
        <v>752.27546425564924</v>
      </c>
      <c r="H260" s="4">
        <f t="shared" si="22"/>
        <v>5.3838733541164974</v>
      </c>
      <c r="I260" s="4">
        <f t="shared" si="26"/>
        <v>3.9880276121160509</v>
      </c>
      <c r="J260" s="4">
        <f t="shared" si="23"/>
        <v>1.1085029346108997</v>
      </c>
      <c r="K260" s="4">
        <f>carbondioxide!S360</f>
        <v>752.27564537601756</v>
      </c>
      <c r="L260" s="4">
        <f t="shared" si="24"/>
        <v>5.3838746422003174</v>
      </c>
      <c r="M260" s="4">
        <f t="shared" si="27"/>
        <v>3.9880293392795223</v>
      </c>
      <c r="N260" s="4">
        <f t="shared" si="25"/>
        <v>1.1085036994595361</v>
      </c>
    </row>
    <row r="261" spans="1:14" x14ac:dyDescent="0.3">
      <c r="A261" s="4">
        <f t="shared" si="28"/>
        <v>2105</v>
      </c>
      <c r="G261" s="4">
        <f>carbondioxide!L361</f>
        <v>756.89484315604955</v>
      </c>
      <c r="H261" s="4">
        <f t="shared" si="22"/>
        <v>5.4166247993000667</v>
      </c>
      <c r="I261" s="4">
        <f t="shared" si="26"/>
        <v>4.0239975481731687</v>
      </c>
      <c r="J261" s="4">
        <f t="shared" si="23"/>
        <v>1.124858634779129</v>
      </c>
      <c r="K261" s="4">
        <f>carbondioxide!S361</f>
        <v>756.89502342187166</v>
      </c>
      <c r="L261" s="4">
        <f t="shared" si="24"/>
        <v>5.4166260734823952</v>
      </c>
      <c r="M261" s="4">
        <f t="shared" si="27"/>
        <v>4.0239992614957556</v>
      </c>
      <c r="N261" s="4">
        <f t="shared" si="25"/>
        <v>1.1248594050937135</v>
      </c>
    </row>
    <row r="262" spans="1:14" x14ac:dyDescent="0.3">
      <c r="A262" s="4">
        <f t="shared" si="28"/>
        <v>2106</v>
      </c>
      <c r="G262" s="4">
        <f>carbondioxide!L362</f>
        <v>761.5031152889261</v>
      </c>
      <c r="H262" s="4">
        <f t="shared" si="22"/>
        <v>5.4490989362292712</v>
      </c>
      <c r="I262" s="4">
        <f t="shared" si="26"/>
        <v>4.0598570335177486</v>
      </c>
      <c r="J262" s="4">
        <f t="shared" si="23"/>
        <v>1.1413257438072071</v>
      </c>
      <c r="K262" s="4">
        <f>carbondioxide!S362</f>
        <v>761.50329471116402</v>
      </c>
      <c r="L262" s="4">
        <f t="shared" si="24"/>
        <v>5.4491001967741592</v>
      </c>
      <c r="M262" s="4">
        <f t="shared" si="27"/>
        <v>4.0598587330951572</v>
      </c>
      <c r="N262" s="4">
        <f t="shared" si="25"/>
        <v>1.1413265194780771</v>
      </c>
    </row>
    <row r="263" spans="1:14" x14ac:dyDescent="0.3">
      <c r="A263" s="4">
        <f t="shared" si="28"/>
        <v>2107</v>
      </c>
      <c r="G263" s="4">
        <f>carbondioxide!L363</f>
        <v>766.09974918174657</v>
      </c>
      <c r="H263" s="4">
        <f t="shared" ref="H263:H326" si="29">H$3*LN(G263/G$3)</f>
        <v>5.4812958718605618</v>
      </c>
      <c r="I263" s="4">
        <f t="shared" si="26"/>
        <v>4.0956023799381134</v>
      </c>
      <c r="J263" s="4">
        <f t="shared" ref="J263:J326" si="30">J262+J$3*(I262-J262)</f>
        <v>1.1579030015327629</v>
      </c>
      <c r="K263" s="4">
        <f>carbondioxide!S363</f>
        <v>766.09992777112689</v>
      </c>
      <c r="L263" s="4">
        <f t="shared" ref="L263:L326" si="31">L$3*LN(K263/K$3)</f>
        <v>5.4812971190259274</v>
      </c>
      <c r="M263" s="4">
        <f t="shared" si="27"/>
        <v>4.0956040658696686</v>
      </c>
      <c r="N263" s="4">
        <f t="shared" ref="N263:N326" si="32">N262+N$3*(M262-N262)</f>
        <v>1.157903782451422</v>
      </c>
    </row>
    <row r="264" spans="1:14" x14ac:dyDescent="0.3">
      <c r="A264" s="4">
        <f t="shared" si="28"/>
        <v>2108</v>
      </c>
      <c r="G264" s="4">
        <f>carbondioxide!L364</f>
        <v>770.68422734065541</v>
      </c>
      <c r="H264" s="4">
        <f t="shared" si="29"/>
        <v>5.5132158180371977</v>
      </c>
      <c r="I264" s="4">
        <f t="shared" ref="I264:I327" si="33">I263+I$3*(I$4*H264-I263)+I$5*(J263-I263)</f>
        <v>4.131230017790565</v>
      </c>
      <c r="J264" s="4">
        <f t="shared" si="30"/>
        <v>1.1745891340021053</v>
      </c>
      <c r="K264" s="4">
        <f>carbondioxide!S364</f>
        <v>770.68440510767709</v>
      </c>
      <c r="L264" s="4">
        <f t="shared" si="31"/>
        <v>5.5132170520749826</v>
      </c>
      <c r="M264" s="4">
        <f t="shared" ref="M264:M327" si="34">M263+M$3*(M$4*L264-M263)+M$5*(N263-M263)</f>
        <v>4.1312316901789252</v>
      </c>
      <c r="N264" s="4">
        <f t="shared" si="32"/>
        <v>1.1745899200612377</v>
      </c>
    </row>
    <row r="265" spans="1:14" x14ac:dyDescent="0.3">
      <c r="A265" s="4">
        <f t="shared" si="28"/>
        <v>2109</v>
      </c>
      <c r="G265" s="4">
        <f>carbondioxide!L365</f>
        <v>775.25604621832338</v>
      </c>
      <c r="H265" s="4">
        <f t="shared" si="29"/>
        <v>5.5448590874678239</v>
      </c>
      <c r="I265" s="4">
        <f t="shared" si="33"/>
        <v>4.1667364949538941</v>
      </c>
      <c r="J265" s="4">
        <f t="shared" si="30"/>
        <v>1.1913828542220237</v>
      </c>
      <c r="K265" s="4">
        <f>carbondioxide!S365</f>
        <v>775.25622317326656</v>
      </c>
      <c r="L265" s="4">
        <f t="shared" si="31"/>
        <v>5.5448603086241661</v>
      </c>
      <c r="M265" s="4">
        <f t="shared" si="34"/>
        <v>4.1667381539047801</v>
      </c>
      <c r="N265" s="4">
        <f t="shared" si="32"/>
        <v>1.1913836453155062</v>
      </c>
    </row>
    <row r="266" spans="1:14" x14ac:dyDescent="0.3">
      <c r="A266" s="4">
        <f t="shared" si="28"/>
        <v>2110</v>
      </c>
      <c r="G266" s="4">
        <f>carbondioxide!L366</f>
        <v>779.81471617161765</v>
      </c>
      <c r="H266" s="4">
        <f t="shared" si="29"/>
        <v>5.576226089797558</v>
      </c>
      <c r="I266" s="4">
        <f t="shared" si="33"/>
        <v>4.2021184757083647</v>
      </c>
      <c r="J266" s="4">
        <f t="shared" si="30"/>
        <v>1.2082828629013806</v>
      </c>
      <c r="K266" s="4">
        <f>carbondioxide!S366</f>
        <v>779.81489232455124</v>
      </c>
      <c r="L266" s="4">
        <f t="shared" si="31"/>
        <v>5.5762272983129515</v>
      </c>
      <c r="M266" s="4">
        <f t="shared" si="34"/>
        <v>4.2021201213303012</v>
      </c>
      <c r="N266" s="4">
        <f t="shared" si="32"/>
        <v>1.2082836589242933</v>
      </c>
    </row>
    <row r="267" spans="1:14" x14ac:dyDescent="0.3">
      <c r="A267" s="4">
        <f t="shared" si="28"/>
        <v>2111</v>
      </c>
      <c r="G267" s="4">
        <f>carbondioxide!L367</f>
        <v>784.35976140937987</v>
      </c>
      <c r="H267" s="4">
        <f t="shared" si="29"/>
        <v>5.6073173277708843</v>
      </c>
      <c r="I267" s="4">
        <f t="shared" si="33"/>
        <v>4.2373727395442833</v>
      </c>
      <c r="J267" s="4">
        <f t="shared" si="30"/>
        <v>1.2252878491821244</v>
      </c>
      <c r="K267" s="4">
        <f>carbondioxide!S367</f>
        <v>784.35993677016859</v>
      </c>
      <c r="L267" s="4">
        <f t="shared" si="31"/>
        <v>5.6073185238803243</v>
      </c>
      <c r="M267" s="4">
        <f t="shared" si="34"/>
        <v>4.237374371948353</v>
      </c>
      <c r="N267" s="4">
        <f t="shared" si="32"/>
        <v>1.2252886500307594</v>
      </c>
    </row>
    <row r="268" spans="1:14" x14ac:dyDescent="0.3">
      <c r="A268" s="4">
        <f t="shared" si="28"/>
        <v>2112</v>
      </c>
      <c r="G268" s="4">
        <f>carbondioxide!L368</f>
        <v>788.89071993060816</v>
      </c>
      <c r="H268" s="4">
        <f t="shared" si="29"/>
        <v>5.6381333934855595</v>
      </c>
      <c r="I268" s="4">
        <f t="shared" si="33"/>
        <v>4.2724961799050734</v>
      </c>
      <c r="J268" s="4">
        <f t="shared" si="30"/>
        <v>1.2423964913593815</v>
      </c>
      <c r="K268" s="4">
        <f>carbondioxide!S368</f>
        <v>788.89089450891993</v>
      </c>
      <c r="L268" s="4">
        <f t="shared" si="31"/>
        <v>5.6381345774186968</v>
      </c>
      <c r="M268" s="4">
        <f t="shared" si="34"/>
        <v>4.2724977992046842</v>
      </c>
      <c r="N268" s="4">
        <f t="shared" si="32"/>
        <v>1.2423972969312513</v>
      </c>
    </row>
    <row r="269" spans="1:14" x14ac:dyDescent="0.3">
      <c r="A269" s="4">
        <f t="shared" si="28"/>
        <v>2113</v>
      </c>
      <c r="G269" s="4">
        <f>carbondioxide!L369</f>
        <v>793.40714345334902</v>
      </c>
      <c r="H269" s="4">
        <f t="shared" si="29"/>
        <v>5.6686749647367316</v>
      </c>
      <c r="I269" s="4">
        <f t="shared" si="33"/>
        <v>4.3074858028695946</v>
      </c>
      <c r="J269" s="4">
        <f t="shared" si="30"/>
        <v>1.2596074575903209</v>
      </c>
      <c r="K269" s="4">
        <f>carbondioxide!S369</f>
        <v>793.40731725866135</v>
      </c>
      <c r="L269" s="4">
        <f t="shared" si="31"/>
        <v>5.6686761367180116</v>
      </c>
      <c r="M269" s="4">
        <f t="shared" si="34"/>
        <v>4.3074874091802604</v>
      </c>
      <c r="N269" s="4">
        <f t="shared" si="32"/>
        <v>1.2596082677841645</v>
      </c>
    </row>
    <row r="270" spans="1:14" x14ac:dyDescent="0.3">
      <c r="A270" s="4">
        <f t="shared" si="28"/>
        <v>2114</v>
      </c>
      <c r="G270" s="4">
        <f>carbondioxide!L370</f>
        <v>797.90859733461014</v>
      </c>
      <c r="H270" s="4">
        <f t="shared" si="29"/>
        <v>5.6989428014503822</v>
      </c>
      <c r="I270" s="4">
        <f t="shared" si="33"/>
        <v>4.3423387257782489</v>
      </c>
      <c r="J270" s="4">
        <f t="shared" si="30"/>
        <v>1.2769194065915073</v>
      </c>
      <c r="K270" s="4">
        <f>carbondioxide!S370</f>
        <v>797.90877037621647</v>
      </c>
      <c r="L270" s="4">
        <f t="shared" si="31"/>
        <v>5.6989439616991833</v>
      </c>
      <c r="M270" s="4">
        <f t="shared" si="34"/>
        <v>4.3423403192173788</v>
      </c>
      <c r="N270" s="4">
        <f t="shared" si="32"/>
        <v>1.2769202213072943</v>
      </c>
    </row>
    <row r="271" spans="1:14" x14ac:dyDescent="0.3">
      <c r="A271" s="4">
        <f t="shared" si="28"/>
        <v>2115</v>
      </c>
      <c r="G271" s="4">
        <f>carbondioxide!L371</f>
        <v>802.39466048161444</v>
      </c>
      <c r="H271" s="4">
        <f t="shared" si="29"/>
        <v>5.7289377422051952</v>
      </c>
      <c r="I271" s="4">
        <f t="shared" si="33"/>
        <v>4.3770521758072434</v>
      </c>
      <c r="J271" s="4">
        <f t="shared" si="30"/>
        <v>1.294330988324488</v>
      </c>
      <c r="K271" s="4">
        <f>carbondioxide!S371</f>
        <v>802.39483276863018</v>
      </c>
      <c r="L271" s="4">
        <f t="shared" si="31"/>
        <v>5.7289388909359644</v>
      </c>
      <c r="M271" s="4">
        <f t="shared" si="34"/>
        <v>4.3770537564939431</v>
      </c>
      <c r="N271" s="4">
        <f t="shared" si="32"/>
        <v>1.2943318074634236</v>
      </c>
    </row>
    <row r="272" spans="1:14" x14ac:dyDescent="0.3">
      <c r="A272" s="4">
        <f t="shared" si="28"/>
        <v>2116</v>
      </c>
      <c r="G272" s="4">
        <f>carbondioxide!L372</f>
        <v>806.86492525471681</v>
      </c>
      <c r="H272" s="4">
        <f t="shared" si="29"/>
        <v>5.7586607008418564</v>
      </c>
      <c r="I272" s="4">
        <f t="shared" si="33"/>
        <v>4.4116234884952075</v>
      </c>
      <c r="J272" s="4">
        <f t="shared" si="30"/>
        <v>1.3118408446693901</v>
      </c>
      <c r="K272" s="4">
        <f>carbondioxide!S372</f>
        <v>806.86509679608525</v>
      </c>
      <c r="L272" s="4">
        <f t="shared" si="31"/>
        <v>5.7586618382642367</v>
      </c>
      <c r="M272" s="4">
        <f t="shared" si="34"/>
        <v>4.4116250565500907</v>
      </c>
      <c r="N272" s="4">
        <f t="shared" si="32"/>
        <v>1.3118416681339169</v>
      </c>
    </row>
    <row r="273" spans="1:14" x14ac:dyDescent="0.3">
      <c r="A273" s="4">
        <f t="shared" si="28"/>
        <v>2117</v>
      </c>
      <c r="G273" s="4">
        <f>carbondioxide!L373</f>
        <v>811.3189973623131</v>
      </c>
      <c r="H273" s="4">
        <f t="shared" si="29"/>
        <v>5.7881126631588025</v>
      </c>
      <c r="I273" s="4">
        <f t="shared" si="33"/>
        <v>4.4460501062261901</v>
      </c>
      <c r="J273" s="4">
        <f t="shared" si="30"/>
        <v>1.3294476100863208</v>
      </c>
      <c r="K273" s="4">
        <f>carbondioxide!S373</f>
        <v>811.31916816681075</v>
      </c>
      <c r="L273" s="4">
        <f t="shared" si="31"/>
        <v>5.7881137894777588</v>
      </c>
      <c r="M273" s="4">
        <f t="shared" si="34"/>
        <v>4.446051661771202</v>
      </c>
      <c r="N273" s="4">
        <f t="shared" si="32"/>
        <v>1.3294484377801208</v>
      </c>
    </row>
    <row r="274" spans="1:14" x14ac:dyDescent="0.3">
      <c r="A274" s="4">
        <f t="shared" si="28"/>
        <v>2118</v>
      </c>
      <c r="G274" s="4">
        <f>carbondioxide!L374</f>
        <v>815.7564957480713</v>
      </c>
      <c r="H274" s="4">
        <f t="shared" si="29"/>
        <v>5.8172946836933779</v>
      </c>
      <c r="I274" s="4">
        <f t="shared" si="33"/>
        <v>4.4803295766728901</v>
      </c>
      <c r="J274" s="4">
        <f t="shared" si="30"/>
        <v>1.3471499122643953</v>
      </c>
      <c r="K274" s="4">
        <f>carbondioxide!S374</f>
        <v>815.75666582431302</v>
      </c>
      <c r="L274" s="4">
        <f t="shared" si="31"/>
        <v>5.8172957991093179</v>
      </c>
      <c r="M274" s="4">
        <f t="shared" si="34"/>
        <v>4.4803311198311375</v>
      </c>
      <c r="N274" s="4">
        <f t="shared" si="32"/>
        <v>1.3471507440923902</v>
      </c>
    </row>
    <row r="275" spans="1:14" x14ac:dyDescent="0.3">
      <c r="A275" s="4">
        <f t="shared" si="28"/>
        <v>2119</v>
      </c>
      <c r="G275" s="4">
        <f>carbondioxide!L375</f>
        <v>820.17705247081915</v>
      </c>
      <c r="H275" s="4">
        <f t="shared" si="29"/>
        <v>5.8462078825873096</v>
      </c>
      <c r="I275" s="4">
        <f t="shared" si="33"/>
        <v>4.5144595512038341</v>
      </c>
      <c r="J275" s="4">
        <f t="shared" si="30"/>
        <v>1.3649463727582356</v>
      </c>
      <c r="K275" s="4">
        <f>carbondioxide!S375</f>
        <v>820.17722182726334</v>
      </c>
      <c r="L275" s="4">
        <f t="shared" si="31"/>
        <v>5.846208987296202</v>
      </c>
      <c r="M275" s="4">
        <f t="shared" si="34"/>
        <v>4.5144610820994266</v>
      </c>
      <c r="N275" s="4">
        <f t="shared" si="32"/>
        <v>1.3649472086265864</v>
      </c>
    </row>
    <row r="276" spans="1:14" x14ac:dyDescent="0.3">
      <c r="A276" s="4">
        <f t="shared" si="28"/>
        <v>2120</v>
      </c>
      <c r="G276" s="4">
        <f>carbondioxide!L376</f>
        <v>824.58031257742209</v>
      </c>
      <c r="H276" s="4">
        <f t="shared" si="29"/>
        <v>5.8748534425354055</v>
      </c>
      <c r="I276" s="4">
        <f t="shared" si="33"/>
        <v>4.5484377832580307</v>
      </c>
      <c r="J276" s="4">
        <f t="shared" si="30"/>
        <v>1.3828356076118067</v>
      </c>
      <c r="K276" s="4">
        <f>carbondioxide!S376</f>
        <v>824.5804812223754</v>
      </c>
      <c r="L276" s="4">
        <f t="shared" si="31"/>
        <v>5.8748545367288925</v>
      </c>
      <c r="M276" s="4">
        <f t="shared" si="34"/>
        <v>4.5484393020159279</v>
      </c>
      <c r="N276" s="4">
        <f t="shared" si="32"/>
        <v>1.382836447427912</v>
      </c>
    </row>
    <row r="277" spans="1:14" x14ac:dyDescent="0.3">
      <c r="A277" s="4">
        <f t="shared" si="28"/>
        <v>2121</v>
      </c>
      <c r="G277" s="4">
        <f>carbondioxide!L377</f>
        <v>828.96593396898709</v>
      </c>
      <c r="H277" s="4">
        <f t="shared" si="29"/>
        <v>5.9032326058163189</v>
      </c>
      <c r="I277" s="4">
        <f t="shared" si="33"/>
        <v>4.5822621266905044</v>
      </c>
      <c r="J277" s="4">
        <f t="shared" si="30"/>
        <v>1.4008162279694771</v>
      </c>
      <c r="K277" s="4">
        <f>carbondioxide!S377</f>
        <v>828.96610191060881</v>
      </c>
      <c r="L277" s="4">
        <f t="shared" si="31"/>
        <v>5.90323368968183</v>
      </c>
      <c r="M277" s="4">
        <f t="shared" si="34"/>
        <v>4.5822636334363738</v>
      </c>
      <c r="N277" s="4">
        <f t="shared" si="32"/>
        <v>1.4008170716419719</v>
      </c>
    </row>
    <row r="278" spans="1:14" x14ac:dyDescent="0.3">
      <c r="A278" s="4">
        <f t="shared" si="28"/>
        <v>2122</v>
      </c>
      <c r="G278" s="4">
        <f>carbondioxide!L378</f>
        <v>833.33358726072811</v>
      </c>
      <c r="H278" s="4">
        <f t="shared" si="29"/>
        <v>5.9313466714042455</v>
      </c>
      <c r="I278" s="4">
        <f t="shared" si="33"/>
        <v>4.6159305340919499</v>
      </c>
      <c r="J278" s="4">
        <f t="shared" si="30"/>
        <v>1.4188868406742126</v>
      </c>
      <c r="K278" s="4">
        <f>carbondioxide!S378</f>
        <v>833.33375450703466</v>
      </c>
      <c r="L278" s="4">
        <f t="shared" si="31"/>
        <v>5.9313477451250982</v>
      </c>
      <c r="M278" s="4">
        <f t="shared" si="34"/>
        <v>4.6159320289520336</v>
      </c>
      <c r="N278" s="4">
        <f t="shared" si="32"/>
        <v>1.4188876881129642</v>
      </c>
    </row>
    <row r="279" spans="1:14" x14ac:dyDescent="0.3">
      <c r="A279" s="4">
        <f t="shared" si="28"/>
        <v>2123</v>
      </c>
      <c r="G279" s="4">
        <f>carbondioxide!L379</f>
        <v>837.68295563582615</v>
      </c>
      <c r="H279" s="4">
        <f t="shared" si="29"/>
        <v>5.9591969921603232</v>
      </c>
      <c r="I279" s="4">
        <f t="shared" si="33"/>
        <v>4.6494410550856164</v>
      </c>
      <c r="J279" s="4">
        <f t="shared" si="30"/>
        <v>1.4370460488528254</v>
      </c>
      <c r="K279" s="4">
        <f>carbondioxide!S379</f>
        <v>837.68312219469522</v>
      </c>
      <c r="L279" s="4">
        <f t="shared" si="31"/>
        <v>5.9591980559158353</v>
      </c>
      <c r="M279" s="4">
        <f t="shared" si="34"/>
        <v>4.6494425381865998</v>
      </c>
      <c r="N279" s="4">
        <f t="shared" si="32"/>
        <v>1.4370468999689301</v>
      </c>
    </row>
    <row r="280" spans="1:14" x14ac:dyDescent="0.3">
      <c r="A280" s="4">
        <f t="shared" si="28"/>
        <v>2124</v>
      </c>
      <c r="G280" s="4">
        <f>carbondioxide!L380</f>
        <v>842.01373469361772</v>
      </c>
      <c r="H280" s="4">
        <f t="shared" si="29"/>
        <v>5.9867849721025639</v>
      </c>
      <c r="I280" s="4">
        <f t="shared" si="33"/>
        <v>4.6827918346043775</v>
      </c>
      <c r="J280" s="4">
        <f t="shared" si="30"/>
        <v>1.4552924524882276</v>
      </c>
      <c r="K280" s="4">
        <f>carbondioxide!S380</f>
        <v>842.01390057279207</v>
      </c>
      <c r="L280" s="4">
        <f t="shared" si="31"/>
        <v>5.9867860260681454</v>
      </c>
      <c r="M280" s="4">
        <f t="shared" si="34"/>
        <v>4.6827933060732736</v>
      </c>
      <c r="N280" s="4">
        <f t="shared" si="32"/>
        <v>1.4552933071940064</v>
      </c>
    </row>
    <row r="281" spans="1:14" x14ac:dyDescent="0.3">
      <c r="A281" s="4">
        <f t="shared" si="28"/>
        <v>2125</v>
      </c>
      <c r="G281" s="4">
        <f>carbondioxide!L381</f>
        <v>846.32563229244158</v>
      </c>
      <c r="H281" s="4">
        <f t="shared" si="29"/>
        <v>6.0141120637530534</v>
      </c>
      <c r="I281" s="4">
        <f t="shared" si="33"/>
        <v>4.7159811111508283</v>
      </c>
      <c r="J281" s="4">
        <f t="shared" si="30"/>
        <v>1.4736246489786473</v>
      </c>
      <c r="K281" s="4">
        <f>carbondioxide!S381</f>
        <v>846.32579749953265</v>
      </c>
      <c r="L281" s="4">
        <f t="shared" si="31"/>
        <v>6.0141131081003092</v>
      </c>
      <c r="M281" s="4">
        <f t="shared" si="34"/>
        <v>4.7159825711148597</v>
      </c>
      <c r="N281" s="4">
        <f t="shared" si="32"/>
        <v>1.4736255071876407</v>
      </c>
    </row>
    <row r="282" spans="1:14" x14ac:dyDescent="0.3">
      <c r="A282" s="4">
        <f t="shared" si="28"/>
        <v>2126</v>
      </c>
      <c r="G282" s="4">
        <f>carbondioxide!L382</f>
        <v>850.61836838746945</v>
      </c>
      <c r="H282" s="4">
        <f t="shared" si="29"/>
        <v>6.0411797655611919</v>
      </c>
      <c r="I282" s="4">
        <f t="shared" si="33"/>
        <v>4.7490072150430951</v>
      </c>
      <c r="J282" s="4">
        <f t="shared" si="30"/>
        <v>1.4920412336837854</v>
      </c>
      <c r="K282" s="4">
        <f>carbondioxide!S382</f>
        <v>850.61853292996182</v>
      </c>
      <c r="L282" s="4">
        <f t="shared" si="31"/>
        <v>6.0411808004580179</v>
      </c>
      <c r="M282" s="4">
        <f t="shared" si="34"/>
        <v>4.7490086636295894</v>
      </c>
      <c r="N282" s="4">
        <f t="shared" si="32"/>
        <v>1.4920420953107474</v>
      </c>
    </row>
    <row r="283" spans="1:14" x14ac:dyDescent="0.3">
      <c r="A283" s="4">
        <f t="shared" si="28"/>
        <v>2127</v>
      </c>
      <c r="G283" s="4">
        <f>carbondioxide!L383</f>
        <v>854.89167486384895</v>
      </c>
      <c r="H283" s="4">
        <f t="shared" si="29"/>
        <v>6.0679896194017138</v>
      </c>
      <c r="I283" s="4">
        <f t="shared" si="33"/>
        <v>4.7818685666489511</v>
      </c>
      <c r="J283" s="4">
        <f t="shared" si="30"/>
        <v>1.5105408004579062</v>
      </c>
      <c r="K283" s="4">
        <f>carbondioxide!S383</f>
        <v>854.89183874910282</v>
      </c>
      <c r="L283" s="4">
        <f t="shared" si="31"/>
        <v>6.0679906450123848</v>
      </c>
      <c r="M283" s="4">
        <f t="shared" si="34"/>
        <v>4.7818700039852375</v>
      </c>
      <c r="N283" s="4">
        <f t="shared" si="32"/>
        <v>1.5105416654187984</v>
      </c>
    </row>
    <row r="284" spans="1:14" x14ac:dyDescent="0.3">
      <c r="A284" s="4">
        <f t="shared" si="28"/>
        <v>2128</v>
      </c>
      <c r="G284" s="4">
        <f>carbondioxide!L384</f>
        <v>859.14529536547263</v>
      </c>
      <c r="H284" s="4">
        <f t="shared" si="29"/>
        <v>6.0945432081461961</v>
      </c>
      <c r="I284" s="4">
        <f t="shared" si="33"/>
        <v>4.8145636746106657</v>
      </c>
      <c r="J284" s="4">
        <f t="shared" si="30"/>
        <v>1.5291219421698714</v>
      </c>
      <c r="K284" s="4">
        <f>carbondioxide!S384</f>
        <v>859.14545860072747</v>
      </c>
      <c r="L284" s="4">
        <f t="shared" si="31"/>
        <v>6.0945442246314574</v>
      </c>
      <c r="M284" s="4">
        <f t="shared" si="34"/>
        <v>4.8145651008239838</v>
      </c>
      <c r="N284" s="4">
        <f t="shared" si="32"/>
        <v>1.5291228103818557</v>
      </c>
    </row>
    <row r="285" spans="1:14" x14ac:dyDescent="0.3">
      <c r="A285" s="4">
        <f t="shared" si="28"/>
        <v>2129</v>
      </c>
      <c r="G285" s="4">
        <f>carbondioxide!L385</f>
        <v>863.37898511969274</v>
      </c>
      <c r="H285" s="4">
        <f t="shared" si="29"/>
        <v>6.1208421533067732</v>
      </c>
      <c r="I285" s="4">
        <f t="shared" si="33"/>
        <v>4.8470911340629446</v>
      </c>
      <c r="J285" s="4">
        <f t="shared" si="30"/>
        <v>1.547783251210135</v>
      </c>
      <c r="K285" s="4">
        <f>carbondioxide!S385</f>
        <v>863.3791477120709</v>
      </c>
      <c r="L285" s="4">
        <f t="shared" si="31"/>
        <v>6.12084316082393</v>
      </c>
      <c r="M285" s="4">
        <f t="shared" si="34"/>
        <v>4.8470925492803518</v>
      </c>
      <c r="N285" s="4">
        <f t="shared" si="32"/>
        <v>1.5477841225915669</v>
      </c>
    </row>
    <row r="286" spans="1:14" x14ac:dyDescent="0.3">
      <c r="A286" s="4">
        <f t="shared" si="28"/>
        <v>2130</v>
      </c>
      <c r="G286" s="4">
        <f>carbondioxide!L386</f>
        <v>867.59251075829161</v>
      </c>
      <c r="H286" s="4">
        <f t="shared" si="29"/>
        <v>6.1468881127507915</v>
      </c>
      <c r="I286" s="4">
        <f t="shared" si="33"/>
        <v>4.8794496248461616</v>
      </c>
      <c r="J286" s="4">
        <f t="shared" si="30"/>
        <v>1.566523319984739</v>
      </c>
      <c r="K286" s="4">
        <f>carbondioxide!S386</f>
        <v>867.59267271480064</v>
      </c>
      <c r="L286" s="4">
        <f t="shared" si="31"/>
        <v>6.1468891114537909</v>
      </c>
      <c r="M286" s="4">
        <f t="shared" si="34"/>
        <v>4.8794510291944508</v>
      </c>
      <c r="N286" s="4">
        <f t="shared" si="32"/>
        <v>1.5665241944551593</v>
      </c>
    </row>
    <row r="287" spans="1:14" x14ac:dyDescent="0.3">
      <c r="A287" s="4">
        <f t="shared" si="28"/>
        <v>2131</v>
      </c>
      <c r="G287" s="4">
        <f>carbondioxide!L387</f>
        <v>871.7856501350094</v>
      </c>
      <c r="H287" s="4">
        <f t="shared" si="29"/>
        <v>6.1726827784850515</v>
      </c>
      <c r="I287" s="4">
        <f t="shared" si="33"/>
        <v>4.9116379097169895</v>
      </c>
      <c r="J287" s="4">
        <f t="shared" si="30"/>
        <v>1.5853407413963518</v>
      </c>
      <c r="K287" s="4">
        <f>carbondioxide!S387</f>
        <v>871.78581146254544</v>
      </c>
      <c r="L287" s="4">
        <f t="shared" si="31"/>
        <v>6.1726837685245615</v>
      </c>
      <c r="M287" s="4">
        <f t="shared" si="34"/>
        <v>4.9116393033226098</v>
      </c>
      <c r="N287" s="4">
        <f t="shared" si="32"/>
        <v>1.5853416188764786</v>
      </c>
    </row>
    <row r="288" spans="1:14" x14ac:dyDescent="0.3">
      <c r="A288" s="4">
        <f t="shared" si="28"/>
        <v>2132</v>
      </c>
      <c r="G288" s="4">
        <f>carbondioxide!L388</f>
        <v>875.95819213993298</v>
      </c>
      <c r="H288" s="4">
        <f t="shared" si="29"/>
        <v>6.1982278745083779</v>
      </c>
      <c r="I288" s="4">
        <f t="shared" si="33"/>
        <v>4.9436548325584431</v>
      </c>
      <c r="J288" s="4">
        <f t="shared" si="30"/>
        <v>1.6042341093124131</v>
      </c>
      <c r="K288" s="4">
        <f>carbondioxide!S388</f>
        <v>875.95835284528334</v>
      </c>
      <c r="L288" s="4">
        <f t="shared" si="31"/>
        <v>6.1982288560318723</v>
      </c>
      <c r="M288" s="4">
        <f t="shared" si="34"/>
        <v>4.9436562155474251</v>
      </c>
      <c r="N288" s="4">
        <f t="shared" si="32"/>
        <v>1.6042349897241326</v>
      </c>
    </row>
    <row r="289" spans="1:14" x14ac:dyDescent="0.3">
      <c r="A289" s="4">
        <f t="shared" si="28"/>
        <v>2133</v>
      </c>
      <c r="G289" s="4">
        <f>carbondioxide!L389</f>
        <v>880.10993651103445</v>
      </c>
      <c r="H289" s="4">
        <f t="shared" si="29"/>
        <v>6.2235251547311767</v>
      </c>
      <c r="I289" s="4">
        <f t="shared" si="33"/>
        <v>4.9754993165912138</v>
      </c>
      <c r="J289" s="4">
        <f t="shared" si="30"/>
        <v>1.6232020190204506</v>
      </c>
      <c r="K289" s="4">
        <f>carbondioxide!S389</f>
        <v>880.11009660088064</v>
      </c>
      <c r="L289" s="4">
        <f t="shared" si="31"/>
        <v>6.2235261278830105</v>
      </c>
      <c r="M289" s="4">
        <f t="shared" si="34"/>
        <v>4.9755006890891007</v>
      </c>
      <c r="N289" s="4">
        <f t="shared" si="32"/>
        <v>1.6232029022868089</v>
      </c>
    </row>
    <row r="290" spans="1:14" x14ac:dyDescent="0.3">
      <c r="A290" s="4">
        <f t="shared" si="28"/>
        <v>2134</v>
      </c>
      <c r="G290" s="4">
        <f>carbondioxide!L390</f>
        <v>884.24069364314937</v>
      </c>
      <c r="H290" s="4">
        <f t="shared" si="29"/>
        <v>6.2485764009606841</v>
      </c>
      <c r="I290" s="4">
        <f t="shared" si="33"/>
        <v>5.0071703625880959</v>
      </c>
      <c r="J290" s="4">
        <f t="shared" si="30"/>
        <v>1.6422430676706525</v>
      </c>
      <c r="K290" s="4">
        <f>carbondioxide!S390</f>
        <v>884.2408531240693</v>
      </c>
      <c r="L290" s="4">
        <f t="shared" si="31"/>
        <v>6.2485773658821717</v>
      </c>
      <c r="M290" s="4">
        <f t="shared" si="34"/>
        <v>5.007171724719881</v>
      </c>
      <c r="N290" s="4">
        <f t="shared" si="32"/>
        <v>1.642243953715846</v>
      </c>
    </row>
    <row r="291" spans="1:14" x14ac:dyDescent="0.3">
      <c r="A291" s="4">
        <f t="shared" si="28"/>
        <v>2135</v>
      </c>
      <c r="G291" s="4">
        <f>carbondioxide!L391</f>
        <v>888.35028439467135</v>
      </c>
      <c r="H291" s="4">
        <f t="shared" si="29"/>
        <v>6.2733834209505908</v>
      </c>
      <c r="I291" s="4">
        <f t="shared" si="33"/>
        <v>5.0386670470932078</v>
      </c>
      <c r="J291" s="4">
        <f t="shared" si="30"/>
        <v>1.6613558547057836</v>
      </c>
      <c r="K291" s="4">
        <f>carbondioxide!S391</f>
        <v>888.35044327314165</v>
      </c>
      <c r="L291" s="4">
        <f t="shared" si="31"/>
        <v>6.2733843777800695</v>
      </c>
      <c r="M291" s="4">
        <f t="shared" si="34"/>
        <v>5.038668398983269</v>
      </c>
      <c r="N291" s="4">
        <f t="shared" si="32"/>
        <v>1.6613567434551488</v>
      </c>
    </row>
    <row r="292" spans="1:14" x14ac:dyDescent="0.3">
      <c r="A292" s="4">
        <f t="shared" si="28"/>
        <v>2136</v>
      </c>
      <c r="G292" s="4">
        <f>carbondioxide!L392</f>
        <v>892.43853989223828</v>
      </c>
      <c r="H292" s="4">
        <f t="shared" si="29"/>
        <v>6.2979480465137154</v>
      </c>
      <c r="I292" s="4">
        <f t="shared" si="33"/>
        <v>5.0699885206475992</v>
      </c>
      <c r="J292" s="4">
        <f t="shared" si="30"/>
        <v>1.6805389822785441</v>
      </c>
      <c r="K292" s="4">
        <f>carbondioxide!S392</f>
        <v>892.43869817463735</v>
      </c>
      <c r="L292" s="4">
        <f t="shared" si="31"/>
        <v>6.2979489953866326</v>
      </c>
      <c r="M292" s="4">
        <f t="shared" si="34"/>
        <v>5.0699898624196456</v>
      </c>
      <c r="N292" s="4">
        <f t="shared" si="32"/>
        <v>1.6805398736585486</v>
      </c>
    </row>
    <row r="293" spans="1:14" x14ac:dyDescent="0.3">
      <c r="A293" s="4">
        <f t="shared" si="28"/>
        <v>2137</v>
      </c>
      <c r="G293" s="4">
        <f>carbondioxide!L393</f>
        <v>896.50530133367454</v>
      </c>
      <c r="H293" s="4">
        <f t="shared" si="29"/>
        <v>6.3222721316964572</v>
      </c>
      <c r="I293" s="4">
        <f t="shared" si="33"/>
        <v>5.1011340060227699</v>
      </c>
      <c r="J293" s="4">
        <f t="shared" si="30"/>
        <v>1.6997910556564804</v>
      </c>
      <c r="K293" s="4">
        <f>carbondioxide!S393</f>
        <v>896.50545902628426</v>
      </c>
      <c r="L293" s="4">
        <f t="shared" si="31"/>
        <v>6.3222730727454239</v>
      </c>
      <c r="M293" s="4">
        <f t="shared" si="34"/>
        <v>5.1011353377997892</v>
      </c>
      <c r="N293" s="4">
        <f t="shared" si="32"/>
        <v>1.6997919495947116</v>
      </c>
    </row>
    <row r="294" spans="1:14" x14ac:dyDescent="0.3">
      <c r="A294" s="4">
        <f t="shared" si="28"/>
        <v>2138</v>
      </c>
      <c r="G294" s="4">
        <f>carbondioxide!L394</f>
        <v>900.55041978944678</v>
      </c>
      <c r="H294" s="4">
        <f t="shared" si="29"/>
        <v>6.3463575510136687</v>
      </c>
      <c r="I294" s="4">
        <f t="shared" si="33"/>
        <v>5.1321027964635171</v>
      </c>
      <c r="J294" s="4">
        <f t="shared" si="30"/>
        <v>1.7191106836145609</v>
      </c>
      <c r="K294" s="4">
        <f>carbondioxide!S394</f>
        <v>900.55057689845512</v>
      </c>
      <c r="L294" s="4">
        <f t="shared" si="31"/>
        <v>6.3463584843685386</v>
      </c>
      <c r="M294" s="4">
        <f t="shared" si="34"/>
        <v>5.1321041183677254</v>
      </c>
      <c r="N294" s="4">
        <f t="shared" si="32"/>
        <v>1.7191115800397165</v>
      </c>
    </row>
    <row r="295" spans="1:14" x14ac:dyDescent="0.3">
      <c r="A295" s="4">
        <f t="shared" si="28"/>
        <v>2139</v>
      </c>
      <c r="G295" s="4">
        <f>carbondioxide!L395</f>
        <v>904.57375600288492</v>
      </c>
      <c r="H295" s="4">
        <f t="shared" si="29"/>
        <v>6.3702061977427009</v>
      </c>
      <c r="I295" s="4">
        <f t="shared" si="33"/>
        <v>5.1628942539414551</v>
      </c>
      <c r="J295" s="4">
        <f t="shared" si="30"/>
        <v>1.738496478815543</v>
      </c>
      <c r="K295" s="4">
        <f>carbondioxide!S395</f>
        <v>904.57391253438766</v>
      </c>
      <c r="L295" s="4">
        <f t="shared" si="31"/>
        <v>6.3702071235306326</v>
      </c>
      <c r="M295" s="4">
        <f t="shared" si="34"/>
        <v>5.1628955660942513</v>
      </c>
      <c r="N295" s="4">
        <f t="shared" si="32"/>
        <v>1.7384973776574195</v>
      </c>
    </row>
    <row r="296" spans="1:14" x14ac:dyDescent="0.3">
      <c r="A296" s="4">
        <f t="shared" si="28"/>
        <v>2140</v>
      </c>
      <c r="G296" s="4">
        <f>carbondioxide!L396</f>
        <v>908.5751801894105</v>
      </c>
      <c r="H296" s="4">
        <f t="shared" si="29"/>
        <v>6.393819982275299</v>
      </c>
      <c r="I296" s="4">
        <f t="shared" si="33"/>
        <v>5.1935078074204677</v>
      </c>
      <c r="J296" s="4">
        <f t="shared" si="30"/>
        <v>1.7579470581782581</v>
      </c>
      <c r="K296" s="4">
        <f>carbondioxide!S396</f>
        <v>908.57533614941349</v>
      </c>
      <c r="L296" s="4">
        <f t="shared" si="31"/>
        <v>6.393820900620816</v>
      </c>
      <c r="M296" s="4">
        <f t="shared" si="34"/>
        <v>5.1935091099423918</v>
      </c>
      <c r="N296" s="4">
        <f t="shared" si="32"/>
        <v>1.7579479593677407</v>
      </c>
    </row>
    <row r="297" spans="1:14" x14ac:dyDescent="0.3">
      <c r="A297" s="4">
        <f t="shared" si="28"/>
        <v>2141</v>
      </c>
      <c r="G297" s="4">
        <f>carbondioxide!L397</f>
        <v>912.55457183500789</v>
      </c>
      <c r="H297" s="4">
        <f t="shared" si="29"/>
        <v>6.4172008305260677</v>
      </c>
      <c r="I297" s="4">
        <f t="shared" si="33"/>
        <v>5.223942951135272</v>
      </c>
      <c r="J297" s="4">
        <f t="shared" si="30"/>
        <v>1.7774610432339539</v>
      </c>
      <c r="K297" s="4">
        <f>carbondioxide!S397</f>
        <v>912.55472722942909</v>
      </c>
      <c r="L297" s="4">
        <f t="shared" si="31"/>
        <v>6.4172017415511275</v>
      </c>
      <c r="M297" s="4">
        <f t="shared" si="34"/>
        <v>5.223944244145966</v>
      </c>
      <c r="N297" s="4">
        <f t="shared" si="32"/>
        <v>1.7774619467030048</v>
      </c>
    </row>
    <row r="298" spans="1:14" x14ac:dyDescent="0.3">
      <c r="A298" s="4">
        <f t="shared" ref="A298:A361" si="35">1+A297</f>
        <v>2142</v>
      </c>
      <c r="G298" s="4">
        <f>carbondioxide!L398</f>
        <v>916.51181949416411</v>
      </c>
      <c r="H298" s="4">
        <f t="shared" si="29"/>
        <v>6.4403506823962271</v>
      </c>
      <c r="I298" s="4">
        <f t="shared" si="33"/>
        <v>5.2541992428842024</v>
      </c>
      <c r="J298" s="4">
        <f t="shared" si="30"/>
        <v>1.7970370604708334</v>
      </c>
      <c r="K298" s="4">
        <f>carbondioxide!S398</f>
        <v>916.51197432883498</v>
      </c>
      <c r="L298" s="4">
        <f t="shared" si="31"/>
        <v>6.4403515862202712</v>
      </c>
      <c r="M298" s="4">
        <f t="shared" si="34"/>
        <v>5.2542005265023732</v>
      </c>
      <c r="N298" s="4">
        <f t="shared" si="32"/>
        <v>1.7970379661524809</v>
      </c>
    </row>
    <row r="299" spans="1:14" x14ac:dyDescent="0.3">
      <c r="A299" s="4">
        <f t="shared" si="35"/>
        <v>2143</v>
      </c>
      <c r="G299" s="4">
        <f>carbondioxide!L399</f>
        <v>920.44682058749822</v>
      </c>
      <c r="H299" s="4">
        <f t="shared" si="29"/>
        <v>6.4632714902914064</v>
      </c>
      <c r="I299" s="4">
        <f t="shared" si="33"/>
        <v>5.2842763023372461</v>
      </c>
      <c r="J299" s="4">
        <f t="shared" si="30"/>
        <v>1.8166737416669414</v>
      </c>
      <c r="K299" s="4">
        <f>carbondioxide!S399</f>
        <v>920.44697486816654</v>
      </c>
      <c r="L299" s="4">
        <f t="shared" si="31"/>
        <v>6.4632723870314335</v>
      </c>
      <c r="M299" s="4">
        <f t="shared" si="34"/>
        <v>5.2842775766806325</v>
      </c>
      <c r="N299" s="4">
        <f t="shared" si="32"/>
        <v>1.8166746494952684</v>
      </c>
    </row>
    <row r="300" spans="1:14" x14ac:dyDescent="0.3">
      <c r="A300" s="4">
        <f t="shared" si="35"/>
        <v>2144</v>
      </c>
      <c r="G300" s="4">
        <f>carbondioxide!L400</f>
        <v>924.35948119928969</v>
      </c>
      <c r="H300" s="4">
        <f t="shared" si="29"/>
        <v>6.485965217692196</v>
      </c>
      <c r="I300" s="4">
        <f t="shared" si="33"/>
        <v>5.3141738093602937</v>
      </c>
      <c r="J300" s="4">
        <f t="shared" si="30"/>
        <v>1.8363697242115486</v>
      </c>
      <c r="K300" s="4">
        <f>carbondioxide!S400</f>
        <v>924.35963493162058</v>
      </c>
      <c r="L300" s="4">
        <f t="shared" si="31"/>
        <v>6.4859661074628079</v>
      </c>
      <c r="M300" s="4">
        <f t="shared" si="34"/>
        <v>5.3141750745456342</v>
      </c>
      <c r="N300" s="4">
        <f t="shared" si="32"/>
        <v>1.8363706341216812</v>
      </c>
    </row>
    <row r="301" spans="1:14" x14ac:dyDescent="0.3">
      <c r="A301" s="4">
        <f t="shared" si="35"/>
        <v>2145</v>
      </c>
      <c r="G301" s="4">
        <f>carbondioxide!L401</f>
        <v>928.24971587511084</v>
      </c>
      <c r="H301" s="4">
        <f t="shared" si="29"/>
        <v>6.5084338377762299</v>
      </c>
      <c r="I301" s="4">
        <f t="shared" si="33"/>
        <v>5.3438915023564952</v>
      </c>
      <c r="J301" s="4">
        <f t="shared" si="30"/>
        <v>1.8561236514151935</v>
      </c>
      <c r="K301" s="4">
        <f>carbondioxide!S401</f>
        <v>928.24986906468814</v>
      </c>
      <c r="L301" s="4">
        <f t="shared" si="31"/>
        <v>6.5084347206896931</v>
      </c>
      <c r="M301" s="4">
        <f t="shared" si="34"/>
        <v>5.3438927584995026</v>
      </c>
      <c r="N301" s="4">
        <f t="shared" si="32"/>
        <v>1.8561245633432892</v>
      </c>
    </row>
    <row r="302" spans="1:14" x14ac:dyDescent="0.3">
      <c r="A302" s="4">
        <f t="shared" si="35"/>
        <v>2146</v>
      </c>
      <c r="G302" s="4">
        <f>carbondioxide!L402</f>
        <v>932.11744741975428</v>
      </c>
      <c r="H302" s="4">
        <f t="shared" si="29"/>
        <v>6.5306793320905552</v>
      </c>
      <c r="I302" s="4">
        <f t="shared" si="33"/>
        <v>5.3734291766255682</v>
      </c>
      <c r="J302" s="4">
        <f t="shared" si="30"/>
        <v>1.8759341728085401</v>
      </c>
      <c r="K302" s="4">
        <f>carbondioxide!S402</f>
        <v>932.11760007208329</v>
      </c>
      <c r="L302" s="4">
        <f t="shared" si="31"/>
        <v>6.530680208256852</v>
      </c>
      <c r="M302" s="4">
        <f t="shared" si="34"/>
        <v>5.3734304238409036</v>
      </c>
      <c r="N302" s="4">
        <f t="shared" si="32"/>
        <v>1.8759350866917766</v>
      </c>
    </row>
    <row r="303" spans="1:14" x14ac:dyDescent="0.3">
      <c r="A303" s="4">
        <f t="shared" si="35"/>
        <v>2147</v>
      </c>
      <c r="G303" s="4">
        <f>carbondioxide!L403</f>
        <v>935.96260669564856</v>
      </c>
      <c r="H303" s="4">
        <f t="shared" si="29"/>
        <v>6.5527036892730628</v>
      </c>
      <c r="I303" s="4">
        <f t="shared" si="33"/>
        <v>5.402786682741807</v>
      </c>
      <c r="J303" s="4">
        <f t="shared" si="30"/>
        <v>1.8957999444302209</v>
      </c>
      <c r="K303" s="4">
        <f>carbondioxide!S403</f>
        <v>935.96275881615691</v>
      </c>
      <c r="L303" s="4">
        <f t="shared" si="31"/>
        <v>6.5527045587999524</v>
      </c>
      <c r="M303" s="4">
        <f t="shared" si="34"/>
        <v>5.4027879211430543</v>
      </c>
      <c r="N303" s="4">
        <f t="shared" si="32"/>
        <v>1.8958008602067835</v>
      </c>
    </row>
    <row r="304" spans="1:14" x14ac:dyDescent="0.3">
      <c r="A304" s="4">
        <f t="shared" si="35"/>
        <v>2148</v>
      </c>
      <c r="G304" s="4">
        <f>carbondioxide!L404</f>
        <v>939.7851324219348</v>
      </c>
      <c r="H304" s="4">
        <f t="shared" si="29"/>
        <v>6.5745089038217941</v>
      </c>
      <c r="I304" s="4">
        <f t="shared" si="33"/>
        <v>5.4319639249515141</v>
      </c>
      <c r="J304" s="4">
        <f t="shared" si="30"/>
        <v>1.9157196291038308</v>
      </c>
      <c r="K304" s="4">
        <f>carbondioxide!S404</f>
        <v>939.78528401597384</v>
      </c>
      <c r="L304" s="4">
        <f t="shared" si="31"/>
        <v>6.5745097668148516</v>
      </c>
      <c r="M304" s="4">
        <f t="shared" si="34"/>
        <v>5.431965154651162</v>
      </c>
      <c r="N304" s="4">
        <f t="shared" si="32"/>
        <v>1.9157205467129015</v>
      </c>
    </row>
    <row r="305" spans="1:14" x14ac:dyDescent="0.3">
      <c r="A305" s="4">
        <f t="shared" si="35"/>
        <v>2149</v>
      </c>
      <c r="G305" s="4">
        <f>carbondioxide!L405</f>
        <v>943.58497097437896</v>
      </c>
      <c r="H305" s="4">
        <f t="shared" si="29"/>
        <v>6.5960969749108971</v>
      </c>
      <c r="I305" s="4">
        <f t="shared" si="33"/>
        <v>5.460960859590509</v>
      </c>
      <c r="J305" s="4">
        <f t="shared" si="30"/>
        <v>1.9356918967042456</v>
      </c>
      <c r="K305" s="4">
        <f>carbondioxide!S405</f>
        <v>943.5851220472257</v>
      </c>
      <c r="L305" s="4">
        <f t="shared" si="31"/>
        <v>6.5960978314735694</v>
      </c>
      <c r="M305" s="4">
        <f t="shared" si="34"/>
        <v>5.4609620806999279</v>
      </c>
      <c r="N305" s="4">
        <f t="shared" si="32"/>
        <v>1.9356928160859908</v>
      </c>
    </row>
    <row r="306" spans="1:14" x14ac:dyDescent="0.3">
      <c r="A306" s="4">
        <f t="shared" si="35"/>
        <v>2150</v>
      </c>
      <c r="G306" s="4">
        <f>carbondioxide!L406</f>
        <v>947.362076186281</v>
      </c>
      <c r="H306" s="4">
        <f t="shared" si="29"/>
        <v>6.6174699052520625</v>
      </c>
      <c r="I306" s="4">
        <f t="shared" si="33"/>
        <v>5.489777493522296</v>
      </c>
      <c r="J306" s="4">
        <f t="shared" si="30"/>
        <v>1.9557154244134396</v>
      </c>
      <c r="K306" s="4">
        <f>carbondioxide!S406</f>
        <v>947.36222674313956</v>
      </c>
      <c r="L306" s="4">
        <f t="shared" si="31"/>
        <v>6.6174707554857264</v>
      </c>
      <c r="M306" s="4">
        <f t="shared" si="34"/>
        <v>5.4897787061517249</v>
      </c>
      <c r="N306" s="4">
        <f t="shared" si="32"/>
        <v>1.9557163455089979</v>
      </c>
    </row>
    <row r="307" spans="1:14" x14ac:dyDescent="0.3">
      <c r="A307" s="4">
        <f t="shared" si="35"/>
        <v>2151</v>
      </c>
      <c r="G307" s="4">
        <f>carbondioxide!L407</f>
        <v>951.11640915053988</v>
      </c>
      <c r="H307" s="4">
        <f t="shared" si="29"/>
        <v>6.6386297000003189</v>
      </c>
      <c r="I307" s="4">
        <f t="shared" si="33"/>
        <v>5.5184138825974536</v>
      </c>
      <c r="J307" s="4">
        <f t="shared" si="30"/>
        <v>1.9757888969659778</v>
      </c>
      <c r="K307" s="4">
        <f>carbondioxide!S407</f>
        <v>951.1165591965422</v>
      </c>
      <c r="L307" s="4">
        <f t="shared" si="31"/>
        <v>6.6386305440043136</v>
      </c>
      <c r="M307" s="4">
        <f t="shared" si="34"/>
        <v>5.5184150868559829</v>
      </c>
      <c r="N307" s="4">
        <f t="shared" si="32"/>
        <v>1.9757898197174486</v>
      </c>
    </row>
    <row r="308" spans="1:14" x14ac:dyDescent="0.3">
      <c r="A308" s="4">
        <f t="shared" si="35"/>
        <v>2152</v>
      </c>
      <c r="G308" s="4">
        <f>carbondioxide!L408</f>
        <v>954.84793802301499</v>
      </c>
      <c r="H308" s="4">
        <f t="shared" si="29"/>
        <v>6.6595783657029504</v>
      </c>
      <c r="I308" s="4">
        <f t="shared" si="33"/>
        <v>5.546870130134729</v>
      </c>
      <c r="J308" s="4">
        <f t="shared" si="30"/>
        <v>1.9959110068843646</v>
      </c>
      <c r="K308" s="4">
        <f>carbondioxide!S408</f>
        <v>954.8480875632232</v>
      </c>
      <c r="L308" s="4">
        <f t="shared" si="31"/>
        <v>6.6595792035746353</v>
      </c>
      <c r="M308" s="4">
        <f t="shared" si="34"/>
        <v>5.5468713261302875</v>
      </c>
      <c r="N308" s="4">
        <f t="shared" si="32"/>
        <v>1.9959119312347955</v>
      </c>
    </row>
    <row r="309" spans="1:14" x14ac:dyDescent="0.3">
      <c r="A309" s="4">
        <f t="shared" si="35"/>
        <v>2153</v>
      </c>
      <c r="G309" s="4">
        <f>carbondioxide!L409</f>
        <v>958.55663782733211</v>
      </c>
      <c r="H309" s="4">
        <f t="shared" si="29"/>
        <v>6.6803179092904914</v>
      </c>
      <c r="I309" s="4">
        <f t="shared" si="33"/>
        <v>5.5751463854242829</v>
      </c>
      <c r="J309" s="4">
        <f t="shared" si="30"/>
        <v>2.0160804547044266</v>
      </c>
      <c r="K309" s="4">
        <f>carbondioxide!S409</f>
        <v>958.55678686673889</v>
      </c>
      <c r="L309" s="4">
        <f t="shared" si="31"/>
        <v>6.6803187411252862</v>
      </c>
      <c r="M309" s="4">
        <f t="shared" si="34"/>
        <v>5.5751475732636262</v>
      </c>
      <c r="N309" s="4">
        <f t="shared" si="32"/>
        <v>2.016081380597802</v>
      </c>
    </row>
    <row r="310" spans="1:14" x14ac:dyDescent="0.3">
      <c r="A310" s="4">
        <f t="shared" si="35"/>
        <v>2154</v>
      </c>
      <c r="G310" s="4">
        <f>carbondioxide!L410</f>
        <v>962.24249026126085</v>
      </c>
      <c r="H310" s="4">
        <f t="shared" si="29"/>
        <v>6.7008503371086308</v>
      </c>
      <c r="I310" s="4">
        <f t="shared" si="33"/>
        <v>5.6032428422534899</v>
      </c>
      <c r="J310" s="4">
        <f t="shared" si="30"/>
        <v>2.0362959491909156</v>
      </c>
      <c r="K310" s="4">
        <f>carbondioxide!S410</f>
        <v>962.24263880479134</v>
      </c>
      <c r="L310" s="4">
        <f t="shared" si="31"/>
        <v>6.7008511630000607</v>
      </c>
      <c r="M310" s="4">
        <f t="shared" si="34"/>
        <v>5.6032440220421904</v>
      </c>
      <c r="N310" s="4">
        <f t="shared" si="32"/>
        <v>2.0362968765721439</v>
      </c>
    </row>
    <row r="311" spans="1:14" x14ac:dyDescent="0.3">
      <c r="A311" s="4">
        <f t="shared" si="35"/>
        <v>2155</v>
      </c>
      <c r="G311" s="4">
        <f>carbondioxide!L411</f>
        <v>965.9054835047906</v>
      </c>
      <c r="H311" s="4">
        <f t="shared" si="29"/>
        <v>6.7211776539899359</v>
      </c>
      <c r="I311" s="4">
        <f t="shared" si="33"/>
        <v>5.6311597374556479</v>
      </c>
      <c r="J311" s="4">
        <f t="shared" si="30"/>
        <v>2.0565562075435109</v>
      </c>
      <c r="K311" s="4">
        <f>carbondioxide!S411</f>
        <v>965.90563155730342</v>
      </c>
      <c r="L311" s="4">
        <f t="shared" si="31"/>
        <v>6.7211784740296761</v>
      </c>
      <c r="M311" s="4">
        <f t="shared" si="34"/>
        <v>5.6311609092980852</v>
      </c>
      <c r="N311" s="4">
        <f t="shared" si="32"/>
        <v>2.0565571363584136</v>
      </c>
    </row>
    <row r="312" spans="1:14" x14ac:dyDescent="0.3">
      <c r="A312" s="4">
        <f t="shared" si="35"/>
        <v>2156</v>
      </c>
      <c r="G312" s="4">
        <f>carbondioxide!L412</f>
        <v>969.54561203002243</v>
      </c>
      <c r="H312" s="4">
        <f t="shared" si="29"/>
        <v>6.7413018623643248</v>
      </c>
      <c r="I312" s="4">
        <f t="shared" si="33"/>
        <v>5.6588973494819026</v>
      </c>
      <c r="J312" s="4">
        <f t="shared" si="30"/>
        <v>2.0768599555934117</v>
      </c>
      <c r="K312" s="4">
        <f>carbondioxide!S412</f>
        <v>969.54575959631086</v>
      </c>
      <c r="L312" s="4">
        <f t="shared" si="31"/>
        <v>6.7413026766422437</v>
      </c>
      <c r="M312" s="4">
        <f t="shared" si="34"/>
        <v>5.6588985134812573</v>
      </c>
      <c r="N312" s="4">
        <f t="shared" si="32"/>
        <v>2.0768608857887108</v>
      </c>
    </row>
    <row r="313" spans="1:14" x14ac:dyDescent="0.3">
      <c r="A313" s="4">
        <f t="shared" si="35"/>
        <v>2157</v>
      </c>
      <c r="G313" s="4">
        <f>carbondioxide!L413</f>
        <v>973.16287641298959</v>
      </c>
      <c r="H313" s="4">
        <f t="shared" si="29"/>
        <v>6.7612249614072173</v>
      </c>
      <c r="I313" s="4">
        <f t="shared" si="33"/>
        <v>5.6864559969966715</v>
      </c>
      <c r="J313" s="4">
        <f t="shared" si="30"/>
        <v>2.0972059279906983</v>
      </c>
      <c r="K313" s="4">
        <f>carbondioxide!S413</f>
        <v>973.16302349778289</v>
      </c>
      <c r="L313" s="4">
        <f t="shared" si="31"/>
        <v>6.7612257700114133</v>
      </c>
      <c r="M313" s="4">
        <f t="shared" si="34"/>
        <v>5.6864571532549206</v>
      </c>
      <c r="N313" s="4">
        <f t="shared" si="32"/>
        <v>2.0972068595140043</v>
      </c>
    </row>
    <row r="314" spans="1:14" x14ac:dyDescent="0.3">
      <c r="A314" s="4">
        <f t="shared" si="35"/>
        <v>2158</v>
      </c>
      <c r="G314" s="4">
        <f>carbondioxide!L414</f>
        <v>976.75728314750609</v>
      </c>
      <c r="H314" s="4">
        <f t="shared" si="29"/>
        <v>6.7809489462242967</v>
      </c>
      <c r="I314" s="4">
        <f t="shared" si="33"/>
        <v>5.7138360374967956</v>
      </c>
      <c r="J314" s="4">
        <f t="shared" si="30"/>
        <v>2.1175928683826521</v>
      </c>
      <c r="K314" s="4">
        <f>carbondioxide!S414</f>
        <v>976.75742975547041</v>
      </c>
      <c r="L314" s="4">
        <f t="shared" si="31"/>
        <v>6.780949749241139</v>
      </c>
      <c r="M314" s="4">
        <f t="shared" si="34"/>
        <v>5.7138371861147057</v>
      </c>
      <c r="N314" s="4">
        <f t="shared" si="32"/>
        <v>2.1175938011824527</v>
      </c>
    </row>
    <row r="315" spans="1:14" x14ac:dyDescent="0.3">
      <c r="A315" s="4">
        <f t="shared" si="35"/>
        <v>2159</v>
      </c>
      <c r="G315" s="4">
        <f>carbondioxide!L415</f>
        <v>980.32884446114633</v>
      </c>
      <c r="H315" s="4">
        <f t="shared" si="29"/>
        <v>6.8004758070718845</v>
      </c>
      <c r="I315" s="4">
        <f t="shared" si="33"/>
        <v>5.7410378659546133</v>
      </c>
      <c r="J315" s="4">
        <f t="shared" si="30"/>
        <v>2.1380195295832203</v>
      </c>
      <c r="K315" s="4">
        <f>carbondioxide!S415</f>
        <v>980.32899059688577</v>
      </c>
      <c r="L315" s="4">
        <f t="shared" si="31"/>
        <v>6.8004766045860583</v>
      </c>
      <c r="M315" s="4">
        <f t="shared" si="34"/>
        <v>5.7410390070317376</v>
      </c>
      <c r="N315" s="4">
        <f t="shared" si="32"/>
        <v>2.1380204636088678</v>
      </c>
    </row>
    <row r="316" spans="1:14" x14ac:dyDescent="0.3">
      <c r="A316" s="4">
        <f t="shared" si="35"/>
        <v>2160</v>
      </c>
      <c r="G316" s="4">
        <f>carbondioxide!L416</f>
        <v>983.87757813343967</v>
      </c>
      <c r="H316" s="4">
        <f t="shared" si="29"/>
        <v>6.8198075286118911</v>
      </c>
      <c r="I316" s="4">
        <f t="shared" si="33"/>
        <v>5.7680619134851261</v>
      </c>
      <c r="J316" s="4">
        <f t="shared" si="30"/>
        <v>2.1584846737338097</v>
      </c>
      <c r="K316" s="4">
        <f>carbondioxide!S416</f>
        <v>983.87772380149784</v>
      </c>
      <c r="L316" s="4">
        <f t="shared" si="31"/>
        <v>6.8198083207064268</v>
      </c>
      <c r="M316" s="4">
        <f t="shared" si="34"/>
        <v>5.7680630471198038</v>
      </c>
      <c r="N316" s="4">
        <f t="shared" si="32"/>
        <v>2.1584856089355098</v>
      </c>
    </row>
    <row r="317" spans="1:14" x14ac:dyDescent="0.3">
      <c r="A317" s="4">
        <f t="shared" si="35"/>
        <v>2161</v>
      </c>
      <c r="G317" s="4">
        <f>carbondioxide!L417</f>
        <v>987.40350731636943</v>
      </c>
      <c r="H317" s="4">
        <f t="shared" si="29"/>
        <v>6.8389460892003546</v>
      </c>
      <c r="I317" s="4">
        <f t="shared" si="33"/>
        <v>5.7949086460373804</v>
      </c>
      <c r="J317" s="4">
        <f t="shared" si="30"/>
        <v>2.1789870724555973</v>
      </c>
      <c r="K317" s="4">
        <f>carbondioxide!S417</f>
        <v>987.4036525212299</v>
      </c>
      <c r="L317" s="4">
        <f t="shared" si="31"/>
        <v>6.8389468759566707</v>
      </c>
      <c r="M317" s="4">
        <f t="shared" si="34"/>
        <v>5.7949097723267338</v>
      </c>
      <c r="N317" s="4">
        <f t="shared" si="32"/>
        <v>2.1789880087843967</v>
      </c>
    </row>
    <row r="318" spans="1:14" x14ac:dyDescent="0.3">
      <c r="A318" s="4">
        <f t="shared" si="35"/>
        <v>2162</v>
      </c>
      <c r="G318" s="4">
        <f>carbondioxide!L418</f>
        <v>990.90666035725042</v>
      </c>
      <c r="H318" s="4">
        <f t="shared" si="29"/>
        <v>6.857893460208599</v>
      </c>
      <c r="I318" s="4">
        <f t="shared" si="33"/>
        <v>5.821578563110168</v>
      </c>
      <c r="J318" s="4">
        <f t="shared" si="30"/>
        <v>2.1995255069935418</v>
      </c>
      <c r="K318" s="4">
        <f>carbondioxide!S418</f>
        <v>990.906805103338</v>
      </c>
      <c r="L318" s="4">
        <f t="shared" si="31"/>
        <v>6.8578942417065383</v>
      </c>
      <c r="M318" s="4">
        <f t="shared" si="34"/>
        <v>5.8215796821501042</v>
      </c>
      <c r="N318" s="4">
        <f t="shared" si="32"/>
        <v>2.1995264444013172</v>
      </c>
    </row>
    <row r="319" spans="1:14" x14ac:dyDescent="0.3">
      <c r="A319" s="4">
        <f t="shared" si="35"/>
        <v>2163</v>
      </c>
      <c r="G319" s="4">
        <f>carbondioxide!L419</f>
        <v>994.38707062405695</v>
      </c>
      <c r="H319" s="4">
        <f t="shared" si="29"/>
        <v>6.8766516053760416</v>
      </c>
      <c r="I319" s="4">
        <f t="shared" si="33"/>
        <v>5.8480721964921063</v>
      </c>
      <c r="J319" s="4">
        <f t="shared" si="30"/>
        <v>2.2200987683522841</v>
      </c>
      <c r="K319" s="4">
        <f>carbondioxide!S419</f>
        <v>994.38721491573858</v>
      </c>
      <c r="L319" s="4">
        <f t="shared" si="31"/>
        <v>6.8766523816938987</v>
      </c>
      <c r="M319" s="4">
        <f t="shared" si="34"/>
        <v>5.848073308377316</v>
      </c>
      <c r="N319" s="4">
        <f t="shared" si="32"/>
        <v>2.2200997067917303</v>
      </c>
    </row>
    <row r="320" spans="1:14" x14ac:dyDescent="0.3">
      <c r="A320" s="4">
        <f t="shared" si="35"/>
        <v>2164</v>
      </c>
      <c r="G320" s="4">
        <f>carbondioxide!L420</f>
        <v>997.84477633326833</v>
      </c>
      <c r="H320" s="4">
        <f t="shared" si="29"/>
        <v>6.895222480193703</v>
      </c>
      <c r="I320" s="4">
        <f t="shared" si="33"/>
        <v>5.8743901090261446</v>
      </c>
      <c r="J320" s="4">
        <f t="shared" si="30"/>
        <v>2.2407056574241184</v>
      </c>
      <c r="K320" s="4">
        <f>carbondioxide!S420</f>
        <v>997.84492017485388</v>
      </c>
      <c r="L320" s="4">
        <f t="shared" si="31"/>
        <v>6.8952232514082699</v>
      </c>
      <c r="M320" s="4">
        <f t="shared" si="34"/>
        <v>5.8743912138501067</v>
      </c>
      <c r="N320" s="4">
        <f t="shared" si="32"/>
        <v>2.2407065968487365</v>
      </c>
    </row>
    <row r="321" spans="1:14" x14ac:dyDescent="0.3">
      <c r="A321" s="4">
        <f t="shared" si="35"/>
        <v>2165</v>
      </c>
      <c r="G321" s="4">
        <f>carbondioxide!L421</f>
        <v>1001.2798203802885</v>
      </c>
      <c r="H321" s="4">
        <f t="shared" si="29"/>
        <v>6.9136080313175317</v>
      </c>
      <c r="I321" s="4">
        <f t="shared" si="33"/>
        <v>5.9005328933985064</v>
      </c>
      <c r="J321" s="4">
        <f t="shared" si="30"/>
        <v>2.261344985109218</v>
      </c>
      <c r="K321" s="4">
        <f>carbondioxide!S421</f>
        <v>1001.2799637760327</v>
      </c>
      <c r="L321" s="4">
        <f t="shared" si="31"/>
        <v>6.9136087975041267</v>
      </c>
      <c r="M321" s="4">
        <f t="shared" si="34"/>
        <v>5.9005339912534875</v>
      </c>
      <c r="N321" s="4">
        <f t="shared" si="32"/>
        <v>2.2613459254733042</v>
      </c>
    </row>
    <row r="322" spans="1:14" x14ac:dyDescent="0.3">
      <c r="A322" s="4">
        <f t="shared" si="35"/>
        <v>2166</v>
      </c>
      <c r="G322" s="4">
        <f>carbondioxide!L422</f>
        <v>1004.6922501724976</v>
      </c>
      <c r="H322" s="4">
        <f t="shared" si="29"/>
        <v>6.9318101960105922</v>
      </c>
      <c r="I322" s="4">
        <f t="shared" si="33"/>
        <v>5.9265011709520499</v>
      </c>
      <c r="J322" s="4">
        <f t="shared" si="30"/>
        <v>2.2820155724283011</v>
      </c>
      <c r="K322" s="4">
        <f>carbondioxide!S422</f>
        <v>1004.6923931265994</v>
      </c>
      <c r="L322" s="4">
        <f t="shared" si="31"/>
        <v>6.9318109572430888</v>
      </c>
      <c r="M322" s="4">
        <f t="shared" si="34"/>
        <v>5.9265022619291106</v>
      </c>
      <c r="N322" s="4">
        <f t="shared" si="32"/>
        <v>2.2820165136869357</v>
      </c>
    </row>
    <row r="323" spans="1:14" x14ac:dyDescent="0.3">
      <c r="A323" s="4">
        <f t="shared" si="35"/>
        <v>2167</v>
      </c>
      <c r="G323" s="4">
        <f>carbondioxide!L423</f>
        <v>1008.0821174649798</v>
      </c>
      <c r="H323" s="4">
        <f t="shared" si="29"/>
        <v>6.9498309016132627</v>
      </c>
      <c r="I323" s="4">
        <f t="shared" si="33"/>
        <v>5.9522955905240158</v>
      </c>
      <c r="J323" s="4">
        <f t="shared" si="30"/>
        <v>2.302716250627916</v>
      </c>
      <c r="K323" s="4">
        <f>carbondioxide!S423</f>
        <v>1008.0822599815847</v>
      </c>
      <c r="L323" s="4">
        <f t="shared" si="31"/>
        <v>6.9498316579641291</v>
      </c>
      <c r="M323" s="4">
        <f t="shared" si="34"/>
        <v>5.952296674713013</v>
      </c>
      <c r="N323" s="4">
        <f t="shared" si="32"/>
        <v>2.3027171927369512</v>
      </c>
    </row>
    <row r="324" spans="1:14" x14ac:dyDescent="0.3">
      <c r="A324" s="4">
        <f t="shared" si="35"/>
        <v>2168</v>
      </c>
      <c r="G324" s="4">
        <f>carbondioxide!L424</f>
        <v>1011.4494781989742</v>
      </c>
      <c r="H324" s="4">
        <f t="shared" si="29"/>
        <v>6.9676720650405706</v>
      </c>
      <c r="I324" s="4">
        <f t="shared" si="33"/>
        <v>5.9779168273080971</v>
      </c>
      <c r="J324" s="4">
        <f t="shared" si="30"/>
        <v>2.3234458612785258</v>
      </c>
      <c r="K324" s="4">
        <f>carbondioxide!S424</f>
        <v>1011.449620282174</v>
      </c>
      <c r="L324" s="4">
        <f t="shared" si="31"/>
        <v>6.9676728165808921</v>
      </c>
      <c r="M324" s="4">
        <f t="shared" si="34"/>
        <v>5.9779179047976889</v>
      </c>
      <c r="N324" s="4">
        <f t="shared" si="32"/>
        <v>2.3234468041945751</v>
      </c>
    </row>
    <row r="325" spans="1:14" x14ac:dyDescent="0.3">
      <c r="A325" s="4">
        <f t="shared" si="35"/>
        <v>2169</v>
      </c>
      <c r="G325" s="4">
        <f>carbondioxide!L425</f>
        <v>1014.7943923430838</v>
      </c>
      <c r="H325" s="4">
        <f t="shared" si="29"/>
        <v>6.9853355923057894</v>
      </c>
      <c r="I325" s="4">
        <f t="shared" si="33"/>
        <v>6.0033655817407512</v>
      </c>
      <c r="J325" s="4">
        <f t="shared" si="30"/>
        <v>2.3442032563655739</v>
      </c>
      <c r="K325" s="4">
        <f>carbondioxide!S425</f>
        <v>1014.7945339969179</v>
      </c>
      <c r="L325" s="4">
        <f t="shared" si="31"/>
        <v>6.985336339105304</v>
      </c>
      <c r="M325" s="4">
        <f t="shared" si="34"/>
        <v>6.0033666526184017</v>
      </c>
      <c r="N325" s="4">
        <f t="shared" si="32"/>
        <v>2.3442042000460006</v>
      </c>
    </row>
    <row r="326" spans="1:14" x14ac:dyDescent="0.3">
      <c r="A326" s="4">
        <f t="shared" si="35"/>
        <v>2170</v>
      </c>
      <c r="G326" s="4">
        <f>carbondioxide!L426</f>
        <v>1018.1169237372782</v>
      </c>
      <c r="H326" s="4">
        <f t="shared" si="29"/>
        <v>7.0028233780695048</v>
      </c>
      <c r="I326" s="4">
        <f t="shared" si="33"/>
        <v>6.028642578411648</v>
      </c>
      <c r="J326" s="4">
        <f t="shared" si="30"/>
        <v>2.364987298373705</v>
      </c>
      <c r="K326" s="4">
        <f>carbondioxide!S426</f>
        <v>1018.1170649657349</v>
      </c>
      <c r="L326" s="4">
        <f t="shared" si="31"/>
        <v>7.0028241201966361</v>
      </c>
      <c r="M326" s="4">
        <f t="shared" si="34"/>
        <v>6.0286436427636358</v>
      </c>
      <c r="N326" s="4">
        <f t="shared" si="32"/>
        <v>2.364988242776612</v>
      </c>
    </row>
    <row r="327" spans="1:14" x14ac:dyDescent="0.3">
      <c r="A327" s="4">
        <f t="shared" si="35"/>
        <v>2171</v>
      </c>
      <c r="G327" s="4">
        <f>carbondioxide!L427</f>
        <v>1021.4171399397177</v>
      </c>
      <c r="H327" s="4">
        <f t="shared" ref="H327:H390" si="36">H$3*LN(G327/G$3)</f>
        <v>7.0201373052133071</v>
      </c>
      <c r="I327" s="4">
        <f t="shared" si="33"/>
        <v>6.0537485649981368</v>
      </c>
      <c r="J327" s="4">
        <f t="shared" ref="J327:J390" si="37">J326+J$3*(I326-J326)</f>
        <v>2.3857968603643207</v>
      </c>
      <c r="K327" s="4">
        <f>carbondioxide!S427</f>
        <v>1021.4172807467343</v>
      </c>
      <c r="L327" s="4">
        <f t="shared" ref="L327:L390" si="38">L$3*LN(K327/K$3)</f>
        <v>7.0201380427351845</v>
      </c>
      <c r="M327" s="4">
        <f t="shared" si="34"/>
        <v>6.0537496229095602</v>
      </c>
      <c r="N327" s="4">
        <f t="shared" ref="N327:N390" si="39">N326+N$3*(M326-N326)</f>
        <v>2.3857978054485383</v>
      </c>
    </row>
    <row r="328" spans="1:14" x14ac:dyDescent="0.3">
      <c r="A328" s="4">
        <f t="shared" si="35"/>
        <v>2172</v>
      </c>
      <c r="G328" s="4">
        <f>carbondioxide!L428</f>
        <v>1024.6951120764215</v>
      </c>
      <c r="H328" s="4">
        <f t="shared" si="36"/>
        <v>7.0372792444373138</v>
      </c>
      <c r="I328" s="4">
        <f t="shared" ref="I328:I391" si="40">I327+I$3*(I$4*H328-I327)+I$5*(J327-I327)</f>
        <v>6.0786843112235909</v>
      </c>
      <c r="J328" s="4">
        <f t="shared" si="37"/>
        <v>2.4066308260466407</v>
      </c>
      <c r="K328" s="4">
        <f>carbondioxide!S428</f>
        <v>1024.6952524658855</v>
      </c>
      <c r="L328" s="4">
        <f t="shared" si="38"/>
        <v>7.0372799774198098</v>
      </c>
      <c r="M328" s="4">
        <f t="shared" ref="M328:M391" si="41">M327+M$3*(M$4*L328-M327)+M$5*(N327-M327)</f>
        <v>6.0786853627783746</v>
      </c>
      <c r="N328" s="4">
        <f t="shared" si="39"/>
        <v>2.4066317717717167</v>
      </c>
    </row>
    <row r="329" spans="1:14" x14ac:dyDescent="0.3">
      <c r="A329" s="4">
        <f t="shared" si="35"/>
        <v>2173</v>
      </c>
      <c r="G329" s="4">
        <f>carbondioxide!L429</f>
        <v>1027.9509146938008</v>
      </c>
      <c r="H329" s="4">
        <f t="shared" si="36"/>
        <v>7.0542510538807575</v>
      </c>
      <c r="I329" s="4">
        <f t="shared" si="40"/>
        <v>6.1034506078394637</v>
      </c>
      <c r="J329" s="4">
        <f t="shared" si="37"/>
        <v>2.4274880898424458</v>
      </c>
      <c r="K329" s="4">
        <f>carbondioxide!S429</f>
        <v>1027.9510546695501</v>
      </c>
      <c r="L329" s="4">
        <f t="shared" si="38"/>
        <v>7.0542517823885076</v>
      </c>
      <c r="M329" s="4">
        <f t="shared" si="41"/>
        <v>6.1034516531203673</v>
      </c>
      <c r="N329" s="4">
        <f t="shared" si="39"/>
        <v>2.4274890361686348</v>
      </c>
    </row>
    <row r="330" spans="1:14" x14ac:dyDescent="0.3">
      <c r="A330" s="4">
        <f t="shared" si="35"/>
        <v>2174</v>
      </c>
      <c r="G330" s="4">
        <f>carbondioxide!L430</f>
        <v>1031.1846256140711</v>
      </c>
      <c r="H330" s="4">
        <f t="shared" si="36"/>
        <v>7.0710545787648584</v>
      </c>
      <c r="I330" s="4">
        <f t="shared" si="40"/>
        <v>6.1280482656308983</v>
      </c>
      <c r="J330" s="4">
        <f t="shared" si="37"/>
        <v>2.4483675569446688</v>
      </c>
      <c r="K330" s="4">
        <f>carbondioxide!S430</f>
        <v>1031.1847651798957</v>
      </c>
      <c r="L330" s="4">
        <f t="shared" si="38"/>
        <v>7.0710553028612928</v>
      </c>
      <c r="M330" s="4">
        <f t="shared" si="41"/>
        <v>6.128049304719525</v>
      </c>
      <c r="N330" s="4">
        <f t="shared" si="39"/>
        <v>2.4483685038329206</v>
      </c>
    </row>
    <row r="331" spans="1:14" x14ac:dyDescent="0.3">
      <c r="A331" s="4">
        <f t="shared" si="35"/>
        <v>2175</v>
      </c>
      <c r="G331" s="4">
        <f>carbondioxide!L431</f>
        <v>1034.3963257935561</v>
      </c>
      <c r="H331" s="4">
        <f t="shared" si="36"/>
        <v>7.0876916510572521</v>
      </c>
      <c r="I331" s="4">
        <f t="shared" si="40"/>
        <v>6.1524781144456924</v>
      </c>
      <c r="J331" s="4">
        <f t="shared" si="37"/>
        <v>2.4692681433700066</v>
      </c>
      <c r="K331" s="4">
        <f>carbondioxide!S431</f>
        <v>1034.3964649531979</v>
      </c>
      <c r="L331" s="4">
        <f t="shared" si="38"/>
        <v>7.0876923708046213</v>
      </c>
      <c r="M331" s="4">
        <f t="shared" si="41"/>
        <v>6.152479147422496</v>
      </c>
      <c r="N331" s="4">
        <f t="shared" si="39"/>
        <v>2.4692690907819563</v>
      </c>
    </row>
    <row r="332" spans="1:14" x14ac:dyDescent="0.3">
      <c r="A332" s="4">
        <f t="shared" si="35"/>
        <v>2176</v>
      </c>
      <c r="G332" s="4">
        <f>carbondioxide!L432</f>
        <v>1037.5860991838881</v>
      </c>
      <c r="H332" s="4">
        <f t="shared" si="36"/>
        <v>7.1041640891572362</v>
      </c>
      <c r="I332" s="4">
        <f t="shared" si="40"/>
        <v>6.1767410022464153</v>
      </c>
      <c r="J332" s="4">
        <f t="shared" si="37"/>
        <v>2.4901887760057164</v>
      </c>
      <c r="K332" s="4">
        <f>carbondioxide!S432</f>
        <v>1037.5862379410426</v>
      </c>
      <c r="L332" s="4">
        <f t="shared" si="38"/>
        <v>7.1041648046166346</v>
      </c>
      <c r="M332" s="4">
        <f t="shared" si="41"/>
        <v>6.1767420291907111</v>
      </c>
      <c r="N332" s="4">
        <f t="shared" si="39"/>
        <v>2.4901897239036748</v>
      </c>
    </row>
    <row r="333" spans="1:14" x14ac:dyDescent="0.3">
      <c r="A333" s="4">
        <f t="shared" si="35"/>
        <v>2177</v>
      </c>
      <c r="G333" s="4">
        <f>carbondioxide!L433</f>
        <v>1040.7540325961118</v>
      </c>
      <c r="H333" s="4">
        <f t="shared" si="36"/>
        <v>7.1204736976011134</v>
      </c>
      <c r="I333" s="4">
        <f t="shared" si="40"/>
        <v>6.2008377941854711</v>
      </c>
      <c r="J333" s="4">
        <f t="shared" si="37"/>
        <v>2.5111283926507637</v>
      </c>
      <c r="K333" s="4">
        <f>carbondioxide!S433</f>
        <v>1040.7541709544275</v>
      </c>
      <c r="L333" s="4">
        <f t="shared" si="38"/>
        <v>7.1204744088325063</v>
      </c>
      <c r="M333" s="4">
        <f t="shared" si="41"/>
        <v>6.2008388151754437</v>
      </c>
      <c r="N333" s="4">
        <f t="shared" si="39"/>
        <v>2.5111293409977051</v>
      </c>
    </row>
    <row r="334" spans="1:14" x14ac:dyDescent="0.3">
      <c r="A334" s="4">
        <f t="shared" si="35"/>
        <v>2178</v>
      </c>
      <c r="G334" s="4">
        <f>carbondioxide!L434</f>
        <v>1043.9002155676867</v>
      </c>
      <c r="H334" s="4">
        <f t="shared" si="36"/>
        <v>7.136622266786957</v>
      </c>
      <c r="I334" s="4">
        <f t="shared" si="40"/>
        <v>6.2247693717028687</v>
      </c>
      <c r="J334" s="4">
        <f t="shared" si="37"/>
        <v>2.5320859420514807</v>
      </c>
      <c r="K334" s="4">
        <f>carbondioxide!S434</f>
        <v>1043.9003535307675</v>
      </c>
      <c r="L334" s="4">
        <f t="shared" si="38"/>
        <v>7.1366229738492057</v>
      </c>
      <c r="M334" s="4">
        <f t="shared" si="41"/>
        <v>6.2247703868155799</v>
      </c>
      <c r="N334" s="4">
        <f t="shared" si="39"/>
        <v>2.5320868908110348</v>
      </c>
    </row>
    <row r="335" spans="1:14" x14ac:dyDescent="0.3">
      <c r="A335" s="4">
        <f t="shared" si="35"/>
        <v>2179</v>
      </c>
      <c r="G335" s="4">
        <f>carbondioxide!L435</f>
        <v>1047.0247402323896</v>
      </c>
      <c r="H335" s="4">
        <f t="shared" si="36"/>
        <v>7.152611572718099</v>
      </c>
      <c r="I335" s="4">
        <f t="shared" si="40"/>
        <v>6.2485366316464672</v>
      </c>
      <c r="J335" s="4">
        <f t="shared" si="37"/>
        <v>2.5530603839319008</v>
      </c>
      <c r="K335" s="4">
        <f>carbondioxide!S435</f>
        <v>1047.024877803794</v>
      </c>
      <c r="L335" s="4">
        <f t="shared" si="38"/>
        <v>7.1526122756689814</v>
      </c>
      <c r="M335" s="4">
        <f t="shared" si="41"/>
        <v>6.2485376409578715</v>
      </c>
      <c r="N335" s="4">
        <f t="shared" si="39"/>
        <v>2.5530613330683405</v>
      </c>
    </row>
    <row r="336" spans="1:14" x14ac:dyDescent="0.3">
      <c r="A336" s="4">
        <f t="shared" si="35"/>
        <v>2180</v>
      </c>
      <c r="G336" s="4">
        <f>carbondioxide!L436</f>
        <v>1050.1277011931061</v>
      </c>
      <c r="H336" s="4">
        <f t="shared" si="36"/>
        <v>7.1684433767646869</v>
      </c>
      <c r="I336" s="4">
        <f t="shared" si="40"/>
        <v>6.2721404854144529</v>
      </c>
      <c r="J336" s="4">
        <f t="shared" si="37"/>
        <v>2.5740506890189194</v>
      </c>
      <c r="K336" s="4">
        <f>carbondioxide!S436</f>
        <v>1050.1278383763483</v>
      </c>
      <c r="L336" s="4">
        <f t="shared" si="38"/>
        <v>7.1684440756609238</v>
      </c>
      <c r="M336" s="4">
        <f t="shared" si="41"/>
        <v>6.2721414889994023</v>
      </c>
      <c r="N336" s="4">
        <f t="shared" si="39"/>
        <v>2.5740516384971532</v>
      </c>
    </row>
    <row r="337" spans="1:14" x14ac:dyDescent="0.3">
      <c r="A337" s="4">
        <f t="shared" si="35"/>
        <v>2181</v>
      </c>
      <c r="G337" s="4">
        <f>carbondioxide!L437</f>
        <v>1053.2091953975041</v>
      </c>
      <c r="H337" s="4">
        <f t="shared" si="36"/>
        <v>7.184119425442665</v>
      </c>
      <c r="I337" s="4">
        <f t="shared" si="40"/>
        <v>6.2955818581197702</v>
      </c>
      <c r="J337" s="4">
        <f t="shared" si="37"/>
        <v>2.5950558390624461</v>
      </c>
      <c r="K337" s="4">
        <f>carbondioxide!S437</f>
        <v>1053.2093321960551</v>
      </c>
      <c r="L337" s="4">
        <f t="shared" si="38"/>
        <v>7.1841201203399416</v>
      </c>
      <c r="M337" s="4">
        <f t="shared" si="41"/>
        <v>6.2955828560520297</v>
      </c>
      <c r="N337" s="4">
        <f t="shared" si="39"/>
        <v>2.5950567888480061</v>
      </c>
    </row>
    <row r="338" spans="1:14" x14ac:dyDescent="0.3">
      <c r="A338" s="4">
        <f t="shared" si="35"/>
        <v>2182</v>
      </c>
      <c r="G338" s="4">
        <f>carbondioxide!L438</f>
        <v>1056.2693220165743</v>
      </c>
      <c r="H338" s="4">
        <f t="shared" si="36"/>
        <v>7.1996414502095281</v>
      </c>
      <c r="I338" s="4">
        <f t="shared" si="40"/>
        <v>6.3188616877762662</v>
      </c>
      <c r="J338" s="4">
        <f t="shared" si="37"/>
        <v>2.6160748268506917</v>
      </c>
      <c r="K338" s="4">
        <f>carbondioxide!S438</f>
        <v>1056.2694584338619</v>
      </c>
      <c r="L338" s="4">
        <f t="shared" si="38"/>
        <v>7.1996421411625136</v>
      </c>
      <c r="M338" s="4">
        <f t="shared" si="41"/>
        <v>6.3188626801285182</v>
      </c>
      <c r="N338" s="4">
        <f t="shared" si="39"/>
        <v>2.6160757769097249</v>
      </c>
    </row>
    <row r="339" spans="1:14" x14ac:dyDescent="0.3">
      <c r="A339" s="4">
        <f t="shared" si="35"/>
        <v>2183</v>
      </c>
      <c r="G339" s="4">
        <f>carbondioxide!L439</f>
        <v>1059.3081823260241</v>
      </c>
      <c r="H339" s="4">
        <f t="shared" si="36"/>
        <v>7.2150111672762609</v>
      </c>
      <c r="I339" s="4">
        <f t="shared" si="40"/>
        <v>6.3419809245062417</v>
      </c>
      <c r="J339" s="4">
        <f t="shared" si="37"/>
        <v>2.637106656220749</v>
      </c>
      <c r="K339" s="4">
        <f>carbondioxide!S439</f>
        <v>1059.3083183654342</v>
      </c>
      <c r="L339" s="4">
        <f t="shared" si="38"/>
        <v>7.2150118543386377</v>
      </c>
      <c r="M339" s="4">
        <f t="shared" si="41"/>
        <v>6.3419819113501026</v>
      </c>
      <c r="N339" s="4">
        <f t="shared" si="39"/>
        <v>2.6371076065200079</v>
      </c>
    </row>
    <row r="340" spans="1:14" x14ac:dyDescent="0.3">
      <c r="A340" s="4">
        <f t="shared" si="35"/>
        <v>2184</v>
      </c>
      <c r="G340" s="4">
        <f>carbondioxide!L440</f>
        <v>1062.3258795905012</v>
      </c>
      <c r="H340" s="4">
        <f t="shared" si="36"/>
        <v>7.2302302774348153</v>
      </c>
      <c r="I340" s="4">
        <f t="shared" si="40"/>
        <v>6.3649405297691546</v>
      </c>
      <c r="J340" s="4">
        <f t="shared" si="37"/>
        <v>2.6581503420646104</v>
      </c>
      <c r="K340" s="4">
        <f>carbondioxide!S440</f>
        <v>1062.326015255378</v>
      </c>
      <c r="L340" s="4">
        <f t="shared" si="38"/>
        <v>7.230230960659294</v>
      </c>
      <c r="M340" s="4">
        <f t="shared" si="41"/>
        <v>6.3649415111751839</v>
      </c>
      <c r="N340" s="4">
        <f t="shared" si="39"/>
        <v>2.6581512925714428</v>
      </c>
    </row>
    <row r="341" spans="1:14" x14ac:dyDescent="0.3">
      <c r="A341" s="4">
        <f t="shared" si="35"/>
        <v>2185</v>
      </c>
      <c r="G341" s="4">
        <f>carbondioxide!L441</f>
        <v>1065.322518950635</v>
      </c>
      <c r="H341" s="4">
        <f t="shared" si="36"/>
        <v>7.2453004659006011</v>
      </c>
      <c r="I341" s="4">
        <f t="shared" si="40"/>
        <v>6.3877414756111639</v>
      </c>
      <c r="J341" s="4">
        <f t="shared" si="37"/>
        <v>2.679204910330772</v>
      </c>
      <c r="K341" s="4">
        <f>carbondioxide!S441</f>
        <v>1065.3226542442808</v>
      </c>
      <c r="L341" s="4">
        <f t="shared" si="38"/>
        <v>7.2453011453389369</v>
      </c>
      <c r="M341" s="4">
        <f t="shared" si="41"/>
        <v>6.3877424516488741</v>
      </c>
      <c r="N341" s="4">
        <f t="shared" si="39"/>
        <v>2.679205861013112</v>
      </c>
    </row>
    <row r="342" spans="1:14" x14ac:dyDescent="0.3">
      <c r="A342" s="4">
        <f t="shared" si="35"/>
        <v>2186</v>
      </c>
      <c r="G342" s="4">
        <f>carbondioxide!L442</f>
        <v>1068.2982073128596</v>
      </c>
      <c r="H342" s="4">
        <f t="shared" si="36"/>
        <v>7.260223402169327</v>
      </c>
      <c r="I342" s="4">
        <f t="shared" si="40"/>
        <v>6.4103847439352286</v>
      </c>
      <c r="J342" s="4">
        <f t="shared" si="37"/>
        <v>2.7002693980215646</v>
      </c>
      <c r="K342" s="4">
        <f>carbondioxide!S442</f>
        <v>1068.2983422385378</v>
      </c>
      <c r="L342" s="4">
        <f t="shared" si="38"/>
        <v>7.2602240778723539</v>
      </c>
      <c r="M342" s="4">
        <f t="shared" si="41"/>
        <v>6.4103857146730991</v>
      </c>
      <c r="N342" s="4">
        <f t="shared" si="39"/>
        <v>2.7002703488479232</v>
      </c>
    </row>
    <row r="343" spans="1:14" x14ac:dyDescent="0.3">
      <c r="A343" s="4">
        <f t="shared" si="35"/>
        <v>2187</v>
      </c>
      <c r="G343" s="4">
        <f>carbondioxide!L443</f>
        <v>1071.2530532420069</v>
      </c>
      <c r="H343" s="4">
        <f t="shared" si="36"/>
        <v>7.2750007398877443</v>
      </c>
      <c r="I343" s="4">
        <f t="shared" si="40"/>
        <v>6.4328713257914565</v>
      </c>
      <c r="J343" s="4">
        <f t="shared" si="37"/>
        <v>2.7213428531863544</v>
      </c>
      <c r="K343" s="4">
        <f>carbondioxide!S443</f>
        <v>1071.2531878029395</v>
      </c>
      <c r="L343" s="4">
        <f t="shared" si="38"/>
        <v>7.2750014119053796</v>
      </c>
      <c r="M343" s="4">
        <f t="shared" si="41"/>
        <v>6.4328722912969427</v>
      </c>
      <c r="N343" s="4">
        <f t="shared" si="39"/>
        <v>2.72134380412581</v>
      </c>
    </row>
    <row r="344" spans="1:14" x14ac:dyDescent="0.3">
      <c r="A344" s="4">
        <f t="shared" si="35"/>
        <v>2188</v>
      </c>
      <c r="G344" s="4">
        <f>carbondioxide!L444</f>
        <v>1074.1871668566248</v>
      </c>
      <c r="H344" s="4">
        <f t="shared" si="36"/>
        <v>7.2896341167376137</v>
      </c>
      <c r="I344" s="4">
        <f t="shared" si="40"/>
        <v>6.4552022206873936</v>
      </c>
      <c r="J344" s="4">
        <f t="shared" si="37"/>
        <v>2.7424243349107513</v>
      </c>
      <c r="K344" s="4">
        <f>carbondioxide!S444</f>
        <v>1074.1873010559952</v>
      </c>
      <c r="L344" s="4">
        <f t="shared" si="38"/>
        <v>7.2896347851188876</v>
      </c>
      <c r="M344" s="4">
        <f t="shared" si="41"/>
        <v>6.4552031810269419</v>
      </c>
      <c r="N344" s="4">
        <f t="shared" si="39"/>
        <v>2.7424252859329421</v>
      </c>
    </row>
    <row r="345" spans="1:14" x14ac:dyDescent="0.3">
      <c r="A345" s="4">
        <f t="shared" si="35"/>
        <v>2189</v>
      </c>
      <c r="G345" s="4">
        <f>carbondioxide!L445</f>
        <v>1077.1006597270077</v>
      </c>
      <c r="H345" s="4">
        <f t="shared" si="36"/>
        <v>7.3041251543324961</v>
      </c>
      <c r="I345" s="4">
        <f t="shared" si="40"/>
        <v>6.4773784359179478</v>
      </c>
      <c r="J345" s="4">
        <f t="shared" si="37"/>
        <v>2.7635129133019625</v>
      </c>
      <c r="K345" s="4">
        <f>carbondioxide!S445</f>
        <v>1077.1007935679609</v>
      </c>
      <c r="L345" s="4">
        <f t="shared" si="38"/>
        <v>7.3041258191255674</v>
      </c>
      <c r="M345" s="4">
        <f t="shared" si="41"/>
        <v>6.4773793911570046</v>
      </c>
      <c r="N345" s="4">
        <f t="shared" si="39"/>
        <v>2.7635138643770762</v>
      </c>
    </row>
    <row r="346" spans="1:14" x14ac:dyDescent="0.3">
      <c r="A346" s="4">
        <f t="shared" si="35"/>
        <v>2190</v>
      </c>
      <c r="G346" s="4">
        <f>carbondioxide!L446</f>
        <v>1079.993644775891</v>
      </c>
      <c r="H346" s="4">
        <f t="shared" si="36"/>
        <v>7.318475458126728</v>
      </c>
      <c r="I346" s="4">
        <f t="shared" si="40"/>
        <v>6.4994009859146216</v>
      </c>
      <c r="J346" s="4">
        <f t="shared" si="37"/>
        <v>2.7846076694704212</v>
      </c>
      <c r="K346" s="4">
        <f>carbondioxide!S446</f>
        <v>1079.9937782615332</v>
      </c>
      <c r="L346" s="4">
        <f t="shared" si="38"/>
        <v>7.3184761193788992</v>
      </c>
      <c r="M346" s="4">
        <f t="shared" si="41"/>
        <v>6.4994019361176472</v>
      </c>
      <c r="N346" s="4">
        <f t="shared" si="39"/>
        <v>2.7846086205691862</v>
      </c>
    </row>
    <row r="347" spans="1:14" x14ac:dyDescent="0.3">
      <c r="A347" s="4">
        <f t="shared" si="35"/>
        <v>2191</v>
      </c>
      <c r="G347" s="4">
        <f>carbondioxide!L447</f>
        <v>1082.8662361817856</v>
      </c>
      <c r="H347" s="4">
        <f t="shared" si="36"/>
        <v>7.3326866173361536</v>
      </c>
      <c r="I347" s="4">
        <f t="shared" si="40"/>
        <v>6.5212708916137458</v>
      </c>
      <c r="J347" s="4">
        <f t="shared" si="37"/>
        <v>2.8057076955078242</v>
      </c>
      <c r="K347" s="4">
        <f>carbondioxide!S447</f>
        <v>1082.8663693151855</v>
      </c>
      <c r="L347" s="4">
        <f t="shared" si="38"/>
        <v>7.3326872750938925</v>
      </c>
      <c r="M347" s="4">
        <f t="shared" si="41"/>
        <v>6.5212718368442246</v>
      </c>
      <c r="N347" s="4">
        <f t="shared" si="39"/>
        <v>2.8057086466015013</v>
      </c>
    </row>
    <row r="348" spans="1:14" x14ac:dyDescent="0.3">
      <c r="A348" s="4">
        <f t="shared" si="35"/>
        <v>2192</v>
      </c>
      <c r="G348" s="4">
        <f>carbondioxide!L448</f>
        <v>1085.7185492849108</v>
      </c>
      <c r="H348" s="4">
        <f t="shared" si="36"/>
        <v>7.3467602048700762</v>
      </c>
      <c r="I348" s="4">
        <f t="shared" si="40"/>
        <v>6.5429891798433797</v>
      </c>
      <c r="J348" s="4">
        <f t="shared" si="37"/>
        <v>2.8268120944617059</v>
      </c>
      <c r="K348" s="4">
        <f>carbondioxide!S448</f>
        <v>1085.7186820690999</v>
      </c>
      <c r="L348" s="4">
        <f t="shared" si="38"/>
        <v>7.3467608591790308</v>
      </c>
      <c r="M348" s="4">
        <f t="shared" si="41"/>
        <v>6.5429901201638323</v>
      </c>
      <c r="N348" s="4">
        <f t="shared" si="39"/>
        <v>2.8268130455220799</v>
      </c>
    </row>
    <row r="349" spans="1:14" x14ac:dyDescent="0.3">
      <c r="A349" s="4">
        <f t="shared" si="35"/>
        <v>2193</v>
      </c>
      <c r="G349" s="4">
        <f>carbondioxide!L449</f>
        <v>1088.5507004956896</v>
      </c>
      <c r="H349" s="4">
        <f t="shared" si="36"/>
        <v>7.3606977772739537</v>
      </c>
      <c r="I349" s="4">
        <f t="shared" si="40"/>
        <v>6.5645568827285619</v>
      </c>
      <c r="J349" s="4">
        <f t="shared" si="37"/>
        <v>2.8479199803066737</v>
      </c>
      <c r="K349" s="4">
        <f>carbondioxide!S449</f>
        <v>1088.5508329336635</v>
      </c>
      <c r="L349" s="4">
        <f t="shared" si="38"/>
        <v>7.3606984281789751</v>
      </c>
      <c r="M349" s="4">
        <f t="shared" si="41"/>
        <v>6.5645578182005577</v>
      </c>
      <c r="N349" s="4">
        <f t="shared" si="39"/>
        <v>2.847920931306045</v>
      </c>
    </row>
    <row r="350" spans="1:14" x14ac:dyDescent="0.3">
      <c r="A350" s="4">
        <f t="shared" si="35"/>
        <v>2194</v>
      </c>
      <c r="G350" s="4">
        <f>carbondioxide!L450</f>
        <v>1091.3628072057641</v>
      </c>
      <c r="H350" s="4">
        <f t="shared" si="36"/>
        <v>7.374500874682357</v>
      </c>
      <c r="I350" s="4">
        <f t="shared" si="40"/>
        <v>6.5859750371145793</v>
      </c>
      <c r="J350" s="4">
        <f t="shared" si="37"/>
        <v>2.86903047791243</v>
      </c>
      <c r="K350" s="4">
        <f>carbondioxide!S450</f>
        <v>1091.3629393004812</v>
      </c>
      <c r="L350" s="4">
        <f t="shared" si="38"/>
        <v>7.3745015222275079</v>
      </c>
      <c r="M350" s="4">
        <f t="shared" si="41"/>
        <v>6.5859759677987491</v>
      </c>
      <c r="N350" s="4">
        <f t="shared" si="39"/>
        <v>2.8690314288236056</v>
      </c>
    </row>
    <row r="351" spans="1:14" x14ac:dyDescent="0.3">
      <c r="A351" s="4">
        <f t="shared" si="35"/>
        <v>2195</v>
      </c>
      <c r="G351" s="4">
        <f>carbondioxide!L451</f>
        <v>1094.1549877014904</v>
      </c>
      <c r="H351" s="4">
        <f t="shared" si="36"/>
        <v>7.3881710207817424</v>
      </c>
      <c r="I351" s="4">
        <f t="shared" si="40"/>
        <v>6.6072446840079238</v>
      </c>
      <c r="J351" s="4">
        <f t="shared" si="37"/>
        <v>2.8901427230086982</v>
      </c>
      <c r="K351" s="4">
        <f>carbondioxide!S451</f>
        <v>1094.1551194558747</v>
      </c>
      <c r="L351" s="4">
        <f t="shared" si="38"/>
        <v>7.3881716650103213</v>
      </c>
      <c r="M351" s="4">
        <f t="shared" si="41"/>
        <v>6.6072456099639725</v>
      </c>
      <c r="N351" s="4">
        <f t="shared" si="39"/>
        <v>2.8901436738049844</v>
      </c>
    </row>
    <row r="352" spans="1:14" x14ac:dyDescent="0.3">
      <c r="A352" s="4">
        <f t="shared" si="35"/>
        <v>2196</v>
      </c>
      <c r="G352" s="4">
        <f>carbondioxide!L452</f>
        <v>1096.9273610798728</v>
      </c>
      <c r="H352" s="4">
        <f t="shared" si="36"/>
        <v>7.4017097227825648</v>
      </c>
      <c r="I352" s="4">
        <f t="shared" si="40"/>
        <v>6.6283668680346102</v>
      </c>
      <c r="J352" s="4">
        <f t="shared" si="37"/>
        <v>2.9112558621471738</v>
      </c>
      <c r="K352" s="4">
        <f>carbondioxide!S452</f>
        <v>1096.9274924968122</v>
      </c>
      <c r="L352" s="4">
        <f t="shared" si="38"/>
        <v>7.4017103637371147</v>
      </c>
      <c r="M352" s="4">
        <f t="shared" si="41"/>
        <v>6.6283677893213273</v>
      </c>
      <c r="N352" s="4">
        <f t="shared" si="39"/>
        <v>2.9112568128023675</v>
      </c>
    </row>
    <row r="353" spans="1:14" x14ac:dyDescent="0.3">
      <c r="A353" s="4">
        <f t="shared" si="35"/>
        <v>2197</v>
      </c>
      <c r="G353" s="4">
        <f>carbondioxide!L453</f>
        <v>1099.680047166883</v>
      </c>
      <c r="H353" s="4">
        <f t="shared" si="36"/>
        <v>7.4151184714002891</v>
      </c>
      <c r="I353" s="4">
        <f t="shared" si="40"/>
        <v>6.6493426369155202</v>
      </c>
      <c r="J353" s="4">
        <f t="shared" si="37"/>
        <v>2.9323690526606145</v>
      </c>
      <c r="K353" s="4">
        <f>carbondioxide!S453</f>
        <v>1099.6801782492312</v>
      </c>
      <c r="L353" s="4">
        <f t="shared" si="38"/>
        <v>7.4151191091226183</v>
      </c>
      <c r="M353" s="4">
        <f t="shared" si="41"/>
        <v>6.6493435535907919</v>
      </c>
      <c r="N353" s="4">
        <f t="shared" si="39"/>
        <v>2.932370003148995</v>
      </c>
    </row>
    <row r="354" spans="1:14" x14ac:dyDescent="0.3">
      <c r="A354" s="4">
        <f t="shared" si="35"/>
        <v>2198</v>
      </c>
      <c r="G354" s="4">
        <f>carbondioxide!L454</f>
        <v>1102.4131664381298</v>
      </c>
      <c r="H354" s="4">
        <f t="shared" si="36"/>
        <v>7.4283987408448855</v>
      </c>
      <c r="I354" s="4">
        <f t="shared" si="40"/>
        <v>6.6701730409584314</v>
      </c>
      <c r="J354" s="4">
        <f t="shared" si="37"/>
        <v>2.9534814626191825</v>
      </c>
      <c r="K354" s="4">
        <f>carbondioxide!S454</f>
        <v>1102.4132971887063</v>
      </c>
      <c r="L354" s="4">
        <f t="shared" si="38"/>
        <v>7.4283993753760793</v>
      </c>
      <c r="M354" s="4">
        <f t="shared" si="41"/>
        <v>6.6701739530792556</v>
      </c>
      <c r="N354" s="4">
        <f t="shared" si="39"/>
        <v>2.9534824129155042</v>
      </c>
    </row>
    <row r="355" spans="1:14" x14ac:dyDescent="0.3">
      <c r="A355" s="4">
        <f t="shared" si="35"/>
        <v>2199</v>
      </c>
      <c r="G355" s="4">
        <f>carbondioxide!L455</f>
        <v>1105.1268399418191</v>
      </c>
      <c r="H355" s="4">
        <f t="shared" si="36"/>
        <v>7.4415519888183397</v>
      </c>
      <c r="I355" s="4">
        <f t="shared" si="40"/>
        <v>6.6908591325664144</v>
      </c>
      <c r="J355" s="4">
        <f t="shared" si="37"/>
        <v>2.9745922707841497</v>
      </c>
      <c r="K355" s="4">
        <f>carbondioxide!S455</f>
        <v>1105.12697036341</v>
      </c>
      <c r="L355" s="4">
        <f t="shared" si="38"/>
        <v>7.4415526201987801</v>
      </c>
      <c r="M355" s="4">
        <f t="shared" si="41"/>
        <v>6.690860040188908</v>
      </c>
      <c r="N355" s="4">
        <f t="shared" si="39"/>
        <v>2.9745932208636341</v>
      </c>
    </row>
    <row r="356" spans="1:14" x14ac:dyDescent="0.3">
      <c r="A356" s="4">
        <f t="shared" si="35"/>
        <v>2200</v>
      </c>
      <c r="G356" s="4">
        <f>carbondioxide!L456</f>
        <v>1107.8211892239642</v>
      </c>
      <c r="H356" s="4">
        <f t="shared" si="36"/>
        <v>7.4545796565198117</v>
      </c>
      <c r="I356" s="4">
        <f t="shared" si="40"/>
        <v>6.7114019657622439</v>
      </c>
      <c r="J356" s="4">
        <f t="shared" si="37"/>
        <v>2.9957006665590731</v>
      </c>
      <c r="K356" s="4">
        <f>carbondioxide!S456</f>
        <v>1107.8213193193224</v>
      </c>
      <c r="L356" s="4">
        <f t="shared" si="38"/>
        <v>7.4545802847891869</v>
      </c>
      <c r="M356" s="4">
        <f t="shared" si="41"/>
        <v>6.7114028689416587</v>
      </c>
      <c r="N356" s="4">
        <f t="shared" si="39"/>
        <v>2.9957016163974015</v>
      </c>
    </row>
    <row r="357" spans="1:14" x14ac:dyDescent="0.3">
      <c r="A357" s="4">
        <f t="shared" si="35"/>
        <v>2201</v>
      </c>
      <c r="G357" s="4">
        <f>carbondioxide!L457</f>
        <v>1110.4963362557876</v>
      </c>
      <c r="H357" s="4">
        <f t="shared" si="36"/>
        <v>7.4674831686579735</v>
      </c>
      <c r="I357" s="4">
        <f t="shared" si="40"/>
        <v>6.7318025957285021</v>
      </c>
      <c r="J357" s="4">
        <f t="shared" si="37"/>
        <v>3.0168058499385473</v>
      </c>
      <c r="K357" s="4">
        <f>carbondioxide!S457</f>
        <v>1110.4964660276328</v>
      </c>
      <c r="L357" s="4">
        <f t="shared" si="38"/>
        <v>7.4674837938552914</v>
      </c>
      <c r="M357" s="4">
        <f t="shared" si="41"/>
        <v>6.7318034945192355</v>
      </c>
      <c r="N357" s="4">
        <f t="shared" si="39"/>
        <v>3.016806799511853</v>
      </c>
    </row>
    <row r="358" spans="1:14" x14ac:dyDescent="0.3">
      <c r="A358" s="4">
        <f t="shared" si="35"/>
        <v>2202</v>
      </c>
      <c r="G358" s="4">
        <f>carbondioxide!L458</f>
        <v>1113.1524033632636</v>
      </c>
      <c r="H358" s="4">
        <f t="shared" si="36"/>
        <v>7.4802639334701571</v>
      </c>
      <c r="I358" s="4">
        <f t="shared" si="40"/>
        <v>6.7520620783630338</v>
      </c>
      <c r="J358" s="4">
        <f t="shared" si="37"/>
        <v>3.0379070314546341</v>
      </c>
      <c r="K358" s="4">
        <f>carbondioxide!S458</f>
        <v>1113.1525328142839</v>
      </c>
      <c r="L358" s="4">
        <f t="shared" si="38"/>
        <v>7.4802645556337657</v>
      </c>
      <c r="M358" s="4">
        <f t="shared" si="41"/>
        <v>6.7520629728186412</v>
      </c>
      <c r="N358" s="4">
        <f t="shared" si="39"/>
        <v>3.0379079807394951</v>
      </c>
    </row>
    <row r="359" spans="1:14" x14ac:dyDescent="0.3">
      <c r="A359" s="4">
        <f t="shared" si="35"/>
        <v>2203</v>
      </c>
      <c r="G359" s="4">
        <f>carbondioxide!L459</f>
        <v>1115.7895131587493</v>
      </c>
      <c r="H359" s="4">
        <f t="shared" si="36"/>
        <v>7.4929233427479049</v>
      </c>
      <c r="I359" s="4">
        <f t="shared" si="40"/>
        <v>6.7721814698494178</v>
      </c>
      <c r="J359" s="4">
        <f t="shared" si="37"/>
        <v>3.0590034321210737</v>
      </c>
      <c r="K359" s="4">
        <f>carbondioxide!S459</f>
        <v>1115.7896422916006</v>
      </c>
      <c r="L359" s="4">
        <f t="shared" si="38"/>
        <v>7.4929239619155039</v>
      </c>
      <c r="M359" s="4">
        <f t="shared" si="41"/>
        <v>6.7721823600226241</v>
      </c>
      <c r="N359" s="4">
        <f t="shared" si="39"/>
        <v>3.0590043810945047</v>
      </c>
    </row>
    <row r="360" spans="1:14" x14ac:dyDescent="0.3">
      <c r="A360" s="4">
        <f t="shared" si="35"/>
        <v>2204</v>
      </c>
      <c r="G360" s="4">
        <f>carbondioxide!L460</f>
        <v>1118.4077884746416</v>
      </c>
      <c r="H360" s="4">
        <f t="shared" si="36"/>
        <v>7.5054627718685163</v>
      </c>
      <c r="I360" s="4">
        <f t="shared" si="40"/>
        <v>6.7921618262421211</v>
      </c>
      <c r="J360" s="4">
        <f t="shared" si="37"/>
        <v>3.0800942833753706</v>
      </c>
      <c r="K360" s="4">
        <f>carbondioxide!S460</f>
        <v>1118.4079172919478</v>
      </c>
      <c r="L360" s="4">
        <f t="shared" si="38"/>
        <v>7.5054633880771622</v>
      </c>
      <c r="M360" s="4">
        <f t="shared" si="41"/>
        <v>6.7921627121848323</v>
      </c>
      <c r="N360" s="4">
        <f t="shared" si="39"/>
        <v>3.0800952320148163</v>
      </c>
    </row>
    <row r="361" spans="1:14" x14ac:dyDescent="0.3">
      <c r="A361" s="4">
        <f t="shared" si="35"/>
        <v>2205</v>
      </c>
      <c r="G361" s="4">
        <f>carbondioxide!L461</f>
        <v>1121.0073522990069</v>
      </c>
      <c r="H361" s="4">
        <f t="shared" si="36"/>
        <v>7.5178835798322057</v>
      </c>
      <c r="I361" s="4">
        <f t="shared" si="40"/>
        <v>6.8120042030659995</v>
      </c>
      <c r="J361" s="4">
        <f t="shared" si="37"/>
        <v>3.1011788270188538</v>
      </c>
      <c r="K361" s="4">
        <f>carbondioxide!S461</f>
        <v>1121.0074808033619</v>
      </c>
      <c r="L361" s="4">
        <f t="shared" si="38"/>
        <v>7.5178841931183333</v>
      </c>
      <c r="M361" s="4">
        <f t="shared" si="41"/>
        <v>6.8120050848293152</v>
      </c>
      <c r="N361" s="4">
        <f t="shared" si="39"/>
        <v>3.1011797753021821</v>
      </c>
    </row>
    <row r="362" spans="1:14" x14ac:dyDescent="0.3">
      <c r="A362" s="4">
        <f t="shared" ref="A362:A425" si="42">1+A361</f>
        <v>2206</v>
      </c>
      <c r="G362" s="4">
        <f>carbondioxide!L462</f>
        <v>1123.5883277131206</v>
      </c>
      <c r="H362" s="4">
        <f t="shared" si="36"/>
        <v>7.530187109304471</v>
      </c>
      <c r="I362" s="4">
        <f t="shared" si="40"/>
        <v>6.8317096549298109</v>
      </c>
      <c r="J362" s="4">
        <f t="shared" si="37"/>
        <v>3.1222563151548015</v>
      </c>
      <c r="K362" s="4">
        <f>carbondioxide!S462</f>
        <v>1123.5884559070873</v>
      </c>
      <c r="L362" s="4">
        <f t="shared" si="38"/>
        <v>7.5301877197039087</v>
      </c>
      <c r="M362" s="4">
        <f t="shared" si="41"/>
        <v>6.8317105325640348</v>
      </c>
      <c r="N362" s="4">
        <f t="shared" si="39"/>
        <v>3.1222572630602961</v>
      </c>
    </row>
    <row r="363" spans="1:14" x14ac:dyDescent="0.3">
      <c r="A363" s="4">
        <f t="shared" si="42"/>
        <v>2207</v>
      </c>
      <c r="G363" s="4">
        <f>carbondioxide!L463</f>
        <v>1126.1508378308517</v>
      </c>
      <c r="H363" s="4">
        <f t="shared" si="36"/>
        <v>7.5423746866633126</v>
      </c>
      <c r="I363" s="4">
        <f t="shared" si="40"/>
        <v>6.851279235153406</v>
      </c>
      <c r="J363" s="4">
        <f t="shared" si="37"/>
        <v>3.1433260101247233</v>
      </c>
      <c r="K363" s="4">
        <f>carbondioxide!S463</f>
        <v>1126.1509657169631</v>
      </c>
      <c r="L363" s="4">
        <f t="shared" si="38"/>
        <v>7.5423752942112836</v>
      </c>
      <c r="M363" s="4">
        <f t="shared" si="41"/>
        <v>6.8512801087080604</v>
      </c>
      <c r="N363" s="4">
        <f t="shared" si="39"/>
        <v>3.1433269576310772</v>
      </c>
    </row>
    <row r="364" spans="1:14" x14ac:dyDescent="0.3">
      <c r="A364" s="4">
        <f t="shared" si="42"/>
        <v>2208</v>
      </c>
      <c r="G364" s="4">
        <f>carbondioxide!L464</f>
        <v>1128.6950057398321</v>
      </c>
      <c r="H364" s="4">
        <f t="shared" si="36"/>
        <v>7.5544476220508718</v>
      </c>
      <c r="I364" s="4">
        <f t="shared" si="40"/>
        <v>6.8707139954082663</v>
      </c>
      <c r="J364" s="4">
        <f t="shared" si="37"/>
        <v>3.1643871844428864</v>
      </c>
      <c r="K364" s="4">
        <f>carbondioxide!S464</f>
        <v>1128.6951333205911</v>
      </c>
      <c r="L364" s="4">
        <f t="shared" si="38"/>
        <v>7.554448226782017</v>
      </c>
      <c r="M364" s="4">
        <f t="shared" si="41"/>
        <v>6.8707148649321006</v>
      </c>
      <c r="N364" s="4">
        <f t="shared" si="39"/>
        <v>3.1643881315291944</v>
      </c>
    </row>
    <row r="365" spans="1:14" x14ac:dyDescent="0.3">
      <c r="A365" s="4">
        <f t="shared" si="42"/>
        <v>2209</v>
      </c>
      <c r="G365" s="4">
        <f>carbondioxide!L465</f>
        <v>1131.2209544443367</v>
      </c>
      <c r="H365" s="4">
        <f t="shared" si="36"/>
        <v>7.5664072094291397</v>
      </c>
      <c r="I365" s="4">
        <f t="shared" si="40"/>
        <v>6.8900149853710477</v>
      </c>
      <c r="J365" s="4">
        <f t="shared" si="37"/>
        <v>3.1854391207291699</v>
      </c>
      <c r="K365" s="4">
        <f>carbondioxide!S465</f>
        <v>1131.2210817222171</v>
      </c>
      <c r="L365" s="4">
        <f t="shared" si="38"/>
        <v>7.5664078113775206</v>
      </c>
      <c r="M365" s="4">
        <f t="shared" si="41"/>
        <v>6.890015850912051</v>
      </c>
      <c r="N365" s="4">
        <f t="shared" si="39"/>
        <v>3.1854400673749228</v>
      </c>
    </row>
    <row r="366" spans="1:14" x14ac:dyDescent="0.3">
      <c r="A366" s="4">
        <f t="shared" si="42"/>
        <v>2210</v>
      </c>
      <c r="G366" s="4">
        <f>carbondioxide!L466</f>
        <v>1133.728806809811</v>
      </c>
      <c r="H366" s="4">
        <f t="shared" si="36"/>
        <v>7.5782547266393232</v>
      </c>
      <c r="I366" s="4">
        <f t="shared" si="40"/>
        <v>6.9091832523898038</v>
      </c>
      <c r="J366" s="4">
        <f t="shared" si="37"/>
        <v>3.2064811116403358</v>
      </c>
      <c r="K366" s="4">
        <f>carbondioxide!S466</f>
        <v>1133.7289337872571</v>
      </c>
      <c r="L366" s="4">
        <f t="shared" si="38"/>
        <v>7.5782553258384393</v>
      </c>
      <c r="M366" s="4">
        <f t="shared" si="41"/>
        <v>6.9091841139952175</v>
      </c>
      <c r="N366" s="4">
        <f t="shared" si="39"/>
        <v>3.2064820578254136</v>
      </c>
    </row>
    <row r="367" spans="1:14" x14ac:dyDescent="0.3">
      <c r="A367" s="4">
        <f t="shared" si="42"/>
        <v>2211</v>
      </c>
      <c r="G367" s="4">
        <f>carbondioxide!L467</f>
        <v>1136.2186855089649</v>
      </c>
      <c r="H367" s="4">
        <f t="shared" si="36"/>
        <v>7.5899914354644764</v>
      </c>
      <c r="I367" s="4">
        <f t="shared" si="40"/>
        <v>6.9282198411625524</v>
      </c>
      <c r="J367" s="4">
        <f t="shared" si="37"/>
        <v>3.2275124597997928</v>
      </c>
      <c r="K367" s="4">
        <f>carbondioxide!S467</f>
        <v>1136.2188121883933</v>
      </c>
      <c r="L367" s="4">
        <f t="shared" si="38"/>
        <v>7.5899920319472782</v>
      </c>
      <c r="M367" s="4">
        <f t="shared" si="41"/>
        <v>6.9282206988788788</v>
      </c>
      <c r="N367" s="4">
        <f t="shared" si="39"/>
        <v>3.2275134055044581</v>
      </c>
    </row>
    <row r="368" spans="1:14" x14ac:dyDescent="0.3">
      <c r="A368" s="4">
        <f t="shared" si="42"/>
        <v>2212</v>
      </c>
      <c r="G368" s="4">
        <f>carbondioxide!L468</f>
        <v>1138.6907129693629</v>
      </c>
      <c r="H368" s="4">
        <f t="shared" si="36"/>
        <v>7.6016185816950035</v>
      </c>
      <c r="I368" s="4">
        <f t="shared" si="40"/>
        <v>6.9471257934278468</v>
      </c>
      <c r="J368" s="4">
        <f t="shared" si="37"/>
        <v>3.2485324777259335</v>
      </c>
      <c r="K368" s="4">
        <f>carbondioxide!S468</f>
        <v>1138.6908393531619</v>
      </c>
      <c r="L368" s="4">
        <f t="shared" si="38"/>
        <v>7.6016191754938989</v>
      </c>
      <c r="M368" s="4">
        <f t="shared" si="41"/>
        <v>6.9471266473008653</v>
      </c>
      <c r="N368" s="4">
        <f t="shared" si="39"/>
        <v>3.2485334229308247</v>
      </c>
    </row>
    <row r="369" spans="1:14" x14ac:dyDescent="0.3">
      <c r="A369" s="4">
        <f t="shared" si="42"/>
        <v>2213</v>
      </c>
      <c r="G369" s="4">
        <f>carbondioxide!L469</f>
        <v>1141.1450113224248</v>
      </c>
      <c r="H369" s="4">
        <f t="shared" si="36"/>
        <v>7.613137395196615</v>
      </c>
      <c r="I369" s="4">
        <f t="shared" si="40"/>
        <v>6.9659021476670304</v>
      </c>
      <c r="J369" s="4">
        <f t="shared" si="37"/>
        <v>3.2695404877591203</v>
      </c>
      <c r="K369" s="4">
        <f>carbondioxide!S469</f>
        <v>1141.1451374129542</v>
      </c>
      <c r="L369" s="4">
        <f t="shared" si="38"/>
        <v>7.6131379863434798</v>
      </c>
      <c r="M369" s="4">
        <f t="shared" si="41"/>
        <v>6.9659029977418028</v>
      </c>
      <c r="N369" s="4">
        <f t="shared" si="39"/>
        <v>3.2695414324452465</v>
      </c>
    </row>
    <row r="370" spans="1:14" x14ac:dyDescent="0.3">
      <c r="A370" s="4">
        <f t="shared" si="42"/>
        <v>2214</v>
      </c>
      <c r="G370" s="4">
        <f>carbondioxide!L470</f>
        <v>1143.5817023537522</v>
      </c>
      <c r="H370" s="4">
        <f t="shared" si="36"/>
        <v>7.6245490899803139</v>
      </c>
      <c r="I370" s="4">
        <f t="shared" si="40"/>
        <v>6.9845499388178212</v>
      </c>
      <c r="J370" s="4">
        <f t="shared" si="37"/>
        <v>3.2905358219873975</v>
      </c>
      <c r="K370" s="4">
        <f>carbondioxide!S470</f>
        <v>1143.5818281533452</v>
      </c>
      <c r="L370" s="4">
        <f t="shared" si="38"/>
        <v>7.6245496785065079</v>
      </c>
      <c r="M370" s="4">
        <f t="shared" si="41"/>
        <v>6.9845507851387056</v>
      </c>
      <c r="N370" s="4">
        <f t="shared" si="39"/>
        <v>3.2905367661361309</v>
      </c>
    </row>
    <row r="371" spans="1:14" x14ac:dyDescent="0.3">
      <c r="A371" s="4">
        <f t="shared" si="42"/>
        <v>2215</v>
      </c>
      <c r="G371" s="4">
        <f>carbondioxide!L471</f>
        <v>1146.0009074546936</v>
      </c>
      <c r="H371" s="4">
        <f t="shared" si="36"/>
        <v>7.6358548642739903</v>
      </c>
      <c r="I371" s="4">
        <f t="shared" si="40"/>
        <v>7.0030701979989045</v>
      </c>
      <c r="J371" s="4">
        <f t="shared" si="37"/>
        <v>3.3115178221709942</v>
      </c>
      <c r="K371" s="4">
        <f>carbondioxide!S471</f>
        <v>1146.0010329656557</v>
      </c>
      <c r="L371" s="4">
        <f t="shared" si="38"/>
        <v>7.6358554502103599</v>
      </c>
      <c r="M371" s="4">
        <f t="shared" si="41"/>
        <v>7.0030710406095658</v>
      </c>
      <c r="N371" s="4">
        <f t="shared" si="39"/>
        <v>3.3115187657640655</v>
      </c>
    </row>
    <row r="372" spans="1:14" x14ac:dyDescent="0.3">
      <c r="A372" s="4">
        <f t="shared" si="42"/>
        <v>2216</v>
      </c>
      <c r="G372" s="4">
        <f>carbondioxide!L472</f>
        <v>1148.4027475750472</v>
      </c>
      <c r="H372" s="4">
        <f t="shared" si="36"/>
        <v>7.6470559005951548</v>
      </c>
      <c r="I372" s="4">
        <f t="shared" si="40"/>
        <v>7.0214639522451909</v>
      </c>
      <c r="J372" s="4">
        <f t="shared" si="37"/>
        <v>3.3324858396656967</v>
      </c>
      <c r="K372" s="4">
        <f>carbondioxide!S472</f>
        <v>1148.4028727996579</v>
      </c>
      <c r="L372" s="4">
        <f t="shared" si="38"/>
        <v>7.6470564839720518</v>
      </c>
      <c r="M372" s="4">
        <f t="shared" si="41"/>
        <v>7.0214647911886123</v>
      </c>
      <c r="N372" s="4">
        <f t="shared" si="39"/>
        <v>3.3324867826851881</v>
      </c>
    </row>
    <row r="373" spans="1:14" x14ac:dyDescent="0.3">
      <c r="A373" s="4">
        <f t="shared" si="42"/>
        <v>2217</v>
      </c>
      <c r="G373" s="4">
        <f>carbondioxide!L473</f>
        <v>1150.7873431768048</v>
      </c>
      <c r="H373" s="4">
        <f t="shared" si="36"/>
        <v>7.658153365824365</v>
      </c>
      <c r="I373" s="4">
        <f t="shared" si="40"/>
        <v>7.0397322242533988</v>
      </c>
      <c r="J373" s="4">
        <f t="shared" si="37"/>
        <v>3.3534392353451481</v>
      </c>
      <c r="K373" s="4">
        <f>carbondioxide!S473</f>
        <v>1150.7874681173164</v>
      </c>
      <c r="L373" s="4">
        <f t="shared" si="38"/>
        <v>7.6581539466716473</v>
      </c>
      <c r="M373" s="4">
        <f t="shared" si="41"/>
        <v>7.0397330595718914</v>
      </c>
      <c r="N373" s="4">
        <f t="shared" si="39"/>
        <v>3.3534401777734875</v>
      </c>
    </row>
    <row r="374" spans="1:14" x14ac:dyDescent="0.3">
      <c r="A374" s="4">
        <f t="shared" si="42"/>
        <v>2218</v>
      </c>
      <c r="G374" s="4">
        <f>carbondioxide!L474</f>
        <v>1153.154814188819</v>
      </c>
      <c r="H374" s="4">
        <f t="shared" si="36"/>
        <v>7.6691484112788011</v>
      </c>
      <c r="I374" s="4">
        <f t="shared" si="40"/>
        <v>7.0578760321376173</v>
      </c>
      <c r="J374" s="4">
        <f t="shared" si="37"/>
        <v>3.374377379522147</v>
      </c>
      <c r="K374" s="4">
        <f>carbondioxide!S474</f>
        <v>1153.1549388474582</v>
      </c>
      <c r="L374" s="4">
        <f t="shared" si="38"/>
        <v>7.6691489896258505</v>
      </c>
      <c r="M374" s="4">
        <f t="shared" si="41"/>
        <v>7.0578768638728304</v>
      </c>
      <c r="N374" s="4">
        <f t="shared" si="39"/>
        <v>3.3743783213421024</v>
      </c>
    </row>
    <row r="375" spans="1:14" x14ac:dyDescent="0.3">
      <c r="A375" s="4">
        <f t="shared" si="42"/>
        <v>2219</v>
      </c>
      <c r="G375" s="4">
        <f>carbondioxide!L475</f>
        <v>1155.5052799622842</v>
      </c>
      <c r="H375" s="4">
        <f t="shared" si="36"/>
        <v>7.6800421727855257</v>
      </c>
      <c r="I375" s="4">
        <f t="shared" si="40"/>
        <v>7.0758963891945044</v>
      </c>
      <c r="J375" s="4">
        <f t="shared" si="37"/>
        <v>3.3952996518690028</v>
      </c>
      <c r="K375" s="4">
        <f>carbondioxide!S475</f>
        <v>1155.5054043412524</v>
      </c>
      <c r="L375" s="4">
        <f t="shared" si="38"/>
        <v>7.6800427486612532</v>
      </c>
      <c r="M375" s="4">
        <f t="shared" si="41"/>
        <v>7.075897217387439</v>
      </c>
      <c r="N375" s="4">
        <f t="shared" si="39"/>
        <v>3.395300593063677</v>
      </c>
    </row>
    <row r="376" spans="1:14" x14ac:dyDescent="0.3">
      <c r="A376" s="4">
        <f t="shared" si="42"/>
        <v>2220</v>
      </c>
      <c r="G376" s="4">
        <f>carbondioxide!L476</f>
        <v>1157.8388592268959</v>
      </c>
      <c r="H376" s="4">
        <f t="shared" si="36"/>
        <v>7.69083577075381</v>
      </c>
      <c r="I376" s="4">
        <f t="shared" si="40"/>
        <v>7.0937943036777718</v>
      </c>
      <c r="J376" s="4">
        <f t="shared" si="37"/>
        <v>3.4162054413370115</v>
      </c>
      <c r="K376" s="4">
        <f>carbondioxide!S476</f>
        <v>1157.8389833283684</v>
      </c>
      <c r="L376" s="4">
        <f t="shared" si="38"/>
        <v>7.6908363441866632</v>
      </c>
      <c r="M376" s="4">
        <f t="shared" si="41"/>
        <v>7.0937951283687877</v>
      </c>
      <c r="N376" s="4">
        <f t="shared" si="39"/>
        <v>3.4162063818898361</v>
      </c>
    </row>
    <row r="377" spans="1:14" x14ac:dyDescent="0.3">
      <c r="A377" s="4">
        <f t="shared" si="42"/>
        <v>2221</v>
      </c>
      <c r="G377" s="4">
        <f>carbondioxide!L477</f>
        <v>1160.1556700475503</v>
      </c>
      <c r="H377" s="4">
        <f t="shared" si="36"/>
        <v>7.7015303102459356</v>
      </c>
      <c r="I377" s="4">
        <f t="shared" si="40"/>
        <v>7.1115707785815925</v>
      </c>
      <c r="J377" s="4">
        <f t="shared" si="37"/>
        <v>3.4370941460751072</v>
      </c>
      <c r="K377" s="4">
        <f>carbondioxide!S477</f>
        <v>1160.1557938736782</v>
      </c>
      <c r="L377" s="4">
        <f t="shared" si="38"/>
        <v>7.7015308812639187</v>
      </c>
      <c r="M377" s="4">
        <f t="shared" si="41"/>
        <v>7.1115715998104196</v>
      </c>
      <c r="N377" s="4">
        <f t="shared" si="39"/>
        <v>3.4370950859698364</v>
      </c>
    </row>
    <row r="378" spans="1:14" x14ac:dyDescent="0.3">
      <c r="A378" s="4">
        <f t="shared" si="42"/>
        <v>2222</v>
      </c>
      <c r="G378" s="4">
        <f>carbondioxide!L478</f>
        <v>1162.4558297814347</v>
      </c>
      <c r="H378" s="4">
        <f t="shared" si="36"/>
        <v>7.7121268810458492</v>
      </c>
      <c r="I378" s="4">
        <f t="shared" si="40"/>
        <v>7.1292268114325692</v>
      </c>
      <c r="J378" s="4">
        <f t="shared" si="37"/>
        <v>3.4579651733477439</v>
      </c>
      <c r="K378" s="4">
        <f>carbondioxide!S478</f>
        <v>1162.455953334344</v>
      </c>
      <c r="L378" s="4">
        <f t="shared" si="38"/>
        <v>7.7121274496765135</v>
      </c>
      <c r="M378" s="4">
        <f t="shared" si="41"/>
        <v>7.1292276292383177</v>
      </c>
      <c r="N378" s="4">
        <f t="shared" si="39"/>
        <v>3.4579661125684509</v>
      </c>
    </row>
    <row r="379" spans="1:14" x14ac:dyDescent="0.3">
      <c r="A379" s="4">
        <f t="shared" si="42"/>
        <v>2223</v>
      </c>
      <c r="G379" s="4">
        <f>carbondioxide!L479</f>
        <v>1164.7394550353329</v>
      </c>
      <c r="H379" s="4">
        <f t="shared" si="36"/>
        <v>7.7226265577248707</v>
      </c>
      <c r="I379" s="4">
        <f t="shared" si="40"/>
        <v>7.1467633940898923</v>
      </c>
      <c r="J379" s="4">
        <f t="shared" si="37"/>
        <v>3.4788179394520657</v>
      </c>
      <c r="K379" s="4">
        <f>carbondioxide!S479</f>
        <v>1164.7395783171257</v>
      </c>
      <c r="L379" s="4">
        <f t="shared" si="38"/>
        <v>7.7226271239953395</v>
      </c>
      <c r="M379" s="4">
        <f t="shared" si="41"/>
        <v>7.1467642085110628</v>
      </c>
      <c r="N379" s="4">
        <f t="shared" si="39"/>
        <v>3.4788188779831359</v>
      </c>
    </row>
    <row r="380" spans="1:14" x14ac:dyDescent="0.3">
      <c r="A380" s="4">
        <f t="shared" si="42"/>
        <v>2224</v>
      </c>
      <c r="G380" s="4">
        <f>carbondioxide!L480</f>
        <v>1167.0066616229649</v>
      </c>
      <c r="H380" s="4">
        <f t="shared" si="36"/>
        <v>7.7330303997037557</v>
      </c>
      <c r="I380" s="4">
        <f t="shared" si="40"/>
        <v>7.1641815125533048</v>
      </c>
      <c r="J380" s="4">
        <f t="shared" si="37"/>
        <v>3.4996518696344086</v>
      </c>
      <c r="K380" s="4">
        <f>carbondioxide!S480</f>
        <v>1167.0067846357192</v>
      </c>
      <c r="L380" s="4">
        <f t="shared" si="38"/>
        <v>7.7330309636407275</v>
      </c>
      <c r="M380" s="4">
        <f t="shared" si="41"/>
        <v>7.1641823236277977</v>
      </c>
      <c r="N380" s="4">
        <f t="shared" si="39"/>
        <v>3.4996528074605346</v>
      </c>
    </row>
    <row r="381" spans="1:14" x14ac:dyDescent="0.3">
      <c r="A381" s="4">
        <f t="shared" si="42"/>
        <v>2225</v>
      </c>
      <c r="G381" s="4">
        <f>carbondioxide!L481</f>
        <v>1169.2575645221505</v>
      </c>
      <c r="H381" s="4">
        <f t="shared" si="36"/>
        <v>7.7433394513101765</v>
      </c>
      <c r="I381" s="4">
        <f t="shared" si="40"/>
        <v>7.1814821467784693</v>
      </c>
      <c r="J381" s="4">
        <f t="shared" si="37"/>
        <v>3.5204663980061879</v>
      </c>
      <c r="K381" s="4">
        <f>carbondioxide!S481</f>
        <v>1169.2576872679201</v>
      </c>
      <c r="L381" s="4">
        <f t="shared" si="38"/>
        <v>7.7433400129399264</v>
      </c>
      <c r="M381" s="4">
        <f t="shared" si="41"/>
        <v>7.1814829545435952</v>
      </c>
      <c r="N381" s="4">
        <f t="shared" si="39"/>
        <v>3.5204673351123645</v>
      </c>
    </row>
    <row r="382" spans="1:14" x14ac:dyDescent="0.3">
      <c r="A382" s="4">
        <f t="shared" si="42"/>
        <v>2226</v>
      </c>
      <c r="G382" s="4">
        <f>carbondioxide!L482</f>
        <v>1171.4922778315597</v>
      </c>
      <c r="H382" s="4">
        <f t="shared" si="36"/>
        <v>7.753554741830647</v>
      </c>
      <c r="I382" s="4">
        <f t="shared" si="40"/>
        <v>7.1986662704993361</v>
      </c>
      <c r="J382" s="4">
        <f t="shared" si="37"/>
        <v>3.5412609674592144</v>
      </c>
      <c r="K382" s="4">
        <f>carbondioxide!S482</f>
        <v>1171.4924003123756</v>
      </c>
      <c r="L382" s="4">
        <f t="shared" si="38"/>
        <v>7.7535553011790475</v>
      </c>
      <c r="M382" s="4">
        <f t="shared" si="41"/>
        <v>7.1986670749918256</v>
      </c>
      <c r="N382" s="4">
        <f t="shared" si="39"/>
        <v>3.5412619038307338</v>
      </c>
    </row>
    <row r="383" spans="1:14" x14ac:dyDescent="0.3">
      <c r="A383" s="4">
        <f t="shared" si="42"/>
        <v>2227</v>
      </c>
      <c r="G383" s="4">
        <f>carbondioxide!L483</f>
        <v>1173.7109147267952</v>
      </c>
      <c r="H383" s="4">
        <f t="shared" si="36"/>
        <v>7.7636772855558229</v>
      </c>
      <c r="I383" s="4">
        <f t="shared" si="40"/>
        <v>7.2157348510570749</v>
      </c>
      <c r="J383" s="4">
        <f t="shared" si="37"/>
        <v>3.5620350295804823</v>
      </c>
      <c r="K383" s="4">
        <f>carbondioxide!S483</f>
        <v>1173.711036944665</v>
      </c>
      <c r="L383" s="4">
        <f t="shared" si="38"/>
        <v>7.7636778426483417</v>
      </c>
      <c r="M383" s="4">
        <f t="shared" si="41"/>
        <v>7.2157356523130867</v>
      </c>
      <c r="N383" s="4">
        <f t="shared" si="39"/>
        <v>3.562035965202929</v>
      </c>
    </row>
    <row r="384" spans="1:14" x14ac:dyDescent="0.3">
      <c r="A384" s="4">
        <f t="shared" si="42"/>
        <v>2228</v>
      </c>
      <c r="G384" s="4">
        <f>carbondioxide!L484</f>
        <v>1175.913587415499</v>
      </c>
      <c r="H384" s="4">
        <f t="shared" si="36"/>
        <v>7.7737080818178992</v>
      </c>
      <c r="I384" s="4">
        <f t="shared" si="40"/>
        <v>7.2326888492351173</v>
      </c>
      <c r="J384" s="4">
        <f t="shared" si="37"/>
        <v>3.5827880445664695</v>
      </c>
      <c r="K384" s="4">
        <f>carbondioxide!S484</f>
        <v>1175.913709372408</v>
      </c>
      <c r="L384" s="4">
        <f t="shared" si="38"/>
        <v>7.7737086366796131</v>
      </c>
      <c r="M384" s="4">
        <f t="shared" si="41"/>
        <v>7.2326896472902504</v>
      </c>
      <c r="N384" s="4">
        <f t="shared" si="39"/>
        <v>3.5827889794257146</v>
      </c>
    </row>
    <row r="385" spans="1:14" x14ac:dyDescent="0.3">
      <c r="A385" s="4">
        <f t="shared" si="42"/>
        <v>2229</v>
      </c>
      <c r="G385" s="4">
        <f>carbondioxide!L485</f>
        <v>1178.1004070911511</v>
      </c>
      <c r="H385" s="4">
        <f t="shared" si="36"/>
        <v>7.7836481150186962</v>
      </c>
      <c r="I385" s="4">
        <f t="shared" si="40"/>
        <v>7.2495292190998377</v>
      </c>
      <c r="J385" s="4">
        <f t="shared" si="37"/>
        <v>3.6035194811369875</v>
      </c>
      <c r="K385" s="4">
        <f>carbondioxide!S485</f>
        <v>1178.1005287890616</v>
      </c>
      <c r="L385" s="4">
        <f t="shared" si="38"/>
        <v>7.7836486676742966</v>
      </c>
      <c r="M385" s="4">
        <f t="shared" si="41"/>
        <v>7.2495300139891388</v>
      </c>
      <c r="N385" s="4">
        <f t="shared" si="39"/>
        <v>3.6035204152191853</v>
      </c>
    </row>
    <row r="386" spans="1:14" x14ac:dyDescent="0.3">
      <c r="A386" s="4">
        <f t="shared" si="42"/>
        <v>2230</v>
      </c>
      <c r="G386" s="4">
        <f>carbondioxide!L486</f>
        <v>1180.2714838851643</v>
      </c>
      <c r="H386" s="4">
        <f t="shared" si="36"/>
        <v>7.7934983546468244</v>
      </c>
      <c r="I386" s="4">
        <f t="shared" si="40"/>
        <v>7.2662569078463539</v>
      </c>
      <c r="J386" s="4">
        <f t="shared" si="37"/>
        <v>3.6242288164486163</v>
      </c>
      <c r="K386" s="4">
        <f>carbondioxide!S486</f>
        <v>1180.2716053260167</v>
      </c>
      <c r="L386" s="4">
        <f t="shared" si="38"/>
        <v>7.7934989051206216</v>
      </c>
      <c r="M386" s="4">
        <f t="shared" si="41"/>
        <v>7.2662576996043251</v>
      </c>
      <c r="N386" s="4">
        <f t="shared" si="39"/>
        <v>3.6242297497401985</v>
      </c>
    </row>
    <row r="387" spans="1:14" x14ac:dyDescent="0.3">
      <c r="A387" s="4">
        <f t="shared" si="42"/>
        <v>2231</v>
      </c>
      <c r="G387" s="4">
        <f>carbondioxide!L487</f>
        <v>1182.4269268168293</v>
      </c>
      <c r="H387" s="4">
        <f t="shared" si="36"/>
        <v>7.8032597552820127</v>
      </c>
      <c r="I387" s="4">
        <f t="shared" si="40"/>
        <v>7.2828728556489031</v>
      </c>
      <c r="J387" s="4">
        <f t="shared" si="37"/>
        <v>3.6449155360077556</v>
      </c>
      <c r="K387" s="4">
        <f>carbondioxide!S487</f>
        <v>1182.4270480025421</v>
      </c>
      <c r="L387" s="4">
        <f t="shared" si="38"/>
        <v>7.8032603035979511</v>
      </c>
      <c r="M387" s="4">
        <f t="shared" si="41"/>
        <v>7.2828736443095137</v>
      </c>
      <c r="N387" s="4">
        <f t="shared" si="39"/>
        <v>3.6449164684954267</v>
      </c>
    </row>
    <row r="388" spans="1:14" x14ac:dyDescent="0.3">
      <c r="A388" s="4">
        <f t="shared" si="42"/>
        <v>2232</v>
      </c>
      <c r="G388" s="4">
        <f>carbondioxide!L488</f>
        <v>1184.5668437405852</v>
      </c>
      <c r="H388" s="4">
        <f t="shared" si="36"/>
        <v>7.8129332565844658</v>
      </c>
      <c r="I388" s="4">
        <f t="shared" si="40"/>
        <v>7.2993779955151963</v>
      </c>
      <c r="J388" s="4">
        <f t="shared" si="37"/>
        <v>3.6655791335833174</v>
      </c>
      <c r="K388" s="4">
        <f>carbondioxide!S488</f>
        <v>1184.5669646730551</v>
      </c>
      <c r="L388" s="4">
        <f t="shared" si="38"/>
        <v>7.812933802766123</v>
      </c>
      <c r="M388" s="4">
        <f t="shared" si="41"/>
        <v>7.2993787811118915</v>
      </c>
      <c r="N388" s="4">
        <f t="shared" si="39"/>
        <v>3.6655800652540509</v>
      </c>
    </row>
    <row r="389" spans="1:14" x14ac:dyDescent="0.3">
      <c r="A389" s="4">
        <f t="shared" si="42"/>
        <v>2233</v>
      </c>
      <c r="G389" s="4">
        <f>carbondioxide!L489</f>
        <v>1186.6913412900051</v>
      </c>
      <c r="H389" s="4">
        <f t="shared" si="36"/>
        <v>7.8225197832666646</v>
      </c>
      <c r="I389" s="4">
        <f t="shared" si="40"/>
        <v>7.3157732531441066</v>
      </c>
      <c r="J389" s="4">
        <f t="shared" si="37"/>
        <v>3.6862191111190907</v>
      </c>
      <c r="K389" s="4">
        <f>carbondioxide!S489</f>
        <v>1186.6914619711079</v>
      </c>
      <c r="L389" s="4">
        <f t="shared" si="38"/>
        <v>7.8225203273372621</v>
      </c>
      <c r="M389" s="4">
        <f t="shared" si="41"/>
        <v>7.315774035709814</v>
      </c>
      <c r="N389" s="4">
        <f t="shared" si="39"/>
        <v>3.6862200419601234</v>
      </c>
    </row>
    <row r="390" spans="1:14" x14ac:dyDescent="0.3">
      <c r="A390" s="4">
        <f t="shared" si="42"/>
        <v>2234</v>
      </c>
      <c r="G390" s="4">
        <f>carbondioxide!L490</f>
        <v>1188.8005248177831</v>
      </c>
      <c r="H390" s="4">
        <f t="shared" si="36"/>
        <v>7.8320202450446299</v>
      </c>
      <c r="I390" s="4">
        <f t="shared" si="40"/>
        <v>7.3320595467859659</v>
      </c>
      <c r="J390" s="4">
        <f t="shared" si="37"/>
        <v>3.706834978645793</v>
      </c>
      <c r="K390" s="4">
        <f>carbondioxide!S490</f>
        <v>1188.8006452493728</v>
      </c>
      <c r="L390" s="4">
        <f t="shared" si="38"/>
        <v>7.8320207870270391</v>
      </c>
      <c r="M390" s="4">
        <f t="shared" si="41"/>
        <v>7.3320603263531057</v>
      </c>
      <c r="N390" s="4">
        <f t="shared" si="39"/>
        <v>3.7068359086446216</v>
      </c>
    </row>
    <row r="391" spans="1:14" x14ac:dyDescent="0.3">
      <c r="A391" s="4">
        <f t="shared" si="42"/>
        <v>2235</v>
      </c>
      <c r="G391" s="4">
        <f>carbondioxide!L491</f>
        <v>1190.8944983308725</v>
      </c>
      <c r="H391" s="4">
        <f t="shared" ref="H391:H454" si="43">H$3*LN(G391/G$3)</f>
        <v>7.8414355365651165</v>
      </c>
      <c r="I391" s="4">
        <f t="shared" si="40"/>
        <v>7.3482377871046802</v>
      </c>
      <c r="J391" s="4">
        <f t="shared" ref="J391:J454" si="44">J390+J$3*(I390-J390)</f>
        <v>3.7274262541928294</v>
      </c>
      <c r="K391" s="4">
        <f>carbondioxide!S491</f>
        <v>1190.8946185147831</v>
      </c>
      <c r="L391" s="4">
        <f t="shared" ref="L391:L454" si="45">L$3*LN(K391/K$3)</f>
        <v>7.8414360764818687</v>
      </c>
      <c r="M391" s="4">
        <f t="shared" si="41"/>
        <v>7.3482385637051744</v>
      </c>
      <c r="N391" s="4">
        <f t="shared" ref="N391:N454" si="46">N390+N$3*(M390-N390)</f>
        <v>3.7274271833372059</v>
      </c>
    </row>
    <row r="392" spans="1:14" x14ac:dyDescent="0.3">
      <c r="A392" s="4">
        <f t="shared" si="42"/>
        <v>2236</v>
      </c>
      <c r="G392" s="4">
        <f>carbondioxide!L492</f>
        <v>1192.9733644197704</v>
      </c>
      <c r="H392" s="4">
        <f t="shared" si="43"/>
        <v>7.8507665373044899</v>
      </c>
      <c r="I392" s="4">
        <f t="shared" ref="I392:I455" si="47">I391+I$3*(I$4*H392-I391)+I$5*(J391-I391)</f>
        <v>7.3643088770407674</v>
      </c>
      <c r="J392" s="4">
        <f t="shared" si="44"/>
        <v>3.7479924636997688</v>
      </c>
      <c r="K392" s="4">
        <f>carbondioxide!S492</f>
        <v>1192.9734843578153</v>
      </c>
      <c r="L392" s="4">
        <f t="shared" si="45"/>
        <v>7.8507670751777798</v>
      </c>
      <c r="M392" s="4">
        <f t="shared" ref="M392:M455" si="48">M391+M$3*(M$4*L392-M391)+M$5*(N391-M391)</f>
        <v>7.3643096507060486</v>
      </c>
      <c r="N392" s="4">
        <f t="shared" si="46"/>
        <v>3.7479933919776958</v>
      </c>
    </row>
    <row r="393" spans="1:14" x14ac:dyDescent="0.3">
      <c r="A393" s="4">
        <f t="shared" si="42"/>
        <v>2237</v>
      </c>
      <c r="G393" s="4">
        <f>carbondioxide!L493</f>
        <v>1195.0372241807422</v>
      </c>
      <c r="H393" s="4">
        <f t="shared" si="43"/>
        <v>7.8600141114342463</v>
      </c>
      <c r="I393" s="4">
        <f t="shared" si="47"/>
        <v>7.3802737116743051</v>
      </c>
      <c r="J393" s="4">
        <f t="shared" si="44"/>
        <v>3.7685331409275458</v>
      </c>
      <c r="K393" s="4">
        <f>carbondioxide!S493</f>
        <v>1195.0373438747142</v>
      </c>
      <c r="L393" s="4">
        <f t="shared" si="45"/>
        <v>7.8600146472859391</v>
      </c>
      <c r="M393" s="4">
        <f t="shared" si="48"/>
        <v>7.3802744824353219</v>
      </c>
      <c r="N393" s="4">
        <f t="shared" si="46"/>
        <v>3.768534068327273</v>
      </c>
    </row>
    <row r="394" spans="1:14" x14ac:dyDescent="0.3">
      <c r="A394" s="4">
        <f t="shared" si="42"/>
        <v>2238</v>
      </c>
      <c r="G394" s="4">
        <f>carbondioxide!L494</f>
        <v>1197.0861771295349</v>
      </c>
      <c r="H394" s="4">
        <f t="shared" si="43"/>
        <v>7.8691791076470832</v>
      </c>
      <c r="I394" s="4">
        <f t="shared" si="47"/>
        <v>7.3961331780866217</v>
      </c>
      <c r="J394" s="4">
        <f t="shared" si="44"/>
        <v>3.7890478273693873</v>
      </c>
      <c r="K394" s="4">
        <f>carbondioxide!S494</f>
        <v>1197.0862965812075</v>
      </c>
      <c r="L394" s="4">
        <f t="shared" si="45"/>
        <v>7.8691796414987216</v>
      </c>
      <c r="M394" s="4">
        <f t="shared" si="48"/>
        <v>7.3961339459738502</v>
      </c>
      <c r="N394" s="4">
        <f t="shared" si="46"/>
        <v>3.7890487538794067</v>
      </c>
    </row>
    <row r="395" spans="1:14" x14ac:dyDescent="0.3">
      <c r="A395" s="4">
        <f t="shared" si="42"/>
        <v>2239</v>
      </c>
      <c r="G395" s="4">
        <f>carbondioxide!L495</f>
        <v>1199.120321104815</v>
      </c>
      <c r="H395" s="4">
        <f t="shared" si="43"/>
        <v>7.8782623589360776</v>
      </c>
      <c r="I395" s="4">
        <f t="shared" si="47"/>
        <v>7.4118881552194056</v>
      </c>
      <c r="J395" s="4">
        <f t="shared" si="44"/>
        <v>3.8095360721614613</v>
      </c>
      <c r="K395" s="4">
        <f>carbondioxide!S495</f>
        <v>1199.1204403159413</v>
      </c>
      <c r="L395" s="4">
        <f t="shared" si="45"/>
        <v>7.8782628908088865</v>
      </c>
      <c r="M395" s="4">
        <f t="shared" si="48"/>
        <v>7.4118889202628555</v>
      </c>
      <c r="N395" s="4">
        <f t="shared" si="46"/>
        <v>3.8095369977705031</v>
      </c>
    </row>
    <row r="396" spans="1:14" x14ac:dyDescent="0.3">
      <c r="A396" s="4">
        <f t="shared" si="42"/>
        <v>2240</v>
      </c>
      <c r="G396" s="4">
        <f>carbondioxide!L496</f>
        <v>1201.1397521591819</v>
      </c>
      <c r="H396" s="4">
        <f t="shared" si="43"/>
        <v>7.887264682317948</v>
      </c>
      <c r="I396" s="4">
        <f t="shared" si="47"/>
        <v>7.427539513729652</v>
      </c>
      <c r="J396" s="4">
        <f t="shared" si="44"/>
        <v>3.8299974319932306</v>
      </c>
      <c r="K396" s="4">
        <f>carbondioxide!S496</f>
        <v>1201.139871131496</v>
      </c>
      <c r="L396" s="4">
        <f t="shared" si="45"/>
        <v>7.8872652122328457</v>
      </c>
      <c r="M396" s="4">
        <f t="shared" si="48"/>
        <v>7.4275402759588758</v>
      </c>
      <c r="N396" s="4">
        <f t="shared" si="46"/>
        <v>3.8299983566902598</v>
      </c>
    </row>
    <row r="397" spans="1:14" x14ac:dyDescent="0.3">
      <c r="A397" s="4">
        <f t="shared" si="42"/>
        <v>2241</v>
      </c>
      <c r="G397" s="4">
        <f>carbondioxide!L497</f>
        <v>1203.1445644351029</v>
      </c>
      <c r="H397" s="4">
        <f t="shared" si="43"/>
        <v>7.8961868784892086</v>
      </c>
      <c r="I397" s="4">
        <f t="shared" si="47"/>
        <v>7.4430881158386279</v>
      </c>
      <c r="J397" s="4">
        <f t="shared" si="44"/>
        <v>3.8504314710174934</v>
      </c>
      <c r="K397" s="4">
        <f>carbondioxide!S497</f>
        <v>1203.1446831703195</v>
      </c>
      <c r="L397" s="4">
        <f t="shared" si="45"/>
        <v>7.8961874064668063</v>
      </c>
      <c r="M397" s="4">
        <f t="shared" si="48"/>
        <v>7.4430888752827284</v>
      </c>
      <c r="N397" s="4">
        <f t="shared" si="46"/>
        <v>3.8504323947917056</v>
      </c>
    </row>
    <row r="398" spans="1:14" x14ac:dyDescent="0.3">
      <c r="A398" s="4">
        <f t="shared" si="42"/>
        <v>2242</v>
      </c>
      <c r="G398" s="4">
        <f>carbondioxide!L498</f>
        <v>1205.1348500224894</v>
      </c>
      <c r="H398" s="4">
        <f t="shared" si="43"/>
        <v>7.9050297314013553</v>
      </c>
      <c r="I398" s="4">
        <f t="shared" si="47"/>
        <v>7.4585348151726532</v>
      </c>
      <c r="J398" s="4">
        <f t="shared" si="44"/>
        <v>3.8708377607600775</v>
      </c>
      <c r="K398" s="4">
        <f>carbondioxide!S498</f>
        <v>1205.134968522304</v>
      </c>
      <c r="L398" s="4">
        <f t="shared" si="45"/>
        <v>7.9050302574619682</v>
      </c>
      <c r="M398" s="4">
        <f t="shared" si="48"/>
        <v>7.458535571860291</v>
      </c>
      <c r="N398" s="4">
        <f t="shared" si="46"/>
        <v>3.8708386836008946</v>
      </c>
    </row>
    <row r="399" spans="1:14" x14ac:dyDescent="0.3">
      <c r="A399" s="4">
        <f t="shared" si="42"/>
        <v>2243</v>
      </c>
      <c r="G399" s="4">
        <f>carbondioxide!L499</f>
        <v>1207.1106987937942</v>
      </c>
      <c r="H399" s="4">
        <f t="shared" si="43"/>
        <v>7.9137940077377227</v>
      </c>
      <c r="I399" s="4">
        <f t="shared" si="47"/>
        <v>7.4738804565930828</v>
      </c>
      <c r="J399" s="4">
        <f t="shared" si="44"/>
        <v>3.891215880029141</v>
      </c>
      <c r="K399" s="4">
        <f>carbondioxide!S499</f>
        <v>1207.1108170598839</v>
      </c>
      <c r="L399" s="4">
        <f t="shared" si="45"/>
        <v>7.9137945319013721</v>
      </c>
      <c r="M399" s="4">
        <f t="shared" si="48"/>
        <v>7.4738812105524834</v>
      </c>
      <c r="N399" s="4">
        <f t="shared" si="46"/>
        <v>3.8912168019262081</v>
      </c>
    </row>
    <row r="400" spans="1:14" x14ac:dyDescent="0.3">
      <c r="A400" s="4">
        <f t="shared" si="42"/>
        <v>2244</v>
      </c>
      <c r="G400" s="4">
        <f>carbondioxide!L500</f>
        <v>1209.0721982114489</v>
      </c>
      <c r="H400" s="4">
        <f t="shared" si="43"/>
        <v>7.9224804562700868</v>
      </c>
      <c r="I400" s="4">
        <f t="shared" si="47"/>
        <v>7.4891258760123023</v>
      </c>
      <c r="J400" s="4">
        <f t="shared" si="44"/>
        <v>3.911565414824024</v>
      </c>
      <c r="K400" s="4">
        <f>carbondioxide!S500</f>
        <v>1209.0723162454726</v>
      </c>
      <c r="L400" s="4">
        <f t="shared" si="45"/>
        <v>7.9224809785565107</v>
      </c>
      <c r="M400" s="4">
        <f t="shared" si="48"/>
        <v>7.4891266272712658</v>
      </c>
      <c r="N400" s="4">
        <f t="shared" si="46"/>
        <v>3.9115663357672052</v>
      </c>
    </row>
    <row r="401" spans="1:14" x14ac:dyDescent="0.3">
      <c r="A401" s="4">
        <f t="shared" si="42"/>
        <v>2245</v>
      </c>
      <c r="G401" s="4">
        <f>carbondioxide!L501</f>
        <v>1211.0194331010307</v>
      </c>
      <c r="H401" s="4">
        <f t="shared" si="43"/>
        <v>7.9310898070670692</v>
      </c>
      <c r="I401" s="4">
        <f t="shared" si="47"/>
        <v>7.5042719001918368</v>
      </c>
      <c r="J401" s="4">
        <f t="shared" si="44"/>
        <v>3.9318859582435732</v>
      </c>
      <c r="K401" s="4">
        <f>carbondioxide!S501</f>
        <v>1211.0195509046287</v>
      </c>
      <c r="L401" s="4">
        <f t="shared" si="45"/>
        <v>7.9310903274957276</v>
      </c>
      <c r="M401" s="4">
        <f t="shared" si="48"/>
        <v>7.5042726487777429</v>
      </c>
      <c r="N401" s="4">
        <f t="shared" si="46"/>
        <v>3.9318868782229481</v>
      </c>
    </row>
    <row r="402" spans="1:14" x14ac:dyDescent="0.3">
      <c r="A402" s="4">
        <f t="shared" si="42"/>
        <v>2246</v>
      </c>
      <c r="G402" s="4">
        <f>carbondioxide!L502</f>
        <v>1212.9524853816488</v>
      </c>
      <c r="H402" s="4">
        <f t="shared" si="43"/>
        <v>7.9396227705183309</v>
      </c>
      <c r="I402" s="4">
        <f t="shared" si="47"/>
        <v>7.519319346517741</v>
      </c>
      <c r="J402" s="4">
        <f t="shared" si="44"/>
        <v>3.9521771103938392</v>
      </c>
      <c r="K402" s="4">
        <f>carbondioxide!S502</f>
        <v>1212.9526029564436</v>
      </c>
      <c r="L402" s="4">
        <f t="shared" si="45"/>
        <v>7.9396232891084075</v>
      </c>
      <c r="M402" s="4">
        <f t="shared" si="48"/>
        <v>7.5193200924575567</v>
      </c>
      <c r="N402" s="4">
        <f t="shared" si="46"/>
        <v>3.9521780293996995</v>
      </c>
    </row>
    <row r="403" spans="1:14" x14ac:dyDescent="0.3">
      <c r="A403" s="4">
        <f t="shared" si="42"/>
        <v>2247</v>
      </c>
      <c r="G403" s="4">
        <f>carbondioxide!L503</f>
        <v>1214.8714337425004</v>
      </c>
      <c r="H403" s="4">
        <f t="shared" si="43"/>
        <v>7.9480800361277444</v>
      </c>
      <c r="I403" s="4">
        <f t="shared" si="47"/>
        <v>7.5342690227472184</v>
      </c>
      <c r="J403" s="4">
        <f t="shared" si="44"/>
        <v>3.9724384782950231</v>
      </c>
      <c r="K403" s="4">
        <f>carbondioxide!S503</f>
        <v>1214.8715510900963</v>
      </c>
      <c r="L403" s="4">
        <f t="shared" si="45"/>
        <v>7.948080552898154</v>
      </c>
      <c r="M403" s="4">
        <f t="shared" si="48"/>
        <v>7.5342697660675082</v>
      </c>
      <c r="N403" s="4">
        <f t="shared" si="46"/>
        <v>3.9724393963178684</v>
      </c>
    </row>
    <row r="404" spans="1:14" x14ac:dyDescent="0.3">
      <c r="A404" s="4">
        <f t="shared" si="42"/>
        <v>2248</v>
      </c>
      <c r="G404" s="4">
        <f>carbondioxide!L504</f>
        <v>1216.7763532510307</v>
      </c>
      <c r="H404" s="4">
        <f t="shared" si="43"/>
        <v>7.9564622710138453</v>
      </c>
      <c r="I404" s="4">
        <f t="shared" si="47"/>
        <v>7.5491217267188109</v>
      </c>
      <c r="J404" s="4">
        <f t="shared" si="44"/>
        <v>3.9926696757875115</v>
      </c>
      <c r="K404" s="4">
        <f>carbondioxide!S504</f>
        <v>1216.7764703730154</v>
      </c>
      <c r="L404" s="4">
        <f t="shared" si="45"/>
        <v>7.956462785983244</v>
      </c>
      <c r="M404" s="4">
        <f t="shared" si="48"/>
        <v>7.5491224674457396</v>
      </c>
      <c r="N404" s="4">
        <f t="shared" si="46"/>
        <v>3.9926705928180461</v>
      </c>
    </row>
    <row r="405" spans="1:14" x14ac:dyDescent="0.3">
      <c r="A405" s="4">
        <f t="shared" si="42"/>
        <v>2249</v>
      </c>
      <c r="G405" s="4">
        <f>carbondioxide!L505</f>
        <v>1218.6673148733094</v>
      </c>
      <c r="H405" s="4">
        <f t="shared" si="43"/>
        <v>7.9647701180353456</v>
      </c>
      <c r="I405" s="4">
        <f t="shared" si="47"/>
        <v>7.5638782460163139</v>
      </c>
      <c r="J405" s="4">
        <f t="shared" si="44"/>
        <v>4.0128703234368013</v>
      </c>
      <c r="K405" s="4">
        <f>carbondioxide!S505</f>
        <v>1218.6674317712525</v>
      </c>
      <c r="L405" s="4">
        <f t="shared" si="45"/>
        <v>7.9647706312221347</v>
      </c>
      <c r="M405" s="4">
        <f t="shared" si="48"/>
        <v>7.5638789841756582</v>
      </c>
      <c r="N405" s="4">
        <f t="shared" si="46"/>
        <v>4.0128712394659312</v>
      </c>
    </row>
    <row r="406" spans="1:14" x14ac:dyDescent="0.3">
      <c r="A406" s="4">
        <f t="shared" si="42"/>
        <v>2250</v>
      </c>
      <c r="G406" s="4">
        <f>carbondioxide!L506</f>
        <v>1220.5443848803982</v>
      </c>
      <c r="H406" s="4">
        <f t="shared" si="43"/>
        <v>7.973004193430496</v>
      </c>
      <c r="I406" s="4">
        <f t="shared" si="47"/>
        <v>7.578539357573649</v>
      </c>
      <c r="J406" s="4">
        <f t="shared" si="44"/>
        <v>4.0330400484370532</v>
      </c>
      <c r="K406" s="4">
        <f>carbondioxide!S506</f>
        <v>1220.5445015558523</v>
      </c>
      <c r="L406" s="4">
        <f t="shared" si="45"/>
        <v>7.9730047048528228</v>
      </c>
      <c r="M406" s="4">
        <f t="shared" si="48"/>
        <v>7.5785400931907994</v>
      </c>
      <c r="N406" s="4">
        <f t="shared" si="46"/>
        <v>4.0330409634558828</v>
      </c>
    </row>
    <row r="407" spans="1:14" x14ac:dyDescent="0.3">
      <c r="A407" s="4">
        <f t="shared" si="42"/>
        <v>2251</v>
      </c>
      <c r="G407" s="4">
        <f>carbondioxide!L507</f>
        <v>1222.4076241047551</v>
      </c>
      <c r="H407" s="4">
        <f t="shared" si="43"/>
        <v>7.9811650838176522</v>
      </c>
      <c r="I407" s="4">
        <f t="shared" si="47"/>
        <v>7.5931058272038268</v>
      </c>
      <c r="J407" s="4">
        <f t="shared" si="44"/>
        <v>4.0531784845129488</v>
      </c>
      <c r="K407" s="4">
        <f>carbondioxide!S507</f>
        <v>1222.4077405592561</v>
      </c>
      <c r="L407" s="4">
        <f t="shared" si="45"/>
        <v>7.9811655934934249</v>
      </c>
      <c r="M407" s="4">
        <f t="shared" si="48"/>
        <v>7.5931065603037995</v>
      </c>
      <c r="N407" s="4">
        <f t="shared" si="46"/>
        <v>4.0531793985127775</v>
      </c>
    </row>
    <row r="408" spans="1:14" x14ac:dyDescent="0.3">
      <c r="A408" s="4">
        <f t="shared" si="42"/>
        <v>2252</v>
      </c>
      <c r="G408" s="4">
        <f>carbondioxide!L508</f>
        <v>1224.2570869964889</v>
      </c>
      <c r="H408" s="4">
        <f t="shared" si="43"/>
        <v>7.9892533423440355</v>
      </c>
      <c r="I408" s="4">
        <f t="shared" si="47"/>
        <v>7.6075784090294594</v>
      </c>
      <c r="J408" s="4">
        <f t="shared" si="44"/>
        <v>4.073285271819433</v>
      </c>
      <c r="K408" s="4">
        <f>carbondioxide!S508</f>
        <v>1224.2572032315561</v>
      </c>
      <c r="L408" s="4">
        <f t="shared" si="45"/>
        <v>7.9892538502909263</v>
      </c>
      <c r="M408" s="4">
        <f t="shared" si="48"/>
        <v>7.6075791396369006</v>
      </c>
      <c r="N408" s="4">
        <f t="shared" si="46"/>
        <v>4.0732861847917503</v>
      </c>
    </row>
    <row r="409" spans="1:14" x14ac:dyDescent="0.3">
      <c r="A409" s="4">
        <f t="shared" si="42"/>
        <v>2253</v>
      </c>
      <c r="G409" s="4">
        <f>carbondioxide!L509</f>
        <v>1226.0928204081529</v>
      </c>
      <c r="H409" s="4">
        <f t="shared" si="43"/>
        <v>7.9972694836797116</v>
      </c>
      <c r="I409" s="4">
        <f t="shared" si="47"/>
        <v>7.6219578447840668</v>
      </c>
      <c r="J409" s="4">
        <f t="shared" si="44"/>
        <v>4.0933600568387858</v>
      </c>
      <c r="K409" s="4">
        <f>carbondioxide!S509</f>
        <v>1226.0929364252891</v>
      </c>
      <c r="L409" s="4">
        <f t="shared" si="45"/>
        <v>7.9972699899151607</v>
      </c>
      <c r="M409" s="4">
        <f t="shared" si="48"/>
        <v>7.6219585729232611</v>
      </c>
      <c r="N409" s="4">
        <f t="shared" si="46"/>
        <v>4.0933609687752703</v>
      </c>
    </row>
    <row r="410" spans="1:14" x14ac:dyDescent="0.3">
      <c r="A410" s="4">
        <f t="shared" si="42"/>
        <v>2254</v>
      </c>
      <c r="G410" s="4">
        <f>carbondioxide!L510</f>
        <v>1227.9148620045999</v>
      </c>
      <c r="H410" s="4">
        <f t="shared" si="43"/>
        <v>8.0052139774171192</v>
      </c>
      <c r="I410" s="4">
        <f t="shared" si="47"/>
        <v>7.6362448629415409</v>
      </c>
      <c r="J410" s="4">
        <f t="shared" si="44"/>
        <v>4.1134024922743153</v>
      </c>
      <c r="K410" s="4">
        <f>carbondioxide!S510</f>
        <v>1227.9149778052915</v>
      </c>
      <c r="L410" s="4">
        <f t="shared" si="45"/>
        <v>8.0052144819583475</v>
      </c>
      <c r="M410" s="4">
        <f t="shared" si="48"/>
        <v>7.636245588636414</v>
      </c>
      <c r="N410" s="4">
        <f t="shared" si="46"/>
        <v>4.1134034031668305</v>
      </c>
    </row>
    <row r="411" spans="1:14" x14ac:dyDescent="0.3">
      <c r="A411" s="4">
        <f t="shared" si="42"/>
        <v>2255</v>
      </c>
      <c r="G411" s="4">
        <f>carbondioxide!L511</f>
        <v>1229.7232381442436</v>
      </c>
      <c r="H411" s="4">
        <f t="shared" si="43"/>
        <v>8.0130872392229033</v>
      </c>
      <c r="I411" s="4">
        <f t="shared" si="47"/>
        <v>7.6504401776132838</v>
      </c>
      <c r="J411" s="4">
        <f t="shared" si="44"/>
        <v>4.1334122369397051</v>
      </c>
      <c r="K411" s="4">
        <f>carbondioxide!S511</f>
        <v>1229.7233537299621</v>
      </c>
      <c r="L411" s="4">
        <f t="shared" si="45"/>
        <v>8.0130877420869187</v>
      </c>
      <c r="M411" s="4">
        <f t="shared" si="48"/>
        <v>7.650440900887415</v>
      </c>
      <c r="N411" s="4">
        <f t="shared" si="46"/>
        <v>4.1334131467802981</v>
      </c>
    </row>
    <row r="412" spans="1:14" x14ac:dyDescent="0.3">
      <c r="A412" s="4">
        <f t="shared" si="42"/>
        <v>2256</v>
      </c>
      <c r="G412" s="4">
        <f>carbondioxide!L512</f>
        <v>1231.517960997506</v>
      </c>
      <c r="H412" s="4">
        <f t="shared" si="43"/>
        <v>8.0208896187459935</v>
      </c>
      <c r="I412" s="4">
        <f t="shared" si="47"/>
        <v>7.6645444871252586</v>
      </c>
      <c r="J412" s="4">
        <f t="shared" si="44"/>
        <v>4.1533889556427308</v>
      </c>
      <c r="K412" s="4">
        <f>carbondioxide!S512</f>
        <v>1231.5180763697053</v>
      </c>
      <c r="L412" s="4">
        <f t="shared" si="45"/>
        <v>8.0208901199495948</v>
      </c>
      <c r="M412" s="4">
        <f t="shared" si="48"/>
        <v>7.6645452080018863</v>
      </c>
      <c r="N412" s="4">
        <f t="shared" si="46"/>
        <v>4.1533898644236267</v>
      </c>
    </row>
    <row r="413" spans="1:14" x14ac:dyDescent="0.3">
      <c r="A413" s="4">
        <f t="shared" si="42"/>
        <v>2257</v>
      </c>
      <c r="G413" s="4">
        <f>carbondioxide!L513</f>
        <v>1233.2990245345904</v>
      </c>
      <c r="H413" s="4">
        <f t="shared" si="43"/>
        <v>8.028621382716933</v>
      </c>
      <c r="I413" s="4">
        <f t="shared" si="47"/>
        <v>7.6785584721440294</v>
      </c>
      <c r="J413" s="4">
        <f t="shared" si="44"/>
        <v>4.1733323190615517</v>
      </c>
      <c r="K413" s="4">
        <f>carbondioxide!S513</f>
        <v>1233.2991396947095</v>
      </c>
      <c r="L413" s="4">
        <f t="shared" si="45"/>
        <v>8.0286218822767292</v>
      </c>
      <c r="M413" s="4">
        <f t="shared" si="48"/>
        <v>7.6785591906460544</v>
      </c>
      <c r="N413" s="4">
        <f t="shared" si="46"/>
        <v>4.1733332267751511</v>
      </c>
    </row>
    <row r="414" spans="1:14" x14ac:dyDescent="0.3">
      <c r="A414" s="4">
        <f t="shared" si="42"/>
        <v>2258</v>
      </c>
      <c r="G414" s="4">
        <f>carbondioxide!L514</f>
        <v>1235.0663987846974</v>
      </c>
      <c r="H414" s="4">
        <f t="shared" si="43"/>
        <v>8.036282690693934</v>
      </c>
      <c r="I414" s="4">
        <f t="shared" si="47"/>
        <v>7.6924827931503224</v>
      </c>
      <c r="J414" s="4">
        <f t="shared" si="44"/>
        <v>4.1932420036110605</v>
      </c>
      <c r="K414" s="4">
        <f>carbondioxide!S514</f>
        <v>1235.0665137341612</v>
      </c>
      <c r="L414" s="4">
        <f t="shared" si="45"/>
        <v>8.0362831886263564</v>
      </c>
      <c r="M414" s="4">
        <f t="shared" si="48"/>
        <v>7.6924835093003177</v>
      </c>
      <c r="N414" s="4">
        <f t="shared" si="46"/>
        <v>4.1932429102499382</v>
      </c>
    </row>
    <row r="415" spans="1:14" x14ac:dyDescent="0.3">
      <c r="A415" s="4">
        <f t="shared" si="42"/>
        <v>2259</v>
      </c>
      <c r="G415" s="4">
        <f>carbondioxide!L515</f>
        <v>1236.8200213553046</v>
      </c>
      <c r="H415" s="4">
        <f t="shared" si="43"/>
        <v>8.0438735591498904</v>
      </c>
      <c r="I415" s="4">
        <f t="shared" si="47"/>
        <v>7.7063180869386541</v>
      </c>
      <c r="J415" s="4">
        <f t="shared" si="44"/>
        <v>4.2131176912956434</v>
      </c>
      <c r="K415" s="4">
        <f>carbondioxide!S515</f>
        <v>1236.8201360955206</v>
      </c>
      <c r="L415" s="4">
        <f t="shared" si="45"/>
        <v>8.0438740554711963</v>
      </c>
      <c r="M415" s="4">
        <f t="shared" si="48"/>
        <v>7.7063188007588712</v>
      </c>
      <c r="N415" s="4">
        <f t="shared" si="46"/>
        <v>4.213118596852544</v>
      </c>
    </row>
    <row r="416" spans="1:14" x14ac:dyDescent="0.3">
      <c r="A416" s="4">
        <f t="shared" si="42"/>
        <v>2260</v>
      </c>
      <c r="G416" s="4">
        <f>carbondioxide!L516</f>
        <v>1238.559784418288</v>
      </c>
      <c r="H416" s="4">
        <f t="shared" si="43"/>
        <v>8.0513938062633379</v>
      </c>
      <c r="I416" s="4">
        <f t="shared" si="47"/>
        <v>7.7200649616074983</v>
      </c>
      <c r="J416" s="4">
        <f t="shared" si="44"/>
        <v>4.232959069542896</v>
      </c>
      <c r="K416" s="4">
        <f>carbondioxide!S516</f>
        <v>1238.5598989506502</v>
      </c>
      <c r="L416" s="4">
        <f t="shared" si="45"/>
        <v>8.0513943009896476</v>
      </c>
      <c r="M416" s="4">
        <f t="shared" si="48"/>
        <v>7.720065673119878</v>
      </c>
      <c r="N416" s="4">
        <f t="shared" si="46"/>
        <v>4.2329599740107318</v>
      </c>
    </row>
    <row r="417" spans="1:14" x14ac:dyDescent="0.3">
      <c r="A417" s="4">
        <f t="shared" si="42"/>
        <v>2261</v>
      </c>
      <c r="G417" s="4">
        <f>carbondioxide!L517</f>
        <v>1240.2855137990964</v>
      </c>
      <c r="H417" s="4">
        <f t="shared" si="43"/>
        <v>8.0588429630828973</v>
      </c>
      <c r="I417" s="4">
        <f t="shared" si="47"/>
        <v>7.7337239891006115</v>
      </c>
      <c r="J417" s="4">
        <f t="shared" si="44"/>
        <v>4.2527658310098229</v>
      </c>
      <c r="K417" s="4">
        <f>carbondioxide!S517</f>
        <v>1240.2856281249833</v>
      </c>
      <c r="L417" s="4">
        <f t="shared" si="45"/>
        <v>8.0588434562302087</v>
      </c>
      <c r="M417" s="4">
        <f t="shared" si="48"/>
        <v>7.7337246983267853</v>
      </c>
      <c r="N417" s="4">
        <f t="shared" si="46"/>
        <v>4.2527667343816713</v>
      </c>
    </row>
    <row r="418" spans="1:14" x14ac:dyDescent="0.3">
      <c r="A418" s="4">
        <f t="shared" si="42"/>
        <v>2262</v>
      </c>
      <c r="G418" s="4">
        <f>carbondioxide!L518</f>
        <v>1241.9969334094108</v>
      </c>
      <c r="H418" s="4">
        <f t="shared" si="43"/>
        <v>8.0662201222585193</v>
      </c>
      <c r="I418" s="4">
        <f t="shared" si="47"/>
        <v>7.7472956935437765</v>
      </c>
      <c r="J418" s="4">
        <f t="shared" si="44"/>
        <v>4.2725376733477782</v>
      </c>
      <c r="K418" s="4">
        <f>carbondioxide!S518</f>
        <v>1241.997047530187</v>
      </c>
      <c r="L418" s="4">
        <f t="shared" si="45"/>
        <v>8.0662206138427646</v>
      </c>
      <c r="M418" s="4">
        <f t="shared" si="48"/>
        <v>7.7472964005050828</v>
      </c>
      <c r="N418" s="4">
        <f t="shared" si="46"/>
        <v>4.2725385756168794</v>
      </c>
    </row>
    <row r="419" spans="1:14" x14ac:dyDescent="0.3">
      <c r="A419" s="4">
        <f t="shared" si="42"/>
        <v>2263</v>
      </c>
      <c r="G419" s="4">
        <f>carbondioxide!L519</f>
        <v>1243.6936002162256</v>
      </c>
      <c r="H419" s="4">
        <f t="shared" si="43"/>
        <v>8.073523661217509</v>
      </c>
      <c r="I419" s="4">
        <f t="shared" si="47"/>
        <v>7.7607805318224985</v>
      </c>
      <c r="J419" s="4">
        <f t="shared" si="44"/>
        <v>4.2922742989024911</v>
      </c>
      <c r="K419" s="4">
        <f>carbondioxide!S519</f>
        <v>1243.6937141332401</v>
      </c>
      <c r="L419" s="4">
        <f t="shared" si="45"/>
        <v>8.0735241512546061</v>
      </c>
      <c r="M419" s="4">
        <f t="shared" si="48"/>
        <v>7.7607812365399891</v>
      </c>
      <c r="N419" s="4">
        <f t="shared" si="46"/>
        <v>4.2922752000622442</v>
      </c>
    </row>
    <row r="420" spans="1:14" x14ac:dyDescent="0.3">
      <c r="A420" s="4">
        <f t="shared" si="42"/>
        <v>2264</v>
      </c>
      <c r="G420" s="4">
        <f>carbondioxide!L520</f>
        <v>1245.3747734740596</v>
      </c>
      <c r="H420" s="4">
        <f t="shared" si="43"/>
        <v>8.0807506851050004</v>
      </c>
      <c r="I420" s="4">
        <f t="shared" si="47"/>
        <v>7.7741788584137357</v>
      </c>
      <c r="J420" s="4">
        <f t="shared" si="44"/>
        <v>4.3119754143054765</v>
      </c>
      <c r="K420" s="4">
        <f>carbondioxide!S520</f>
        <v>1245.3748871886482</v>
      </c>
      <c r="L420" s="4">
        <f t="shared" si="45"/>
        <v>8.0807511736109792</v>
      </c>
      <c r="M420" s="4">
        <f t="shared" si="48"/>
        <v>7.7741795609081912</v>
      </c>
      <c r="N420" s="4">
        <f t="shared" si="46"/>
        <v>4.3119763143494376</v>
      </c>
    </row>
    <row r="421" spans="1:14" x14ac:dyDescent="0.3">
      <c r="A421" s="4">
        <f t="shared" si="42"/>
        <v>2265</v>
      </c>
      <c r="G421" s="4">
        <f>carbondioxide!L521</f>
        <v>1247.0391147558016</v>
      </c>
      <c r="H421" s="4">
        <f t="shared" si="43"/>
        <v>8.0878957481483873</v>
      </c>
      <c r="I421" s="4">
        <f t="shared" si="47"/>
        <v>7.7874908537671033</v>
      </c>
      <c r="J421" s="4">
        <f t="shared" si="44"/>
        <v>4.3316407298680115</v>
      </c>
      <c r="K421" s="4">
        <f>carbondioxide!S521</f>
        <v>1247.0392282692851</v>
      </c>
      <c r="L421" s="4">
        <f t="shared" si="45"/>
        <v>8.0878962351396133</v>
      </c>
      <c r="M421" s="4">
        <f t="shared" si="48"/>
        <v>7.7874915540590539</v>
      </c>
      <c r="N421" s="4">
        <f t="shared" si="46"/>
        <v>4.3316416287898916</v>
      </c>
    </row>
    <row r="422" spans="1:14" x14ac:dyDescent="0.3">
      <c r="A422" s="4">
        <f t="shared" si="42"/>
        <v>2266</v>
      </c>
      <c r="G422" s="4">
        <f>carbondioxide!L522</f>
        <v>1248.683849855734</v>
      </c>
      <c r="H422" s="4">
        <f t="shared" si="43"/>
        <v>8.0949472792544324</v>
      </c>
      <c r="I422" s="4">
        <f t="shared" si="47"/>
        <v>7.8007163499128831</v>
      </c>
      <c r="J422" s="4">
        <f t="shared" si="44"/>
        <v>4.3512699585717582</v>
      </c>
      <c r="K422" s="4">
        <f>carbondioxide!S522</f>
        <v>1248.6839631694206</v>
      </c>
      <c r="L422" s="4">
        <f t="shared" si="45"/>
        <v>8.0949477647481771</v>
      </c>
      <c r="M422" s="4">
        <f t="shared" si="48"/>
        <v>7.8007170480226407</v>
      </c>
      <c r="N422" s="4">
        <f t="shared" si="46"/>
        <v>4.3512708563654208</v>
      </c>
    </row>
    <row r="423" spans="1:14" x14ac:dyDescent="0.3">
      <c r="A423" s="4">
        <f t="shared" si="42"/>
        <v>2267</v>
      </c>
      <c r="G423" s="4">
        <f>carbondioxide!L523</f>
        <v>1250.3014770119494</v>
      </c>
      <c r="H423" s="4">
        <f t="shared" si="43"/>
        <v>8.1018735356045344</v>
      </c>
      <c r="I423" s="4">
        <f t="shared" si="47"/>
        <v>7.8138542486796991</v>
      </c>
      <c r="J423" s="4">
        <f t="shared" si="44"/>
        <v>4.3708628140745756</v>
      </c>
      <c r="K423" s="4">
        <f>carbondioxide!S523</f>
        <v>1250.3015901271322</v>
      </c>
      <c r="L423" s="4">
        <f t="shared" si="45"/>
        <v>8.1018740196207588</v>
      </c>
      <c r="M423" s="4">
        <f t="shared" si="48"/>
        <v>7.8138549446274501</v>
      </c>
      <c r="N423" s="4">
        <f t="shared" si="46"/>
        <v>4.3708637107340333</v>
      </c>
    </row>
    <row r="424" spans="1:14" x14ac:dyDescent="0.3">
      <c r="A424" s="4">
        <f t="shared" si="42"/>
        <v>2268</v>
      </c>
      <c r="G424" s="4">
        <f>carbondioxide!L524</f>
        <v>1251.8994922628369</v>
      </c>
      <c r="H424" s="4">
        <f t="shared" si="43"/>
        <v>8.1087070256875169</v>
      </c>
      <c r="I424" s="4">
        <f t="shared" si="47"/>
        <v>7.8269044421437384</v>
      </c>
      <c r="J424" s="4">
        <f t="shared" si="44"/>
        <v>4.3904190054231327</v>
      </c>
      <c r="K424" s="4">
        <f>carbondioxide!S524</f>
        <v>1251.8996051807962</v>
      </c>
      <c r="L424" s="4">
        <f t="shared" si="45"/>
        <v>8.1087075082430697</v>
      </c>
      <c r="M424" s="4">
        <f t="shared" si="48"/>
        <v>7.8269051359494535</v>
      </c>
      <c r="N424" s="4">
        <f t="shared" si="46"/>
        <v>4.3904199009425477</v>
      </c>
    </row>
    <row r="425" spans="1:14" x14ac:dyDescent="0.3">
      <c r="A425" s="4">
        <f t="shared" si="42"/>
        <v>2269</v>
      </c>
      <c r="G425" s="4">
        <f>carbondioxide!L525</f>
        <v>1253.4904977751044</v>
      </c>
      <c r="H425" s="4">
        <f t="shared" si="43"/>
        <v>8.1155018805154366</v>
      </c>
      <c r="I425" s="4">
        <f t="shared" si="47"/>
        <v>7.8398684159002645</v>
      </c>
      <c r="J425" s="4">
        <f t="shared" si="44"/>
        <v>4.4099382427037055</v>
      </c>
      <c r="K425" s="4">
        <f>carbondioxide!S525</f>
        <v>1253.4906104971069</v>
      </c>
      <c r="L425" s="4">
        <f t="shared" si="45"/>
        <v>8.1155023616221449</v>
      </c>
      <c r="M425" s="4">
        <f t="shared" si="48"/>
        <v>7.8398691075835618</v>
      </c>
      <c r="N425" s="4">
        <f t="shared" si="46"/>
        <v>4.4099391370773873</v>
      </c>
    </row>
    <row r="426" spans="1:14" x14ac:dyDescent="0.3">
      <c r="A426" s="4">
        <f t="shared" ref="A426:A456" si="49">1+A425</f>
        <v>2270</v>
      </c>
      <c r="G426" s="4">
        <f>carbondioxide!L526</f>
        <v>1255.0739459382121</v>
      </c>
      <c r="H426" s="4">
        <f t="shared" si="43"/>
        <v>8.1222559017796421</v>
      </c>
      <c r="I426" s="4">
        <f t="shared" si="47"/>
        <v>7.8527475397531639</v>
      </c>
      <c r="J426" s="4">
        <f t="shared" si="44"/>
        <v>4.4294202460874619</v>
      </c>
      <c r="K426" s="4">
        <f>carbondioxide!S526</f>
        <v>1255.0740584655114</v>
      </c>
      <c r="L426" s="4">
        <f t="shared" si="45"/>
        <v>8.1222563814494055</v>
      </c>
      <c r="M426" s="4">
        <f t="shared" si="48"/>
        <v>7.8527482293333213</v>
      </c>
      <c r="N426" s="4">
        <f t="shared" si="46"/>
        <v>4.4294211393098619</v>
      </c>
    </row>
    <row r="427" spans="1:14" x14ac:dyDescent="0.3">
      <c r="A427" s="4">
        <f t="shared" si="49"/>
        <v>2271</v>
      </c>
      <c r="G427" s="4">
        <f>carbondioxide!L527</f>
        <v>1256.6494917977043</v>
      </c>
      <c r="H427" s="4">
        <f t="shared" si="43"/>
        <v>8.1289677645008336</v>
      </c>
      <c r="I427" s="4">
        <f t="shared" si="47"/>
        <v>7.8655430972946236</v>
      </c>
      <c r="J427" s="4">
        <f t="shared" si="44"/>
        <v>4.4488647451154835</v>
      </c>
      <c r="K427" s="4">
        <f>carbondioxide!S527</f>
        <v>1256.6496041315404</v>
      </c>
      <c r="L427" s="4">
        <f t="shared" si="45"/>
        <v>8.1289682427455627</v>
      </c>
      <c r="M427" s="4">
        <f t="shared" si="48"/>
        <v>7.8655437847905931</v>
      </c>
      <c r="N427" s="4">
        <f t="shared" si="46"/>
        <v>4.4488656371811954</v>
      </c>
    </row>
    <row r="428" spans="1:14" x14ac:dyDescent="0.3">
      <c r="A428" s="4">
        <f t="shared" si="49"/>
        <v>2272</v>
      </c>
      <c r="G428" s="4">
        <f>carbondioxide!L528</f>
        <v>1258.2169132497511</v>
      </c>
      <c r="H428" s="4">
        <f t="shared" si="43"/>
        <v>8.1356366721115485</v>
      </c>
      <c r="I428" s="4">
        <f t="shared" si="47"/>
        <v>7.8782563043592493</v>
      </c>
      <c r="J428" s="4">
        <f t="shared" si="44"/>
        <v>4.4682714781558612</v>
      </c>
      <c r="K428" s="4">
        <f>carbondioxide!S528</f>
        <v>1258.2170253913521</v>
      </c>
      <c r="L428" s="4">
        <f t="shared" si="45"/>
        <v>8.135637148943113</v>
      </c>
      <c r="M428" s="4">
        <f t="shared" si="48"/>
        <v>7.8782569897896666</v>
      </c>
      <c r="N428" s="4">
        <f t="shared" si="46"/>
        <v>4.4682723690596164</v>
      </c>
    </row>
    <row r="429" spans="1:14" x14ac:dyDescent="0.3">
      <c r="A429" s="4">
        <f t="shared" si="49"/>
        <v>2273</v>
      </c>
      <c r="G429" s="4">
        <f>carbondioxide!L529</f>
        <v>1259.776063919873</v>
      </c>
      <c r="H429" s="4">
        <f t="shared" si="43"/>
        <v>8.1422621529821146</v>
      </c>
      <c r="I429" s="4">
        <f t="shared" si="47"/>
        <v>7.8908883208809542</v>
      </c>
      <c r="J429" s="4">
        <f t="shared" si="44"/>
        <v>4.4876401919686968</v>
      </c>
      <c r="K429" s="4">
        <f>carbondioxide!S529</f>
        <v>1259.7761758704537</v>
      </c>
      <c r="L429" s="4">
        <f t="shared" si="45"/>
        <v>8.1422626284123094</v>
      </c>
      <c r="M429" s="4">
        <f t="shared" si="48"/>
        <v>7.8908890042641486</v>
      </c>
      <c r="N429" s="4">
        <f t="shared" si="46"/>
        <v>4.4876410817053634</v>
      </c>
    </row>
    <row r="430" spans="1:14" x14ac:dyDescent="0.3">
      <c r="A430" s="4">
        <f t="shared" si="49"/>
        <v>2274</v>
      </c>
      <c r="G430" s="4">
        <f>carbondioxide!L530</f>
        <v>1261.3268446805032</v>
      </c>
      <c r="H430" s="4">
        <f t="shared" si="43"/>
        <v>8.14884393755543</v>
      </c>
      <c r="I430" s="4">
        <f t="shared" si="47"/>
        <v>7.9034402587418811</v>
      </c>
      <c r="J430" s="4">
        <f t="shared" si="44"/>
        <v>4.5069706413409181</v>
      </c>
      <c r="K430" s="4">
        <f>carbondioxide!S530</f>
        <v>1261.3269564412662</v>
      </c>
      <c r="L430" s="4">
        <f t="shared" si="45"/>
        <v>8.1488444115959666</v>
      </c>
      <c r="M430" s="4">
        <f t="shared" si="48"/>
        <v>7.9034409400958836</v>
      </c>
      <c r="N430" s="4">
        <f t="shared" si="46"/>
        <v>4.5069715299054973</v>
      </c>
    </row>
    <row r="431" spans="1:14" x14ac:dyDescent="0.3">
      <c r="A431" s="4">
        <f t="shared" si="49"/>
        <v>2275</v>
      </c>
      <c r="G431" s="4">
        <f>carbondioxide!L531</f>
        <v>1262.8691863178872</v>
      </c>
      <c r="H431" s="4">
        <f t="shared" si="43"/>
        <v>8.1553818836464398</v>
      </c>
      <c r="I431" s="4">
        <f t="shared" si="47"/>
        <v>7.9159131871626629</v>
      </c>
      <c r="J431" s="4">
        <f t="shared" si="44"/>
        <v>4.5262625887677554</v>
      </c>
      <c r="K431" s="4">
        <f>carbondioxide!S531</f>
        <v>1262.8692978900222</v>
      </c>
      <c r="L431" s="4">
        <f t="shared" si="45"/>
        <v>8.1553823563089303</v>
      </c>
      <c r="M431" s="4">
        <f t="shared" si="48"/>
        <v>7.9159138665052158</v>
      </c>
      <c r="N431" s="4">
        <f t="shared" si="46"/>
        <v>4.5262634761553784</v>
      </c>
    </row>
    <row r="432" spans="1:14" x14ac:dyDescent="0.3">
      <c r="A432" s="4">
        <f t="shared" si="49"/>
        <v>2276</v>
      </c>
      <c r="G432" s="4">
        <f>carbondioxide!L532</f>
        <v>1264.4030389449995</v>
      </c>
      <c r="H432" s="4">
        <f t="shared" si="43"/>
        <v>8.1618759308492717</v>
      </c>
      <c r="I432" s="4">
        <f t="shared" si="47"/>
        <v>7.9283081365715908</v>
      </c>
      <c r="J432" s="4">
        <f t="shared" si="44"/>
        <v>4.5455158041666381</v>
      </c>
      <c r="K432" s="4">
        <f>carbondioxide!S532</f>
        <v>1264.4031503296842</v>
      </c>
      <c r="L432" s="4">
        <f t="shared" si="45"/>
        <v>8.161876402145225</v>
      </c>
      <c r="M432" s="4">
        <f t="shared" si="48"/>
        <v>7.928308813920153</v>
      </c>
      <c r="N432" s="4">
        <f t="shared" si="46"/>
        <v>4.5455166903725654</v>
      </c>
    </row>
    <row r="433" spans="1:14" x14ac:dyDescent="0.3">
      <c r="A433" s="4">
        <f t="shared" si="49"/>
        <v>2277</v>
      </c>
      <c r="G433" s="4">
        <f>carbondioxide!L533</f>
        <v>1265.9283655084005</v>
      </c>
      <c r="H433" s="4">
        <f t="shared" si="43"/>
        <v>8.1683260725882612</v>
      </c>
      <c r="I433" s="4">
        <f t="shared" si="47"/>
        <v>7.9406261015220156</v>
      </c>
      <c r="J433" s="4">
        <f t="shared" si="44"/>
        <v>4.5647300646146984</v>
      </c>
      <c r="K433" s="4">
        <f>carbondioxide!S533</f>
        <v>1265.9284767068002</v>
      </c>
      <c r="L433" s="4">
        <f t="shared" si="45"/>
        <v>8.1683265425290799</v>
      </c>
      <c r="M433" s="4">
        <f t="shared" si="48"/>
        <v>7.9406267768937697</v>
      </c>
      <c r="N433" s="4">
        <f t="shared" si="46"/>
        <v>4.564730949634316</v>
      </c>
    </row>
    <row r="434" spans="1:14" x14ac:dyDescent="0.3">
      <c r="A434" s="4">
        <f t="shared" si="49"/>
        <v>2278</v>
      </c>
      <c r="G434" s="4">
        <f>carbondioxide!L534</f>
        <v>1267.4451377826363</v>
      </c>
      <c r="H434" s="4">
        <f t="shared" si="43"/>
        <v>8.1747323388780337</v>
      </c>
      <c r="I434" s="4">
        <f t="shared" si="47"/>
        <v>7.9528680430045391</v>
      </c>
      <c r="J434" s="4">
        <f t="shared" si="44"/>
        <v>4.5839051541043316</v>
      </c>
      <c r="K434" s="4">
        <f>carbondioxide!S534</f>
        <v>1267.4452487959047</v>
      </c>
      <c r="L434" s="4">
        <f t="shared" si="45"/>
        <v>8.1747328074750101</v>
      </c>
      <c r="M434" s="4">
        <f t="shared" si="48"/>
        <v>7.9528687164164014</v>
      </c>
      <c r="N434" s="4">
        <f t="shared" si="46"/>
        <v>4.5839060379331498</v>
      </c>
    </row>
    <row r="435" spans="1:14" x14ac:dyDescent="0.3">
      <c r="A435" s="4">
        <f t="shared" si="49"/>
        <v>2279</v>
      </c>
      <c r="G435" s="4">
        <f>carbondioxide!L535</f>
        <v>1268.9533338777994</v>
      </c>
      <c r="H435" s="4">
        <f t="shared" si="43"/>
        <v>8.1810947855915579</v>
      </c>
      <c r="I435" s="4">
        <f t="shared" si="47"/>
        <v>7.9650348903655024</v>
      </c>
      <c r="J435" s="4">
        <f t="shared" si="44"/>
        <v>4.6030408633132849</v>
      </c>
      <c r="K435" s="4">
        <f>carbondioxide!S535</f>
        <v>1268.9534447070787</v>
      </c>
      <c r="L435" s="4">
        <f t="shared" si="45"/>
        <v>8.1810952528558794</v>
      </c>
      <c r="M435" s="4">
        <f t="shared" si="48"/>
        <v>7.9650355618341244</v>
      </c>
      <c r="N435" s="4">
        <f t="shared" si="46"/>
        <v>4.6030417459469346</v>
      </c>
    </row>
    <row r="436" spans="1:14" x14ac:dyDescent="0.3">
      <c r="A436" s="4">
        <f t="shared" si="49"/>
        <v>2280</v>
      </c>
      <c r="G436" s="4">
        <f>carbondioxide!L536</f>
        <v>1270.4529366689389</v>
      </c>
      <c r="H436" s="4">
        <f t="shared" si="43"/>
        <v>8.1874134876899607</v>
      </c>
      <c r="I436" s="4">
        <f t="shared" si="47"/>
        <v>7.9771275429613668</v>
      </c>
      <c r="J436" s="4">
        <f t="shared" si="44"/>
        <v>4.6221369893869415</v>
      </c>
      <c r="K436" s="4">
        <f>carbondioxide!S536</f>
        <v>1270.4530473153598</v>
      </c>
      <c r="L436" s="4">
        <f t="shared" si="45"/>
        <v>8.1874139536327029</v>
      </c>
      <c r="M436" s="4">
        <f t="shared" si="48"/>
        <v>7.9771282125031471</v>
      </c>
      <c r="N436" s="4">
        <f t="shared" si="46"/>
        <v>4.6221378708211738</v>
      </c>
    </row>
    <row r="437" spans="1:14" x14ac:dyDescent="0.3">
      <c r="A437" s="4">
        <f t="shared" si="49"/>
        <v>2281</v>
      </c>
      <c r="G437" s="4">
        <f>carbondioxide!L537</f>
        <v>1271.9439327883733</v>
      </c>
      <c r="H437" s="4">
        <f t="shared" si="43"/>
        <v>8.1936885348702688</v>
      </c>
      <c r="I437" s="4">
        <f t="shared" si="47"/>
        <v>7.9891468716289307</v>
      </c>
      <c r="J437" s="4">
        <f t="shared" si="44"/>
        <v>4.641193335731244</v>
      </c>
      <c r="K437" s="4">
        <f>carbondioxide!S537</f>
        <v>1271.9440432530537</v>
      </c>
      <c r="L437" s="4">
        <f t="shared" si="45"/>
        <v>8.1936889995023954</v>
      </c>
      <c r="M437" s="4">
        <f t="shared" si="48"/>
        <v>7.989147539260018</v>
      </c>
      <c r="N437" s="4">
        <f t="shared" si="46"/>
        <v>4.641194215961927</v>
      </c>
    </row>
    <row r="438" spans="1:14" x14ac:dyDescent="0.3">
      <c r="A438" s="4">
        <f t="shared" si="49"/>
        <v>2282</v>
      </c>
      <c r="G438" s="4">
        <f>carbondioxide!L538</f>
        <v>1273.4263119629084</v>
      </c>
      <c r="H438" s="4">
        <f t="shared" si="43"/>
        <v>8.199920028694585</v>
      </c>
      <c r="I438" s="4">
        <f t="shared" si="47"/>
        <v>8.0010937200210854</v>
      </c>
      <c r="J438" s="4">
        <f t="shared" si="44"/>
        <v>4.6602097118151429</v>
      </c>
      <c r="K438" s="4">
        <f>carbondioxide!S538</f>
        <v>1273.4264222469562</v>
      </c>
      <c r="L438" s="4">
        <f t="shared" si="45"/>
        <v>8.1999204920269531</v>
      </c>
      <c r="M438" s="4">
        <f t="shared" si="48"/>
        <v>8.0010943857573817</v>
      </c>
      <c r="N438" s="4">
        <f t="shared" si="46"/>
        <v>4.6602105908382603</v>
      </c>
    </row>
    <row r="439" spans="1:14" x14ac:dyDescent="0.3">
      <c r="A439" s="4">
        <f t="shared" si="49"/>
        <v>2283</v>
      </c>
      <c r="G439" s="4">
        <f>carbondioxide!L539</f>
        <v>1274.9000665635062</v>
      </c>
      <c r="H439" s="4">
        <f t="shared" si="43"/>
        <v>8.2061080806322462</v>
      </c>
      <c r="I439" s="4">
        <f t="shared" si="47"/>
        <v>8.0129689058394806</v>
      </c>
      <c r="J439" s="4">
        <f t="shared" si="44"/>
        <v>4.6791859329817527</v>
      </c>
      <c r="K439" s="4">
        <f>carbondioxide!S539</f>
        <v>1274.9001766680174</v>
      </c>
      <c r="L439" s="4">
        <f t="shared" si="45"/>
        <v>8.2061085426756062</v>
      </c>
      <c r="M439" s="4">
        <f t="shared" si="48"/>
        <v>8.0129695696966525</v>
      </c>
      <c r="N439" s="4">
        <f t="shared" si="46"/>
        <v>4.6791868107934009</v>
      </c>
    </row>
    <row r="440" spans="1:14" x14ac:dyDescent="0.3">
      <c r="A440" s="4">
        <f t="shared" si="49"/>
        <v>2284</v>
      </c>
      <c r="G440" s="4">
        <f>carbondioxide!L540</f>
        <v>1276.3651912868274</v>
      </c>
      <c r="H440" s="4">
        <f t="shared" si="43"/>
        <v>8.2122528106694919</v>
      </c>
      <c r="I440" s="4">
        <f t="shared" si="47"/>
        <v>8.024773221984244</v>
      </c>
      <c r="J440" s="4">
        <f t="shared" si="44"/>
        <v>4.698121820267585</v>
      </c>
      <c r="K440" s="4">
        <f>carbondioxide!S540</f>
        <v>1276.3653012128873</v>
      </c>
      <c r="L440" s="4">
        <f t="shared" si="45"/>
        <v>8.2122532714344807</v>
      </c>
      <c r="M440" s="4">
        <f t="shared" si="48"/>
        <v>8.0247738839777245</v>
      </c>
      <c r="N440" s="4">
        <f t="shared" si="46"/>
        <v>4.6981226968639715</v>
      </c>
    </row>
    <row r="441" spans="1:14" x14ac:dyDescent="0.3">
      <c r="A441" s="4">
        <f t="shared" si="49"/>
        <v>2285</v>
      </c>
      <c r="G441" s="4">
        <f>carbondioxide!L541</f>
        <v>1277.8216829195885</v>
      </c>
      <c r="H441" s="4">
        <f t="shared" si="43"/>
        <v>8.2183543462764295</v>
      </c>
      <c r="I441" s="4">
        <f t="shared" si="47"/>
        <v>8.0365074376340679</v>
      </c>
      <c r="J441" s="4">
        <f t="shared" si="44"/>
        <v>4.7170172002293356</v>
      </c>
      <c r="K441" s="4">
        <f>carbondioxide!S541</f>
        <v>1277.821792668271</v>
      </c>
      <c r="L441" s="4">
        <f t="shared" si="45"/>
        <v>8.2183548057735845</v>
      </c>
      <c r="M441" s="4">
        <f t="shared" si="48"/>
        <v>8.0365080977790644</v>
      </c>
      <c r="N441" s="4">
        <f t="shared" si="46"/>
        <v>4.7170180756067781</v>
      </c>
    </row>
    <row r="442" spans="1:14" x14ac:dyDescent="0.3">
      <c r="A442" s="4">
        <f t="shared" si="49"/>
        <v>2286</v>
      </c>
      <c r="G442" s="4">
        <f>carbondioxide!L542</f>
        <v>1279.2695401557737</v>
      </c>
      <c r="H442" s="4">
        <f t="shared" si="43"/>
        <v>8.2244128216029839</v>
      </c>
      <c r="I442" s="4">
        <f t="shared" si="47"/>
        <v>8.0481722992657563</v>
      </c>
      <c r="J442" s="4">
        <f t="shared" si="44"/>
        <v>4.7358719047777944</v>
      </c>
      <c r="K442" s="4">
        <f>carbondioxide!S542</f>
        <v>1279.2696497281427</v>
      </c>
      <c r="L442" s="4">
        <f t="shared" si="45"/>
        <v>8.2244132798427287</v>
      </c>
      <c r="M442" s="4">
        <f t="shared" si="48"/>
        <v>8.0481729575772523</v>
      </c>
      <c r="N442" s="4">
        <f t="shared" si="46"/>
        <v>4.7358727789327171</v>
      </c>
    </row>
    <row r="443" spans="1:14" x14ac:dyDescent="0.3">
      <c r="A443" s="4">
        <f t="shared" si="49"/>
        <v>2287</v>
      </c>
      <c r="G443" s="4">
        <f>carbondioxide!L543</f>
        <v>1280.7087634483755</v>
      </c>
      <c r="H443" s="4">
        <f t="shared" si="43"/>
        <v>8.2304283768253157</v>
      </c>
      <c r="I443" s="4">
        <f t="shared" si="47"/>
        <v>8.0597685316196817</v>
      </c>
      <c r="J443" s="4">
        <f t="shared" si="44"/>
        <v>4.7546857710184858</v>
      </c>
      <c r="K443" s="4">
        <f>carbondioxide!S543</f>
        <v>1280.7088728454837</v>
      </c>
      <c r="L443" s="4">
        <f t="shared" si="45"/>
        <v>8.2304288338179745</v>
      </c>
      <c r="M443" s="4">
        <f t="shared" si="48"/>
        <v>8.059769188112444</v>
      </c>
      <c r="N443" s="4">
        <f t="shared" si="46"/>
        <v>4.7546866439474185</v>
      </c>
    </row>
    <row r="444" spans="1:14" x14ac:dyDescent="0.3">
      <c r="A444" s="4">
        <f t="shared" si="49"/>
        <v>2288</v>
      </c>
      <c r="G444" s="4">
        <f>carbondioxide!L544</f>
        <v>1282.139354884368</v>
      </c>
      <c r="H444" s="4">
        <f t="shared" si="43"/>
        <v>8.2364011575942975</v>
      </c>
      <c r="I444" s="4">
        <f t="shared" si="47"/>
        <v>8.0712968386160213</v>
      </c>
      <c r="J444" s="4">
        <f t="shared" si="44"/>
        <v>4.773458641098701</v>
      </c>
      <c r="K444" s="4">
        <f>carbondioxide!S544</f>
        <v>1282.1394641072577</v>
      </c>
      <c r="L444" s="4">
        <f t="shared" si="45"/>
        <v>8.2364016133500879</v>
      </c>
      <c r="M444" s="4">
        <f t="shared" si="48"/>
        <v>8.0712974933046038</v>
      </c>
      <c r="N444" s="4">
        <f t="shared" si="46"/>
        <v>4.7734595127982757</v>
      </c>
    </row>
    <row r="445" spans="1:14" x14ac:dyDescent="0.3">
      <c r="A445" s="4">
        <f t="shared" si="49"/>
        <v>2289</v>
      </c>
      <c r="G445" s="4">
        <f>carbondioxide!L545</f>
        <v>1283.5613180759296</v>
      </c>
      <c r="H445" s="4">
        <f t="shared" si="43"/>
        <v>8.2423313145560488</v>
      </c>
      <c r="I445" s="4">
        <f t="shared" si="47"/>
        <v>8.0827579042255255</v>
      </c>
      <c r="J445" s="4">
        <f t="shared" si="44"/>
        <v>4.792190362060599</v>
      </c>
      <c r="K445" s="4">
        <f>carbondioxide!S545</f>
        <v>1283.5614271256327</v>
      </c>
      <c r="L445" s="4">
        <f t="shared" si="45"/>
        <v>8.2423317690850819</v>
      </c>
      <c r="M445" s="4">
        <f t="shared" si="48"/>
        <v>8.0827585571242775</v>
      </c>
      <c r="N445" s="4">
        <f t="shared" si="46"/>
        <v>4.7921912325275517</v>
      </c>
    </row>
    <row r="446" spans="1:14" x14ac:dyDescent="0.3">
      <c r="A446" s="4">
        <f t="shared" si="49"/>
        <v>2290</v>
      </c>
      <c r="G446" s="4">
        <f>carbondioxide!L546</f>
        <v>1284.9746580635292</v>
      </c>
      <c r="H446" s="4">
        <f t="shared" si="43"/>
        <v>8.2482190029256355</v>
      </c>
      <c r="I446" s="4">
        <f t="shared" si="47"/>
        <v>8.0941523932979642</v>
      </c>
      <c r="J446" s="4">
        <f t="shared" si="44"/>
        <v>4.8108807857000961</v>
      </c>
      <c r="K446" s="4">
        <f>carbondioxide!S546</f>
        <v>1284.9747669410667</v>
      </c>
      <c r="L446" s="4">
        <f t="shared" si="45"/>
        <v>8.2482194562379227</v>
      </c>
      <c r="M446" s="4">
        <f t="shared" si="48"/>
        <v>8.0941530444210308</v>
      </c>
      <c r="N446" s="4">
        <f t="shared" si="46"/>
        <v>4.8108816549312614</v>
      </c>
    </row>
    <row r="447" spans="1:14" x14ac:dyDescent="0.3">
      <c r="A447" s="4">
        <f t="shared" si="49"/>
        <v>2291</v>
      </c>
      <c r="G447" s="4">
        <f>carbondioxide!L547</f>
        <v>1286.379381228091</v>
      </c>
      <c r="H447" s="4">
        <f t="shared" si="43"/>
        <v>8.2540643821018893</v>
      </c>
      <c r="I447" s="4">
        <f t="shared" si="47"/>
        <v>8.1054809523508737</v>
      </c>
      <c r="J447" s="4">
        <f t="shared" si="44"/>
        <v>4.8295297684312519</v>
      </c>
      <c r="K447" s="4">
        <f>carbondioxide!S547</f>
        <v>1286.3794899344753</v>
      </c>
      <c r="L447" s="4">
        <f t="shared" si="45"/>
        <v>8.2540648342073411</v>
      </c>
      <c r="M447" s="4">
        <f t="shared" si="48"/>
        <v>8.1054816017122011</v>
      </c>
      <c r="N447" s="4">
        <f t="shared" si="46"/>
        <v>4.8295306364235637</v>
      </c>
    </row>
    <row r="448" spans="1:14" x14ac:dyDescent="0.3">
      <c r="A448" s="4">
        <f t="shared" si="49"/>
        <v>2292</v>
      </c>
      <c r="G448" s="4">
        <f>carbondioxide!L548</f>
        <v>1287.7754952104299</v>
      </c>
      <c r="H448" s="4">
        <f t="shared" si="43"/>
        <v>8.2598676153154322</v>
      </c>
      <c r="I448" s="4">
        <f t="shared" si="47"/>
        <v>8.1167442103209311</v>
      </c>
      <c r="J448" s="4">
        <f t="shared" si="44"/>
        <v>4.8481371711559156</v>
      </c>
      <c r="K448" s="4">
        <f>carbondioxide!S548</f>
        <v>1287.7756037466618</v>
      </c>
      <c r="L448" s="4">
        <f t="shared" si="45"/>
        <v>8.2598680662238539</v>
      </c>
      <c r="M448" s="4">
        <f t="shared" si="48"/>
        <v>8.1167448579342718</v>
      </c>
      <c r="N448" s="4">
        <f t="shared" si="46"/>
        <v>4.848138037906403</v>
      </c>
    </row>
    <row r="449" spans="1:14" x14ac:dyDescent="0.3">
      <c r="A449" s="4">
        <f t="shared" si="49"/>
        <v>2293</v>
      </c>
      <c r="G449" s="4">
        <f>carbondioxide!L549</f>
        <v>1289.1630088367415</v>
      </c>
      <c r="H449" s="4">
        <f t="shared" si="43"/>
        <v>8.265628869304587</v>
      </c>
      <c r="I449" s="4">
        <f t="shared" si="47"/>
        <v>8.1279427792800636</v>
      </c>
      <c r="J449" s="4">
        <f t="shared" si="44"/>
        <v>4.866702859138373</v>
      </c>
      <c r="K449" s="4">
        <f>carbondioxide!S549</f>
        <v>1289.163117203813</v>
      </c>
      <c r="L449" s="4">
        <f t="shared" si="45"/>
        <v>8.2656293190256882</v>
      </c>
      <c r="M449" s="4">
        <f t="shared" si="48"/>
        <v>8.1279434251589802</v>
      </c>
      <c r="N449" s="4">
        <f t="shared" si="46"/>
        <v>4.8667037246441609</v>
      </c>
    </row>
    <row r="450" spans="1:14" x14ac:dyDescent="0.3">
      <c r="A450" s="4">
        <f t="shared" si="49"/>
        <v>2294</v>
      </c>
      <c r="G450" s="4">
        <f>carbondioxide!L550</f>
        <v>1290.5419320493131</v>
      </c>
      <c r="H450" s="4">
        <f t="shared" si="43"/>
        <v>8.2713483140154498</v>
      </c>
      <c r="I450" s="4">
        <f t="shared" si="47"/>
        <v>8.13907725511819</v>
      </c>
      <c r="J450" s="4">
        <f t="shared" si="44"/>
        <v>4.8852267018847781</v>
      </c>
      <c r="K450" s="4">
        <f>carbondioxide!S550</f>
        <v>1290.5420402482059</v>
      </c>
      <c r="L450" s="4">
        <f t="shared" si="45"/>
        <v>8.2713487625588389</v>
      </c>
      <c r="M450" s="4">
        <f t="shared" si="48"/>
        <v>8.1390778992760566</v>
      </c>
      <c r="N450" s="4">
        <f t="shared" si="46"/>
        <v>4.8852275661430848</v>
      </c>
    </row>
    <row r="451" spans="1:14" x14ac:dyDescent="0.3">
      <c r="A451" s="4">
        <f t="shared" si="49"/>
        <v>2295</v>
      </c>
      <c r="G451" s="4">
        <f>carbondioxide!L551</f>
        <v>1291.9122758418418</v>
      </c>
      <c r="H451" s="4">
        <f t="shared" si="43"/>
        <v>8.2770261223233241</v>
      </c>
      <c r="I451" s="4">
        <f t="shared" si="47"/>
        <v>8.1501482181943583</v>
      </c>
      <c r="J451" s="4">
        <f t="shared" si="44"/>
        <v>4.9037085730271439</v>
      </c>
      <c r="K451" s="4">
        <f>carbondioxide!S551</f>
        <v>1291.9123838735284</v>
      </c>
      <c r="L451" s="4">
        <f t="shared" si="45"/>
        <v>8.2770265696985135</v>
      </c>
      <c r="M451" s="4">
        <f t="shared" si="48"/>
        <v>8.1501488606443697</v>
      </c>
      <c r="N451" s="4">
        <f t="shared" si="46"/>
        <v>4.90370943603528</v>
      </c>
    </row>
    <row r="452" spans="1:14" x14ac:dyDescent="0.3">
      <c r="A452" s="4">
        <f t="shared" si="49"/>
        <v>2296</v>
      </c>
      <c r="G452" s="4">
        <f>carbondioxide!L552</f>
        <v>1293.2740521989072</v>
      </c>
      <c r="H452" s="4">
        <f t="shared" si="43"/>
        <v>8.2826624697735092</v>
      </c>
      <c r="I452" s="4">
        <f t="shared" si="47"/>
        <v>8.1611562339579375</v>
      </c>
      <c r="J452" s="4">
        <f t="shared" si="44"/>
        <v>4.9221483502116934</v>
      </c>
      <c r="K452" s="4">
        <f>carbondioxide!S552</f>
        <v>1293.2741600643499</v>
      </c>
      <c r="L452" s="4">
        <f t="shared" si="45"/>
        <v>8.2826629159899134</v>
      </c>
      <c r="M452" s="4">
        <f t="shared" si="48"/>
        <v>8.1611568747131109</v>
      </c>
      <c r="N452" s="4">
        <f t="shared" si="46"/>
        <v>4.92214921196706</v>
      </c>
    </row>
    <row r="453" spans="1:14" x14ac:dyDescent="0.3">
      <c r="A453" s="4">
        <f t="shared" si="49"/>
        <v>2297</v>
      </c>
      <c r="G453" s="4">
        <f>carbondioxide!L553</f>
        <v>1294.6272740392269</v>
      </c>
      <c r="H453" s="4">
        <f t="shared" si="43"/>
        <v>8.2882575343396567</v>
      </c>
      <c r="I453" s="4">
        <f t="shared" si="47"/>
        <v>8.1721018535413865</v>
      </c>
      <c r="J453" s="4">
        <f t="shared" si="44"/>
        <v>4.9405459149913717</v>
      </c>
      <c r="K453" s="4">
        <f>carbondioxide!S553</f>
        <v>1294.6273817393792</v>
      </c>
      <c r="L453" s="4">
        <f t="shared" si="45"/>
        <v>8.2882579794065894</v>
      </c>
      <c r="M453" s="4">
        <f t="shared" si="48"/>
        <v>8.1721024926145649</v>
      </c>
      <c r="N453" s="4">
        <f t="shared" si="46"/>
        <v>4.9405467754914572</v>
      </c>
    </row>
    <row r="454" spans="1:14" x14ac:dyDescent="0.3">
      <c r="A454" s="4">
        <f t="shared" si="49"/>
        <v>2298</v>
      </c>
      <c r="G454" s="4">
        <f>carbondioxide!L554</f>
        <v>1295.9719551623989</v>
      </c>
      <c r="H454" s="4">
        <f t="shared" si="43"/>
        <v>8.2938114961983356</v>
      </c>
      <c r="I454" s="4">
        <f t="shared" si="47"/>
        <v>8.1829856143260464</v>
      </c>
      <c r="J454" s="4">
        <f t="shared" si="44"/>
        <v>4.9589011527223361</v>
      </c>
      <c r="K454" s="4">
        <f>carbondioxide!S554</f>
        <v>1295.9720626982048</v>
      </c>
      <c r="L454" s="4">
        <f t="shared" si="45"/>
        <v>8.2938119401250248</v>
      </c>
      <c r="M454" s="4">
        <f t="shared" si="48"/>
        <v>8.1829862517299006</v>
      </c>
      <c r="N454" s="4">
        <f t="shared" si="46"/>
        <v>4.9589020119647165</v>
      </c>
    </row>
    <row r="455" spans="1:14" x14ac:dyDescent="0.3">
      <c r="A455" s="4">
        <f t="shared" si="49"/>
        <v>2299</v>
      </c>
      <c r="G455" s="4">
        <f>carbondioxide!L555</f>
        <v>1297.3081101988696</v>
      </c>
      <c r="H455" s="4">
        <f t="shared" ref="H455:H456" si="50">H$3*LN(G455/G$3)</f>
        <v>8.2993245375186024</v>
      </c>
      <c r="I455" s="4">
        <f t="shared" si="47"/>
        <v>8.1938080404823275</v>
      </c>
      <c r="J455" s="4">
        <f t="shared" ref="J455:J456" si="51">J454+J$3*(I454-J454)</f>
        <v>4.9772139524642451</v>
      </c>
      <c r="K455" s="4">
        <f>carbondioxide!S555</f>
        <v>1297.3082175712639</v>
      </c>
      <c r="L455" s="4">
        <f t="shared" ref="L455:L456" si="52">L$3*LN(K455/K$3)</f>
        <v>8.2993249803141733</v>
      </c>
      <c r="M455" s="4">
        <f t="shared" si="48"/>
        <v>8.1938086762293612</v>
      </c>
      <c r="N455" s="4">
        <f t="shared" ref="N455:N456" si="53">N454+N$3*(M454-N454)</f>
        <v>4.9772148104465828</v>
      </c>
    </row>
    <row r="456" spans="1:14" x14ac:dyDescent="0.3">
      <c r="A456" s="4">
        <f t="shared" si="49"/>
        <v>2300</v>
      </c>
      <c r="G456" s="4">
        <f>carbondioxide!L556</f>
        <v>1298.6357545629055</v>
      </c>
      <c r="H456" s="4">
        <f t="shared" si="50"/>
        <v>8.3047968422654748</v>
      </c>
      <c r="I456" s="4">
        <f t="shared" ref="I456" si="54">I455+I$3*(I$4*H456-I455)+I$5*(J455-I455)</f>
        <v>8.2045696434855575</v>
      </c>
      <c r="J456" s="4">
        <f t="shared" si="51"/>
        <v>4.9954842068841883</v>
      </c>
      <c r="K456" s="4">
        <f>carbondioxide!S556</f>
        <v>1298.6358617728142</v>
      </c>
      <c r="L456" s="4">
        <f t="shared" si="52"/>
        <v>8.3047972839389654</v>
      </c>
      <c r="M456" s="4">
        <f t="shared" ref="M456" si="55">M455+M$3*(M$4*L456-M455)+M$5*(N455-M455)</f>
        <v>8.2045702775881111</v>
      </c>
      <c r="N456" s="4">
        <f t="shared" si="53"/>
        <v>4.9954850636042289</v>
      </c>
    </row>
    <row r="457" spans="1:14" x14ac:dyDescent="0.3">
      <c r="A457" s="4"/>
    </row>
    <row r="458" spans="1:14" x14ac:dyDescent="0.3">
      <c r="A458" s="4"/>
    </row>
    <row r="459" spans="1:14" x14ac:dyDescent="0.3">
      <c r="A459" s="4"/>
    </row>
    <row r="460" spans="1:14" x14ac:dyDescent="0.3">
      <c r="A460" s="4"/>
    </row>
    <row r="461" spans="1:14" x14ac:dyDescent="0.3">
      <c r="A461" s="4"/>
    </row>
    <row r="462" spans="1:14" x14ac:dyDescent="0.3">
      <c r="A462" s="4"/>
    </row>
    <row r="463" spans="1:14" x14ac:dyDescent="0.3">
      <c r="A463" s="4"/>
    </row>
    <row r="464" spans="1:14" x14ac:dyDescent="0.3">
      <c r="A464" s="4"/>
    </row>
    <row r="465" spans="1:1" x14ac:dyDescent="0.3">
      <c r="A465" s="4"/>
    </row>
    <row r="466" spans="1:1" x14ac:dyDescent="0.3">
      <c r="A466" s="4"/>
    </row>
    <row r="467" spans="1:1" x14ac:dyDescent="0.3">
      <c r="A467" s="4"/>
    </row>
    <row r="468" spans="1:1" x14ac:dyDescent="0.3">
      <c r="A468" s="4"/>
    </row>
    <row r="469" spans="1:1" x14ac:dyDescent="0.3">
      <c r="A469" s="4"/>
    </row>
    <row r="470" spans="1:1" x14ac:dyDescent="0.3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1048576"/>
  <sheetViews>
    <sheetView tabSelected="1" workbookViewId="0">
      <pane xSplit="1" ySplit="5" topLeftCell="AU60" activePane="bottomRight" state="frozen"/>
      <selection pane="topRight" activeCell="B1" sqref="B1"/>
      <selection pane="bottomLeft" activeCell="A6" sqref="A6"/>
      <selection pane="bottomRight" activeCell="BF1" sqref="BF1"/>
    </sheetView>
  </sheetViews>
  <sheetFormatPr defaultRowHeight="14.4" x14ac:dyDescent="0.3"/>
  <cols>
    <col min="5" max="7" width="9.109375" style="2"/>
    <col min="11" max="16" width="9.109375" style="2"/>
    <col min="20" max="25" width="9.109375" style="2"/>
    <col min="41" max="43" width="9.109375" style="2"/>
    <col min="50" max="56" width="9.109375" style="2"/>
    <col min="58" max="59" width="9.33203125" bestFit="1" customWidth="1"/>
    <col min="60" max="60" width="12.6640625" style="2" bestFit="1" customWidth="1"/>
    <col min="70" max="70" width="15.33203125" bestFit="1" customWidth="1"/>
    <col min="71" max="72" width="15.33203125" style="2" customWidth="1"/>
    <col min="79" max="81" width="9.33203125" bestFit="1" customWidth="1"/>
    <col min="82" max="82" width="9.33203125" style="2" customWidth="1"/>
    <col min="83" max="83" width="10.5546875" bestFit="1" customWidth="1"/>
  </cols>
  <sheetData>
    <row r="1" spans="1:84" s="2" customFormat="1" x14ac:dyDescent="0.3">
      <c r="B1" s="2" t="s">
        <v>43</v>
      </c>
      <c r="AI1" s="2" t="s">
        <v>11</v>
      </c>
      <c r="AR1" s="1"/>
      <c r="AS1" s="1"/>
      <c r="AT1" s="1"/>
      <c r="AX1" s="17">
        <f>($AX3/AX66)^$AZ3</f>
        <v>1</v>
      </c>
      <c r="AY1" s="17">
        <f>($AX3/AY66)^$AZ3</f>
        <v>1</v>
      </c>
      <c r="AZ1" s="17">
        <f>($AX3/AZ66)^$AZ3</f>
        <v>1</v>
      </c>
      <c r="BD1" s="2">
        <f>SUMPRODUCT(BA3:BC3,AX1:AZ1)</f>
        <v>1350529.0503996243</v>
      </c>
      <c r="BF1" s="2">
        <v>9.3971516148180237E-2</v>
      </c>
      <c r="BG1" s="2">
        <v>4.7877392087971017E-2</v>
      </c>
      <c r="BH1" s="2">
        <v>1.3300114593040575E-2</v>
      </c>
      <c r="BU1" s="2" t="s">
        <v>72</v>
      </c>
      <c r="BV1"/>
      <c r="BW1" s="2">
        <v>-0.25</v>
      </c>
      <c r="BX1" s="2" t="s">
        <v>58</v>
      </c>
      <c r="CA1" s="2" t="s">
        <v>60</v>
      </c>
      <c r="CE1" s="2" t="s">
        <v>67</v>
      </c>
    </row>
    <row r="2" spans="1:84" x14ac:dyDescent="0.3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69</v>
      </c>
      <c r="BA2" s="2" t="s">
        <v>70</v>
      </c>
      <c r="BD2" s="2" t="s">
        <v>71</v>
      </c>
      <c r="BE2" s="2" t="s">
        <v>49</v>
      </c>
      <c r="BF2" s="2">
        <v>0.11093932359675128</v>
      </c>
      <c r="BG2" s="2">
        <v>5.9028398318995617E-2</v>
      </c>
      <c r="BH2" s="2">
        <v>1.7194426871464163E-2</v>
      </c>
      <c r="BI2" s="2" t="s">
        <v>50</v>
      </c>
      <c r="BL2" s="2" t="s">
        <v>51</v>
      </c>
      <c r="BO2" s="2" t="s">
        <v>52</v>
      </c>
      <c r="BR2" s="2" t="s">
        <v>61</v>
      </c>
      <c r="BS2" s="2" t="s">
        <v>62</v>
      </c>
      <c r="BT2" s="2" t="s">
        <v>63</v>
      </c>
      <c r="BU2" s="2" t="s">
        <v>25</v>
      </c>
      <c r="BV2" s="2" t="s">
        <v>26</v>
      </c>
      <c r="BW2" s="2" t="s">
        <v>27</v>
      </c>
      <c r="BX2" s="2" t="s">
        <v>25</v>
      </c>
      <c r="BY2" s="2" t="s">
        <v>26</v>
      </c>
      <c r="BZ2" s="2" t="s">
        <v>27</v>
      </c>
      <c r="CA2" s="2" t="s">
        <v>72</v>
      </c>
      <c r="CB2" s="2"/>
      <c r="CC2" s="2"/>
      <c r="CE2" s="2" t="s">
        <v>68</v>
      </c>
    </row>
    <row r="3" spans="1:84" s="2" customFormat="1" x14ac:dyDescent="0.3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AX3" s="1">
        <f>SUM(H66:J66)/SUM(B66:D66)*1000</f>
        <v>8873.6045432385199</v>
      </c>
      <c r="AZ3" s="2">
        <v>0</v>
      </c>
      <c r="BA3" s="2">
        <f>SUMPRODUCT(BA6:BA346,$BT6:$BT346)</f>
        <v>255664.13939264731</v>
      </c>
      <c r="BB3" s="2">
        <f>SUMPRODUCT(BB6:BB346,$BT6:$BT346)</f>
        <v>501160.68008125597</v>
      </c>
      <c r="BC3" s="2">
        <f>SUMPRODUCT(BC6:BC346,$BT6:$BT346)</f>
        <v>593704.23092572088</v>
      </c>
      <c r="BD3" s="1">
        <f>SUM(BD6:BD346)</f>
        <v>1350529.0503996252</v>
      </c>
      <c r="BE3" s="2" t="s">
        <v>54</v>
      </c>
      <c r="BF3" s="2">
        <v>0.16431838121402917</v>
      </c>
      <c r="BG3" s="2">
        <v>0.11054004131171606</v>
      </c>
      <c r="BH3" s="2">
        <v>4.6334817249198731E-2</v>
      </c>
      <c r="BI3" s="2" t="s">
        <v>53</v>
      </c>
      <c r="BL3" s="2" t="s">
        <v>55</v>
      </c>
      <c r="BO3" s="2" t="s">
        <v>56</v>
      </c>
      <c r="BU3" s="12">
        <v>5.8778483527024656</v>
      </c>
      <c r="BV3" s="12">
        <v>3.5745087861510476</v>
      </c>
      <c r="BW3" s="12">
        <v>1.9617168218307965</v>
      </c>
      <c r="BX3" s="12">
        <f t="shared" ref="BX3:BZ5" si="0">BU3</f>
        <v>5.8778483527024656</v>
      </c>
      <c r="BY3" s="12">
        <f t="shared" si="0"/>
        <v>3.5745087861510476</v>
      </c>
      <c r="BZ3" s="12">
        <f t="shared" si="0"/>
        <v>1.9617168218307965</v>
      </c>
      <c r="CA3" s="2" t="s">
        <v>25</v>
      </c>
      <c r="CB3" s="2" t="s">
        <v>26</v>
      </c>
      <c r="CC3" s="2" t="s">
        <v>27</v>
      </c>
      <c r="CD3" s="2" t="s">
        <v>57</v>
      </c>
      <c r="CE3" s="2" t="s">
        <v>64</v>
      </c>
      <c r="CF3" s="2" t="s">
        <v>66</v>
      </c>
    </row>
    <row r="4" spans="1:84" x14ac:dyDescent="0.3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25</v>
      </c>
      <c r="BB4" s="2" t="s">
        <v>26</v>
      </c>
      <c r="BC4" s="2" t="s">
        <v>27</v>
      </c>
      <c r="BD4" s="2" t="s">
        <v>57</v>
      </c>
      <c r="BE4" s="2" t="s">
        <v>25</v>
      </c>
      <c r="BF4" s="2" t="s">
        <v>26</v>
      </c>
      <c r="BG4" s="2" t="s">
        <v>27</v>
      </c>
      <c r="BH4" s="2" t="s">
        <v>57</v>
      </c>
      <c r="BI4" s="2" t="s">
        <v>25</v>
      </c>
      <c r="BJ4" s="2" t="s">
        <v>26</v>
      </c>
      <c r="BK4" s="2" t="s">
        <v>27</v>
      </c>
      <c r="BL4" s="2" t="s">
        <v>25</v>
      </c>
      <c r="BM4" s="2" t="s">
        <v>26</v>
      </c>
      <c r="BN4" s="2" t="s">
        <v>27</v>
      </c>
      <c r="BO4" s="2" t="s">
        <v>25</v>
      </c>
      <c r="BP4" s="2" t="s">
        <v>26</v>
      </c>
      <c r="BQ4" s="2" t="s">
        <v>27</v>
      </c>
      <c r="BR4" s="2" t="s">
        <v>57</v>
      </c>
      <c r="BU4" s="12">
        <v>-2.3072726579415157</v>
      </c>
      <c r="BV4" s="12">
        <v>-1.7044356336003916</v>
      </c>
      <c r="BW4" s="12">
        <v>-1.2610689014879743</v>
      </c>
      <c r="BX4" s="12">
        <f t="shared" si="0"/>
        <v>-2.3072726579415157</v>
      </c>
      <c r="BY4" s="12">
        <f t="shared" si="0"/>
        <v>-1.7044356336003916</v>
      </c>
      <c r="BZ4" s="12">
        <f t="shared" si="0"/>
        <v>-1.2610689014879743</v>
      </c>
      <c r="CA4" s="2" t="s">
        <v>42</v>
      </c>
      <c r="CD4" s="2" t="s">
        <v>65</v>
      </c>
      <c r="CF4" s="2"/>
    </row>
    <row r="5" spans="1:84" s="2" customFormat="1" x14ac:dyDescent="0.3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I5" s="2">
        <v>0.1</v>
      </c>
      <c r="BJ5" s="2">
        <v>0.1</v>
      </c>
      <c r="BK5" s="2">
        <v>0.1</v>
      </c>
      <c r="BR5" s="2">
        <v>0.03</v>
      </c>
      <c r="BT5" s="2">
        <v>0.05</v>
      </c>
      <c r="BU5" s="2">
        <v>0</v>
      </c>
      <c r="BV5" s="2">
        <v>0</v>
      </c>
      <c r="BW5" s="2">
        <v>0</v>
      </c>
      <c r="BX5" s="12">
        <f t="shared" si="0"/>
        <v>0</v>
      </c>
      <c r="BY5" s="12">
        <f t="shared" si="0"/>
        <v>0</v>
      </c>
      <c r="BZ5" s="12">
        <f t="shared" si="0"/>
        <v>0</v>
      </c>
      <c r="CE5" s="3">
        <f>-SUM(CE6:CE346)*1000</f>
        <v>106.78740111234643</v>
      </c>
      <c r="CF5" s="3">
        <f>-SUM(CF6:CF346)*1000</f>
        <v>90.907871082453397</v>
      </c>
    </row>
    <row r="6" spans="1:84" x14ac:dyDescent="0.3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1">I6/C6*1000</f>
        <v>697.25863279955922</v>
      </c>
      <c r="M6" s="1">
        <f t="shared" ref="M6:M56" si="2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3">AL6*AI6^$AR$5*B6^(1-$AR$5)</f>
        <v>7556.3586294233037</v>
      </c>
      <c r="AS6" s="1">
        <f t="shared" si="3"/>
        <v>832.77786225962802</v>
      </c>
      <c r="AT6" s="1">
        <f t="shared" si="3"/>
        <v>261.95185555434682</v>
      </c>
      <c r="AU6" s="1">
        <f t="shared" ref="AU6:AW7" si="4">$AU$5*AR6</f>
        <v>1511.2717258846608</v>
      </c>
      <c r="AV6" s="1">
        <f t="shared" si="4"/>
        <v>166.55557245192563</v>
      </c>
      <c r="AW6" s="1">
        <f t="shared" si="4"/>
        <v>52.390371110869367</v>
      </c>
      <c r="AX6" s="1">
        <f>(AR6-AU6)/B6*1000</f>
        <v>8010.7750775140103</v>
      </c>
      <c r="AY6" s="1">
        <f t="shared" ref="AY6:AY69" si="5">(AS6-AV6)/C6*1000</f>
        <v>557.80690607462418</v>
      </c>
      <c r="AZ6" s="1">
        <f t="shared" ref="AZ6:AZ69" si="6">(AT6-AW6)/D6*1000</f>
        <v>196.44160149862614</v>
      </c>
      <c r="BA6" s="1">
        <f>LN(AX6)*B6</f>
        <v>6782.92947075142</v>
      </c>
      <c r="BB6" s="1">
        <f>LN(AY6)*C6</f>
        <v>7553.1483741713555</v>
      </c>
      <c r="BC6" s="1">
        <f>LN(AZ6)*D6</f>
        <v>5633.0286454781999</v>
      </c>
      <c r="BD6" s="1">
        <f>SUM(BA6:BC6)*BT6</f>
        <v>0</v>
      </c>
      <c r="BE6">
        <v>0</v>
      </c>
      <c r="BF6" s="2">
        <v>0</v>
      </c>
      <c r="BG6" s="2">
        <v>0</v>
      </c>
      <c r="BH6" s="2">
        <f t="shared" ref="BH6:BH69" si="7">(BE6*Z6+BF6*AA6+BG6*AB6)/(Z6+AA6+AB6)</f>
        <v>0</v>
      </c>
      <c r="BI6">
        <f>BI$5*BE6^2</f>
        <v>0</v>
      </c>
      <c r="BJ6" s="2">
        <f t="shared" ref="BJ6:BJ69" si="8">BJ$5*BF6^2</f>
        <v>0</v>
      </c>
      <c r="BK6" s="2">
        <f t="shared" ref="BK6:BK69" si="9">BK$5*BG6^2</f>
        <v>0</v>
      </c>
      <c r="BL6">
        <f t="shared" ref="BL6:BL69" si="10">BI6*AR6</f>
        <v>0</v>
      </c>
      <c r="BM6" s="2">
        <f t="shared" ref="BM6:BM69" si="11">BJ6*AS6</f>
        <v>0</v>
      </c>
      <c r="BN6" s="2">
        <f t="shared" ref="BN6:BN69" si="12">BK6*AT6</f>
        <v>0</v>
      </c>
      <c r="BO6">
        <f>2*BI$5*BE6*AR6/Z6*1000</f>
        <v>0</v>
      </c>
      <c r="BP6" s="2">
        <f>2*BJ$5*BF6*AS6/AA6*1000</f>
        <v>0</v>
      </c>
      <c r="BQ6" s="2">
        <f>2*BK$5*BG6*AT6/AB6*1000</f>
        <v>0</v>
      </c>
      <c r="BS6" s="17">
        <v>0</v>
      </c>
      <c r="BT6" s="17">
        <v>0</v>
      </c>
      <c r="BU6" s="12">
        <f>(BU$3*temperature!$I116+BU$4*temperature!$I116^2+BU$5*temperature!I116^6)*(K6/K$56)^$BW$1</f>
        <v>1.6382750952685943</v>
      </c>
      <c r="BV6" s="12">
        <f>(BV$3*temperature!$I116+BV$4*temperature!$I116^2+BV$5*temperature!J116^6)*(L6/L$56)^$BW$1</f>
        <v>1.0532213967656701</v>
      </c>
      <c r="BW6" s="12">
        <f>(BW$3*temperature!$I116+BW$4*temperature!$I116^2+BW$5*temperature!K116^6)*(M6/M$56)^$BW$1</f>
        <v>0.53237270739336118</v>
      </c>
      <c r="BX6" s="12">
        <f>(BX$3*temperature!$M116+BX$4*temperature!$M116^2+BX$5*temperature!$M116^6)*(K6/K$56)^$BW$1</f>
        <v>1.6382750952685943</v>
      </c>
      <c r="BY6" s="12">
        <f>(BY$3*temperature!$M116+BY$4*temperature!$M116^2+BY$5*temperature!$M116^6)*(L6/L$56)^$BW$1</f>
        <v>1.0532213967656701</v>
      </c>
      <c r="BZ6" s="12">
        <f>(BZ$3*temperature!$M116+BZ$4*temperature!$M116^2+BZ$5*temperature!$M116^6)*(M6/M$56)^$BW$1</f>
        <v>0.53237270739336118</v>
      </c>
      <c r="CA6" s="18">
        <f t="shared" ref="CA6:CA69" si="13">BX6-BU6</f>
        <v>0</v>
      </c>
      <c r="CB6" s="18">
        <f t="shared" ref="CB6:CB69" si="14">BY6-BV6</f>
        <v>0</v>
      </c>
      <c r="CC6" s="18">
        <f t="shared" ref="CC6:CC69" si="15">BZ6-BW6</f>
        <v>0</v>
      </c>
      <c r="CD6" s="18">
        <f t="shared" ref="CD6:CD69" si="16">SUMPRODUCT(CA6:CC6,AR6:AT6)/100</f>
        <v>0</v>
      </c>
      <c r="CE6" s="18">
        <f t="shared" ref="CE6:CE69" si="17">CD6*BS6</f>
        <v>0</v>
      </c>
      <c r="CF6" s="18">
        <f t="shared" ref="CF6:CF69" si="18">CD6*BT6</f>
        <v>0</v>
      </c>
    </row>
    <row r="7" spans="1:84" x14ac:dyDescent="0.3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19">C7/C6-1</f>
        <v>4.4742751822579585E-3</v>
      </c>
      <c r="G7" s="11">
        <f t="shared" ref="G7:G56" si="20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21">H7/B7*1000</f>
        <v>10374.543560290858</v>
      </c>
      <c r="L7" s="1">
        <f t="shared" si="1"/>
        <v>716.13031193663812</v>
      </c>
      <c r="M7" s="1">
        <f t="shared" si="2"/>
        <v>249.32942065068096</v>
      </c>
      <c r="N7" s="11">
        <f>K7/K6-1</f>
        <v>3.6058904046237572E-2</v>
      </c>
      <c r="O7" s="11">
        <f t="shared" ref="O7:O56" si="22">L7/L6-1</f>
        <v>2.7065536731051054E-2</v>
      </c>
      <c r="P7" s="11">
        <f t="shared" ref="P7:P56" si="23">M7/M6-1</f>
        <v>1.5383374150363061E-2</v>
      </c>
      <c r="Q7" s="1">
        <v>1869.6711979999998</v>
      </c>
      <c r="R7" s="1"/>
      <c r="S7" s="1"/>
      <c r="T7" s="1">
        <f t="shared" ref="T7:T56" si="24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25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26">(1+AL$5)*AL6</f>
        <v>5.6121102369488263</v>
      </c>
      <c r="AM7" s="14">
        <f t="shared" ref="AM7:AM38" si="27">(1+AM$5)*AM6</f>
        <v>0.66934006151772185</v>
      </c>
      <c r="AN7" s="14">
        <f t="shared" ref="AN7:AN38" si="28">(1+AN$5)*AN6</f>
        <v>0.28975039091570642</v>
      </c>
      <c r="AO7" s="11">
        <f>AL7/AL6-1</f>
        <v>2.0621120954280148E-2</v>
      </c>
      <c r="AP7" s="11">
        <f t="shared" ref="AP7:AP56" si="29">AM7/AM6-1</f>
        <v>2.5977173653231045E-2</v>
      </c>
      <c r="AQ7" s="11">
        <f t="shared" ref="AQ7:AQ56" si="30">AN7/AN6-1</f>
        <v>2.3564574154817608E-2</v>
      </c>
      <c r="AR7" s="1">
        <f t="shared" si="3"/>
        <v>7798.6168086266016</v>
      </c>
      <c r="AS7" s="1">
        <f t="shared" si="3"/>
        <v>857.46800770244613</v>
      </c>
      <c r="AT7" s="1">
        <f t="shared" si="3"/>
        <v>273.22466945726796</v>
      </c>
      <c r="AU7" s="1">
        <f t="shared" si="4"/>
        <v>1559.7233617253205</v>
      </c>
      <c r="AV7" s="1">
        <f t="shared" si="4"/>
        <v>171.49360154048924</v>
      </c>
      <c r="AW7" s="1">
        <f t="shared" si="4"/>
        <v>54.644933891453597</v>
      </c>
      <c r="AX7" s="1">
        <f t="shared" ref="AX7:AX70" si="31">(AR7-AU7)/B7*1000</f>
        <v>8153.2164565423827</v>
      </c>
      <c r="AY7" s="1">
        <f t="shared" si="5"/>
        <v>571.78640028164352</v>
      </c>
      <c r="AZ7" s="1">
        <f t="shared" si="6"/>
        <v>200.12572423162729</v>
      </c>
      <c r="BA7" s="1">
        <f t="shared" ref="BA7:BA70" si="32">LN(AX7)*B7</f>
        <v>6891.5772663348662</v>
      </c>
      <c r="BB7" s="1">
        <f t="shared" ref="BB7:BB70" si="33">LN(AY7)*C7</f>
        <v>7616.6390780397314</v>
      </c>
      <c r="BC7" s="1">
        <f t="shared" ref="BC7:BC70" si="34">LN(AZ7)*D7</f>
        <v>5787.5726573781021</v>
      </c>
      <c r="BD7" s="1">
        <f t="shared" ref="BD7:BD70" si="35">SUM(BA7:BC7)*BT7</f>
        <v>0</v>
      </c>
      <c r="BE7" s="2">
        <v>0</v>
      </c>
      <c r="BF7" s="2">
        <v>0</v>
      </c>
      <c r="BG7" s="2">
        <v>0</v>
      </c>
      <c r="BH7" s="2">
        <f t="shared" si="7"/>
        <v>0</v>
      </c>
      <c r="BI7" s="2">
        <f t="shared" ref="BI7:BI70" si="36">BI$5*BE7^2</f>
        <v>0</v>
      </c>
      <c r="BJ7" s="2">
        <f t="shared" si="8"/>
        <v>0</v>
      </c>
      <c r="BK7" s="2">
        <f t="shared" si="9"/>
        <v>0</v>
      </c>
      <c r="BL7" s="2">
        <f t="shared" si="10"/>
        <v>0</v>
      </c>
      <c r="BM7" s="2">
        <f t="shared" si="11"/>
        <v>0</v>
      </c>
      <c r="BN7" s="2">
        <f t="shared" si="12"/>
        <v>0</v>
      </c>
      <c r="BO7" s="2">
        <f t="shared" ref="BO7:BO70" si="37">2*BI$5*BE7*AR7/Z7*1000</f>
        <v>0</v>
      </c>
      <c r="BP7" s="2">
        <f t="shared" ref="BP7:BP70" si="38">2*BJ$5*BF7*AS7/AA7*1000</f>
        <v>0</v>
      </c>
      <c r="BQ7" s="2">
        <f t="shared" ref="BQ7:BQ70" si="39">2*BK$5*BG7*AT7/AB7*1000</f>
        <v>0</v>
      </c>
      <c r="BR7" s="11">
        <f t="shared" ref="BR7:BR70" si="40">SUM(H7:J7)*SUM(B6:D6)/SUM(H6:J6)/SUM(B7:D7)-1+BR$5</f>
        <v>6.4255530852422166E-2</v>
      </c>
      <c r="BS7" s="17">
        <v>0</v>
      </c>
      <c r="BT7" s="17">
        <v>0</v>
      </c>
      <c r="BU7" s="12">
        <f>(BU$3*temperature!$I117+BU$4*temperature!$I117^2+BU$5*temperature!I117^6)*(K7/K$56)^$BW$1</f>
        <v>1.6640172216579796</v>
      </c>
      <c r="BV7" s="12">
        <f>(BV$3*temperature!$I117+BV$4*temperature!$I117^2+BV$5*temperature!J117^6)*(L7/L$56)^$BW$1</f>
        <v>1.0714114794408596</v>
      </c>
      <c r="BW7" s="12">
        <f>(BW$3*temperature!$I117+BW$4*temperature!$I117^2+BW$5*temperature!K117^6)*(M7/M$56)^$BW$1</f>
        <v>0.54238030038395202</v>
      </c>
      <c r="BX7" s="12">
        <f>(BX$3*temperature!$M117+BX$4*temperature!$M117^2+BX$5*temperature!$M117^6)*(K7/K$56)^$BW$1</f>
        <v>1.6640172216579796</v>
      </c>
      <c r="BY7" s="12">
        <f>(BY$3*temperature!$M117+BY$4*temperature!$M117^2+BY$5*temperature!$M117^6)*(L7/L$56)^$BW$1</f>
        <v>1.0714114794408596</v>
      </c>
      <c r="BZ7" s="12">
        <f>(BZ$3*temperature!$M117+BZ$4*temperature!$M117^2+BZ$5*temperature!$M117^6)*(M7/M$56)^$BW$1</f>
        <v>0.54238030038395202</v>
      </c>
      <c r="CA7" s="18">
        <f t="shared" si="13"/>
        <v>0</v>
      </c>
      <c r="CB7" s="18">
        <f t="shared" si="14"/>
        <v>0</v>
      </c>
      <c r="CC7" s="18">
        <f t="shared" si="15"/>
        <v>0</v>
      </c>
      <c r="CD7" s="18">
        <f t="shared" si="16"/>
        <v>0</v>
      </c>
      <c r="CE7" s="18">
        <f t="shared" si="17"/>
        <v>0</v>
      </c>
      <c r="CF7" s="18">
        <f t="shared" si="18"/>
        <v>0</v>
      </c>
    </row>
    <row r="8" spans="1:84" x14ac:dyDescent="0.3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41">B8/B7-1</f>
        <v>1.2011608277962216E-2</v>
      </c>
      <c r="F8" s="11">
        <f t="shared" si="19"/>
        <v>1.4934227690272417E-2</v>
      </c>
      <c r="G8" s="11">
        <f t="shared" si="20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21"/>
        <v>10853.231541603849</v>
      </c>
      <c r="L8" s="1">
        <f t="shared" si="1"/>
        <v>729.97411757378313</v>
      </c>
      <c r="M8" s="1">
        <f t="shared" si="2"/>
        <v>252.72333136908375</v>
      </c>
      <c r="N8" s="11">
        <f t="shared" ref="N8:N56" si="42">K8/K7-1</f>
        <v>4.6140630528093363E-2</v>
      </c>
      <c r="O8" s="11">
        <f t="shared" si="22"/>
        <v>1.9331405760087295E-2</v>
      </c>
      <c r="P8" s="11">
        <f t="shared" si="23"/>
        <v>1.3612154993765335E-2</v>
      </c>
      <c r="Q8" s="1">
        <v>1971.492958</v>
      </c>
      <c r="R8" s="1"/>
      <c r="S8" s="1"/>
      <c r="T8" s="1">
        <f t="shared" si="24"/>
        <v>234.56978602809116</v>
      </c>
      <c r="U8" s="1"/>
      <c r="V8" s="1"/>
      <c r="W8" s="11">
        <f t="shared" ref="W8:W56" si="43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25"/>
        <v>2.8012025142140393</v>
      </c>
      <c r="AD8" s="12"/>
      <c r="AE8" s="12"/>
      <c r="AF8" s="11">
        <f t="shared" ref="AF8:AF54" si="44">AC8/AC7-1</f>
        <v>-8.1868518598653406E-3</v>
      </c>
      <c r="AG8" s="11"/>
      <c r="AH8" s="11"/>
      <c r="AI8" s="1">
        <f t="shared" ref="AI8:AI56" si="45">(1-$AI$5)*AI7+AU7</f>
        <v>15161.168894687262</v>
      </c>
      <c r="AJ8" s="1">
        <f t="shared" ref="AJ8:AJ56" si="46">(1-$AI$5)*AJ7+AV7</f>
        <v>1670.4937536078194</v>
      </c>
      <c r="AK8" s="1">
        <f t="shared" ref="AK8:AK56" si="47">(1-$AI$5)*AK7+AW7</f>
        <v>526.15827388927767</v>
      </c>
      <c r="AL8" s="14">
        <f t="shared" si="26"/>
        <v>5.7278382409537016</v>
      </c>
      <c r="AM8" s="14">
        <f t="shared" si="27"/>
        <v>0.68672762452883207</v>
      </c>
      <c r="AN8" s="14">
        <f t="shared" si="28"/>
        <v>0.296578235488827</v>
      </c>
      <c r="AO8" s="11">
        <f t="shared" ref="AO8:AO56" si="48">AL8/AL7-1</f>
        <v>2.0621120954280148E-2</v>
      </c>
      <c r="AP8" s="11">
        <f t="shared" si="29"/>
        <v>2.5977173653231045E-2</v>
      </c>
      <c r="AQ8" s="11">
        <f t="shared" si="30"/>
        <v>2.3564574154817608E-2</v>
      </c>
      <c r="AR8" s="1">
        <f t="shared" ref="AR8:AR56" si="49">AL8*AI8^$AR$5*B8^(1-$AR$5)</f>
        <v>8040.9720755346516</v>
      </c>
      <c r="AS8" s="1">
        <f t="shared" ref="AS8:AS56" si="50">AM8*AJ8^$AR$5*C8^(1-$AR$5)</f>
        <v>890.76486958931548</v>
      </c>
      <c r="AT8" s="1">
        <f t="shared" ref="AT8:AT56" si="51">AN8*AK8^$AR$5*D8^(1-$AR$5)</f>
        <v>285.29465243098974</v>
      </c>
      <c r="AU8" s="1">
        <f t="shared" ref="AU8:AU56" si="52">$AU$5*AR8</f>
        <v>1608.1944151069304</v>
      </c>
      <c r="AV8" s="1">
        <f t="shared" ref="AV8:AV56" si="53">$AU$5*AS8</f>
        <v>178.15297391786311</v>
      </c>
      <c r="AW8" s="1">
        <f t="shared" ref="AW8:AW56" si="54">$AU$5*AT8</f>
        <v>57.058930486197951</v>
      </c>
      <c r="AX8" s="1">
        <f t="shared" si="31"/>
        <v>8306.8133222963606</v>
      </c>
      <c r="AY8" s="1">
        <f t="shared" si="5"/>
        <v>585.24953603652284</v>
      </c>
      <c r="AZ8" s="1">
        <f t="shared" si="6"/>
        <v>204.04209614316704</v>
      </c>
      <c r="BA8" s="1">
        <f t="shared" si="32"/>
        <v>6988.8092070671009</v>
      </c>
      <c r="BB8" s="1">
        <f t="shared" si="33"/>
        <v>7758.7251631226291</v>
      </c>
      <c r="BC8" s="1">
        <f t="shared" si="34"/>
        <v>5948.9295176931428</v>
      </c>
      <c r="BD8" s="1">
        <f t="shared" si="35"/>
        <v>0</v>
      </c>
      <c r="BE8" s="2">
        <v>0</v>
      </c>
      <c r="BF8" s="2">
        <v>0</v>
      </c>
      <c r="BG8" s="2">
        <v>0</v>
      </c>
      <c r="BH8" s="2">
        <f t="shared" si="7"/>
        <v>0</v>
      </c>
      <c r="BI8" s="2">
        <f t="shared" si="36"/>
        <v>0</v>
      </c>
      <c r="BJ8" s="2">
        <f t="shared" si="8"/>
        <v>0</v>
      </c>
      <c r="BK8" s="2">
        <f t="shared" si="9"/>
        <v>0</v>
      </c>
      <c r="BL8" s="2">
        <f t="shared" si="10"/>
        <v>0</v>
      </c>
      <c r="BM8" s="2">
        <f t="shared" si="11"/>
        <v>0</v>
      </c>
      <c r="BN8" s="2">
        <f t="shared" si="12"/>
        <v>0</v>
      </c>
      <c r="BO8" s="2">
        <f t="shared" si="37"/>
        <v>0</v>
      </c>
      <c r="BP8" s="2">
        <f t="shared" si="38"/>
        <v>0</v>
      </c>
      <c r="BQ8" s="2">
        <f t="shared" si="39"/>
        <v>0</v>
      </c>
      <c r="BR8" s="11">
        <f t="shared" si="40"/>
        <v>6.7651233799188554E-2</v>
      </c>
      <c r="BS8" s="17">
        <v>0</v>
      </c>
      <c r="BT8" s="17">
        <v>0</v>
      </c>
      <c r="BU8" s="12">
        <f>(BU$3*temperature!$I118+BU$4*temperature!$I118^2+BU$5*temperature!I118^6)*(K8/K$56)^$BW$1</f>
        <v>1.6861862555799019</v>
      </c>
      <c r="BV8" s="12">
        <f>(BV$3*temperature!$I118+BV$4*temperature!$I118^2+BV$5*temperature!J118^6)*(L8/L$56)^$BW$1</f>
        <v>1.0920197257086421</v>
      </c>
      <c r="BW8" s="12">
        <f>(BW$3*temperature!$I118+BW$4*temperature!$I118^2+BW$5*temperature!K118^6)*(M8/M$56)^$BW$1</f>
        <v>0.55280698926796135</v>
      </c>
      <c r="BX8" s="12">
        <f>(BX$3*temperature!$M118+BX$4*temperature!$M118^2+BX$5*temperature!$M118^6)*(K8/K$56)^$BW$1</f>
        <v>1.6861862555799019</v>
      </c>
      <c r="BY8" s="12">
        <f>(BY$3*temperature!$M118+BY$4*temperature!$M118^2+BY$5*temperature!$M118^6)*(L8/L$56)^$BW$1</f>
        <v>1.0920197257086421</v>
      </c>
      <c r="BZ8" s="12">
        <f>(BZ$3*temperature!$M118+BZ$4*temperature!$M118^2+BZ$5*temperature!$M118^6)*(M8/M$56)^$BW$1</f>
        <v>0.55280698926796135</v>
      </c>
      <c r="CA8" s="18">
        <f t="shared" si="13"/>
        <v>0</v>
      </c>
      <c r="CB8" s="18">
        <f t="shared" si="14"/>
        <v>0</v>
      </c>
      <c r="CC8" s="18">
        <f t="shared" si="15"/>
        <v>0</v>
      </c>
      <c r="CD8" s="18">
        <f t="shared" si="16"/>
        <v>0</v>
      </c>
      <c r="CE8" s="18">
        <f t="shared" si="17"/>
        <v>0</v>
      </c>
      <c r="CF8" s="18">
        <f t="shared" si="18"/>
        <v>0</v>
      </c>
    </row>
    <row r="9" spans="1:84" x14ac:dyDescent="0.3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41"/>
        <v>1.1472857576961815E-2</v>
      </c>
      <c r="F9" s="11">
        <f t="shared" si="19"/>
        <v>2.4002005327018905E-2</v>
      </c>
      <c r="G9" s="11">
        <f t="shared" si="20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21"/>
        <v>11284.699176235443</v>
      </c>
      <c r="L9" s="1">
        <f t="shared" si="1"/>
        <v>726.36697701802041</v>
      </c>
      <c r="M9" s="1">
        <f t="shared" si="2"/>
        <v>262.88992584406049</v>
      </c>
      <c r="N9" s="11">
        <f t="shared" si="42"/>
        <v>3.9754761794000393E-2</v>
      </c>
      <c r="O9" s="11">
        <f t="shared" si="22"/>
        <v>-4.9414636340145979E-3</v>
      </c>
      <c r="P9" s="11">
        <f t="shared" si="23"/>
        <v>4.0228159465534929E-2</v>
      </c>
      <c r="Q9" s="1">
        <v>2097.4392969999994</v>
      </c>
      <c r="R9" s="1"/>
      <c r="S9" s="1"/>
      <c r="T9" s="1">
        <f t="shared" si="24"/>
        <v>237.29090404547492</v>
      </c>
      <c r="U9" s="1"/>
      <c r="V9" s="1"/>
      <c r="W9" s="11">
        <f t="shared" si="43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25"/>
        <v>2.7826587622513963</v>
      </c>
      <c r="AD9" s="12"/>
      <c r="AE9" s="12"/>
      <c r="AF9" s="11">
        <f t="shared" si="44"/>
        <v>-6.6199255029035786E-3</v>
      </c>
      <c r="AG9" s="11"/>
      <c r="AH9" s="11"/>
      <c r="AI9" s="1">
        <f t="shared" si="45"/>
        <v>15253.246420325468</v>
      </c>
      <c r="AJ9" s="1">
        <f t="shared" si="46"/>
        <v>1681.5973521649007</v>
      </c>
      <c r="AK9" s="1">
        <f t="shared" si="47"/>
        <v>530.60137698654785</v>
      </c>
      <c r="AL9" s="14">
        <f t="shared" si="26"/>
        <v>5.8459526861269593</v>
      </c>
      <c r="AM9" s="14">
        <f t="shared" si="27"/>
        <v>0.70456686728368834</v>
      </c>
      <c r="AN9" s="14">
        <f t="shared" si="28"/>
        <v>0.3035669753117084</v>
      </c>
      <c r="AO9" s="11">
        <f t="shared" si="48"/>
        <v>2.0621120954280148E-2</v>
      </c>
      <c r="AP9" s="11">
        <f t="shared" si="29"/>
        <v>2.5977173653231045E-2</v>
      </c>
      <c r="AQ9" s="11">
        <f t="shared" si="30"/>
        <v>2.3564574154817608E-2</v>
      </c>
      <c r="AR9" s="1">
        <f t="shared" si="49"/>
        <v>8292.059544327125</v>
      </c>
      <c r="AS9" s="1">
        <f t="shared" si="50"/>
        <v>932.64605335154022</v>
      </c>
      <c r="AT9" s="1">
        <f t="shared" si="51"/>
        <v>298.20656550399173</v>
      </c>
      <c r="AU9" s="1">
        <f t="shared" si="52"/>
        <v>1658.4119088654252</v>
      </c>
      <c r="AV9" s="1">
        <f t="shared" si="53"/>
        <v>186.52921067030806</v>
      </c>
      <c r="AW9" s="1">
        <f t="shared" si="54"/>
        <v>59.641313100798349</v>
      </c>
      <c r="AX9" s="1">
        <f t="shared" si="31"/>
        <v>8469.0378868422667</v>
      </c>
      <c r="AY9" s="1">
        <f t="shared" si="5"/>
        <v>598.40339243214942</v>
      </c>
      <c r="AZ9" s="1">
        <f t="shared" si="6"/>
        <v>208.19530628042756</v>
      </c>
      <c r="BA9" s="1">
        <f t="shared" si="32"/>
        <v>7084.1401665527183</v>
      </c>
      <c r="BB9" s="1">
        <f t="shared" si="33"/>
        <v>7972.6634990587372</v>
      </c>
      <c r="BC9" s="1">
        <f t="shared" si="34"/>
        <v>6117.212933657921</v>
      </c>
      <c r="BD9" s="1">
        <f t="shared" si="35"/>
        <v>0</v>
      </c>
      <c r="BE9" s="2">
        <v>0</v>
      </c>
      <c r="BF9" s="2">
        <v>0</v>
      </c>
      <c r="BG9" s="2">
        <v>0</v>
      </c>
      <c r="BH9" s="2">
        <f t="shared" si="7"/>
        <v>0</v>
      </c>
      <c r="BI9" s="2">
        <f t="shared" si="36"/>
        <v>0</v>
      </c>
      <c r="BJ9" s="2">
        <f t="shared" si="8"/>
        <v>0</v>
      </c>
      <c r="BK9" s="2">
        <f t="shared" si="9"/>
        <v>0</v>
      </c>
      <c r="BL9" s="2">
        <f t="shared" si="10"/>
        <v>0</v>
      </c>
      <c r="BM9" s="2">
        <f t="shared" si="11"/>
        <v>0</v>
      </c>
      <c r="BN9" s="2">
        <f t="shared" si="12"/>
        <v>0</v>
      </c>
      <c r="BO9" s="2">
        <f t="shared" si="37"/>
        <v>0</v>
      </c>
      <c r="BP9" s="2">
        <f t="shared" si="38"/>
        <v>0</v>
      </c>
      <c r="BQ9" s="2">
        <f t="shared" si="39"/>
        <v>0</v>
      </c>
      <c r="BR9" s="11">
        <f t="shared" si="40"/>
        <v>5.7450470942512738E-2</v>
      </c>
      <c r="BS9" s="17">
        <v>0</v>
      </c>
      <c r="BT9" s="17">
        <v>0</v>
      </c>
      <c r="BU9" s="12">
        <f>(BU$3*temperature!$I119+BU$4*temperature!$I119^2+BU$5*temperature!I119^6)*(K9/K$56)^$BW$1</f>
        <v>1.7113899791285023</v>
      </c>
      <c r="BV9" s="12">
        <f>(BV$3*temperature!$I119+BV$4*temperature!$I119^2+BV$5*temperature!J119^6)*(L9/L$56)^$BW$1</f>
        <v>1.1197996486575579</v>
      </c>
      <c r="BW9" s="12">
        <f>(BW$3*temperature!$I119+BW$4*temperature!$I119^2+BW$5*temperature!K119^6)*(M9/M$56)^$BW$1</f>
        <v>0.55978510961310679</v>
      </c>
      <c r="BX9" s="12">
        <f>(BX$3*temperature!$M119+BX$4*temperature!$M119^2+BX$5*temperature!$M119^6)*(K9/K$56)^$BW$1</f>
        <v>1.7113899791285023</v>
      </c>
      <c r="BY9" s="12">
        <f>(BY$3*temperature!$M119+BY$4*temperature!$M119^2+BY$5*temperature!$M119^6)*(L9/L$56)^$BW$1</f>
        <v>1.1197996486575579</v>
      </c>
      <c r="BZ9" s="12">
        <f>(BZ$3*temperature!$M119+BZ$4*temperature!$M119^2+BZ$5*temperature!$M119^6)*(M9/M$56)^$BW$1</f>
        <v>0.55978510961310679</v>
      </c>
      <c r="CA9" s="18">
        <f t="shared" si="13"/>
        <v>0</v>
      </c>
      <c r="CB9" s="18">
        <f t="shared" si="14"/>
        <v>0</v>
      </c>
      <c r="CC9" s="18">
        <f t="shared" si="15"/>
        <v>0</v>
      </c>
      <c r="CD9" s="18">
        <f t="shared" si="16"/>
        <v>0</v>
      </c>
      <c r="CE9" s="18">
        <f t="shared" si="17"/>
        <v>0</v>
      </c>
      <c r="CF9" s="18">
        <f t="shared" si="18"/>
        <v>0</v>
      </c>
    </row>
    <row r="10" spans="1:84" x14ac:dyDescent="0.3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41"/>
        <v>1.1221189204017934E-2</v>
      </c>
      <c r="F10" s="11">
        <f t="shared" si="19"/>
        <v>2.3075207768730399E-2</v>
      </c>
      <c r="G10" s="11">
        <f t="shared" si="20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21"/>
        <v>11870.775933907267</v>
      </c>
      <c r="L10" s="1">
        <f t="shared" si="1"/>
        <v>779.29728031109732</v>
      </c>
      <c r="M10" s="1">
        <f t="shared" si="2"/>
        <v>272.17348556962401</v>
      </c>
      <c r="N10" s="11">
        <f t="shared" si="42"/>
        <v>5.1935523359457392E-2</v>
      </c>
      <c r="O10" s="11">
        <f t="shared" si="22"/>
        <v>7.2869919706941344E-2</v>
      </c>
      <c r="P10" s="11">
        <f t="shared" si="23"/>
        <v>3.5313486037005015E-2</v>
      </c>
      <c r="Q10" s="1">
        <v>2194.1947959999998</v>
      </c>
      <c r="R10" s="1"/>
      <c r="S10" s="1"/>
      <c r="T10" s="1">
        <f t="shared" si="24"/>
        <v>233.36277932201324</v>
      </c>
      <c r="U10" s="1"/>
      <c r="V10" s="1"/>
      <c r="W10" s="11">
        <f t="shared" si="43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25"/>
        <v>2.7947889818749663</v>
      </c>
      <c r="AD10" s="12"/>
      <c r="AE10" s="12"/>
      <c r="AF10" s="11">
        <f t="shared" si="44"/>
        <v>4.359219243165624E-3</v>
      </c>
      <c r="AG10" s="11"/>
      <c r="AH10" s="11"/>
      <c r="AI10" s="1">
        <f t="shared" si="45"/>
        <v>15386.333687158345</v>
      </c>
      <c r="AJ10" s="1">
        <f t="shared" si="46"/>
        <v>1699.9668276187188</v>
      </c>
      <c r="AK10" s="1">
        <f t="shared" si="47"/>
        <v>537.18255238869142</v>
      </c>
      <c r="AL10" s="14">
        <f t="shared" si="26"/>
        <v>5.9665027835605819</v>
      </c>
      <c r="AM10" s="14">
        <f t="shared" si="27"/>
        <v>0.72286952314542974</v>
      </c>
      <c r="AN10" s="14">
        <f t="shared" si="28"/>
        <v>0.31072040181239485</v>
      </c>
      <c r="AO10" s="11">
        <f t="shared" si="48"/>
        <v>2.0621120954280148E-2</v>
      </c>
      <c r="AP10" s="11">
        <f t="shared" si="29"/>
        <v>2.5977173653231045E-2</v>
      </c>
      <c r="AQ10" s="11">
        <f t="shared" si="30"/>
        <v>2.3564574154817608E-2</v>
      </c>
      <c r="AR10" s="1">
        <f t="shared" si="49"/>
        <v>8553.7876507887431</v>
      </c>
      <c r="AS10" s="1">
        <f t="shared" si="50"/>
        <v>976.61702321789789</v>
      </c>
      <c r="AT10" s="1">
        <f t="shared" si="51"/>
        <v>312.01186130975947</v>
      </c>
      <c r="AU10" s="1">
        <f t="shared" si="52"/>
        <v>1710.7575301577488</v>
      </c>
      <c r="AV10" s="1">
        <f t="shared" si="53"/>
        <v>195.32340464357958</v>
      </c>
      <c r="AW10" s="1">
        <f t="shared" si="54"/>
        <v>62.402372261951896</v>
      </c>
      <c r="AX10" s="1">
        <f t="shared" si="31"/>
        <v>8639.4076572490994</v>
      </c>
      <c r="AY10" s="1">
        <f t="shared" si="5"/>
        <v>612.48283186490301</v>
      </c>
      <c r="AZ10" s="1">
        <f t="shared" si="6"/>
        <v>212.58856373957593</v>
      </c>
      <c r="BA10" s="1">
        <f t="shared" si="32"/>
        <v>7179.4084230486624</v>
      </c>
      <c r="BB10" s="1">
        <f t="shared" si="33"/>
        <v>8186.2998848025645</v>
      </c>
      <c r="BC10" s="1">
        <f t="shared" si="34"/>
        <v>6292.6563697956881</v>
      </c>
      <c r="BD10" s="1">
        <f t="shared" si="35"/>
        <v>0</v>
      </c>
      <c r="BE10" s="2">
        <v>0</v>
      </c>
      <c r="BF10" s="2">
        <v>0</v>
      </c>
      <c r="BG10" s="2">
        <v>0</v>
      </c>
      <c r="BH10" s="2">
        <f t="shared" si="7"/>
        <v>0</v>
      </c>
      <c r="BI10" s="2">
        <f t="shared" si="36"/>
        <v>0</v>
      </c>
      <c r="BJ10" s="2">
        <f t="shared" si="8"/>
        <v>0</v>
      </c>
      <c r="BK10" s="2">
        <f t="shared" si="9"/>
        <v>0</v>
      </c>
      <c r="BL10" s="2">
        <f t="shared" si="10"/>
        <v>0</v>
      </c>
      <c r="BM10" s="2">
        <f t="shared" si="11"/>
        <v>0</v>
      </c>
      <c r="BN10" s="2">
        <f t="shared" si="12"/>
        <v>0</v>
      </c>
      <c r="BO10" s="2">
        <f t="shared" si="37"/>
        <v>0</v>
      </c>
      <c r="BP10" s="2">
        <f t="shared" si="38"/>
        <v>0</v>
      </c>
      <c r="BQ10" s="2">
        <f t="shared" si="39"/>
        <v>0</v>
      </c>
      <c r="BR10" s="11">
        <f t="shared" si="40"/>
        <v>7.5046453543986508E-2</v>
      </c>
      <c r="BS10" s="17">
        <v>0</v>
      </c>
      <c r="BT10" s="17">
        <v>0</v>
      </c>
      <c r="BU10" s="12">
        <f>(BU$3*temperature!$I120+BU$4*temperature!$I120^2+BU$5*temperature!I120^6)*(K10/K$56)^$BW$1</f>
        <v>1.7321043556078968</v>
      </c>
      <c r="BV10" s="12">
        <f>(BV$3*temperature!$I120+BV$4*temperature!$I120^2+BV$5*temperature!J120^6)*(L10/L$56)^$BW$1</f>
        <v>1.1269603865721578</v>
      </c>
      <c r="BW10" s="12">
        <f>(BW$3*temperature!$I120+BW$4*temperature!$I120^2+BW$5*temperature!K120^6)*(M10/M$56)^$BW$1</f>
        <v>0.56752802001211444</v>
      </c>
      <c r="BX10" s="12">
        <f>(BX$3*temperature!$M120+BX$4*temperature!$M120^2+BX$5*temperature!$M120^6)*(K10/K$56)^$BW$1</f>
        <v>1.7321043556078968</v>
      </c>
      <c r="BY10" s="12">
        <f>(BY$3*temperature!$M120+BY$4*temperature!$M120^2+BY$5*temperature!$M120^6)*(L10/L$56)^$BW$1</f>
        <v>1.1269603865721578</v>
      </c>
      <c r="BZ10" s="12">
        <f>(BZ$3*temperature!$M120+BZ$4*temperature!$M120^2+BZ$5*temperature!$M120^6)*(M10/M$56)^$BW$1</f>
        <v>0.56752802001211444</v>
      </c>
      <c r="CA10" s="18">
        <f t="shared" si="13"/>
        <v>0</v>
      </c>
      <c r="CB10" s="18">
        <f t="shared" si="14"/>
        <v>0</v>
      </c>
      <c r="CC10" s="18">
        <f t="shared" si="15"/>
        <v>0</v>
      </c>
      <c r="CD10" s="18">
        <f t="shared" si="16"/>
        <v>0</v>
      </c>
      <c r="CE10" s="18">
        <f t="shared" si="17"/>
        <v>0</v>
      </c>
      <c r="CF10" s="18">
        <f t="shared" si="18"/>
        <v>0</v>
      </c>
    </row>
    <row r="11" spans="1:84" x14ac:dyDescent="0.3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41"/>
        <v>1.0843849345893997E-2</v>
      </c>
      <c r="F11" s="11">
        <f t="shared" si="19"/>
        <v>2.3218792043280922E-2</v>
      </c>
      <c r="G11" s="11">
        <f t="shared" si="20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21"/>
        <v>12399.656778314171</v>
      </c>
      <c r="L11" s="1">
        <f t="shared" si="1"/>
        <v>830.23461070803955</v>
      </c>
      <c r="M11" s="1">
        <f t="shared" si="2"/>
        <v>291.52074910797808</v>
      </c>
      <c r="N11" s="11">
        <f t="shared" si="42"/>
        <v>4.4553182315254292E-2</v>
      </c>
      <c r="O11" s="11">
        <f t="shared" si="22"/>
        <v>6.5363156890022589E-2</v>
      </c>
      <c r="P11" s="11">
        <f t="shared" si="23"/>
        <v>7.1084306753329551E-2</v>
      </c>
      <c r="Q11" s="1">
        <v>2371.6535028912936</v>
      </c>
      <c r="R11" s="1"/>
      <c r="S11" s="1"/>
      <c r="T11" s="1">
        <f t="shared" si="24"/>
        <v>238.88727562627687</v>
      </c>
      <c r="U11" s="1"/>
      <c r="V11" s="1"/>
      <c r="W11" s="11">
        <f t="shared" si="43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25"/>
        <v>2.697524745164531</v>
      </c>
      <c r="AD11" s="12"/>
      <c r="AE11" s="12"/>
      <c r="AF11" s="11">
        <f t="shared" si="44"/>
        <v>-3.4801996623438303E-2</v>
      </c>
      <c r="AG11" s="11"/>
      <c r="AH11" s="11"/>
      <c r="AI11" s="1">
        <f t="shared" si="45"/>
        <v>15558.457848600259</v>
      </c>
      <c r="AJ11" s="1">
        <f t="shared" si="46"/>
        <v>1725.2935495004265</v>
      </c>
      <c r="AK11" s="1">
        <f t="shared" si="47"/>
        <v>545.86666941177418</v>
      </c>
      <c r="AL11" s="14">
        <f t="shared" si="26"/>
        <v>6.0895387591344337</v>
      </c>
      <c r="AM11" s="14">
        <f t="shared" si="27"/>
        <v>0.74164763027680691</v>
      </c>
      <c r="AN11" s="14">
        <f t="shared" si="28"/>
        <v>0.31804239576231774</v>
      </c>
      <c r="AO11" s="11">
        <f t="shared" si="48"/>
        <v>2.0621120954280148E-2</v>
      </c>
      <c r="AP11" s="11">
        <f t="shared" si="29"/>
        <v>2.5977173653231045E-2</v>
      </c>
      <c r="AQ11" s="11">
        <f t="shared" si="30"/>
        <v>2.3564574154817608E-2</v>
      </c>
      <c r="AR11" s="1">
        <f t="shared" si="49"/>
        <v>8825.4438169729783</v>
      </c>
      <c r="AS11" s="1">
        <f t="shared" si="50"/>
        <v>1023.5788535981193</v>
      </c>
      <c r="AT11" s="1">
        <f t="shared" si="51"/>
        <v>326.75739099029039</v>
      </c>
      <c r="AU11" s="1">
        <f t="shared" si="52"/>
        <v>1765.0887633945958</v>
      </c>
      <c r="AV11" s="1">
        <f t="shared" si="53"/>
        <v>204.71577071962386</v>
      </c>
      <c r="AW11" s="1">
        <f t="shared" si="54"/>
        <v>65.351478198058075</v>
      </c>
      <c r="AX11" s="1">
        <f t="shared" si="31"/>
        <v>8818.1601927874581</v>
      </c>
      <c r="AY11" s="1">
        <f t="shared" si="5"/>
        <v>627.3680926477366</v>
      </c>
      <c r="AZ11" s="1">
        <f t="shared" si="6"/>
        <v>217.2258707000897</v>
      </c>
      <c r="BA11" s="1">
        <f t="shared" si="32"/>
        <v>7273.6577635780595</v>
      </c>
      <c r="BB11" s="1">
        <f t="shared" si="33"/>
        <v>8407.7178793630119</v>
      </c>
      <c r="BC11" s="1">
        <f t="shared" si="34"/>
        <v>6475.328763842509</v>
      </c>
      <c r="BD11" s="1">
        <f t="shared" si="35"/>
        <v>0</v>
      </c>
      <c r="BE11" s="2">
        <v>0</v>
      </c>
      <c r="BF11" s="2">
        <v>0</v>
      </c>
      <c r="BG11" s="2">
        <v>0</v>
      </c>
      <c r="BH11" s="2">
        <f t="shared" si="7"/>
        <v>0</v>
      </c>
      <c r="BI11" s="2">
        <f t="shared" si="36"/>
        <v>0</v>
      </c>
      <c r="BJ11" s="2">
        <f t="shared" si="8"/>
        <v>0</v>
      </c>
      <c r="BK11" s="2">
        <f t="shared" si="9"/>
        <v>0</v>
      </c>
      <c r="BL11" s="2">
        <f t="shared" si="10"/>
        <v>0</v>
      </c>
      <c r="BM11" s="2">
        <f t="shared" si="11"/>
        <v>0</v>
      </c>
      <c r="BN11" s="2">
        <f t="shared" si="12"/>
        <v>0</v>
      </c>
      <c r="BO11" s="2">
        <f t="shared" si="37"/>
        <v>0</v>
      </c>
      <c r="BP11" s="2">
        <f t="shared" si="38"/>
        <v>0</v>
      </c>
      <c r="BQ11" s="2">
        <f t="shared" si="39"/>
        <v>0</v>
      </c>
      <c r="BR11" s="11">
        <f t="shared" si="40"/>
        <v>6.8693189053533804E-2</v>
      </c>
      <c r="BS11" s="17">
        <v>0</v>
      </c>
      <c r="BT11" s="17">
        <v>0</v>
      </c>
      <c r="BU11" s="12">
        <f>(BU$3*temperature!$I121+BU$4*temperature!$I121^2+BU$5*temperature!I121^6)*(K11/K$56)^$BW$1</f>
        <v>1.756406192174006</v>
      </c>
      <c r="BV11" s="12">
        <f>(BV$3*temperature!$I121+BV$4*temperature!$I121^2+BV$5*temperature!J121^6)*(L11/L$56)^$BW$1</f>
        <v>1.1362821475115519</v>
      </c>
      <c r="BW11" s="12">
        <f>(BW$3*temperature!$I121+BW$4*temperature!$I121^2+BW$5*temperature!K121^6)*(M11/M$56)^$BW$1</f>
        <v>0.57053228780317367</v>
      </c>
      <c r="BX11" s="12">
        <f>(BX$3*temperature!$M121+BX$4*temperature!$M121^2+BX$5*temperature!$M121^6)*(K11/K$56)^$BW$1</f>
        <v>1.756406192174006</v>
      </c>
      <c r="BY11" s="12">
        <f>(BY$3*temperature!$M121+BY$4*temperature!$M121^2+BY$5*temperature!$M121^6)*(L11/L$56)^$BW$1</f>
        <v>1.1362821475115519</v>
      </c>
      <c r="BZ11" s="12">
        <f>(BZ$3*temperature!$M121+BZ$4*temperature!$M121^2+BZ$5*temperature!$M121^6)*(M11/M$56)^$BW$1</f>
        <v>0.57053228780317367</v>
      </c>
      <c r="CA11" s="18">
        <f t="shared" si="13"/>
        <v>0</v>
      </c>
      <c r="CB11" s="18">
        <f t="shared" si="14"/>
        <v>0</v>
      </c>
      <c r="CC11" s="18">
        <f t="shared" si="15"/>
        <v>0</v>
      </c>
      <c r="CD11" s="18">
        <f t="shared" si="16"/>
        <v>0</v>
      </c>
      <c r="CE11" s="18">
        <f t="shared" si="17"/>
        <v>0</v>
      </c>
      <c r="CF11" s="18">
        <f t="shared" si="18"/>
        <v>0</v>
      </c>
    </row>
    <row r="12" spans="1:84" x14ac:dyDescent="0.3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41"/>
        <v>9.8726777694839729E-3</v>
      </c>
      <c r="F12" s="11">
        <f t="shared" si="19"/>
        <v>2.472733384280823E-2</v>
      </c>
      <c r="G12" s="11">
        <f t="shared" si="20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21"/>
        <v>12996.075816765251</v>
      </c>
      <c r="L12" s="1">
        <f t="shared" si="1"/>
        <v>854.85668859617681</v>
      </c>
      <c r="M12" s="1">
        <f t="shared" si="2"/>
        <v>291.12409350119117</v>
      </c>
      <c r="N12" s="11">
        <f t="shared" si="42"/>
        <v>4.8099640910558072E-2</v>
      </c>
      <c r="O12" s="11">
        <f t="shared" si="22"/>
        <v>2.9656771195239795E-2</v>
      </c>
      <c r="P12" s="11">
        <f t="shared" si="23"/>
        <v>-1.3606427947260302E-3</v>
      </c>
      <c r="Q12" s="1">
        <v>2485.4318011903943</v>
      </c>
      <c r="R12" s="1"/>
      <c r="S12" s="1"/>
      <c r="T12" s="1">
        <f t="shared" si="24"/>
        <v>236.5235749850483</v>
      </c>
      <c r="U12" s="1"/>
      <c r="V12" s="1"/>
      <c r="W12" s="11">
        <f t="shared" si="43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25"/>
        <v>2.6878367624889457</v>
      </c>
      <c r="AD12" s="12"/>
      <c r="AE12" s="12"/>
      <c r="AF12" s="11">
        <f t="shared" si="44"/>
        <v>-3.5914342187042259E-3</v>
      </c>
      <c r="AG12" s="11"/>
      <c r="AH12" s="11"/>
      <c r="AI12" s="1">
        <f t="shared" si="45"/>
        <v>15767.700827134828</v>
      </c>
      <c r="AJ12" s="1">
        <f t="shared" si="46"/>
        <v>1757.4799652700076</v>
      </c>
      <c r="AK12" s="1">
        <f t="shared" si="47"/>
        <v>556.63148066865483</v>
      </c>
      <c r="AL12" s="14">
        <f t="shared" si="26"/>
        <v>6.2151118744423215</v>
      </c>
      <c r="AM12" s="14">
        <f t="shared" si="27"/>
        <v>0.76091353955801477</v>
      </c>
      <c r="AN12" s="14">
        <f t="shared" si="28"/>
        <v>0.32553692938163475</v>
      </c>
      <c r="AO12" s="11">
        <f t="shared" si="48"/>
        <v>2.0621120954280148E-2</v>
      </c>
      <c r="AP12" s="11">
        <f t="shared" si="29"/>
        <v>2.5977173653231045E-2</v>
      </c>
      <c r="AQ12" s="11">
        <f t="shared" si="30"/>
        <v>2.3564574154817608E-2</v>
      </c>
      <c r="AR12" s="1">
        <f t="shared" si="49"/>
        <v>9102.7951347293456</v>
      </c>
      <c r="AS12" s="1">
        <f t="shared" si="50"/>
        <v>1074.8581088250889</v>
      </c>
      <c r="AT12" s="1">
        <f t="shared" si="51"/>
        <v>342.49754863160757</v>
      </c>
      <c r="AU12" s="1">
        <f t="shared" si="52"/>
        <v>1820.5590269458692</v>
      </c>
      <c r="AV12" s="1">
        <f t="shared" si="53"/>
        <v>214.9716217650178</v>
      </c>
      <c r="AW12" s="1">
        <f t="shared" si="54"/>
        <v>68.49950972632152</v>
      </c>
      <c r="AX12" s="1">
        <f t="shared" si="31"/>
        <v>9006.3656668569765</v>
      </c>
      <c r="AY12" s="1">
        <f t="shared" si="5"/>
        <v>642.90075877824529</v>
      </c>
      <c r="AZ12" s="1">
        <f t="shared" si="6"/>
        <v>222.10988621313717</v>
      </c>
      <c r="BA12" s="1">
        <f t="shared" si="32"/>
        <v>7362.5438274669214</v>
      </c>
      <c r="BB12" s="1">
        <f t="shared" si="33"/>
        <v>8648.3297303691324</v>
      </c>
      <c r="BC12" s="1">
        <f t="shared" si="34"/>
        <v>6665.4331489365359</v>
      </c>
      <c r="BD12" s="1">
        <f t="shared" si="35"/>
        <v>0</v>
      </c>
      <c r="BE12" s="2">
        <v>0</v>
      </c>
      <c r="BF12" s="2">
        <v>0</v>
      </c>
      <c r="BG12" s="2">
        <v>0</v>
      </c>
      <c r="BH12" s="2">
        <f t="shared" si="7"/>
        <v>0</v>
      </c>
      <c r="BI12" s="2">
        <f t="shared" si="36"/>
        <v>0</v>
      </c>
      <c r="BJ12" s="2">
        <f t="shared" si="8"/>
        <v>0</v>
      </c>
      <c r="BK12" s="2">
        <f t="shared" si="9"/>
        <v>0</v>
      </c>
      <c r="BL12" s="2">
        <f t="shared" si="10"/>
        <v>0</v>
      </c>
      <c r="BM12" s="2">
        <f t="shared" si="11"/>
        <v>0</v>
      </c>
      <c r="BN12" s="2">
        <f t="shared" si="12"/>
        <v>0</v>
      </c>
      <c r="BO12" s="2">
        <f t="shared" si="37"/>
        <v>0</v>
      </c>
      <c r="BP12" s="2">
        <f t="shared" si="38"/>
        <v>0</v>
      </c>
      <c r="BQ12" s="2">
        <f t="shared" si="39"/>
        <v>0</v>
      </c>
      <c r="BR12" s="11">
        <f t="shared" si="40"/>
        <v>6.5035237962948605E-2</v>
      </c>
      <c r="BS12" s="17">
        <v>0</v>
      </c>
      <c r="BT12" s="17">
        <v>0</v>
      </c>
      <c r="BU12" s="12">
        <f>(BU$3*temperature!$I122+BU$4*temperature!$I122^2+BU$5*temperature!I122^6)*(K12/K$56)^$BW$1</f>
        <v>1.7797902719809109</v>
      </c>
      <c r="BV12" s="12">
        <f>(BV$3*temperature!$I122+BV$4*temperature!$I122^2+BV$5*temperature!J122^6)*(L12/L$56)^$BW$1</f>
        <v>1.1556085870870052</v>
      </c>
      <c r="BW12" s="12">
        <f>(BW$3*temperature!$I122+BW$4*temperature!$I122^2+BW$5*temperature!K122^6)*(M12/M$56)^$BW$1</f>
        <v>0.5836984821392498</v>
      </c>
      <c r="BX12" s="12">
        <f>(BX$3*temperature!$M122+BX$4*temperature!$M122^2+BX$5*temperature!$M122^6)*(K12/K$56)^$BW$1</f>
        <v>1.7797902719809109</v>
      </c>
      <c r="BY12" s="12">
        <f>(BY$3*temperature!$M122+BY$4*temperature!$M122^2+BY$5*temperature!$M122^6)*(L12/L$56)^$BW$1</f>
        <v>1.1556085870870052</v>
      </c>
      <c r="BZ12" s="12">
        <f>(BZ$3*temperature!$M122+BZ$4*temperature!$M122^2+BZ$5*temperature!$M122^6)*(M12/M$56)^$BW$1</f>
        <v>0.5836984821392498</v>
      </c>
      <c r="CA12" s="18">
        <f t="shared" si="13"/>
        <v>0</v>
      </c>
      <c r="CB12" s="18">
        <f t="shared" si="14"/>
        <v>0</v>
      </c>
      <c r="CC12" s="18">
        <f t="shared" si="15"/>
        <v>0</v>
      </c>
      <c r="CD12" s="18">
        <f t="shared" si="16"/>
        <v>0</v>
      </c>
      <c r="CE12" s="18">
        <f t="shared" si="17"/>
        <v>0</v>
      </c>
      <c r="CF12" s="18">
        <f t="shared" si="18"/>
        <v>0</v>
      </c>
    </row>
    <row r="13" spans="1:84" x14ac:dyDescent="0.3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41"/>
        <v>9.0378292223478596E-3</v>
      </c>
      <c r="F13" s="11">
        <f t="shared" si="19"/>
        <v>2.3427753268803642E-2</v>
      </c>
      <c r="G13" s="11">
        <f t="shared" si="20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21"/>
        <v>13450.202697696455</v>
      </c>
      <c r="L13" s="1">
        <f t="shared" si="1"/>
        <v>867.65435758493743</v>
      </c>
      <c r="M13" s="1">
        <f t="shared" si="2"/>
        <v>297.73298924832733</v>
      </c>
      <c r="N13" s="11">
        <f t="shared" si="42"/>
        <v>3.4943385013603168E-2</v>
      </c>
      <c r="O13" s="11">
        <f t="shared" si="22"/>
        <v>1.4970543202716957E-2</v>
      </c>
      <c r="P13" s="11">
        <f t="shared" si="23"/>
        <v>2.2701301248050587E-2</v>
      </c>
      <c r="Q13" s="1">
        <v>2609.7598050683955</v>
      </c>
      <c r="R13" s="1"/>
      <c r="S13" s="1"/>
      <c r="T13" s="1">
        <f t="shared" si="24"/>
        <v>237.82038632290613</v>
      </c>
      <c r="U13" s="1"/>
      <c r="V13" s="1"/>
      <c r="W13" s="11">
        <f t="shared" si="43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25"/>
        <v>2.6711978739811997</v>
      </c>
      <c r="AD13" s="12"/>
      <c r="AE13" s="12"/>
      <c r="AF13" s="11">
        <f t="shared" si="44"/>
        <v>-6.1904386233404551E-3</v>
      </c>
      <c r="AG13" s="11"/>
      <c r="AH13" s="11"/>
      <c r="AI13" s="1">
        <f t="shared" si="45"/>
        <v>16011.489771367214</v>
      </c>
      <c r="AJ13" s="1">
        <f t="shared" si="46"/>
        <v>1796.7035905080247</v>
      </c>
      <c r="AK13" s="1">
        <f t="shared" si="47"/>
        <v>569.46784232811092</v>
      </c>
      <c r="AL13" s="14">
        <f t="shared" si="26"/>
        <v>6.3432744481495797</v>
      </c>
      <c r="AM13" s="14">
        <f t="shared" si="27"/>
        <v>0.78067992271020803</v>
      </c>
      <c r="AN13" s="14">
        <f t="shared" si="28"/>
        <v>0.33320806849417989</v>
      </c>
      <c r="AO13" s="11">
        <f t="shared" si="48"/>
        <v>2.0621120954280148E-2</v>
      </c>
      <c r="AP13" s="11">
        <f t="shared" si="29"/>
        <v>2.5977173653231045E-2</v>
      </c>
      <c r="AQ13" s="11">
        <f t="shared" si="30"/>
        <v>2.3564574154817608E-2</v>
      </c>
      <c r="AR13" s="1">
        <f t="shared" si="49"/>
        <v>9386.3761279839782</v>
      </c>
      <c r="AS13" s="1">
        <f t="shared" si="50"/>
        <v>1128.3706942022791</v>
      </c>
      <c r="AT13" s="1">
        <f t="shared" si="51"/>
        <v>359.2685772943359</v>
      </c>
      <c r="AU13" s="1">
        <f t="shared" si="52"/>
        <v>1877.2752255967957</v>
      </c>
      <c r="AV13" s="1">
        <f t="shared" si="53"/>
        <v>225.67413884045584</v>
      </c>
      <c r="AW13" s="1">
        <f t="shared" si="54"/>
        <v>71.853715458867185</v>
      </c>
      <c r="AX13" s="1">
        <f t="shared" si="31"/>
        <v>9203.760559634231</v>
      </c>
      <c r="AY13" s="1">
        <f t="shared" si="5"/>
        <v>659.45840740084213</v>
      </c>
      <c r="AZ13" s="1">
        <f t="shared" si="6"/>
        <v>227.24632364823489</v>
      </c>
      <c r="BA13" s="1">
        <f t="shared" si="32"/>
        <v>7446.7738057733495</v>
      </c>
      <c r="BB13" s="1">
        <f t="shared" si="33"/>
        <v>8885.7483924056814</v>
      </c>
      <c r="BC13" s="1">
        <f t="shared" si="34"/>
        <v>6862.698357477846</v>
      </c>
      <c r="BD13" s="1">
        <f t="shared" si="35"/>
        <v>0</v>
      </c>
      <c r="BE13" s="2">
        <v>0</v>
      </c>
      <c r="BF13" s="2">
        <v>0</v>
      </c>
      <c r="BG13" s="2">
        <v>0</v>
      </c>
      <c r="BH13" s="2">
        <f t="shared" si="7"/>
        <v>0</v>
      </c>
      <c r="BI13" s="2">
        <f t="shared" si="36"/>
        <v>0</v>
      </c>
      <c r="BJ13" s="2">
        <f t="shared" si="8"/>
        <v>0</v>
      </c>
      <c r="BK13" s="2">
        <f t="shared" si="9"/>
        <v>0</v>
      </c>
      <c r="BL13" s="2">
        <f t="shared" si="10"/>
        <v>0</v>
      </c>
      <c r="BM13" s="2">
        <f t="shared" si="11"/>
        <v>0</v>
      </c>
      <c r="BN13" s="2">
        <f t="shared" si="12"/>
        <v>0</v>
      </c>
      <c r="BO13" s="2">
        <f t="shared" si="37"/>
        <v>0</v>
      </c>
      <c r="BP13" s="2">
        <f t="shared" si="38"/>
        <v>0</v>
      </c>
      <c r="BQ13" s="2">
        <f t="shared" si="39"/>
        <v>0</v>
      </c>
      <c r="BR13" s="11">
        <f t="shared" si="40"/>
        <v>5.2772381868527701E-2</v>
      </c>
      <c r="BS13" s="17">
        <v>0</v>
      </c>
      <c r="BT13" s="17">
        <v>0</v>
      </c>
      <c r="BU13" s="12">
        <f>(BU$3*temperature!$I123+BU$4*temperature!$I123^2+BU$5*temperature!I123^6)*(K13/K$56)^$BW$1</f>
        <v>1.8094643433426716</v>
      </c>
      <c r="BV13" s="12">
        <f>(BV$3*temperature!$I123+BV$4*temperature!$I123^2+BV$5*temperature!J123^6)*(L13/L$56)^$BW$1</f>
        <v>1.1796266566785663</v>
      </c>
      <c r="BW13" s="12">
        <f>(BW$3*temperature!$I123+BW$4*temperature!$I123^2+BW$5*temperature!K123^6)*(M13/M$56)^$BW$1</f>
        <v>0.59364197905664207</v>
      </c>
      <c r="BX13" s="12">
        <f>(BX$3*temperature!$M123+BX$4*temperature!$M123^2+BX$5*temperature!$M123^6)*(K13/K$56)^$BW$1</f>
        <v>1.8094643433426716</v>
      </c>
      <c r="BY13" s="12">
        <f>(BY$3*temperature!$M123+BY$4*temperature!$M123^2+BY$5*temperature!$M123^6)*(L13/L$56)^$BW$1</f>
        <v>1.1796266566785663</v>
      </c>
      <c r="BZ13" s="12">
        <f>(BZ$3*temperature!$M123+BZ$4*temperature!$M123^2+BZ$5*temperature!$M123^6)*(M13/M$56)^$BW$1</f>
        <v>0.59364197905664207</v>
      </c>
      <c r="CA13" s="18">
        <f t="shared" si="13"/>
        <v>0</v>
      </c>
      <c r="CB13" s="18">
        <f t="shared" si="14"/>
        <v>0</v>
      </c>
      <c r="CC13" s="18">
        <f t="shared" si="15"/>
        <v>0</v>
      </c>
      <c r="CD13" s="18">
        <f t="shared" si="16"/>
        <v>0</v>
      </c>
      <c r="CE13" s="18">
        <f t="shared" si="17"/>
        <v>0</v>
      </c>
      <c r="CF13" s="18">
        <f t="shared" si="18"/>
        <v>0</v>
      </c>
    </row>
    <row r="14" spans="1:84" x14ac:dyDescent="0.3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41"/>
        <v>8.2734628686111922E-3</v>
      </c>
      <c r="F14" s="11">
        <f t="shared" si="19"/>
        <v>2.3486244164987902E-2</v>
      </c>
      <c r="G14" s="11">
        <f t="shared" si="20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21"/>
        <v>14147.198057643967</v>
      </c>
      <c r="L14" s="1">
        <f t="shared" si="1"/>
        <v>928.89338556550786</v>
      </c>
      <c r="M14" s="1">
        <f t="shared" si="2"/>
        <v>306.35141038049125</v>
      </c>
      <c r="N14" s="11">
        <f t="shared" si="42"/>
        <v>5.1820435395139697E-2</v>
      </c>
      <c r="O14" s="11">
        <f t="shared" si="22"/>
        <v>7.0579980893573202E-2</v>
      </c>
      <c r="P14" s="11">
        <f t="shared" si="23"/>
        <v>2.8946812894071527E-2</v>
      </c>
      <c r="Q14" s="1">
        <v>2771.6413588603582</v>
      </c>
      <c r="R14" s="1"/>
      <c r="S14" s="1"/>
      <c r="T14" s="1">
        <f t="shared" si="24"/>
        <v>238.15825215926691</v>
      </c>
      <c r="U14" s="1"/>
      <c r="V14" s="1"/>
      <c r="W14" s="11">
        <f t="shared" si="43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25"/>
        <v>2.6506134106401222</v>
      </c>
      <c r="AD14" s="12"/>
      <c r="AE14" s="12"/>
      <c r="AF14" s="11">
        <f t="shared" si="44"/>
        <v>-7.7060795613759225E-3</v>
      </c>
      <c r="AG14" s="11"/>
      <c r="AH14" s="11"/>
      <c r="AI14" s="1">
        <f t="shared" si="45"/>
        <v>16287.616019827288</v>
      </c>
      <c r="AJ14" s="1">
        <f t="shared" si="46"/>
        <v>1842.7073702976782</v>
      </c>
      <c r="AK14" s="1">
        <f t="shared" si="47"/>
        <v>584.37477355416706</v>
      </c>
      <c r="AL14" s="14">
        <f t="shared" si="26"/>
        <v>6.4740798777910671</v>
      </c>
      <c r="AM14" s="14">
        <f t="shared" si="27"/>
        <v>0.80095978063004214</v>
      </c>
      <c r="AN14" s="14">
        <f t="shared" si="28"/>
        <v>0.34105997473319455</v>
      </c>
      <c r="AO14" s="11">
        <f t="shared" si="48"/>
        <v>2.0621120954280148E-2</v>
      </c>
      <c r="AP14" s="11">
        <f t="shared" si="29"/>
        <v>2.5977173653231045E-2</v>
      </c>
      <c r="AQ14" s="11">
        <f t="shared" si="30"/>
        <v>2.3564574154817608E-2</v>
      </c>
      <c r="AR14" s="1">
        <f t="shared" si="49"/>
        <v>9676.3224057587577</v>
      </c>
      <c r="AS14" s="1">
        <f t="shared" si="50"/>
        <v>1185.3622500003498</v>
      </c>
      <c r="AT14" s="1">
        <f t="shared" si="51"/>
        <v>377.08070893414532</v>
      </c>
      <c r="AU14" s="1">
        <f t="shared" si="52"/>
        <v>1935.2644811517516</v>
      </c>
      <c r="AV14" s="1">
        <f t="shared" si="53"/>
        <v>237.07245000006998</v>
      </c>
      <c r="AW14" s="1">
        <f t="shared" si="54"/>
        <v>75.416141786829073</v>
      </c>
      <c r="AX14" s="1">
        <f t="shared" si="31"/>
        <v>9410.2107911620969</v>
      </c>
      <c r="AY14" s="1">
        <f t="shared" si="5"/>
        <v>676.869107751211</v>
      </c>
      <c r="AZ14" s="1">
        <f t="shared" si="6"/>
        <v>232.64446139990392</v>
      </c>
      <c r="BA14" s="1">
        <f t="shared" si="32"/>
        <v>7526.6328254188866</v>
      </c>
      <c r="BB14" s="1">
        <f t="shared" si="33"/>
        <v>9130.9497737573547</v>
      </c>
      <c r="BC14" s="1">
        <f t="shared" si="34"/>
        <v>7066.2524228381508</v>
      </c>
      <c r="BD14" s="1">
        <f t="shared" si="35"/>
        <v>0</v>
      </c>
      <c r="BE14" s="2">
        <v>0</v>
      </c>
      <c r="BF14" s="2">
        <v>0</v>
      </c>
      <c r="BG14" s="2">
        <v>0</v>
      </c>
      <c r="BH14" s="2">
        <f t="shared" si="7"/>
        <v>0</v>
      </c>
      <c r="BI14" s="2">
        <f t="shared" si="36"/>
        <v>0</v>
      </c>
      <c r="BJ14" s="2">
        <f t="shared" si="8"/>
        <v>0</v>
      </c>
      <c r="BK14" s="2">
        <f t="shared" si="9"/>
        <v>0</v>
      </c>
      <c r="BL14" s="2">
        <f t="shared" si="10"/>
        <v>0</v>
      </c>
      <c r="BM14" s="2">
        <f t="shared" si="11"/>
        <v>0</v>
      </c>
      <c r="BN14" s="2">
        <f t="shared" si="12"/>
        <v>0</v>
      </c>
      <c r="BO14" s="2">
        <f t="shared" si="37"/>
        <v>0</v>
      </c>
      <c r="BP14" s="2">
        <f t="shared" si="38"/>
        <v>0</v>
      </c>
      <c r="BQ14" s="2">
        <f t="shared" si="39"/>
        <v>0</v>
      </c>
      <c r="BR14" s="11">
        <f t="shared" si="40"/>
        <v>7.2294549261994828E-2</v>
      </c>
      <c r="BS14" s="17">
        <v>0</v>
      </c>
      <c r="BT14" s="17">
        <v>0</v>
      </c>
      <c r="BU14" s="12">
        <f>(BU$3*temperature!$I124+BU$4*temperature!$I124^2+BU$5*temperature!I124^6)*(K14/K$56)^$BW$1</f>
        <v>1.8324176295227228</v>
      </c>
      <c r="BV14" s="12">
        <f>(BV$3*temperature!$I124+BV$4*temperature!$I124^2+BV$5*temperature!J124^6)*(L14/L$56)^$BW$1</f>
        <v>1.1882822401186579</v>
      </c>
      <c r="BW14" s="12">
        <f>(BW$3*temperature!$I124+BW$4*temperature!$I124^2+BW$5*temperature!K124^6)*(M14/M$56)^$BW$1</f>
        <v>0.6028290269800336</v>
      </c>
      <c r="BX14" s="12">
        <f>(BX$3*temperature!$M124+BX$4*temperature!$M124^2+BX$5*temperature!$M124^6)*(K14/K$56)^$BW$1</f>
        <v>1.8324176295227228</v>
      </c>
      <c r="BY14" s="12">
        <f>(BY$3*temperature!$M124+BY$4*temperature!$M124^2+BY$5*temperature!$M124^6)*(L14/L$56)^$BW$1</f>
        <v>1.1882822401186579</v>
      </c>
      <c r="BZ14" s="12">
        <f>(BZ$3*temperature!$M124+BZ$4*temperature!$M124^2+BZ$5*temperature!$M124^6)*(M14/M$56)^$BW$1</f>
        <v>0.6028290269800336</v>
      </c>
      <c r="CA14" s="18">
        <f t="shared" si="13"/>
        <v>0</v>
      </c>
      <c r="CB14" s="18">
        <f t="shared" si="14"/>
        <v>0</v>
      </c>
      <c r="CC14" s="18">
        <f t="shared" si="15"/>
        <v>0</v>
      </c>
      <c r="CD14" s="18">
        <f t="shared" si="16"/>
        <v>0</v>
      </c>
      <c r="CE14" s="18">
        <f t="shared" si="17"/>
        <v>0</v>
      </c>
      <c r="CF14" s="18">
        <f t="shared" si="18"/>
        <v>0</v>
      </c>
    </row>
    <row r="15" spans="1:84" x14ac:dyDescent="0.3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41"/>
        <v>1.0355828525681954E-2</v>
      </c>
      <c r="F15" s="11">
        <f t="shared" si="19"/>
        <v>2.4178628693027893E-2</v>
      </c>
      <c r="G15" s="11">
        <f t="shared" si="20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21"/>
        <v>14860.457675322026</v>
      </c>
      <c r="L15" s="1">
        <f t="shared" si="1"/>
        <v>960.92249773698404</v>
      </c>
      <c r="M15" s="1">
        <f t="shared" si="2"/>
        <v>318.45456157543998</v>
      </c>
      <c r="N15" s="11">
        <f t="shared" si="42"/>
        <v>5.041702355277855E-2</v>
      </c>
      <c r="O15" s="11">
        <f t="shared" si="22"/>
        <v>3.4480934700570565E-2</v>
      </c>
      <c r="P15" s="11">
        <f t="shared" si="23"/>
        <v>3.9507411374135604E-2</v>
      </c>
      <c r="Q15" s="1">
        <v>2952.370692419564</v>
      </c>
      <c r="R15" s="1"/>
      <c r="S15" s="1"/>
      <c r="T15" s="1">
        <f t="shared" si="24"/>
        <v>239.03603915056789</v>
      </c>
      <c r="U15" s="1"/>
      <c r="V15" s="1"/>
      <c r="W15" s="11">
        <f t="shared" si="43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25"/>
        <v>2.6411173167387387</v>
      </c>
      <c r="AD15" s="12"/>
      <c r="AE15" s="12"/>
      <c r="AF15" s="11">
        <f t="shared" si="44"/>
        <v>-3.5826023754592651E-3</v>
      </c>
      <c r="AG15" s="11"/>
      <c r="AH15" s="11"/>
      <c r="AI15" s="1">
        <f t="shared" si="45"/>
        <v>16594.118898996312</v>
      </c>
      <c r="AJ15" s="1">
        <f t="shared" si="46"/>
        <v>1895.5090832679803</v>
      </c>
      <c r="AK15" s="1">
        <f t="shared" si="47"/>
        <v>601.35343798557938</v>
      </c>
      <c r="AL15" s="14">
        <f t="shared" si="26"/>
        <v>6.6075826620186682</v>
      </c>
      <c r="AM15" s="14">
        <f t="shared" si="27"/>
        <v>0.82176645194072262</v>
      </c>
      <c r="AN15" s="14">
        <f t="shared" si="28"/>
        <v>0.34909690779903513</v>
      </c>
      <c r="AO15" s="11">
        <f t="shared" si="48"/>
        <v>2.0621120954280148E-2</v>
      </c>
      <c r="AP15" s="11">
        <f t="shared" si="29"/>
        <v>2.5977173653231045E-2</v>
      </c>
      <c r="AQ15" s="11">
        <f t="shared" si="30"/>
        <v>2.3564574154817608E-2</v>
      </c>
      <c r="AR15" s="1">
        <f t="shared" si="49"/>
        <v>9994.7905533313224</v>
      </c>
      <c r="AS15" s="1">
        <f t="shared" si="50"/>
        <v>1246.6463148570547</v>
      </c>
      <c r="AT15" s="1">
        <f t="shared" si="51"/>
        <v>395.93208496619508</v>
      </c>
      <c r="AU15" s="1">
        <f t="shared" si="52"/>
        <v>1998.9581106662645</v>
      </c>
      <c r="AV15" s="1">
        <f t="shared" si="53"/>
        <v>249.32926297141094</v>
      </c>
      <c r="AW15" s="1">
        <f t="shared" si="54"/>
        <v>79.186416993239021</v>
      </c>
      <c r="AX15" s="1">
        <f t="shared" si="31"/>
        <v>9620.2945246347899</v>
      </c>
      <c r="AY15" s="1">
        <f t="shared" si="5"/>
        <v>695.05816500897242</v>
      </c>
      <c r="AZ15" s="1">
        <f t="shared" si="6"/>
        <v>238.31411447628528</v>
      </c>
      <c r="BA15" s="1">
        <f t="shared" si="32"/>
        <v>7622.9285694037726</v>
      </c>
      <c r="BB15" s="1">
        <f t="shared" si="33"/>
        <v>9389.7729151404055</v>
      </c>
      <c r="BC15" s="1">
        <f t="shared" si="34"/>
        <v>7275.0025811118694</v>
      </c>
      <c r="BD15" s="1">
        <f t="shared" si="35"/>
        <v>0</v>
      </c>
      <c r="BE15" s="2">
        <v>0</v>
      </c>
      <c r="BF15" s="2">
        <v>0</v>
      </c>
      <c r="BG15" s="2">
        <v>0</v>
      </c>
      <c r="BH15" s="2">
        <f t="shared" si="7"/>
        <v>0</v>
      </c>
      <c r="BI15" s="2">
        <f t="shared" si="36"/>
        <v>0</v>
      </c>
      <c r="BJ15" s="2">
        <f t="shared" si="8"/>
        <v>0</v>
      </c>
      <c r="BK15" s="2">
        <f t="shared" si="9"/>
        <v>0</v>
      </c>
      <c r="BL15" s="2">
        <f t="shared" si="10"/>
        <v>0</v>
      </c>
      <c r="BM15" s="2">
        <f t="shared" si="11"/>
        <v>0</v>
      </c>
      <c r="BN15" s="2">
        <f t="shared" si="12"/>
        <v>0</v>
      </c>
      <c r="BO15" s="2">
        <f t="shared" si="37"/>
        <v>0</v>
      </c>
      <c r="BP15" s="2">
        <f t="shared" si="38"/>
        <v>0</v>
      </c>
      <c r="BQ15" s="2">
        <f t="shared" si="39"/>
        <v>0</v>
      </c>
      <c r="BR15" s="11">
        <f t="shared" si="40"/>
        <v>6.9156537978306759E-2</v>
      </c>
      <c r="BS15" s="17">
        <v>0</v>
      </c>
      <c r="BT15" s="17">
        <v>0</v>
      </c>
      <c r="BU15" s="12">
        <f>(BU$3*temperature!$I125+BU$4*temperature!$I125^2+BU$5*temperature!I125^6)*(K15/K$56)^$BW$1</f>
        <v>1.8565169158902264</v>
      </c>
      <c r="BV15" s="12">
        <f>(BV$3*temperature!$I125+BV$4*temperature!$I125^2+BV$5*temperature!J125^6)*(L15/L$56)^$BW$1</f>
        <v>1.2074125559808797</v>
      </c>
      <c r="BW15" s="12">
        <f>(BW$3*temperature!$I125+BW$4*temperature!$I125^2+BW$5*temperature!K125^6)*(M15/M$56)^$BW$1</f>
        <v>0.61059148394067975</v>
      </c>
      <c r="BX15" s="12">
        <f>(BX$3*temperature!$M125+BX$4*temperature!$M125^2+BX$5*temperature!$M125^6)*(K15/K$56)^$BW$1</f>
        <v>1.8565169158902264</v>
      </c>
      <c r="BY15" s="12">
        <f>(BY$3*temperature!$M125+BY$4*temperature!$M125^2+BY$5*temperature!$M125^6)*(L15/L$56)^$BW$1</f>
        <v>1.2074125559808797</v>
      </c>
      <c r="BZ15" s="12">
        <f>(BZ$3*temperature!$M125+BZ$4*temperature!$M125^2+BZ$5*temperature!$M125^6)*(M15/M$56)^$BW$1</f>
        <v>0.61059148394067975</v>
      </c>
      <c r="CA15" s="18">
        <f t="shared" si="13"/>
        <v>0</v>
      </c>
      <c r="CB15" s="18">
        <f t="shared" si="14"/>
        <v>0</v>
      </c>
      <c r="CC15" s="18">
        <f t="shared" si="15"/>
        <v>0</v>
      </c>
      <c r="CD15" s="18">
        <f t="shared" si="16"/>
        <v>0</v>
      </c>
      <c r="CE15" s="18">
        <f t="shared" si="17"/>
        <v>0</v>
      </c>
      <c r="CF15" s="18">
        <f t="shared" si="18"/>
        <v>0</v>
      </c>
    </row>
    <row r="16" spans="1:84" x14ac:dyDescent="0.3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41"/>
        <v>9.0723766240810022E-3</v>
      </c>
      <c r="F16" s="11">
        <f t="shared" si="19"/>
        <v>2.4041911671104588E-2</v>
      </c>
      <c r="G16" s="11">
        <f t="shared" si="20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21"/>
        <v>15268.913327934199</v>
      </c>
      <c r="L16" s="1">
        <f t="shared" si="1"/>
        <v>1020.2942153499797</v>
      </c>
      <c r="M16" s="1">
        <f t="shared" si="2"/>
        <v>332.42707462745153</v>
      </c>
      <c r="N16" s="11">
        <f t="shared" si="42"/>
        <v>2.7486074893270152E-2</v>
      </c>
      <c r="O16" s="11">
        <f t="shared" si="22"/>
        <v>6.1786166681307542E-2</v>
      </c>
      <c r="P16" s="11">
        <f t="shared" si="23"/>
        <v>4.3876002224265687E-2</v>
      </c>
      <c r="Q16" s="1">
        <v>3224.0732506673107</v>
      </c>
      <c r="R16" s="1"/>
      <c r="S16" s="1"/>
      <c r="T16" s="1">
        <f t="shared" si="24"/>
        <v>251.76719217015059</v>
      </c>
      <c r="U16" s="1"/>
      <c r="V16" s="1"/>
      <c r="W16" s="11">
        <f t="shared" si="43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25"/>
        <v>2.6237360585832352</v>
      </c>
      <c r="AD16" s="12"/>
      <c r="AE16" s="12"/>
      <c r="AF16" s="11">
        <f t="shared" si="44"/>
        <v>-6.5810246464045319E-3</v>
      </c>
      <c r="AG16" s="11"/>
      <c r="AH16" s="11"/>
      <c r="AI16" s="1">
        <f t="shared" si="45"/>
        <v>16933.665119762947</v>
      </c>
      <c r="AJ16" s="1">
        <f t="shared" si="46"/>
        <v>1955.2874379125933</v>
      </c>
      <c r="AK16" s="1">
        <f t="shared" si="47"/>
        <v>620.40451118026056</v>
      </c>
      <c r="AL16" s="14">
        <f t="shared" si="26"/>
        <v>6.7438384233075599</v>
      </c>
      <c r="AM16" s="14">
        <f t="shared" si="27"/>
        <v>0.84311362176518634</v>
      </c>
      <c r="AN16" s="14">
        <f t="shared" si="28"/>
        <v>0.35732322777008302</v>
      </c>
      <c r="AO16" s="11">
        <f t="shared" si="48"/>
        <v>2.0621120954280148E-2</v>
      </c>
      <c r="AP16" s="11">
        <f t="shared" si="29"/>
        <v>2.5977173653231045E-2</v>
      </c>
      <c r="AQ16" s="11">
        <f t="shared" si="30"/>
        <v>2.3564574154817608E-2</v>
      </c>
      <c r="AR16" s="1">
        <f t="shared" si="49"/>
        <v>10316.573033869898</v>
      </c>
      <c r="AS16" s="1">
        <f t="shared" si="50"/>
        <v>1311.6926635051279</v>
      </c>
      <c r="AT16" s="1">
        <f t="shared" si="51"/>
        <v>415.83491446550767</v>
      </c>
      <c r="AU16" s="1">
        <f t="shared" si="52"/>
        <v>2063.3146067739794</v>
      </c>
      <c r="AV16" s="1">
        <f t="shared" si="53"/>
        <v>262.3385327010256</v>
      </c>
      <c r="AW16" s="1">
        <f t="shared" si="54"/>
        <v>83.166982893101533</v>
      </c>
      <c r="AX16" s="1">
        <f t="shared" si="31"/>
        <v>9840.7411877697832</v>
      </c>
      <c r="AY16" s="1">
        <f t="shared" si="5"/>
        <v>714.15461937161808</v>
      </c>
      <c r="AZ16" s="1">
        <f t="shared" si="6"/>
        <v>244.26151506043368</v>
      </c>
      <c r="BA16" s="1">
        <f t="shared" si="32"/>
        <v>7711.0879689737385</v>
      </c>
      <c r="BB16" s="1">
        <f t="shared" si="33"/>
        <v>9655.3466287042884</v>
      </c>
      <c r="BC16" s="1">
        <f t="shared" si="34"/>
        <v>7488.2362842626053</v>
      </c>
      <c r="BD16" s="1">
        <f t="shared" si="35"/>
        <v>0</v>
      </c>
      <c r="BE16" s="2">
        <v>0</v>
      </c>
      <c r="BF16" s="2">
        <v>0</v>
      </c>
      <c r="BG16" s="2">
        <v>0</v>
      </c>
      <c r="BH16" s="2">
        <f t="shared" si="7"/>
        <v>0</v>
      </c>
      <c r="BI16" s="2">
        <f t="shared" si="36"/>
        <v>0</v>
      </c>
      <c r="BJ16" s="2">
        <f t="shared" si="8"/>
        <v>0</v>
      </c>
      <c r="BK16" s="2">
        <f t="shared" si="9"/>
        <v>0</v>
      </c>
      <c r="BL16" s="2">
        <f t="shared" si="10"/>
        <v>0</v>
      </c>
      <c r="BM16" s="2">
        <f t="shared" si="11"/>
        <v>0</v>
      </c>
      <c r="BN16" s="2">
        <f t="shared" si="12"/>
        <v>0</v>
      </c>
      <c r="BO16" s="2">
        <f t="shared" si="37"/>
        <v>0</v>
      </c>
      <c r="BP16" s="2">
        <f t="shared" si="38"/>
        <v>0</v>
      </c>
      <c r="BQ16" s="2">
        <f t="shared" si="39"/>
        <v>0</v>
      </c>
      <c r="BR16" s="11">
        <f t="shared" si="40"/>
        <v>5.1440999330630149E-2</v>
      </c>
      <c r="BS16" s="17">
        <v>0</v>
      </c>
      <c r="BT16" s="17">
        <v>0</v>
      </c>
      <c r="BU16" s="12">
        <f>(BU$3*temperature!$I126+BU$4*temperature!$I126^2+BU$5*temperature!I126^6)*(K16/K$56)^$BW$1</f>
        <v>1.8916392004135316</v>
      </c>
      <c r="BV16" s="12">
        <f>(BV$3*temperature!$I126+BV$4*temperature!$I126^2+BV$5*temperature!J126^6)*(L16/L$56)^$BW$1</f>
        <v>1.219022492189177</v>
      </c>
      <c r="BW16" s="12">
        <f>(BW$3*temperature!$I126+BW$4*temperature!$I126^2+BW$5*temperature!K126^6)*(M16/M$56)^$BW$1</f>
        <v>0.61781051376294405</v>
      </c>
      <c r="BX16" s="12">
        <f>(BX$3*temperature!$M126+BX$4*temperature!$M126^2+BX$5*temperature!$M126^6)*(K16/K$56)^$BW$1</f>
        <v>1.8916392004135316</v>
      </c>
      <c r="BY16" s="12">
        <f>(BY$3*temperature!$M126+BY$4*temperature!$M126^2+BY$5*temperature!$M126^6)*(L16/L$56)^$BW$1</f>
        <v>1.219022492189177</v>
      </c>
      <c r="BZ16" s="12">
        <f>(BZ$3*temperature!$M126+BZ$4*temperature!$M126^2+BZ$5*temperature!$M126^6)*(M16/M$56)^$BW$1</f>
        <v>0.61781051376294405</v>
      </c>
      <c r="CA16" s="18">
        <f t="shared" si="13"/>
        <v>0</v>
      </c>
      <c r="CB16" s="18">
        <f t="shared" si="14"/>
        <v>0</v>
      </c>
      <c r="CC16" s="18">
        <f t="shared" si="15"/>
        <v>0</v>
      </c>
      <c r="CD16" s="18">
        <f t="shared" si="16"/>
        <v>0</v>
      </c>
      <c r="CE16" s="18">
        <f t="shared" si="17"/>
        <v>0</v>
      </c>
      <c r="CF16" s="18">
        <f t="shared" si="18"/>
        <v>0</v>
      </c>
    </row>
    <row r="17" spans="1:84" x14ac:dyDescent="0.3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41"/>
        <v>1.0031704437992728E-2</v>
      </c>
      <c r="F17" s="11">
        <f t="shared" si="19"/>
        <v>2.4254629006525308E-2</v>
      </c>
      <c r="G17" s="11">
        <f t="shared" si="20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21"/>
        <v>15683.819679483244</v>
      </c>
      <c r="L17" s="1">
        <f t="shared" si="1"/>
        <v>1056.3156192060862</v>
      </c>
      <c r="M17" s="1">
        <f t="shared" si="2"/>
        <v>335.79402433817955</v>
      </c>
      <c r="N17" s="11">
        <f t="shared" si="42"/>
        <v>2.7173273083552107E-2</v>
      </c>
      <c r="O17" s="11">
        <f t="shared" si="22"/>
        <v>3.5304918242382133E-2</v>
      </c>
      <c r="P17" s="11">
        <f t="shared" si="23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4"/>
        <v>254.42178021340607</v>
      </c>
      <c r="U17" s="1">
        <f t="shared" ref="U17:U55" si="55">R17/I17*1000</f>
        <v>966.56782143777843</v>
      </c>
      <c r="V17" s="1">
        <f t="shared" ref="V17:V55" si="56">S17/J17*1000</f>
        <v>962.73501234469597</v>
      </c>
      <c r="W17" s="11">
        <f t="shared" si="43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25"/>
        <v>2.5476228902565792</v>
      </c>
      <c r="AD17" s="12">
        <f t="shared" ref="AD17:AD54" si="57">AA17/R17</f>
        <v>2.8423613876819047</v>
      </c>
      <c r="AE17" s="12">
        <f t="shared" ref="AE17:AE54" si="58">AB17/S17</f>
        <v>1.605279812372872</v>
      </c>
      <c r="AF17" s="11">
        <f t="shared" si="44"/>
        <v>-2.9009460794526598E-2</v>
      </c>
      <c r="AG17" s="11"/>
      <c r="AH17" s="11"/>
      <c r="AI17" s="1">
        <f t="shared" si="45"/>
        <v>17303.613214560632</v>
      </c>
      <c r="AJ17" s="1">
        <f t="shared" si="46"/>
        <v>2022.0972268223595</v>
      </c>
      <c r="AK17" s="1">
        <f t="shared" si="47"/>
        <v>641.53104295533603</v>
      </c>
      <c r="AL17" s="14">
        <f t="shared" si="26"/>
        <v>6.8829039311307074</v>
      </c>
      <c r="AM17" s="14">
        <f t="shared" si="27"/>
        <v>0.86501533072718517</v>
      </c>
      <c r="AN17" s="14">
        <f t="shared" si="28"/>
        <v>0.36574339746810991</v>
      </c>
      <c r="AO17" s="11">
        <f t="shared" si="48"/>
        <v>2.0621120954280148E-2</v>
      </c>
      <c r="AP17" s="11">
        <f t="shared" si="29"/>
        <v>2.5977173653231045E-2</v>
      </c>
      <c r="AQ17" s="11">
        <f t="shared" si="30"/>
        <v>2.3564574154817608E-2</v>
      </c>
      <c r="AR17" s="1">
        <f t="shared" si="49"/>
        <v>10659.704849185897</v>
      </c>
      <c r="AS17" s="1">
        <f t="shared" si="50"/>
        <v>1381.0659597903455</v>
      </c>
      <c r="AT17" s="1">
        <f t="shared" si="51"/>
        <v>436.81561405106328</v>
      </c>
      <c r="AU17" s="1">
        <f t="shared" si="52"/>
        <v>2131.9409698371796</v>
      </c>
      <c r="AV17" s="1">
        <f t="shared" si="53"/>
        <v>276.2131919580691</v>
      </c>
      <c r="AW17" s="1">
        <f t="shared" si="54"/>
        <v>87.363122810212658</v>
      </c>
      <c r="AX17" s="1">
        <f t="shared" si="31"/>
        <v>10067.056975995762</v>
      </c>
      <c r="AY17" s="1">
        <f t="shared" si="5"/>
        <v>734.11930678781118</v>
      </c>
      <c r="AZ17" s="1">
        <f t="shared" si="6"/>
        <v>250.49005384518912</v>
      </c>
      <c r="BA17" s="1">
        <f t="shared" si="32"/>
        <v>7807.7040643897099</v>
      </c>
      <c r="BB17" s="1">
        <f t="shared" si="33"/>
        <v>9931.0295591611593</v>
      </c>
      <c r="BC17" s="1">
        <f t="shared" si="34"/>
        <v>7705.5858109130268</v>
      </c>
      <c r="BD17" s="1">
        <f t="shared" si="35"/>
        <v>0</v>
      </c>
      <c r="BE17" s="2">
        <v>0</v>
      </c>
      <c r="BF17" s="2">
        <v>0</v>
      </c>
      <c r="BG17" s="2">
        <v>0</v>
      </c>
      <c r="BH17" s="2">
        <f t="shared" si="7"/>
        <v>0</v>
      </c>
      <c r="BI17" s="2">
        <f t="shared" si="36"/>
        <v>0</v>
      </c>
      <c r="BJ17" s="2">
        <f t="shared" si="8"/>
        <v>0</v>
      </c>
      <c r="BK17" s="2">
        <f t="shared" si="9"/>
        <v>0</v>
      </c>
      <c r="BL17" s="2">
        <f t="shared" si="10"/>
        <v>0</v>
      </c>
      <c r="BM17" s="2">
        <f t="shared" si="11"/>
        <v>0</v>
      </c>
      <c r="BN17" s="2">
        <f t="shared" si="12"/>
        <v>0</v>
      </c>
      <c r="BO17" s="2">
        <f t="shared" si="37"/>
        <v>0</v>
      </c>
      <c r="BP17" s="2">
        <f t="shared" si="38"/>
        <v>0</v>
      </c>
      <c r="BQ17" s="2">
        <f t="shared" si="39"/>
        <v>0</v>
      </c>
      <c r="BR17" s="11">
        <f t="shared" si="40"/>
        <v>4.8303920805933015E-2</v>
      </c>
      <c r="BS17" s="17">
        <v>0</v>
      </c>
      <c r="BT17" s="17">
        <v>0</v>
      </c>
      <c r="BU17" s="12">
        <f>(BU$3*temperature!$I127+BU$4*temperature!$I127^2+BU$5*temperature!I127^6)*(K17/K$56)^$BW$1</f>
        <v>1.9279830459306013</v>
      </c>
      <c r="BV17" s="12">
        <f>(BV$3*temperature!$I127+BV$4*temperature!$I127^2+BV$5*temperature!J127^6)*(L17/L$56)^$BW$1</f>
        <v>1.2387398847326005</v>
      </c>
      <c r="BW17" s="12">
        <f>(BW$3*temperature!$I127+BW$4*temperature!$I127^2+BW$5*temperature!K127^6)*(M17/M$56)^$BW$1</f>
        <v>0.63029995484203272</v>
      </c>
      <c r="BX17" s="12">
        <f>(BX$3*temperature!$M127+BX$4*temperature!$M127^2+BX$5*temperature!$M127^6)*(K17/K$56)^$BW$1</f>
        <v>1.9279830459306013</v>
      </c>
      <c r="BY17" s="12">
        <f>(BY$3*temperature!$M127+BY$4*temperature!$M127^2+BY$5*temperature!$M127^6)*(L17/L$56)^$BW$1</f>
        <v>1.2387398847326005</v>
      </c>
      <c r="BZ17" s="12">
        <f>(BZ$3*temperature!$M127+BZ$4*temperature!$M127^2+BZ$5*temperature!$M127^6)*(M17/M$56)^$BW$1</f>
        <v>0.63029995484203272</v>
      </c>
      <c r="CA17" s="18">
        <f t="shared" si="13"/>
        <v>0</v>
      </c>
      <c r="CB17" s="18">
        <f t="shared" si="14"/>
        <v>0</v>
      </c>
      <c r="CC17" s="18">
        <f t="shared" si="15"/>
        <v>0</v>
      </c>
      <c r="CD17" s="18">
        <f t="shared" si="16"/>
        <v>0</v>
      </c>
      <c r="CE17" s="18">
        <f t="shared" si="17"/>
        <v>0</v>
      </c>
      <c r="CF17" s="18">
        <f t="shared" si="18"/>
        <v>0</v>
      </c>
    </row>
    <row r="18" spans="1:84" x14ac:dyDescent="0.3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41"/>
        <v>9.3029654959206898E-3</v>
      </c>
      <c r="F18" s="11">
        <f t="shared" si="19"/>
        <v>2.268243707841977E-2</v>
      </c>
      <c r="G18" s="11">
        <f t="shared" si="20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21"/>
        <v>16384.195990758039</v>
      </c>
      <c r="L18" s="1">
        <f t="shared" si="1"/>
        <v>1095.1045930105074</v>
      </c>
      <c r="M18" s="1">
        <f t="shared" si="2"/>
        <v>338.40809822518537</v>
      </c>
      <c r="N18" s="11">
        <f t="shared" si="42"/>
        <v>4.4655978300425891E-2</v>
      </c>
      <c r="O18" s="11">
        <f t="shared" si="22"/>
        <v>3.6721007527631189E-2</v>
      </c>
      <c r="P18" s="11">
        <f t="shared" si="23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4"/>
        <v>253.30737992558272</v>
      </c>
      <c r="U18" s="1">
        <f t="shared" si="55"/>
        <v>960.46139471253696</v>
      </c>
      <c r="V18" s="1">
        <f t="shared" si="56"/>
        <v>962.13777894225257</v>
      </c>
      <c r="W18" s="11">
        <f t="shared" si="43"/>
        <v>-4.3801292754440668E-3</v>
      </c>
      <c r="X18" s="11">
        <f t="shared" ref="X18:X55" si="59">U18/U17-1</f>
        <v>-6.3176391659285347E-3</v>
      </c>
      <c r="Y18" s="11">
        <f t="shared" ref="Y18:Y55" si="60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25"/>
        <v>2.5416490259019571</v>
      </c>
      <c r="AD18" s="12">
        <f t="shared" si="57"/>
        <v>2.83461239009165</v>
      </c>
      <c r="AE18" s="12">
        <f t="shared" si="58"/>
        <v>1.6520463245264814</v>
      </c>
      <c r="AF18" s="11">
        <f t="shared" si="44"/>
        <v>-2.3448777986213587E-3</v>
      </c>
      <c r="AG18" s="11">
        <f t="shared" ref="AG18:AG54" si="61">AD18/AD17-1</f>
        <v>-2.7262534679217687E-3</v>
      </c>
      <c r="AH18" s="11">
        <f t="shared" ref="AH18:AH54" si="62">AE18/AE17-1</f>
        <v>2.9132934827406087E-2</v>
      </c>
      <c r="AI18" s="1">
        <f t="shared" si="45"/>
        <v>17705.192862941749</v>
      </c>
      <c r="AJ18" s="1">
        <f t="shared" si="46"/>
        <v>2096.1006960981927</v>
      </c>
      <c r="AK18" s="1">
        <f t="shared" si="47"/>
        <v>664.7410614700151</v>
      </c>
      <c r="AL18" s="14">
        <f t="shared" si="26"/>
        <v>7.0248371256112438</v>
      </c>
      <c r="AM18" s="14">
        <f t="shared" si="27"/>
        <v>0.8874859841861924</v>
      </c>
      <c r="AN18" s="14">
        <f t="shared" si="28"/>
        <v>0.3743619848793821</v>
      </c>
      <c r="AO18" s="11">
        <f t="shared" si="48"/>
        <v>2.0621120954280148E-2</v>
      </c>
      <c r="AP18" s="11">
        <f t="shared" si="29"/>
        <v>2.5977173653231045E-2</v>
      </c>
      <c r="AQ18" s="11">
        <f t="shared" si="30"/>
        <v>2.3564574154817608E-2</v>
      </c>
      <c r="AR18" s="1">
        <f t="shared" si="49"/>
        <v>11010.822038053806</v>
      </c>
      <c r="AS18" s="1">
        <f t="shared" si="50"/>
        <v>1453.0038981016521</v>
      </c>
      <c r="AT18" s="1">
        <f t="shared" si="51"/>
        <v>458.92765558057278</v>
      </c>
      <c r="AU18" s="1">
        <f t="shared" si="52"/>
        <v>2202.1644076107614</v>
      </c>
      <c r="AV18" s="1">
        <f t="shared" si="53"/>
        <v>290.60077962033046</v>
      </c>
      <c r="AW18" s="1">
        <f t="shared" si="54"/>
        <v>91.785531116114555</v>
      </c>
      <c r="AX18" s="1">
        <f t="shared" si="31"/>
        <v>10302.806441029463</v>
      </c>
      <c r="AY18" s="1">
        <f t="shared" si="5"/>
        <v>755.22821483405141</v>
      </c>
      <c r="AZ18" s="1">
        <f t="shared" si="6"/>
        <v>256.99917708172438</v>
      </c>
      <c r="BA18" s="1">
        <f t="shared" si="32"/>
        <v>7900.1297946753139</v>
      </c>
      <c r="BB18" s="1">
        <f t="shared" si="33"/>
        <v>10199.921737204215</v>
      </c>
      <c r="BC18" s="1">
        <f t="shared" si="34"/>
        <v>7927.2565389515876</v>
      </c>
      <c r="BD18" s="1">
        <f t="shared" si="35"/>
        <v>0</v>
      </c>
      <c r="BE18" s="2">
        <v>0</v>
      </c>
      <c r="BF18" s="2">
        <v>0</v>
      </c>
      <c r="BG18" s="2">
        <v>0</v>
      </c>
      <c r="BH18" s="2">
        <f t="shared" si="7"/>
        <v>0</v>
      </c>
      <c r="BI18" s="2">
        <f t="shared" si="36"/>
        <v>0</v>
      </c>
      <c r="BJ18" s="2">
        <f t="shared" si="8"/>
        <v>0</v>
      </c>
      <c r="BK18" s="2">
        <f t="shared" si="9"/>
        <v>0</v>
      </c>
      <c r="BL18" s="2">
        <f t="shared" si="10"/>
        <v>0</v>
      </c>
      <c r="BM18" s="2">
        <f t="shared" si="11"/>
        <v>0</v>
      </c>
      <c r="BN18" s="2">
        <f t="shared" si="12"/>
        <v>0</v>
      </c>
      <c r="BO18" s="2">
        <f t="shared" si="37"/>
        <v>0</v>
      </c>
      <c r="BP18" s="2">
        <f t="shared" si="38"/>
        <v>0</v>
      </c>
      <c r="BQ18" s="2">
        <f t="shared" si="39"/>
        <v>0</v>
      </c>
      <c r="BR18" s="11">
        <f t="shared" si="40"/>
        <v>6.347093856464367E-2</v>
      </c>
      <c r="BS18" s="17">
        <v>0</v>
      </c>
      <c r="BT18" s="17">
        <v>0</v>
      </c>
      <c r="BU18" s="12">
        <f>(BU$3*temperature!$I128+BU$4*temperature!$I128^2+BU$5*temperature!I128^6)*(K18/K$56)^$BW$1</f>
        <v>1.957085575795269</v>
      </c>
      <c r="BV18" s="12">
        <f>(BV$3*temperature!$I128+BV$4*temperature!$I128^2+BV$5*temperature!J128^6)*(L18/L$56)^$BW$1</f>
        <v>1.2584936411039342</v>
      </c>
      <c r="BW18" s="12">
        <f>(BW$3*temperature!$I128+BW$4*temperature!$I128^2+BW$5*temperature!K128^6)*(M18/M$56)^$BW$1</f>
        <v>0.64341188735923316</v>
      </c>
      <c r="BX18" s="12">
        <f>(BX$3*temperature!$M128+BX$4*temperature!$M128^2+BX$5*temperature!$M128^6)*(K18/K$56)^$BW$1</f>
        <v>1.957085575795269</v>
      </c>
      <c r="BY18" s="12">
        <f>(BY$3*temperature!$M128+BY$4*temperature!$M128^2+BY$5*temperature!$M128^6)*(L18/L$56)^$BW$1</f>
        <v>1.2584936411039342</v>
      </c>
      <c r="BZ18" s="12">
        <f>(BZ$3*temperature!$M128+BZ$4*temperature!$M128^2+BZ$5*temperature!$M128^6)*(M18/M$56)^$BW$1</f>
        <v>0.64341188735923316</v>
      </c>
      <c r="CA18" s="18">
        <f t="shared" si="13"/>
        <v>0</v>
      </c>
      <c r="CB18" s="18">
        <f t="shared" si="14"/>
        <v>0</v>
      </c>
      <c r="CC18" s="18">
        <f t="shared" si="15"/>
        <v>0</v>
      </c>
      <c r="CD18" s="18">
        <f t="shared" si="16"/>
        <v>0</v>
      </c>
      <c r="CE18" s="18">
        <f t="shared" si="17"/>
        <v>0</v>
      </c>
      <c r="CF18" s="18">
        <f t="shared" si="18"/>
        <v>0</v>
      </c>
    </row>
    <row r="19" spans="1:84" x14ac:dyDescent="0.3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41"/>
        <v>8.234003750892116E-3</v>
      </c>
      <c r="F19" s="11">
        <f t="shared" si="19"/>
        <v>2.1618595678227326E-2</v>
      </c>
      <c r="G19" s="11">
        <f t="shared" si="20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21"/>
        <v>17285.569341438746</v>
      </c>
      <c r="L19" s="1">
        <f t="shared" si="1"/>
        <v>1159.7824956716206</v>
      </c>
      <c r="M19" s="1">
        <f t="shared" si="2"/>
        <v>347.52943617096099</v>
      </c>
      <c r="N19" s="11">
        <f t="shared" si="42"/>
        <v>5.5014805193318805E-2</v>
      </c>
      <c r="O19" s="11">
        <f t="shared" si="22"/>
        <v>5.906093634701115E-2</v>
      </c>
      <c r="P19" s="11">
        <f t="shared" si="23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4"/>
        <v>251.13148147524893</v>
      </c>
      <c r="U19" s="1">
        <f t="shared" si="55"/>
        <v>934.74464407668324</v>
      </c>
      <c r="V19" s="1">
        <f t="shared" si="56"/>
        <v>953.358521329567</v>
      </c>
      <c r="W19" s="11">
        <f t="shared" si="43"/>
        <v>-8.5899528508527334E-3</v>
      </c>
      <c r="X19" s="11">
        <f t="shared" si="59"/>
        <v>-2.6775413126886471E-2</v>
      </c>
      <c r="Y19" s="11">
        <f t="shared" si="60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25"/>
        <v>2.5535858110607683</v>
      </c>
      <c r="AD19" s="12">
        <f t="shared" si="57"/>
        <v>2.8535309635613215</v>
      </c>
      <c r="AE19" s="12">
        <f t="shared" si="58"/>
        <v>1.6872467626084724</v>
      </c>
      <c r="AF19" s="11">
        <f t="shared" si="44"/>
        <v>4.69647265895623E-3</v>
      </c>
      <c r="AG19" s="11">
        <f t="shared" si="61"/>
        <v>6.6741306627322583E-3</v>
      </c>
      <c r="AH19" s="11">
        <f t="shared" si="62"/>
        <v>2.1307173751365927E-2</v>
      </c>
      <c r="AI19" s="1">
        <f t="shared" si="45"/>
        <v>18136.837984258334</v>
      </c>
      <c r="AJ19" s="1">
        <f t="shared" si="46"/>
        <v>2177.0914061087037</v>
      </c>
      <c r="AK19" s="1">
        <f t="shared" si="47"/>
        <v>690.05248643912819</v>
      </c>
      <c r="AL19" s="14">
        <f t="shared" si="26"/>
        <v>7.1696971416625912</v>
      </c>
      <c r="AM19" s="14">
        <f t="shared" si="27"/>
        <v>0.91054036171220576</v>
      </c>
      <c r="AN19" s="14">
        <f t="shared" si="28"/>
        <v>0.38318366563281703</v>
      </c>
      <c r="AO19" s="11">
        <f t="shared" si="48"/>
        <v>2.0621120954280148E-2</v>
      </c>
      <c r="AP19" s="11">
        <f t="shared" si="29"/>
        <v>2.5977173653231045E-2</v>
      </c>
      <c r="AQ19" s="11">
        <f t="shared" si="30"/>
        <v>2.3564574154817608E-2</v>
      </c>
      <c r="AR19" s="1">
        <f t="shared" si="49"/>
        <v>11366.468416722841</v>
      </c>
      <c r="AS19" s="1">
        <f t="shared" si="50"/>
        <v>1528.0178012114277</v>
      </c>
      <c r="AT19" s="1">
        <f t="shared" si="51"/>
        <v>482.28840869984691</v>
      </c>
      <c r="AU19" s="1">
        <f t="shared" si="52"/>
        <v>2273.2936833445683</v>
      </c>
      <c r="AV19" s="1">
        <f t="shared" si="53"/>
        <v>305.60356024228554</v>
      </c>
      <c r="AW19" s="1">
        <f t="shared" si="54"/>
        <v>96.457681739969388</v>
      </c>
      <c r="AX19" s="1">
        <f t="shared" si="31"/>
        <v>10548.725871560928</v>
      </c>
      <c r="AY19" s="1">
        <f t="shared" si="5"/>
        <v>777.41166240042207</v>
      </c>
      <c r="AZ19" s="1">
        <f t="shared" si="6"/>
        <v>263.78041476882242</v>
      </c>
      <c r="BA19" s="1">
        <f t="shared" si="32"/>
        <v>7985.5133859449979</v>
      </c>
      <c r="BB19" s="1">
        <f t="shared" si="33"/>
        <v>10465.951224502836</v>
      </c>
      <c r="BC19" s="1">
        <f t="shared" si="34"/>
        <v>8154.7049081546484</v>
      </c>
      <c r="BD19" s="1">
        <f t="shared" si="35"/>
        <v>0</v>
      </c>
      <c r="BE19" s="2">
        <v>0</v>
      </c>
      <c r="BF19" s="2">
        <v>0</v>
      </c>
      <c r="BG19" s="2">
        <v>0</v>
      </c>
      <c r="BH19" s="2">
        <f t="shared" si="7"/>
        <v>0</v>
      </c>
      <c r="BI19" s="2">
        <f t="shared" si="36"/>
        <v>0</v>
      </c>
      <c r="BJ19" s="2">
        <f t="shared" si="8"/>
        <v>0</v>
      </c>
      <c r="BK19" s="2">
        <f t="shared" si="9"/>
        <v>0</v>
      </c>
      <c r="BL19" s="2">
        <f t="shared" si="10"/>
        <v>0</v>
      </c>
      <c r="BM19" s="2">
        <f t="shared" si="11"/>
        <v>0</v>
      </c>
      <c r="BN19" s="2">
        <f t="shared" si="12"/>
        <v>0</v>
      </c>
      <c r="BO19" s="2">
        <f t="shared" si="37"/>
        <v>0</v>
      </c>
      <c r="BP19" s="2">
        <f t="shared" si="38"/>
        <v>0</v>
      </c>
      <c r="BQ19" s="2">
        <f t="shared" si="39"/>
        <v>0</v>
      </c>
      <c r="BR19" s="11">
        <f t="shared" si="40"/>
        <v>7.4891970679945102E-2</v>
      </c>
      <c r="BS19" s="17">
        <v>0</v>
      </c>
      <c r="BT19" s="17">
        <v>0</v>
      </c>
      <c r="BU19" s="12">
        <f>(BU$3*temperature!$I129+BU$4*temperature!$I129^2+BU$5*temperature!I129^6)*(K19/K$56)^$BW$1</f>
        <v>1.9820037287288073</v>
      </c>
      <c r="BV19" s="12">
        <f>(BV$3*temperature!$I129+BV$4*temperature!$I129^2+BV$5*temperature!J129^6)*(L19/L$56)^$BW$1</f>
        <v>1.2718685730205195</v>
      </c>
      <c r="BW19" s="12">
        <f>(BW$3*temperature!$I129+BW$4*temperature!$I129^2+BW$5*temperature!K129^6)*(M19/M$56)^$BW$1</f>
        <v>0.65367816838618165</v>
      </c>
      <c r="BX19" s="12">
        <f>(BX$3*temperature!$M129+BX$4*temperature!$M129^2+BX$5*temperature!$M129^6)*(K19/K$56)^$BW$1</f>
        <v>1.9820037287288073</v>
      </c>
      <c r="BY19" s="12">
        <f>(BY$3*temperature!$M129+BY$4*temperature!$M129^2+BY$5*temperature!$M129^6)*(L19/L$56)^$BW$1</f>
        <v>1.2718685730205195</v>
      </c>
      <c r="BZ19" s="12">
        <f>(BZ$3*temperature!$M129+BZ$4*temperature!$M129^2+BZ$5*temperature!$M129^6)*(M19/M$56)^$BW$1</f>
        <v>0.65367816838618165</v>
      </c>
      <c r="CA19" s="18">
        <f t="shared" si="13"/>
        <v>0</v>
      </c>
      <c r="CB19" s="18">
        <f t="shared" si="14"/>
        <v>0</v>
      </c>
      <c r="CC19" s="18">
        <f t="shared" si="15"/>
        <v>0</v>
      </c>
      <c r="CD19" s="18">
        <f t="shared" si="16"/>
        <v>0</v>
      </c>
      <c r="CE19" s="18">
        <f t="shared" si="17"/>
        <v>0</v>
      </c>
      <c r="CF19" s="18">
        <f t="shared" si="18"/>
        <v>0</v>
      </c>
    </row>
    <row r="20" spans="1:84" x14ac:dyDescent="0.3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41"/>
        <v>9.4078969561326442E-3</v>
      </c>
      <c r="F20" s="11">
        <f t="shared" si="19"/>
        <v>2.0288190996412991E-2</v>
      </c>
      <c r="G20" s="11">
        <f t="shared" si="20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21"/>
        <v>17349.570095876647</v>
      </c>
      <c r="L20" s="1">
        <f t="shared" si="1"/>
        <v>1205.9742283933499</v>
      </c>
      <c r="M20" s="1">
        <f t="shared" si="2"/>
        <v>359.18800643393951</v>
      </c>
      <c r="N20" s="11">
        <f t="shared" si="42"/>
        <v>3.702554030689198E-3</v>
      </c>
      <c r="O20" s="11">
        <f t="shared" si="22"/>
        <v>3.9827927127819018E-2</v>
      </c>
      <c r="P20" s="11">
        <f t="shared" si="23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4"/>
        <v>244.90376906154114</v>
      </c>
      <c r="U20" s="1">
        <f t="shared" si="55"/>
        <v>922.20792846727261</v>
      </c>
      <c r="V20" s="1">
        <f t="shared" si="56"/>
        <v>933.54702847794022</v>
      </c>
      <c r="W20" s="11">
        <f t="shared" si="43"/>
        <v>-2.4798612970081124E-2</v>
      </c>
      <c r="X20" s="11">
        <f t="shared" si="59"/>
        <v>-1.3411914889112975E-2</v>
      </c>
      <c r="Y20" s="11">
        <f t="shared" si="60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25"/>
        <v>2.5209714956491069</v>
      </c>
      <c r="AD20" s="12">
        <f t="shared" si="57"/>
        <v>2.8281856834735843</v>
      </c>
      <c r="AE20" s="12">
        <f t="shared" si="58"/>
        <v>1.6578699567928139</v>
      </c>
      <c r="AF20" s="11">
        <f t="shared" si="44"/>
        <v>-1.2771967666171058E-2</v>
      </c>
      <c r="AG20" s="11">
        <f t="shared" si="61"/>
        <v>-8.8820764208933367E-3</v>
      </c>
      <c r="AH20" s="11">
        <f t="shared" si="62"/>
        <v>-1.7411090343561919E-2</v>
      </c>
      <c r="AI20" s="1">
        <f t="shared" si="45"/>
        <v>18596.447869177071</v>
      </c>
      <c r="AJ20" s="1">
        <f t="shared" si="46"/>
        <v>2264.9858257401193</v>
      </c>
      <c r="AK20" s="1">
        <f t="shared" si="47"/>
        <v>717.50491953518485</v>
      </c>
      <c r="AL20" s="14">
        <f t="shared" si="26"/>
        <v>7.3175443336263726</v>
      </c>
      <c r="AM20" s="14">
        <f t="shared" si="27"/>
        <v>0.9341936268066795</v>
      </c>
      <c r="AN20" s="14">
        <f t="shared" si="28"/>
        <v>0.39221322553653637</v>
      </c>
      <c r="AO20" s="11">
        <f t="shared" si="48"/>
        <v>2.0621120954280148E-2</v>
      </c>
      <c r="AP20" s="11">
        <f t="shared" si="29"/>
        <v>2.5977173653231045E-2</v>
      </c>
      <c r="AQ20" s="11">
        <f t="shared" si="30"/>
        <v>2.3564574154817608E-2</v>
      </c>
      <c r="AR20" s="1">
        <f t="shared" si="49"/>
        <v>11746.734262470169</v>
      </c>
      <c r="AS20" s="1">
        <f t="shared" si="50"/>
        <v>1605.7656572216438</v>
      </c>
      <c r="AT20" s="1">
        <f t="shared" si="51"/>
        <v>507.05898804871407</v>
      </c>
      <c r="AU20" s="1">
        <f t="shared" si="52"/>
        <v>2349.346852494034</v>
      </c>
      <c r="AV20" s="1">
        <f t="shared" si="53"/>
        <v>321.15313144432878</v>
      </c>
      <c r="AW20" s="1">
        <f t="shared" si="54"/>
        <v>101.41179760974282</v>
      </c>
      <c r="AX20" s="1">
        <f t="shared" si="31"/>
        <v>10800.028538452954</v>
      </c>
      <c r="AY20" s="1">
        <f t="shared" si="5"/>
        <v>800.7223355119728</v>
      </c>
      <c r="AZ20" s="1">
        <f t="shared" si="6"/>
        <v>270.82227317787715</v>
      </c>
      <c r="BA20" s="1">
        <f t="shared" si="32"/>
        <v>8081.1262575445453</v>
      </c>
      <c r="BB20" s="1">
        <f t="shared" si="33"/>
        <v>10725.684738209791</v>
      </c>
      <c r="BC20" s="1">
        <f t="shared" si="34"/>
        <v>8390.0693075037125</v>
      </c>
      <c r="BD20" s="1">
        <f t="shared" si="35"/>
        <v>0</v>
      </c>
      <c r="BE20" s="2">
        <v>0</v>
      </c>
      <c r="BF20" s="2">
        <v>0</v>
      </c>
      <c r="BG20" s="2">
        <v>0</v>
      </c>
      <c r="BH20" s="2">
        <f t="shared" si="7"/>
        <v>0</v>
      </c>
      <c r="BI20" s="2">
        <f t="shared" si="36"/>
        <v>0</v>
      </c>
      <c r="BJ20" s="2">
        <f t="shared" si="8"/>
        <v>0</v>
      </c>
      <c r="BK20" s="2">
        <f t="shared" si="9"/>
        <v>0</v>
      </c>
      <c r="BL20" s="2">
        <f t="shared" si="10"/>
        <v>0</v>
      </c>
      <c r="BM20" s="2">
        <f t="shared" si="11"/>
        <v>0</v>
      </c>
      <c r="BN20" s="2">
        <f t="shared" si="12"/>
        <v>0</v>
      </c>
      <c r="BO20" s="2">
        <f t="shared" si="37"/>
        <v>0</v>
      </c>
      <c r="BP20" s="2">
        <f t="shared" si="38"/>
        <v>0</v>
      </c>
      <c r="BQ20" s="2">
        <f t="shared" si="39"/>
        <v>0</v>
      </c>
      <c r="BR20" s="11">
        <f t="shared" si="40"/>
        <v>3.0247627033290508E-2</v>
      </c>
      <c r="BS20" s="17">
        <v>0</v>
      </c>
      <c r="BT20" s="17">
        <v>0</v>
      </c>
      <c r="BU20" s="12">
        <f>(BU$3*temperature!$I130+BU$4*temperature!$I130^2+BU$5*temperature!I130^6)*(K20/K$56)^$BW$1</f>
        <v>2.0327055466739883</v>
      </c>
      <c r="BV20" s="12">
        <f>(BV$3*temperature!$I130+BV$4*temperature!$I130^2+BV$5*temperature!J130^6)*(L20/L$56)^$BW$1</f>
        <v>1.2913947905743304</v>
      </c>
      <c r="BW20" s="12">
        <f>(BW$3*temperature!$I130+BW$4*temperature!$I130^2+BW$5*temperature!K130^6)*(M20/M$56)^$BW$1</f>
        <v>0.66300784213954156</v>
      </c>
      <c r="BX20" s="12">
        <f>(BX$3*temperature!$M130+BX$4*temperature!$M130^2+BX$5*temperature!$M130^6)*(K20/K$56)^$BW$1</f>
        <v>2.0327055466739883</v>
      </c>
      <c r="BY20" s="12">
        <f>(BY$3*temperature!$M130+BY$4*temperature!$M130^2+BY$5*temperature!$M130^6)*(L20/L$56)^$BW$1</f>
        <v>1.2913947905743304</v>
      </c>
      <c r="BZ20" s="12">
        <f>(BZ$3*temperature!$M130+BZ$4*temperature!$M130^2+BZ$5*temperature!$M130^6)*(M20/M$56)^$BW$1</f>
        <v>0.66300784213954156</v>
      </c>
      <c r="CA20" s="18">
        <f t="shared" si="13"/>
        <v>0</v>
      </c>
      <c r="CB20" s="18">
        <f t="shared" si="14"/>
        <v>0</v>
      </c>
      <c r="CC20" s="18">
        <f t="shared" si="15"/>
        <v>0</v>
      </c>
      <c r="CD20" s="18">
        <f t="shared" si="16"/>
        <v>0</v>
      </c>
      <c r="CE20" s="18">
        <f t="shared" si="17"/>
        <v>0</v>
      </c>
      <c r="CF20" s="18">
        <f t="shared" si="18"/>
        <v>0</v>
      </c>
    </row>
    <row r="21" spans="1:84" x14ac:dyDescent="0.3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41"/>
        <v>8.8105353141860743E-3</v>
      </c>
      <c r="F21" s="11">
        <f t="shared" si="19"/>
        <v>1.8518710548682371E-2</v>
      </c>
      <c r="G21" s="11">
        <f t="shared" si="20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21"/>
        <v>17228.237350138545</v>
      </c>
      <c r="L21" s="1">
        <f t="shared" si="1"/>
        <v>1244.8236972192326</v>
      </c>
      <c r="M21" s="1">
        <f t="shared" si="2"/>
        <v>366.79990767294532</v>
      </c>
      <c r="N21" s="11">
        <f t="shared" si="42"/>
        <v>-6.9934151144723788E-3</v>
      </c>
      <c r="O21" s="11">
        <f t="shared" si="22"/>
        <v>3.2214178305982166E-2</v>
      </c>
      <c r="P21" s="11">
        <f t="shared" si="23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4"/>
        <v>239.41517390052832</v>
      </c>
      <c r="U21" s="1">
        <f t="shared" si="55"/>
        <v>931.35755780438399</v>
      </c>
      <c r="V21" s="1">
        <f t="shared" si="56"/>
        <v>928.01965757292055</v>
      </c>
      <c r="W21" s="11">
        <f t="shared" si="43"/>
        <v>-2.2411231897511597E-2</v>
      </c>
      <c r="X21" s="11">
        <f t="shared" si="59"/>
        <v>9.9214385982544506E-3</v>
      </c>
      <c r="Y21" s="11">
        <f t="shared" si="60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25"/>
        <v>2.4988921333566081</v>
      </c>
      <c r="AD21" s="12">
        <f t="shared" si="57"/>
        <v>2.8289948800713747</v>
      </c>
      <c r="AE21" s="12">
        <f t="shared" si="58"/>
        <v>1.6524296755249401</v>
      </c>
      <c r="AF21" s="11">
        <f t="shared" si="44"/>
        <v>-8.7582752643594608E-3</v>
      </c>
      <c r="AG21" s="11">
        <f t="shared" si="61"/>
        <v>2.8611862457217363E-4</v>
      </c>
      <c r="AH21" s="11">
        <f t="shared" si="62"/>
        <v>-3.2814885423209095E-3</v>
      </c>
      <c r="AI21" s="1">
        <f t="shared" si="45"/>
        <v>19086.149934753397</v>
      </c>
      <c r="AJ21" s="1">
        <f t="shared" si="46"/>
        <v>2359.6403746104361</v>
      </c>
      <c r="AK21" s="1">
        <f t="shared" si="47"/>
        <v>747.16622519140924</v>
      </c>
      <c r="AL21" s="14">
        <f t="shared" si="26"/>
        <v>7.468440300418389</v>
      </c>
      <c r="AM21" s="14">
        <f t="shared" si="27"/>
        <v>0.95846133687597834</v>
      </c>
      <c r="AN21" s="14">
        <f t="shared" si="28"/>
        <v>0.40145556317419229</v>
      </c>
      <c r="AO21" s="11">
        <f t="shared" si="48"/>
        <v>2.0621120954280148E-2</v>
      </c>
      <c r="AP21" s="11">
        <f t="shared" si="29"/>
        <v>2.5977173653231045E-2</v>
      </c>
      <c r="AQ21" s="11">
        <f t="shared" si="30"/>
        <v>2.3564574154817608E-2</v>
      </c>
      <c r="AR21" s="1">
        <f t="shared" si="49"/>
        <v>12136.320857069124</v>
      </c>
      <c r="AS21" s="1">
        <f t="shared" si="50"/>
        <v>1685.5868679662808</v>
      </c>
      <c r="AT21" s="1">
        <f t="shared" si="51"/>
        <v>533.38429875367615</v>
      </c>
      <c r="AU21" s="1">
        <f t="shared" si="52"/>
        <v>2427.2641714138249</v>
      </c>
      <c r="AV21" s="1">
        <f t="shared" si="53"/>
        <v>337.11737359325616</v>
      </c>
      <c r="AW21" s="1">
        <f t="shared" si="54"/>
        <v>106.67685975073523</v>
      </c>
      <c r="AX21" s="1">
        <f t="shared" si="31"/>
        <v>11060.765873512411</v>
      </c>
      <c r="AY21" s="1">
        <f t="shared" si="5"/>
        <v>825.24310643571471</v>
      </c>
      <c r="AZ21" s="1">
        <f t="shared" si="6"/>
        <v>278.11927514525422</v>
      </c>
      <c r="BA21" s="1">
        <f t="shared" si="32"/>
        <v>8173.265452053075</v>
      </c>
      <c r="BB21" s="1">
        <f t="shared" si="33"/>
        <v>10973.599015689641</v>
      </c>
      <c r="BC21" s="1">
        <f t="shared" si="34"/>
        <v>8634.895334933286</v>
      </c>
      <c r="BD21" s="1">
        <f t="shared" si="35"/>
        <v>0</v>
      </c>
      <c r="BE21" s="2">
        <v>0</v>
      </c>
      <c r="BF21" s="2">
        <v>0</v>
      </c>
      <c r="BG21" s="2">
        <v>0</v>
      </c>
      <c r="BH21" s="2">
        <f t="shared" si="7"/>
        <v>0</v>
      </c>
      <c r="BI21" s="2">
        <f t="shared" si="36"/>
        <v>0</v>
      </c>
      <c r="BJ21" s="2">
        <f t="shared" si="8"/>
        <v>0</v>
      </c>
      <c r="BK21" s="2">
        <f t="shared" si="9"/>
        <v>0</v>
      </c>
      <c r="BL21" s="2">
        <f t="shared" si="10"/>
        <v>0</v>
      </c>
      <c r="BM21" s="2">
        <f t="shared" si="11"/>
        <v>0</v>
      </c>
      <c r="BN21" s="2">
        <f t="shared" si="12"/>
        <v>0</v>
      </c>
      <c r="BO21" s="2">
        <f t="shared" si="37"/>
        <v>0</v>
      </c>
      <c r="BP21" s="2">
        <f t="shared" si="38"/>
        <v>0</v>
      </c>
      <c r="BQ21" s="2">
        <f t="shared" si="39"/>
        <v>0</v>
      </c>
      <c r="BR21" s="11">
        <f t="shared" si="40"/>
        <v>2.0173876499010562E-2</v>
      </c>
      <c r="BS21" s="17">
        <v>0</v>
      </c>
      <c r="BT21" s="17">
        <v>0</v>
      </c>
      <c r="BU21" s="12">
        <f>(BU$3*temperature!$I131+BU$4*temperature!$I131^2+BU$5*temperature!I131^6)*(K21/K$56)^$BW$1</f>
        <v>2.090308503759279</v>
      </c>
      <c r="BV21" s="12">
        <f>(BV$3*temperature!$I131+BV$4*temperature!$I131^2+BV$5*temperature!J131^6)*(L21/L$56)^$BW$1</f>
        <v>1.3135632342973849</v>
      </c>
      <c r="BW21" s="12">
        <f>(BW$3*temperature!$I131+BW$4*temperature!$I131^2+BW$5*temperature!K131^6)*(M21/M$56)^$BW$1</f>
        <v>0.67436705217759796</v>
      </c>
      <c r="BX21" s="12">
        <f>(BX$3*temperature!$M131+BX$4*temperature!$M131^2+BX$5*temperature!$M131^6)*(K21/K$56)^$BW$1</f>
        <v>2.090308503759279</v>
      </c>
      <c r="BY21" s="12">
        <f>(BY$3*temperature!$M131+BY$4*temperature!$M131^2+BY$5*temperature!$M131^6)*(L21/L$56)^$BW$1</f>
        <v>1.3135632342973849</v>
      </c>
      <c r="BZ21" s="12">
        <f>(BZ$3*temperature!$M131+BZ$4*temperature!$M131^2+BZ$5*temperature!$M131^6)*(M21/M$56)^$BW$1</f>
        <v>0.67436705217759796</v>
      </c>
      <c r="CA21" s="18">
        <f t="shared" si="13"/>
        <v>0</v>
      </c>
      <c r="CB21" s="18">
        <f t="shared" si="14"/>
        <v>0</v>
      </c>
      <c r="CC21" s="18">
        <f t="shared" si="15"/>
        <v>0</v>
      </c>
      <c r="CD21" s="18">
        <f t="shared" si="16"/>
        <v>0</v>
      </c>
      <c r="CE21" s="18">
        <f t="shared" si="17"/>
        <v>0</v>
      </c>
      <c r="CF21" s="18">
        <f t="shared" si="18"/>
        <v>0</v>
      </c>
    </row>
    <row r="22" spans="1:84" x14ac:dyDescent="0.3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41"/>
        <v>6.9846288060895212E-3</v>
      </c>
      <c r="F22" s="11">
        <f t="shared" si="19"/>
        <v>1.7251625849825869E-2</v>
      </c>
      <c r="G22" s="11">
        <f t="shared" si="20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21"/>
        <v>17932.758017666725</v>
      </c>
      <c r="L22" s="1">
        <f t="shared" si="1"/>
        <v>1298.187201914672</v>
      </c>
      <c r="M22" s="1">
        <f t="shared" si="2"/>
        <v>378.36243498398869</v>
      </c>
      <c r="N22" s="11">
        <f t="shared" si="42"/>
        <v>4.0893369020279735E-2</v>
      </c>
      <c r="O22" s="11">
        <f t="shared" si="22"/>
        <v>4.2868323293207E-2</v>
      </c>
      <c r="P22" s="11">
        <f t="shared" si="23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4"/>
        <v>243.05387961291987</v>
      </c>
      <c r="U22" s="1">
        <f t="shared" si="55"/>
        <v>918.92731212169167</v>
      </c>
      <c r="V22" s="1">
        <f t="shared" si="56"/>
        <v>912.48467178528426</v>
      </c>
      <c r="W22" s="11">
        <f t="shared" si="43"/>
        <v>1.519830866653149E-2</v>
      </c>
      <c r="X22" s="11">
        <f t="shared" si="59"/>
        <v>-1.3346373343440576E-2</v>
      </c>
      <c r="Y22" s="11">
        <f t="shared" si="60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25"/>
        <v>2.4636134916384531</v>
      </c>
      <c r="AD22" s="12">
        <f t="shared" si="57"/>
        <v>2.8412829323529851</v>
      </c>
      <c r="AE22" s="12">
        <f t="shared" si="58"/>
        <v>1.7017794034614855</v>
      </c>
      <c r="AF22" s="11">
        <f t="shared" si="44"/>
        <v>-1.411771290454511E-2</v>
      </c>
      <c r="AG22" s="11">
        <f t="shared" si="61"/>
        <v>4.3436106470791103E-3</v>
      </c>
      <c r="AH22" s="11">
        <f t="shared" si="62"/>
        <v>2.9864948970290017E-2</v>
      </c>
      <c r="AI22" s="1">
        <f t="shared" si="45"/>
        <v>19604.799112691886</v>
      </c>
      <c r="AJ22" s="1">
        <f t="shared" si="46"/>
        <v>2460.7937107426487</v>
      </c>
      <c r="AK22" s="1">
        <f t="shared" si="47"/>
        <v>779.12646242300366</v>
      </c>
      <c r="AL22" s="14">
        <f t="shared" si="26"/>
        <v>7.6224479111931371</v>
      </c>
      <c r="AM22" s="14">
        <f t="shared" si="27"/>
        <v>0.98335945346391362</v>
      </c>
      <c r="AN22" s="14">
        <f t="shared" si="28"/>
        <v>0.41091569256247462</v>
      </c>
      <c r="AO22" s="11">
        <f t="shared" si="48"/>
        <v>2.0621120954280148E-2</v>
      </c>
      <c r="AP22" s="11">
        <f t="shared" si="29"/>
        <v>2.5977173653231045E-2</v>
      </c>
      <c r="AQ22" s="11">
        <f t="shared" si="30"/>
        <v>2.3564574154817608E-2</v>
      </c>
      <c r="AR22" s="1">
        <f t="shared" si="49"/>
        <v>12522.720493719629</v>
      </c>
      <c r="AS22" s="1">
        <f t="shared" si="50"/>
        <v>1767.9803332996653</v>
      </c>
      <c r="AT22" s="1">
        <f t="shared" si="51"/>
        <v>561.37624208675288</v>
      </c>
      <c r="AU22" s="1">
        <f t="shared" si="52"/>
        <v>2504.544098743926</v>
      </c>
      <c r="AV22" s="1">
        <f t="shared" si="53"/>
        <v>353.59606665993306</v>
      </c>
      <c r="AW22" s="1">
        <f t="shared" si="54"/>
        <v>112.27524841735058</v>
      </c>
      <c r="AX22" s="1">
        <f t="shared" si="31"/>
        <v>11333.759580913693</v>
      </c>
      <c r="AY22" s="1">
        <f t="shared" si="5"/>
        <v>850.90250680214922</v>
      </c>
      <c r="AZ22" s="1">
        <f t="shared" si="6"/>
        <v>285.67311948812511</v>
      </c>
      <c r="BA22" s="1">
        <f t="shared" si="32"/>
        <v>8251.9041504393062</v>
      </c>
      <c r="BB22" s="1">
        <f t="shared" si="33"/>
        <v>11213.807750142341</v>
      </c>
      <c r="BC22" s="1">
        <f t="shared" si="34"/>
        <v>8889.8737075618519</v>
      </c>
      <c r="BD22" s="1">
        <f t="shared" si="35"/>
        <v>0</v>
      </c>
      <c r="BE22" s="2">
        <v>0</v>
      </c>
      <c r="BF22" s="2">
        <v>0</v>
      </c>
      <c r="BG22" s="2">
        <v>0</v>
      </c>
      <c r="BH22" s="2">
        <f t="shared" si="7"/>
        <v>0</v>
      </c>
      <c r="BI22" s="2">
        <f t="shared" si="36"/>
        <v>0</v>
      </c>
      <c r="BJ22" s="2">
        <f t="shared" si="8"/>
        <v>0</v>
      </c>
      <c r="BK22" s="2">
        <f t="shared" si="9"/>
        <v>0</v>
      </c>
      <c r="BL22" s="2">
        <f t="shared" si="10"/>
        <v>0</v>
      </c>
      <c r="BM22" s="2">
        <f t="shared" si="11"/>
        <v>0</v>
      </c>
      <c r="BN22" s="2">
        <f t="shared" si="12"/>
        <v>0</v>
      </c>
      <c r="BO22" s="2">
        <f t="shared" si="37"/>
        <v>0</v>
      </c>
      <c r="BP22" s="2">
        <f t="shared" si="38"/>
        <v>0</v>
      </c>
      <c r="BQ22" s="2">
        <f t="shared" si="39"/>
        <v>0</v>
      </c>
      <c r="BR22" s="11">
        <f t="shared" si="40"/>
        <v>6.1508636266423861E-2</v>
      </c>
      <c r="BS22" s="17">
        <v>0</v>
      </c>
      <c r="BT22" s="17">
        <v>0</v>
      </c>
      <c r="BU22" s="12">
        <f>(BU$3*temperature!$I132+BU$4*temperature!$I132^2+BU$5*temperature!I132^6)*(K22/K$56)^$BW$1</f>
        <v>2.1241149488171289</v>
      </c>
      <c r="BV22" s="12">
        <f>(BV$3*temperature!$I132+BV$4*temperature!$I132^2+BV$5*temperature!J132^6)*(L22/L$56)^$BW$1</f>
        <v>1.3324438261991995</v>
      </c>
      <c r="BW22" s="12">
        <f>(BW$3*temperature!$I132+BW$4*temperature!$I132^2+BW$5*temperature!K132^6)*(M22/M$56)^$BW$1</f>
        <v>0.68398059578457548</v>
      </c>
      <c r="BX22" s="12">
        <f>(BX$3*temperature!$M132+BX$4*temperature!$M132^2+BX$5*temperature!$M132^6)*(K22/K$56)^$BW$1</f>
        <v>2.1241149488171289</v>
      </c>
      <c r="BY22" s="12">
        <f>(BY$3*temperature!$M132+BY$4*temperature!$M132^2+BY$5*temperature!$M132^6)*(L22/L$56)^$BW$1</f>
        <v>1.3324438261991995</v>
      </c>
      <c r="BZ22" s="12">
        <f>(BZ$3*temperature!$M132+BZ$4*temperature!$M132^2+BZ$5*temperature!$M132^6)*(M22/M$56)^$BW$1</f>
        <v>0.68398059578457548</v>
      </c>
      <c r="CA22" s="18">
        <f t="shared" si="13"/>
        <v>0</v>
      </c>
      <c r="CB22" s="18">
        <f t="shared" si="14"/>
        <v>0</v>
      </c>
      <c r="CC22" s="18">
        <f t="shared" si="15"/>
        <v>0</v>
      </c>
      <c r="CD22" s="18">
        <f t="shared" si="16"/>
        <v>0</v>
      </c>
      <c r="CE22" s="18">
        <f t="shared" si="17"/>
        <v>0</v>
      </c>
      <c r="CF22" s="18">
        <f t="shared" si="18"/>
        <v>0</v>
      </c>
    </row>
    <row r="23" spans="1:84" x14ac:dyDescent="0.3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41"/>
        <v>7.3482904106083602E-3</v>
      </c>
      <c r="F23" s="11">
        <f t="shared" si="19"/>
        <v>1.6168595294302479E-2</v>
      </c>
      <c r="G23" s="11">
        <f t="shared" si="20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21"/>
        <v>18501.185325325401</v>
      </c>
      <c r="L23" s="1">
        <f t="shared" si="1"/>
        <v>1336.9446331800771</v>
      </c>
      <c r="M23" s="1">
        <f t="shared" si="2"/>
        <v>389.70954969738369</v>
      </c>
      <c r="N23" s="11">
        <f t="shared" si="42"/>
        <v>3.1697706905913892E-2</v>
      </c>
      <c r="O23" s="11">
        <f t="shared" si="22"/>
        <v>2.9855040327190441E-2</v>
      </c>
      <c r="P23" s="11">
        <f t="shared" si="23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4"/>
        <v>239.50476052364905</v>
      </c>
      <c r="U23" s="1">
        <f t="shared" si="55"/>
        <v>930.19975001883006</v>
      </c>
      <c r="V23" s="1">
        <f t="shared" si="56"/>
        <v>900.51487180944673</v>
      </c>
      <c r="W23" s="11">
        <f t="shared" si="43"/>
        <v>-1.4602190653870806E-2</v>
      </c>
      <c r="X23" s="11">
        <f t="shared" si="59"/>
        <v>1.2266952726774027E-2</v>
      </c>
      <c r="Y23" s="11">
        <f t="shared" si="60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25"/>
        <v>2.4545082380311687</v>
      </c>
      <c r="AD23" s="12">
        <f t="shared" si="57"/>
        <v>2.8172710428917731</v>
      </c>
      <c r="AE23" s="12">
        <f t="shared" si="58"/>
        <v>1.7962150035071196</v>
      </c>
      <c r="AF23" s="11">
        <f t="shared" si="44"/>
        <v>-3.6958937098646727E-3</v>
      </c>
      <c r="AG23" s="11">
        <f t="shared" si="61"/>
        <v>-8.4510729951581265E-3</v>
      </c>
      <c r="AH23" s="11">
        <f t="shared" si="62"/>
        <v>5.5492268770880981E-2</v>
      </c>
      <c r="AI23" s="1">
        <f t="shared" si="45"/>
        <v>20148.863300166624</v>
      </c>
      <c r="AJ23" s="1">
        <f t="shared" si="46"/>
        <v>2568.3104063283172</v>
      </c>
      <c r="AK23" s="1">
        <f t="shared" si="47"/>
        <v>813.48906459805391</v>
      </c>
      <c r="AL23" s="14">
        <f t="shared" si="26"/>
        <v>7.7796313315375505</v>
      </c>
      <c r="AM23" s="14">
        <f t="shared" si="27"/>
        <v>1.008904352750092</v>
      </c>
      <c r="AN23" s="14">
        <f t="shared" si="28"/>
        <v>0.4205987458712413</v>
      </c>
      <c r="AO23" s="11">
        <f t="shared" si="48"/>
        <v>2.0621120954280148E-2</v>
      </c>
      <c r="AP23" s="11">
        <f t="shared" si="29"/>
        <v>2.5977173653231045E-2</v>
      </c>
      <c r="AQ23" s="11">
        <f t="shared" si="30"/>
        <v>2.3564574154817608E-2</v>
      </c>
      <c r="AR23" s="1">
        <f t="shared" si="49"/>
        <v>12926.608401519468</v>
      </c>
      <c r="AS23" s="1">
        <f t="shared" si="50"/>
        <v>1853.1142854562922</v>
      </c>
      <c r="AT23" s="1">
        <f t="shared" si="51"/>
        <v>591.08301482606362</v>
      </c>
      <c r="AU23" s="1">
        <f t="shared" si="52"/>
        <v>2585.321680303894</v>
      </c>
      <c r="AV23" s="1">
        <f t="shared" si="53"/>
        <v>370.62285709125848</v>
      </c>
      <c r="AW23" s="1">
        <f t="shared" si="54"/>
        <v>118.21660296521273</v>
      </c>
      <c r="AX23" s="1">
        <f t="shared" si="31"/>
        <v>11613.957899168139</v>
      </c>
      <c r="AY23" s="1">
        <f t="shared" si="5"/>
        <v>877.6852675140758</v>
      </c>
      <c r="AZ23" s="1">
        <f t="shared" si="6"/>
        <v>293.49503826299298</v>
      </c>
      <c r="BA23" s="1">
        <f t="shared" si="32"/>
        <v>8334.2871659708962</v>
      </c>
      <c r="BB23" s="1">
        <f t="shared" si="33"/>
        <v>11447.465093134968</v>
      </c>
      <c r="BC23" s="1">
        <f t="shared" si="34"/>
        <v>9154.366335279552</v>
      </c>
      <c r="BD23" s="1">
        <f t="shared" si="35"/>
        <v>0</v>
      </c>
      <c r="BE23" s="2">
        <v>0</v>
      </c>
      <c r="BF23" s="2">
        <v>0</v>
      </c>
      <c r="BG23" s="2">
        <v>0</v>
      </c>
      <c r="BH23" s="2">
        <f t="shared" si="7"/>
        <v>0</v>
      </c>
      <c r="BI23" s="2">
        <f t="shared" si="36"/>
        <v>0</v>
      </c>
      <c r="BJ23" s="2">
        <f t="shared" si="8"/>
        <v>0</v>
      </c>
      <c r="BK23" s="2">
        <f t="shared" si="9"/>
        <v>0</v>
      </c>
      <c r="BL23" s="2">
        <f t="shared" si="10"/>
        <v>0</v>
      </c>
      <c r="BM23" s="2">
        <f t="shared" si="11"/>
        <v>0</v>
      </c>
      <c r="BN23" s="2">
        <f t="shared" si="12"/>
        <v>0</v>
      </c>
      <c r="BO23" s="2">
        <f t="shared" si="37"/>
        <v>0</v>
      </c>
      <c r="BP23" s="2">
        <f t="shared" si="38"/>
        <v>0</v>
      </c>
      <c r="BQ23" s="2">
        <f t="shared" si="39"/>
        <v>0</v>
      </c>
      <c r="BR23" s="11">
        <f t="shared" si="40"/>
        <v>5.2648442643014909E-2</v>
      </c>
      <c r="BS23" s="17">
        <v>0</v>
      </c>
      <c r="BT23" s="17">
        <v>0</v>
      </c>
      <c r="BU23" s="12">
        <f>(BU$3*temperature!$I133+BU$4*temperature!$I133^2+BU$5*temperature!I133^6)*(K23/K$56)^$BW$1</f>
        <v>2.1630851624709968</v>
      </c>
      <c r="BV23" s="12">
        <f>(BV$3*temperature!$I133+BV$4*temperature!$I133^2+BV$5*temperature!J133^6)*(L23/L$56)^$BW$1</f>
        <v>1.3556504538108685</v>
      </c>
      <c r="BW23" s="12">
        <f>(BW$3*temperature!$I133+BW$4*temperature!$I133^2+BW$5*temperature!K133^6)*(M23/M$56)^$BW$1</f>
        <v>0.69378582261819333</v>
      </c>
      <c r="BX23" s="12">
        <f>(BX$3*temperature!$M133+BX$4*temperature!$M133^2+BX$5*temperature!$M133^6)*(K23/K$56)^$BW$1</f>
        <v>2.1630851624709968</v>
      </c>
      <c r="BY23" s="12">
        <f>(BY$3*temperature!$M133+BY$4*temperature!$M133^2+BY$5*temperature!$M133^6)*(L23/L$56)^$BW$1</f>
        <v>1.3556504538108685</v>
      </c>
      <c r="BZ23" s="12">
        <f>(BZ$3*temperature!$M133+BZ$4*temperature!$M133^2+BZ$5*temperature!$M133^6)*(M23/M$56)^$BW$1</f>
        <v>0.69378582261819333</v>
      </c>
      <c r="CA23" s="18">
        <f t="shared" si="13"/>
        <v>0</v>
      </c>
      <c r="CB23" s="18">
        <f t="shared" si="14"/>
        <v>0</v>
      </c>
      <c r="CC23" s="18">
        <f t="shared" si="15"/>
        <v>0</v>
      </c>
      <c r="CD23" s="18">
        <f t="shared" si="16"/>
        <v>0</v>
      </c>
      <c r="CE23" s="18">
        <f t="shared" si="17"/>
        <v>0</v>
      </c>
      <c r="CF23" s="18">
        <f t="shared" si="18"/>
        <v>0</v>
      </c>
    </row>
    <row r="24" spans="1:84" x14ac:dyDescent="0.3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41"/>
        <v>7.2592798295529892E-3</v>
      </c>
      <c r="F24" s="11">
        <f t="shared" si="19"/>
        <v>1.6032358762138932E-2</v>
      </c>
      <c r="G24" s="11">
        <f t="shared" si="20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21"/>
        <v>19135.326643346936</v>
      </c>
      <c r="L24" s="1">
        <f t="shared" si="1"/>
        <v>1358.3805478897186</v>
      </c>
      <c r="M24" s="1">
        <f t="shared" si="2"/>
        <v>399.88145910666537</v>
      </c>
      <c r="N24" s="11">
        <f t="shared" si="42"/>
        <v>3.4275712981129303E-2</v>
      </c>
      <c r="O24" s="11">
        <f t="shared" si="22"/>
        <v>1.6033509673959889E-2</v>
      </c>
      <c r="P24" s="11">
        <f t="shared" si="23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4"/>
        <v>236.96599895979352</v>
      </c>
      <c r="U24" s="1">
        <f t="shared" si="55"/>
        <v>953.04866684438355</v>
      </c>
      <c r="V24" s="1">
        <f t="shared" si="56"/>
        <v>887.72358916796884</v>
      </c>
      <c r="W24" s="11">
        <f t="shared" si="43"/>
        <v>-1.0600046355257464E-2</v>
      </c>
      <c r="X24" s="11">
        <f t="shared" si="59"/>
        <v>2.4563451909217271E-2</v>
      </c>
      <c r="Y24" s="11">
        <f t="shared" si="60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25"/>
        <v>2.4498286870526638</v>
      </c>
      <c r="AD24" s="12">
        <f t="shared" si="57"/>
        <v>2.81064944312521</v>
      </c>
      <c r="AE24" s="12">
        <f t="shared" si="58"/>
        <v>1.831713986286849</v>
      </c>
      <c r="AF24" s="11">
        <f t="shared" si="44"/>
        <v>-1.9065126390688247E-3</v>
      </c>
      <c r="AG24" s="11">
        <f t="shared" si="61"/>
        <v>-2.3503595024234603E-3</v>
      </c>
      <c r="AH24" s="11">
        <f t="shared" si="62"/>
        <v>1.9763214710052823E-2</v>
      </c>
      <c r="AI24" s="1">
        <f t="shared" si="45"/>
        <v>20719.298650453857</v>
      </c>
      <c r="AJ24" s="1">
        <f t="shared" si="46"/>
        <v>2682.1022227867443</v>
      </c>
      <c r="AK24" s="1">
        <f t="shared" si="47"/>
        <v>850.35676110346128</v>
      </c>
      <c r="AL24" s="14">
        <f t="shared" si="26"/>
        <v>7.9400560502048938</v>
      </c>
      <c r="AM24" s="14">
        <f t="shared" si="27"/>
        <v>1.0351128363209818</v>
      </c>
      <c r="AN24" s="14">
        <f t="shared" si="28"/>
        <v>0.43050997620774745</v>
      </c>
      <c r="AO24" s="11">
        <f t="shared" si="48"/>
        <v>2.0621120954280148E-2</v>
      </c>
      <c r="AP24" s="11">
        <f t="shared" si="29"/>
        <v>2.5977173653231045E-2</v>
      </c>
      <c r="AQ24" s="11">
        <f t="shared" si="30"/>
        <v>2.3564574154817608E-2</v>
      </c>
      <c r="AR24" s="1">
        <f t="shared" si="49"/>
        <v>13344.031722777712</v>
      </c>
      <c r="AS24" s="1">
        <f t="shared" si="50"/>
        <v>1942.3679221830037</v>
      </c>
      <c r="AT24" s="1">
        <f t="shared" si="51"/>
        <v>622.57783732422467</v>
      </c>
      <c r="AU24" s="1">
        <f t="shared" si="52"/>
        <v>2668.8063445555426</v>
      </c>
      <c r="AV24" s="1">
        <f t="shared" si="53"/>
        <v>388.47358443660073</v>
      </c>
      <c r="AW24" s="1">
        <f t="shared" si="54"/>
        <v>124.51556746484493</v>
      </c>
      <c r="AX24" s="1">
        <f t="shared" si="31"/>
        <v>11902.589160915466</v>
      </c>
      <c r="AY24" s="1">
        <f t="shared" si="5"/>
        <v>905.44184602891505</v>
      </c>
      <c r="AZ24" s="1">
        <f t="shared" si="6"/>
        <v>301.59274486401569</v>
      </c>
      <c r="BA24" s="1">
        <f t="shared" si="32"/>
        <v>8416.8050422860342</v>
      </c>
      <c r="BB24" s="1">
        <f t="shared" si="33"/>
        <v>11684.427968746882</v>
      </c>
      <c r="BC24" s="1">
        <f t="shared" si="34"/>
        <v>9428.198081344417</v>
      </c>
      <c r="BD24" s="1">
        <f t="shared" si="35"/>
        <v>0</v>
      </c>
      <c r="BE24" s="2">
        <v>0</v>
      </c>
      <c r="BF24" s="2">
        <v>0</v>
      </c>
      <c r="BG24" s="2">
        <v>0</v>
      </c>
      <c r="BH24" s="2">
        <f t="shared" si="7"/>
        <v>0</v>
      </c>
      <c r="BI24" s="2">
        <f t="shared" si="36"/>
        <v>0</v>
      </c>
      <c r="BJ24" s="2">
        <f t="shared" si="8"/>
        <v>0</v>
      </c>
      <c r="BK24" s="2">
        <f t="shared" si="9"/>
        <v>0</v>
      </c>
      <c r="BL24" s="2">
        <f t="shared" si="10"/>
        <v>0</v>
      </c>
      <c r="BM24" s="2">
        <f t="shared" si="11"/>
        <v>0</v>
      </c>
      <c r="BN24" s="2">
        <f t="shared" si="12"/>
        <v>0</v>
      </c>
      <c r="BO24" s="2">
        <f t="shared" si="37"/>
        <v>0</v>
      </c>
      <c r="BP24" s="2">
        <f t="shared" si="38"/>
        <v>0</v>
      </c>
      <c r="BQ24" s="2">
        <f t="shared" si="39"/>
        <v>0</v>
      </c>
      <c r="BR24" s="11">
        <f t="shared" si="40"/>
        <v>5.298173514030588E-2</v>
      </c>
      <c r="BS24" s="17">
        <v>0</v>
      </c>
      <c r="BT24" s="17">
        <v>0</v>
      </c>
      <c r="BU24" s="12">
        <f>(BU$3*temperature!$I134+BU$4*temperature!$I134^2+BU$5*temperature!I134^6)*(K24/K$56)^$BW$1</f>
        <v>2.2011561407556148</v>
      </c>
      <c r="BV24" s="12">
        <f>(BV$3*temperature!$I134+BV$4*temperature!$I134^2+BV$5*temperature!J134^6)*(L24/L$56)^$BW$1</f>
        <v>1.3836872155293467</v>
      </c>
      <c r="BW24" s="12">
        <f>(BW$3*temperature!$I134+BW$4*temperature!$I134^2+BW$5*temperature!K134^6)*(M24/M$56)^$BW$1</f>
        <v>0.70416394974949748</v>
      </c>
      <c r="BX24" s="12">
        <f>(BX$3*temperature!$M134+BX$4*temperature!$M134^2+BX$5*temperature!$M134^6)*(K24/K$56)^$BW$1</f>
        <v>2.2011561407556148</v>
      </c>
      <c r="BY24" s="12">
        <f>(BY$3*temperature!$M134+BY$4*temperature!$M134^2+BY$5*temperature!$M134^6)*(L24/L$56)^$BW$1</f>
        <v>1.3836872155293467</v>
      </c>
      <c r="BZ24" s="12">
        <f>(BZ$3*temperature!$M134+BZ$4*temperature!$M134^2+BZ$5*temperature!$M134^6)*(M24/M$56)^$BW$1</f>
        <v>0.70416394974949748</v>
      </c>
      <c r="CA24" s="18">
        <f t="shared" si="13"/>
        <v>0</v>
      </c>
      <c r="CB24" s="18">
        <f t="shared" si="14"/>
        <v>0</v>
      </c>
      <c r="CC24" s="18">
        <f t="shared" si="15"/>
        <v>0</v>
      </c>
      <c r="CD24" s="18">
        <f t="shared" si="16"/>
        <v>0</v>
      </c>
      <c r="CE24" s="18">
        <f t="shared" si="17"/>
        <v>0</v>
      </c>
      <c r="CF24" s="18">
        <f t="shared" si="18"/>
        <v>0</v>
      </c>
    </row>
    <row r="25" spans="1:84" x14ac:dyDescent="0.3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41"/>
        <v>7.1710102906858975E-3</v>
      </c>
      <c r="F25" s="11">
        <f t="shared" si="19"/>
        <v>1.6106980972057983E-2</v>
      </c>
      <c r="G25" s="11">
        <f t="shared" si="20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21"/>
        <v>19732.332022041093</v>
      </c>
      <c r="L25" s="1">
        <f t="shared" si="1"/>
        <v>1405.6528949882536</v>
      </c>
      <c r="M25" s="1">
        <f t="shared" si="2"/>
        <v>401.96717409141297</v>
      </c>
      <c r="N25" s="11">
        <f t="shared" si="42"/>
        <v>3.1199121385352857E-2</v>
      </c>
      <c r="O25" s="11">
        <f t="shared" si="22"/>
        <v>3.4800518287731563E-2</v>
      </c>
      <c r="P25" s="11">
        <f t="shared" si="23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4"/>
        <v>233.53220678226603</v>
      </c>
      <c r="U25" s="1">
        <f t="shared" si="55"/>
        <v>937.57902753538292</v>
      </c>
      <c r="V25" s="1">
        <f t="shared" si="56"/>
        <v>902.67990564339846</v>
      </c>
      <c r="W25" s="11">
        <f t="shared" si="43"/>
        <v>-1.449065348024936E-2</v>
      </c>
      <c r="X25" s="11">
        <f t="shared" si="59"/>
        <v>-1.6231741197668126E-2</v>
      </c>
      <c r="Y25" s="11">
        <f t="shared" si="60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25"/>
        <v>2.4496385895153021</v>
      </c>
      <c r="AD25" s="12">
        <f t="shared" si="57"/>
        <v>2.7832867863149318</v>
      </c>
      <c r="AE25" s="12">
        <f t="shared" si="58"/>
        <v>1.8505048501277181</v>
      </c>
      <c r="AF25" s="11">
        <f t="shared" si="44"/>
        <v>-7.7596257389900281E-5</v>
      </c>
      <c r="AG25" s="11">
        <f t="shared" si="61"/>
        <v>-9.73535026831851E-3</v>
      </c>
      <c r="AH25" s="11">
        <f t="shared" si="62"/>
        <v>1.0258623333963213E-2</v>
      </c>
      <c r="AI25" s="1">
        <f t="shared" si="45"/>
        <v>21316.175129964013</v>
      </c>
      <c r="AJ25" s="1">
        <f t="shared" si="46"/>
        <v>2802.3655849446704</v>
      </c>
      <c r="AK25" s="1">
        <f t="shared" si="47"/>
        <v>889.8366524579601</v>
      </c>
      <c r="AL25" s="14">
        <f t="shared" si="26"/>
        <v>8.1037889063999327</v>
      </c>
      <c r="AM25" s="14">
        <f t="shared" si="27"/>
        <v>1.0620021422207806</v>
      </c>
      <c r="AN25" s="14">
        <f t="shared" si="28"/>
        <v>0.44065476046648366</v>
      </c>
      <c r="AO25" s="11">
        <f t="shared" si="48"/>
        <v>2.0621120954280148E-2</v>
      </c>
      <c r="AP25" s="11">
        <f t="shared" si="29"/>
        <v>2.5977173653231045E-2</v>
      </c>
      <c r="AQ25" s="11">
        <f t="shared" si="30"/>
        <v>2.3564574154817608E-2</v>
      </c>
      <c r="AR25" s="1">
        <f t="shared" si="49"/>
        <v>13775.299073981647</v>
      </c>
      <c r="AS25" s="1">
        <f t="shared" si="50"/>
        <v>2036.2478405779661</v>
      </c>
      <c r="AT25" s="1">
        <f t="shared" si="51"/>
        <v>655.92537283621471</v>
      </c>
      <c r="AU25" s="1">
        <f t="shared" si="52"/>
        <v>2755.0598147963296</v>
      </c>
      <c r="AV25" s="1">
        <f t="shared" si="53"/>
        <v>407.24956811559326</v>
      </c>
      <c r="AW25" s="1">
        <f t="shared" si="54"/>
        <v>131.18507456724294</v>
      </c>
      <c r="AX25" s="1">
        <f t="shared" si="31"/>
        <v>12199.785570344071</v>
      </c>
      <c r="AY25" s="1">
        <f t="shared" si="5"/>
        <v>934.15784753260596</v>
      </c>
      <c r="AZ25" s="1">
        <f t="shared" si="6"/>
        <v>309.97526124020698</v>
      </c>
      <c r="BA25" s="1">
        <f t="shared" si="32"/>
        <v>8499.4399536325072</v>
      </c>
      <c r="BB25" s="1">
        <f t="shared" si="33"/>
        <v>11927.074864243787</v>
      </c>
      <c r="BC25" s="1">
        <f t="shared" si="34"/>
        <v>9710.9968361482097</v>
      </c>
      <c r="BD25" s="1">
        <f t="shared" si="35"/>
        <v>0</v>
      </c>
      <c r="BE25" s="2">
        <v>0</v>
      </c>
      <c r="BF25" s="2">
        <v>0</v>
      </c>
      <c r="BG25" s="2">
        <v>0</v>
      </c>
      <c r="BH25" s="2">
        <f t="shared" si="7"/>
        <v>0</v>
      </c>
      <c r="BI25" s="2">
        <f t="shared" si="36"/>
        <v>0</v>
      </c>
      <c r="BJ25" s="2">
        <f t="shared" si="8"/>
        <v>0</v>
      </c>
      <c r="BK25" s="2">
        <f t="shared" si="9"/>
        <v>0</v>
      </c>
      <c r="BL25" s="2">
        <f t="shared" si="10"/>
        <v>0</v>
      </c>
      <c r="BM25" s="2">
        <f t="shared" si="11"/>
        <v>0</v>
      </c>
      <c r="BN25" s="2">
        <f t="shared" si="12"/>
        <v>0</v>
      </c>
      <c r="BO25" s="2">
        <f t="shared" si="37"/>
        <v>0</v>
      </c>
      <c r="BP25" s="2">
        <f t="shared" si="38"/>
        <v>0</v>
      </c>
      <c r="BQ25" s="2">
        <f t="shared" si="39"/>
        <v>0</v>
      </c>
      <c r="BR25" s="11">
        <f t="shared" si="40"/>
        <v>5.1730956327600025E-2</v>
      </c>
      <c r="BS25" s="17">
        <v>0</v>
      </c>
      <c r="BT25" s="17">
        <v>0</v>
      </c>
      <c r="BU25" s="12">
        <f>(BU$3*temperature!$I135+BU$4*temperature!$I135^2+BU$5*temperature!I135^6)*(K25/K$56)^$BW$1</f>
        <v>2.2411493332292776</v>
      </c>
      <c r="BV25" s="12">
        <f>(BV$3*temperature!$I135+BV$4*temperature!$I135^2+BV$5*temperature!J135^6)*(L25/L$56)^$BW$1</f>
        <v>1.4055037356191546</v>
      </c>
      <c r="BW25" s="12">
        <f>(BW$3*temperature!$I135+BW$4*temperature!$I135^2+BW$5*temperature!K135^6)*(M25/M$56)^$BW$1</f>
        <v>0.71808622998498306</v>
      </c>
      <c r="BX25" s="12">
        <f>(BX$3*temperature!$M135+BX$4*temperature!$M135^2+BX$5*temperature!$M135^6)*(K25/K$56)^$BW$1</f>
        <v>2.2411493332292776</v>
      </c>
      <c r="BY25" s="12">
        <f>(BY$3*temperature!$M135+BY$4*temperature!$M135^2+BY$5*temperature!$M135^6)*(L25/L$56)^$BW$1</f>
        <v>1.4055037356191546</v>
      </c>
      <c r="BZ25" s="12">
        <f>(BZ$3*temperature!$M135+BZ$4*temperature!$M135^2+BZ$5*temperature!$M135^6)*(M25/M$56)^$BW$1</f>
        <v>0.71808622998498306</v>
      </c>
      <c r="CA25" s="18">
        <f t="shared" si="13"/>
        <v>0</v>
      </c>
      <c r="CB25" s="18">
        <f t="shared" si="14"/>
        <v>0</v>
      </c>
      <c r="CC25" s="18">
        <f t="shared" si="15"/>
        <v>0</v>
      </c>
      <c r="CD25" s="18">
        <f t="shared" si="16"/>
        <v>0</v>
      </c>
      <c r="CE25" s="18">
        <f t="shared" si="17"/>
        <v>0</v>
      </c>
      <c r="CF25" s="18">
        <f t="shared" si="18"/>
        <v>0</v>
      </c>
    </row>
    <row r="26" spans="1:84" x14ac:dyDescent="0.3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41"/>
        <v>6.9399655695143725E-3</v>
      </c>
      <c r="F26" s="11">
        <f t="shared" si="19"/>
        <v>1.5668442836691332E-2</v>
      </c>
      <c r="G26" s="11">
        <f t="shared" si="20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21"/>
        <v>20124.351959751704</v>
      </c>
      <c r="L26" s="1">
        <f t="shared" si="1"/>
        <v>1449.8121240919959</v>
      </c>
      <c r="M26" s="1">
        <f t="shared" si="2"/>
        <v>417.06319180806776</v>
      </c>
      <c r="N26" s="11">
        <f t="shared" si="42"/>
        <v>1.9866883309723526E-2</v>
      </c>
      <c r="O26" s="11">
        <f t="shared" si="22"/>
        <v>3.1415457728710017E-2</v>
      </c>
      <c r="P26" s="11">
        <f t="shared" si="23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4"/>
        <v>221.55623080971907</v>
      </c>
      <c r="U26" s="1">
        <f t="shared" si="55"/>
        <v>902.87289581321522</v>
      </c>
      <c r="V26" s="1">
        <f t="shared" si="56"/>
        <v>880.94465297742408</v>
      </c>
      <c r="W26" s="11">
        <f t="shared" si="43"/>
        <v>-5.1281902986994754E-2</v>
      </c>
      <c r="X26" s="11">
        <f t="shared" si="59"/>
        <v>-3.7016753471331154E-2</v>
      </c>
      <c r="Y26" s="11">
        <f t="shared" si="60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25"/>
        <v>2.4457874406053151</v>
      </c>
      <c r="AD26" s="12">
        <f t="shared" si="57"/>
        <v>2.8182464047647726</v>
      </c>
      <c r="AE26" s="12">
        <f t="shared" si="58"/>
        <v>1.871783504022132</v>
      </c>
      <c r="AF26" s="11">
        <f t="shared" si="44"/>
        <v>-1.5721294261408225E-3</v>
      </c>
      <c r="AG26" s="11">
        <f t="shared" si="61"/>
        <v>1.2560552014162951E-2</v>
      </c>
      <c r="AH26" s="11">
        <f t="shared" si="62"/>
        <v>1.1498837137846607E-2</v>
      </c>
      <c r="AI26" s="1">
        <f t="shared" si="45"/>
        <v>21939.617431763942</v>
      </c>
      <c r="AJ26" s="1">
        <f t="shared" si="46"/>
        <v>2929.3785945657969</v>
      </c>
      <c r="AK26" s="1">
        <f t="shared" si="47"/>
        <v>932.03806177940703</v>
      </c>
      <c r="AL26" s="14">
        <f t="shared" si="26"/>
        <v>8.2708981176267589</v>
      </c>
      <c r="AM26" s="14">
        <f t="shared" si="27"/>
        <v>1.0895899562893532</v>
      </c>
      <c r="AN26" s="14">
        <f t="shared" si="28"/>
        <v>0.45103860224616948</v>
      </c>
      <c r="AO26" s="11">
        <f t="shared" si="48"/>
        <v>2.0621120954280148E-2</v>
      </c>
      <c r="AP26" s="11">
        <f t="shared" si="29"/>
        <v>2.5977173653231045E-2</v>
      </c>
      <c r="AQ26" s="11">
        <f t="shared" si="30"/>
        <v>2.3564574154817608E-2</v>
      </c>
      <c r="AR26" s="1">
        <f t="shared" si="49"/>
        <v>14219.109702597792</v>
      </c>
      <c r="AS26" s="1">
        <f t="shared" si="50"/>
        <v>2134.1259420488577</v>
      </c>
      <c r="AT26" s="1">
        <f t="shared" si="51"/>
        <v>691.18551481508996</v>
      </c>
      <c r="AU26" s="1">
        <f t="shared" si="52"/>
        <v>2843.8219405195587</v>
      </c>
      <c r="AV26" s="1">
        <f t="shared" si="53"/>
        <v>426.82518840977156</v>
      </c>
      <c r="AW26" s="1">
        <f t="shared" si="54"/>
        <v>138.237102963018</v>
      </c>
      <c r="AX26" s="1">
        <f t="shared" si="31"/>
        <v>12506.045006961838</v>
      </c>
      <c r="AY26" s="1">
        <f t="shared" si="5"/>
        <v>963.95712074945845</v>
      </c>
      <c r="AZ26" s="1">
        <f t="shared" si="6"/>
        <v>318.65217182326199</v>
      </c>
      <c r="BA26" s="1">
        <f t="shared" si="32"/>
        <v>8580.9777537492519</v>
      </c>
      <c r="BB26" s="1">
        <f t="shared" si="33"/>
        <v>12169.569734725135</v>
      </c>
      <c r="BC26" s="1">
        <f t="shared" si="34"/>
        <v>10002.28555956844</v>
      </c>
      <c r="BD26" s="1">
        <f t="shared" si="35"/>
        <v>0</v>
      </c>
      <c r="BE26" s="2">
        <v>0</v>
      </c>
      <c r="BF26" s="2">
        <v>0</v>
      </c>
      <c r="BG26" s="2">
        <v>0</v>
      </c>
      <c r="BH26" s="2">
        <f t="shared" si="7"/>
        <v>0</v>
      </c>
      <c r="BI26" s="2">
        <f t="shared" si="36"/>
        <v>0</v>
      </c>
      <c r="BJ26" s="2">
        <f t="shared" si="8"/>
        <v>0</v>
      </c>
      <c r="BK26" s="2">
        <f t="shared" si="9"/>
        <v>0</v>
      </c>
      <c r="BL26" s="2">
        <f t="shared" si="10"/>
        <v>0</v>
      </c>
      <c r="BM26" s="2">
        <f t="shared" si="11"/>
        <v>0</v>
      </c>
      <c r="BN26" s="2">
        <f t="shared" si="12"/>
        <v>0</v>
      </c>
      <c r="BO26" s="2">
        <f t="shared" si="37"/>
        <v>0</v>
      </c>
      <c r="BP26" s="2">
        <f t="shared" si="38"/>
        <v>0</v>
      </c>
      <c r="BQ26" s="2">
        <f t="shared" si="39"/>
        <v>0</v>
      </c>
      <c r="BR26" s="11">
        <f t="shared" si="40"/>
        <v>4.2806571653571907E-2</v>
      </c>
      <c r="BS26" s="17">
        <v>0</v>
      </c>
      <c r="BT26" s="17">
        <v>0</v>
      </c>
      <c r="BU26" s="12">
        <f>(BU$3*temperature!$I136+BU$4*temperature!$I136^2+BU$5*temperature!I136^6)*(K26/K$56)^$BW$1</f>
        <v>2.287837068915004</v>
      </c>
      <c r="BV26" s="12">
        <f>(BV$3*temperature!$I136+BV$4*temperature!$I136^2+BV$5*temperature!J136^6)*(L26/L$56)^$BW$1</f>
        <v>1.4285167057992727</v>
      </c>
      <c r="BW26" s="12">
        <f>(BW$3*temperature!$I136+BW$4*temperature!$I136^2+BW$5*temperature!K136^6)*(M26/M$56)^$BW$1</f>
        <v>0.7262200684755572</v>
      </c>
      <c r="BX26" s="12">
        <f>(BX$3*temperature!$M136+BX$4*temperature!$M136^2+BX$5*temperature!$M136^6)*(K26/K$56)^$BW$1</f>
        <v>2.287837068915004</v>
      </c>
      <c r="BY26" s="12">
        <f>(BY$3*temperature!$M136+BY$4*temperature!$M136^2+BY$5*temperature!$M136^6)*(L26/L$56)^$BW$1</f>
        <v>1.4285167057992727</v>
      </c>
      <c r="BZ26" s="12">
        <f>(BZ$3*temperature!$M136+BZ$4*temperature!$M136^2+BZ$5*temperature!$M136^6)*(M26/M$56)^$BW$1</f>
        <v>0.7262200684755572</v>
      </c>
      <c r="CA26" s="18">
        <f t="shared" si="13"/>
        <v>0</v>
      </c>
      <c r="CB26" s="18">
        <f t="shared" si="14"/>
        <v>0</v>
      </c>
      <c r="CC26" s="18">
        <f t="shared" si="15"/>
        <v>0</v>
      </c>
      <c r="CD26" s="18">
        <f t="shared" si="16"/>
        <v>0</v>
      </c>
      <c r="CE26" s="18">
        <f t="shared" si="17"/>
        <v>0</v>
      </c>
      <c r="CF26" s="18">
        <f t="shared" si="18"/>
        <v>0</v>
      </c>
    </row>
    <row r="27" spans="1:84" x14ac:dyDescent="0.3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41"/>
        <v>6.9168601659503892E-3</v>
      </c>
      <c r="F27" s="11">
        <f t="shared" si="19"/>
        <v>1.5817996879959884E-2</v>
      </c>
      <c r="G27" s="11">
        <f t="shared" si="20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21"/>
        <v>20292.933909060386</v>
      </c>
      <c r="L27" s="1">
        <f t="shared" si="1"/>
        <v>1454.6029384071733</v>
      </c>
      <c r="M27" s="1">
        <f t="shared" si="2"/>
        <v>427.88781278464347</v>
      </c>
      <c r="N27" s="11">
        <f t="shared" si="42"/>
        <v>8.3770125689435204E-3</v>
      </c>
      <c r="O27" s="11">
        <f t="shared" si="22"/>
        <v>3.3044380272222451E-3</v>
      </c>
      <c r="P27" s="11">
        <f t="shared" si="23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4"/>
        <v>212.36445626954927</v>
      </c>
      <c r="U27" s="1">
        <f t="shared" si="55"/>
        <v>899.9089338975441</v>
      </c>
      <c r="V27" s="1">
        <f t="shared" si="56"/>
        <v>881.70150629598425</v>
      </c>
      <c r="W27" s="11">
        <f t="shared" si="43"/>
        <v>-4.1487321329563676E-2</v>
      </c>
      <c r="X27" s="11">
        <f t="shared" si="59"/>
        <v>-3.2828119322393379E-3</v>
      </c>
      <c r="Y27" s="11">
        <f t="shared" si="60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25"/>
        <v>2.4149199480729333</v>
      </c>
      <c r="AD27" s="12">
        <f t="shared" si="57"/>
        <v>2.735183012324311</v>
      </c>
      <c r="AE27" s="12">
        <f t="shared" si="58"/>
        <v>1.8350201755581217</v>
      </c>
      <c r="AF27" s="11">
        <f t="shared" si="44"/>
        <v>-1.2620676686745269E-2</v>
      </c>
      <c r="AG27" s="11">
        <f t="shared" si="61"/>
        <v>-2.9473431528211025E-2</v>
      </c>
      <c r="AH27" s="11">
        <f t="shared" si="62"/>
        <v>-1.9640801612479497E-2</v>
      </c>
      <c r="AI27" s="1">
        <f t="shared" si="45"/>
        <v>22589.477629107107</v>
      </c>
      <c r="AJ27" s="1">
        <f t="shared" si="46"/>
        <v>3063.265923518989</v>
      </c>
      <c r="AK27" s="1">
        <f t="shared" si="47"/>
        <v>977.0713585644844</v>
      </c>
      <c r="AL27" s="14">
        <f t="shared" si="26"/>
        <v>8.4414533081108676</v>
      </c>
      <c r="AM27" s="14">
        <f t="shared" si="27"/>
        <v>1.1178944237946982</v>
      </c>
      <c r="AN27" s="14">
        <f t="shared" si="28"/>
        <v>0.4616671348354846</v>
      </c>
      <c r="AO27" s="11">
        <f t="shared" si="48"/>
        <v>2.0621120954280148E-2</v>
      </c>
      <c r="AP27" s="11">
        <f t="shared" si="29"/>
        <v>2.5977173653231045E-2</v>
      </c>
      <c r="AQ27" s="11">
        <f t="shared" si="30"/>
        <v>2.3564574154817608E-2</v>
      </c>
      <c r="AR27" s="1">
        <f t="shared" si="49"/>
        <v>14678.013210257626</v>
      </c>
      <c r="AS27" s="1">
        <f t="shared" si="50"/>
        <v>2237.1355800170063</v>
      </c>
      <c r="AT27" s="1">
        <f t="shared" si="51"/>
        <v>728.41369484042536</v>
      </c>
      <c r="AU27" s="1">
        <f t="shared" si="52"/>
        <v>2935.6026420515254</v>
      </c>
      <c r="AV27" s="1">
        <f t="shared" si="53"/>
        <v>447.4271160034013</v>
      </c>
      <c r="AW27" s="1">
        <f t="shared" si="54"/>
        <v>145.68273896808509</v>
      </c>
      <c r="AX27" s="1">
        <f t="shared" si="31"/>
        <v>12820.980621077606</v>
      </c>
      <c r="AY27" s="1">
        <f t="shared" si="5"/>
        <v>994.75028667606784</v>
      </c>
      <c r="AZ27" s="1">
        <f t="shared" si="6"/>
        <v>327.63344695755029</v>
      </c>
      <c r="BA27" s="1">
        <f t="shared" si="32"/>
        <v>8663.1097221816781</v>
      </c>
      <c r="BB27" s="1">
        <f t="shared" si="33"/>
        <v>12418.642196786283</v>
      </c>
      <c r="BC27" s="1">
        <f t="shared" si="34"/>
        <v>10301.502485677411</v>
      </c>
      <c r="BD27" s="1">
        <f t="shared" si="35"/>
        <v>0</v>
      </c>
      <c r="BE27" s="2">
        <v>0</v>
      </c>
      <c r="BF27" s="2">
        <v>0</v>
      </c>
      <c r="BG27" s="2">
        <v>0</v>
      </c>
      <c r="BH27" s="2">
        <f t="shared" si="7"/>
        <v>0</v>
      </c>
      <c r="BI27" s="2">
        <f t="shared" si="36"/>
        <v>0</v>
      </c>
      <c r="BJ27" s="2">
        <f t="shared" si="8"/>
        <v>0</v>
      </c>
      <c r="BK27" s="2">
        <f t="shared" si="9"/>
        <v>0</v>
      </c>
      <c r="BL27" s="2">
        <f t="shared" si="10"/>
        <v>0</v>
      </c>
      <c r="BM27" s="2">
        <f t="shared" si="11"/>
        <v>0</v>
      </c>
      <c r="BN27" s="2">
        <f t="shared" si="12"/>
        <v>0</v>
      </c>
      <c r="BO27" s="2">
        <f t="shared" si="37"/>
        <v>0</v>
      </c>
      <c r="BP27" s="2">
        <f t="shared" si="38"/>
        <v>0</v>
      </c>
      <c r="BQ27" s="2">
        <f t="shared" si="39"/>
        <v>0</v>
      </c>
      <c r="BR27" s="11">
        <f t="shared" si="40"/>
        <v>2.9448153818693784E-2</v>
      </c>
      <c r="BS27" s="17">
        <v>0</v>
      </c>
      <c r="BT27" s="17">
        <v>0</v>
      </c>
      <c r="BU27" s="12">
        <f>(BU$3*temperature!$I137+BU$4*temperature!$I137^2+BU$5*temperature!I137^6)*(K27/K$56)^$BW$1</f>
        <v>2.3414732808284664</v>
      </c>
      <c r="BV27" s="12">
        <f>(BV$3*temperature!$I137+BV$4*temperature!$I137^2+BV$5*temperature!J137^6)*(L27/L$56)^$BW$1</f>
        <v>1.4614664229298964</v>
      </c>
      <c r="BW27" s="12">
        <f>(BW$3*temperature!$I137+BW$4*temperature!$I137^2+BW$5*temperature!K137^6)*(M27/M$56)^$BW$1</f>
        <v>0.73613254742054723</v>
      </c>
      <c r="BX27" s="12">
        <f>(BX$3*temperature!$M137+BX$4*temperature!$M137^2+BX$5*temperature!$M137^6)*(K27/K$56)^$BW$1</f>
        <v>2.3414732808284664</v>
      </c>
      <c r="BY27" s="12">
        <f>(BY$3*temperature!$M137+BY$4*temperature!$M137^2+BY$5*temperature!$M137^6)*(L27/L$56)^$BW$1</f>
        <v>1.4614664229298964</v>
      </c>
      <c r="BZ27" s="12">
        <f>(BZ$3*temperature!$M137+BZ$4*temperature!$M137^2+BZ$5*temperature!$M137^6)*(M27/M$56)^$BW$1</f>
        <v>0.73613254742054723</v>
      </c>
      <c r="CA27" s="18">
        <f t="shared" si="13"/>
        <v>0</v>
      </c>
      <c r="CB27" s="18">
        <f t="shared" si="14"/>
        <v>0</v>
      </c>
      <c r="CC27" s="18">
        <f t="shared" si="15"/>
        <v>0</v>
      </c>
      <c r="CD27" s="18">
        <f t="shared" si="16"/>
        <v>0</v>
      </c>
      <c r="CE27" s="18">
        <f t="shared" si="17"/>
        <v>0</v>
      </c>
      <c r="CF27" s="18">
        <f t="shared" si="18"/>
        <v>0</v>
      </c>
    </row>
    <row r="28" spans="1:84" x14ac:dyDescent="0.3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41"/>
        <v>6.1984829573309419E-3</v>
      </c>
      <c r="F28" s="11">
        <f t="shared" si="19"/>
        <v>1.6820629902325246E-2</v>
      </c>
      <c r="G28" s="11">
        <f t="shared" si="20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21"/>
        <v>20237.139804597737</v>
      </c>
      <c r="L28" s="1">
        <f t="shared" si="1"/>
        <v>1436.3355887459484</v>
      </c>
      <c r="M28" s="1">
        <f t="shared" si="2"/>
        <v>433.3540066629966</v>
      </c>
      <c r="N28" s="11">
        <f t="shared" si="42"/>
        <v>-2.7494350847778737E-3</v>
      </c>
      <c r="O28" s="11">
        <f t="shared" si="22"/>
        <v>-1.2558306585870205E-2</v>
      </c>
      <c r="P28" s="11">
        <f t="shared" si="23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4"/>
        <v>206.37847509359841</v>
      </c>
      <c r="U28" s="1">
        <f t="shared" si="55"/>
        <v>927.07388067722479</v>
      </c>
      <c r="V28" s="1">
        <f t="shared" si="56"/>
        <v>889.61113157263264</v>
      </c>
      <c r="W28" s="11">
        <f t="shared" si="43"/>
        <v>-2.8187302532176051E-2</v>
      </c>
      <c r="X28" s="11">
        <f t="shared" si="59"/>
        <v>3.0186328589969724E-2</v>
      </c>
      <c r="Y28" s="11">
        <f t="shared" si="60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25"/>
        <v>2.3856263347113855</v>
      </c>
      <c r="AD28" s="12">
        <f t="shared" si="57"/>
        <v>2.7388918519516774</v>
      </c>
      <c r="AE28" s="12">
        <f t="shared" si="58"/>
        <v>1.8382081108631489</v>
      </c>
      <c r="AF28" s="11">
        <f t="shared" si="44"/>
        <v>-1.2130262696667726E-2</v>
      </c>
      <c r="AG28" s="11">
        <f t="shared" si="61"/>
        <v>1.3559749423182055E-3</v>
      </c>
      <c r="AH28" s="11">
        <f t="shared" si="62"/>
        <v>1.7372753430668908E-3</v>
      </c>
      <c r="AI28" s="1">
        <f t="shared" si="45"/>
        <v>23266.132508247923</v>
      </c>
      <c r="AJ28" s="1">
        <f t="shared" si="46"/>
        <v>3204.3664471704915</v>
      </c>
      <c r="AK28" s="1">
        <f t="shared" si="47"/>
        <v>1025.0469616761211</v>
      </c>
      <c r="AL28" s="14">
        <f t="shared" si="26"/>
        <v>8.6155255378073292</v>
      </c>
      <c r="AM28" s="14">
        <f t="shared" si="27"/>
        <v>1.1469341613675916</v>
      </c>
      <c r="AN28" s="14">
        <f t="shared" si="28"/>
        <v>0.47254612426915754</v>
      </c>
      <c r="AO28" s="11">
        <f t="shared" si="48"/>
        <v>2.0621120954280148E-2</v>
      </c>
      <c r="AP28" s="11">
        <f t="shared" si="29"/>
        <v>2.5977173653231045E-2</v>
      </c>
      <c r="AQ28" s="11">
        <f t="shared" si="30"/>
        <v>2.3564574154817608E-2</v>
      </c>
      <c r="AR28" s="1">
        <f t="shared" si="49"/>
        <v>15144.061131962364</v>
      </c>
      <c r="AS28" s="1">
        <f t="shared" si="50"/>
        <v>2347.129099409734</v>
      </c>
      <c r="AT28" s="1">
        <f t="shared" si="51"/>
        <v>767.66952063484507</v>
      </c>
      <c r="AU28" s="1">
        <f t="shared" si="52"/>
        <v>3028.8122263924729</v>
      </c>
      <c r="AV28" s="1">
        <f t="shared" si="53"/>
        <v>469.42581988194684</v>
      </c>
      <c r="AW28" s="1">
        <f t="shared" si="54"/>
        <v>153.53390412696902</v>
      </c>
      <c r="AX28" s="1">
        <f t="shared" si="31"/>
        <v>13146.576271941067</v>
      </c>
      <c r="AY28" s="1">
        <f t="shared" si="5"/>
        <v>1026.3946907756449</v>
      </c>
      <c r="AZ28" s="1">
        <f t="shared" si="6"/>
        <v>336.92839263457734</v>
      </c>
      <c r="BA28" s="1">
        <f t="shared" si="32"/>
        <v>8739.918923901685</v>
      </c>
      <c r="BB28" s="1">
        <f t="shared" si="33"/>
        <v>12684.821407807538</v>
      </c>
      <c r="BC28" s="1">
        <f t="shared" si="34"/>
        <v>10608.158256665278</v>
      </c>
      <c r="BD28" s="1">
        <f t="shared" si="35"/>
        <v>0</v>
      </c>
      <c r="BE28" s="2">
        <v>0</v>
      </c>
      <c r="BF28" s="2">
        <v>0</v>
      </c>
      <c r="BG28" s="2">
        <v>0</v>
      </c>
      <c r="BH28" s="2">
        <f t="shared" si="7"/>
        <v>0</v>
      </c>
      <c r="BI28" s="2">
        <f t="shared" si="36"/>
        <v>0</v>
      </c>
      <c r="BJ28" s="2">
        <f t="shared" si="8"/>
        <v>0</v>
      </c>
      <c r="BK28" s="2">
        <f t="shared" si="9"/>
        <v>0</v>
      </c>
      <c r="BL28" s="2">
        <f t="shared" si="10"/>
        <v>0</v>
      </c>
      <c r="BM28" s="2">
        <f t="shared" si="11"/>
        <v>0</v>
      </c>
      <c r="BN28" s="2">
        <f t="shared" si="12"/>
        <v>0</v>
      </c>
      <c r="BO28" s="2">
        <f t="shared" si="37"/>
        <v>0</v>
      </c>
      <c r="BP28" s="2">
        <f t="shared" si="38"/>
        <v>0</v>
      </c>
      <c r="BQ28" s="2">
        <f t="shared" si="39"/>
        <v>0</v>
      </c>
      <c r="BR28" s="11">
        <f t="shared" si="40"/>
        <v>1.7109021078205416E-2</v>
      </c>
      <c r="BS28" s="17">
        <v>0</v>
      </c>
      <c r="BT28" s="17">
        <v>0</v>
      </c>
      <c r="BU28" s="12">
        <f>(BU$3*temperature!$I138+BU$4*temperature!$I138^2+BU$5*temperature!I138^6)*(K28/K$56)^$BW$1</f>
        <v>2.4020042487861248</v>
      </c>
      <c r="BV28" s="12">
        <f>(BV$3*temperature!$I138+BV$4*temperature!$I138^2+BV$5*temperature!J138^6)*(L28/L$56)^$BW$1</f>
        <v>1.5004148781452189</v>
      </c>
      <c r="BW28" s="12">
        <f>(BW$3*temperature!$I138+BW$4*temperature!$I138^2+BW$5*temperature!K138^6)*(M28/M$56)^$BW$1</f>
        <v>0.7481115668663092</v>
      </c>
      <c r="BX28" s="12">
        <f>(BX$3*temperature!$M138+BX$4*temperature!$M138^2+BX$5*temperature!$M138^6)*(K28/K$56)^$BW$1</f>
        <v>2.4020042487861248</v>
      </c>
      <c r="BY28" s="12">
        <f>(BY$3*temperature!$M138+BY$4*temperature!$M138^2+BY$5*temperature!$M138^6)*(L28/L$56)^$BW$1</f>
        <v>1.5004148781452189</v>
      </c>
      <c r="BZ28" s="12">
        <f>(BZ$3*temperature!$M138+BZ$4*temperature!$M138^2+BZ$5*temperature!$M138^6)*(M28/M$56)^$BW$1</f>
        <v>0.7481115668663092</v>
      </c>
      <c r="CA28" s="18">
        <f t="shared" si="13"/>
        <v>0</v>
      </c>
      <c r="CB28" s="18">
        <f t="shared" si="14"/>
        <v>0</v>
      </c>
      <c r="CC28" s="18">
        <f t="shared" si="15"/>
        <v>0</v>
      </c>
      <c r="CD28" s="18">
        <f t="shared" si="16"/>
        <v>0</v>
      </c>
      <c r="CE28" s="18">
        <f t="shared" si="17"/>
        <v>0</v>
      </c>
      <c r="CF28" s="18">
        <f t="shared" si="18"/>
        <v>0</v>
      </c>
    </row>
    <row r="29" spans="1:84" x14ac:dyDescent="0.3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41"/>
        <v>5.666316603642807E-3</v>
      </c>
      <c r="F29" s="11">
        <f t="shared" si="19"/>
        <v>1.6624795407551574E-2</v>
      </c>
      <c r="G29" s="11">
        <f t="shared" si="20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21"/>
        <v>20622.14124085362</v>
      </c>
      <c r="L29" s="1">
        <f t="shared" si="1"/>
        <v>1421.1857477326455</v>
      </c>
      <c r="M29" s="1">
        <f t="shared" si="2"/>
        <v>440.35839097389959</v>
      </c>
      <c r="N29" s="11">
        <f t="shared" si="42"/>
        <v>1.9024498519717437E-2</v>
      </c>
      <c r="O29" s="11">
        <f t="shared" si="22"/>
        <v>-1.0547563627891443E-2</v>
      </c>
      <c r="P29" s="11">
        <f t="shared" si="23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4"/>
        <v>202.10092770770731</v>
      </c>
      <c r="U29" s="1">
        <f t="shared" si="55"/>
        <v>939.74627918148394</v>
      </c>
      <c r="V29" s="1">
        <f t="shared" si="56"/>
        <v>883.6069313906263</v>
      </c>
      <c r="W29" s="11">
        <f t="shared" si="43"/>
        <v>-2.0726712821921511E-2</v>
      </c>
      <c r="X29" s="11">
        <f t="shared" si="59"/>
        <v>1.3669243377886886E-2</v>
      </c>
      <c r="Y29" s="11">
        <f t="shared" si="60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25"/>
        <v>2.3750849615876435</v>
      </c>
      <c r="AD29" s="12">
        <f t="shared" si="57"/>
        <v>2.7443910675908154</v>
      </c>
      <c r="AE29" s="12">
        <f t="shared" si="58"/>
        <v>1.8865369423268037</v>
      </c>
      <c r="AF29" s="11">
        <f t="shared" si="44"/>
        <v>-4.4187025312232286E-3</v>
      </c>
      <c r="AG29" s="11">
        <f t="shared" si="61"/>
        <v>2.0078250388817498E-3</v>
      </c>
      <c r="AH29" s="11">
        <f t="shared" si="62"/>
        <v>2.6291273103436374E-2</v>
      </c>
      <c r="AI29" s="1">
        <f t="shared" si="45"/>
        <v>23968.331483815607</v>
      </c>
      <c r="AJ29" s="1">
        <f t="shared" si="46"/>
        <v>3353.3556223353889</v>
      </c>
      <c r="AK29" s="1">
        <f t="shared" si="47"/>
        <v>1076.076169635478</v>
      </c>
      <c r="AL29" s="14">
        <f t="shared" si="26"/>
        <v>8.7931873320071432</v>
      </c>
      <c r="AM29" s="14">
        <f t="shared" si="27"/>
        <v>1.1767282692462604</v>
      </c>
      <c r="AN29" s="14">
        <f t="shared" si="28"/>
        <v>0.48368147245606974</v>
      </c>
      <c r="AO29" s="11">
        <f t="shared" si="48"/>
        <v>2.0621120954280148E-2</v>
      </c>
      <c r="AP29" s="11">
        <f t="shared" si="29"/>
        <v>2.5977173653231045E-2</v>
      </c>
      <c r="AQ29" s="11">
        <f t="shared" si="30"/>
        <v>2.3564574154817608E-2</v>
      </c>
      <c r="AR29" s="1">
        <f t="shared" si="49"/>
        <v>15618.982920650913</v>
      </c>
      <c r="AS29" s="1">
        <f t="shared" si="50"/>
        <v>2462.3553193478451</v>
      </c>
      <c r="AT29" s="1">
        <f t="shared" si="51"/>
        <v>808.99433513658573</v>
      </c>
      <c r="AU29" s="1">
        <f t="shared" si="52"/>
        <v>3123.796584130183</v>
      </c>
      <c r="AV29" s="1">
        <f t="shared" si="53"/>
        <v>492.47106386956904</v>
      </c>
      <c r="AW29" s="1">
        <f t="shared" si="54"/>
        <v>161.79886702731716</v>
      </c>
      <c r="AX29" s="1">
        <f t="shared" si="31"/>
        <v>13482.460513789827</v>
      </c>
      <c r="AY29" s="1">
        <f t="shared" si="5"/>
        <v>1059.1743215529059</v>
      </c>
      <c r="AZ29" s="1">
        <f t="shared" si="6"/>
        <v>346.54823016795763</v>
      </c>
      <c r="BA29" s="1">
        <f t="shared" si="32"/>
        <v>8812.8229477314489</v>
      </c>
      <c r="BB29" s="1">
        <f t="shared" si="33"/>
        <v>12954.172006335704</v>
      </c>
      <c r="BC29" s="1">
        <f t="shared" si="34"/>
        <v>10921.462028073447</v>
      </c>
      <c r="BD29" s="1">
        <f t="shared" si="35"/>
        <v>0</v>
      </c>
      <c r="BE29" s="2">
        <v>0</v>
      </c>
      <c r="BF29" s="2">
        <v>0</v>
      </c>
      <c r="BG29" s="2">
        <v>0</v>
      </c>
      <c r="BH29" s="2">
        <f t="shared" si="7"/>
        <v>0</v>
      </c>
      <c r="BI29" s="2">
        <f t="shared" si="36"/>
        <v>0</v>
      </c>
      <c r="BJ29" s="2">
        <f t="shared" si="8"/>
        <v>0</v>
      </c>
      <c r="BK29" s="2">
        <f t="shared" si="9"/>
        <v>0</v>
      </c>
      <c r="BL29" s="2">
        <f t="shared" si="10"/>
        <v>0</v>
      </c>
      <c r="BM29" s="2">
        <f t="shared" si="11"/>
        <v>0</v>
      </c>
      <c r="BN29" s="2">
        <f t="shared" si="12"/>
        <v>0</v>
      </c>
      <c r="BO29" s="2">
        <f t="shared" si="37"/>
        <v>0</v>
      </c>
      <c r="BP29" s="2">
        <f t="shared" si="38"/>
        <v>0</v>
      </c>
      <c r="BQ29" s="2">
        <f t="shared" si="39"/>
        <v>0</v>
      </c>
      <c r="BR29" s="11">
        <f t="shared" si="40"/>
        <v>3.5451074401415789E-2</v>
      </c>
      <c r="BS29" s="17">
        <v>0</v>
      </c>
      <c r="BT29" s="17">
        <v>0</v>
      </c>
      <c r="BU29" s="12">
        <f>(BU$3*temperature!$I139+BU$4*temperature!$I139^2+BU$5*temperature!I139^6)*(K29/K$56)^$BW$1</f>
        <v>2.4496313251977226</v>
      </c>
      <c r="BV29" s="12">
        <f>(BV$3*temperature!$I139+BV$4*temperature!$I139^2+BV$5*temperature!J139^6)*(L29/L$56)^$BW$1</f>
        <v>1.5387716835325038</v>
      </c>
      <c r="BW29" s="12">
        <f>(BW$3*temperature!$I139+BW$4*temperature!$I139^2+BW$5*temperature!K139^6)*(M29/M$56)^$BW$1</f>
        <v>0.75911238428723204</v>
      </c>
      <c r="BX29" s="12">
        <f>(BX$3*temperature!$M139+BX$4*temperature!$M139^2+BX$5*temperature!$M139^6)*(K29/K$56)^$BW$1</f>
        <v>2.4496313251977226</v>
      </c>
      <c r="BY29" s="12">
        <f>(BY$3*temperature!$M139+BY$4*temperature!$M139^2+BY$5*temperature!$M139^6)*(L29/L$56)^$BW$1</f>
        <v>1.5387716835325038</v>
      </c>
      <c r="BZ29" s="12">
        <f>(BZ$3*temperature!$M139+BZ$4*temperature!$M139^2+BZ$5*temperature!$M139^6)*(M29/M$56)^$BW$1</f>
        <v>0.75911238428723204</v>
      </c>
      <c r="CA29" s="18">
        <f t="shared" si="13"/>
        <v>0</v>
      </c>
      <c r="CB29" s="18">
        <f t="shared" si="14"/>
        <v>0</v>
      </c>
      <c r="CC29" s="18">
        <f t="shared" si="15"/>
        <v>0</v>
      </c>
      <c r="CD29" s="18">
        <f t="shared" si="16"/>
        <v>0</v>
      </c>
      <c r="CE29" s="18">
        <f t="shared" si="17"/>
        <v>0</v>
      </c>
      <c r="CF29" s="18">
        <f t="shared" si="18"/>
        <v>0</v>
      </c>
    </row>
    <row r="30" spans="1:84" x14ac:dyDescent="0.3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41"/>
        <v>5.2636035724735741E-3</v>
      </c>
      <c r="F30" s="11">
        <f t="shared" si="19"/>
        <v>1.5904845060938921E-2</v>
      </c>
      <c r="G30" s="11">
        <f t="shared" si="20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21"/>
        <v>21351.694434927398</v>
      </c>
      <c r="L30" s="1">
        <f t="shared" si="1"/>
        <v>1457.3086030603524</v>
      </c>
      <c r="M30" s="1">
        <f t="shared" si="2"/>
        <v>452.38859579981255</v>
      </c>
      <c r="N30" s="11">
        <f t="shared" si="42"/>
        <v>3.5377179583490292E-2</v>
      </c>
      <c r="O30" s="11">
        <f t="shared" si="22"/>
        <v>2.5417406123961817E-2</v>
      </c>
      <c r="P30" s="11">
        <f t="shared" si="23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4"/>
        <v>201.70557911853126</v>
      </c>
      <c r="U30" s="1">
        <f t="shared" si="55"/>
        <v>941.66348339372075</v>
      </c>
      <c r="V30" s="1">
        <f t="shared" si="56"/>
        <v>872.71451539045961</v>
      </c>
      <c r="W30" s="11">
        <f t="shared" si="43"/>
        <v>-1.9561938367143039E-3</v>
      </c>
      <c r="X30" s="11">
        <f t="shared" si="59"/>
        <v>2.040129612331798E-3</v>
      </c>
      <c r="Y30" s="11">
        <f t="shared" si="60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25"/>
        <v>2.3409095494429892</v>
      </c>
      <c r="AD30" s="12">
        <f t="shared" si="57"/>
        <v>2.7203543668669528</v>
      </c>
      <c r="AE30" s="12">
        <f t="shared" si="58"/>
        <v>1.9115173214066605</v>
      </c>
      <c r="AF30" s="11">
        <f t="shared" si="44"/>
        <v>-1.4389132472048205E-2</v>
      </c>
      <c r="AG30" s="11">
        <f t="shared" si="61"/>
        <v>-8.7584823488597863E-3</v>
      </c>
      <c r="AH30" s="11">
        <f t="shared" si="62"/>
        <v>1.3241394069414048E-2</v>
      </c>
      <c r="AI30" s="1">
        <f t="shared" si="45"/>
        <v>24695.294919564229</v>
      </c>
      <c r="AJ30" s="1">
        <f t="shared" si="46"/>
        <v>3510.4911239714193</v>
      </c>
      <c r="AK30" s="1">
        <f t="shared" si="47"/>
        <v>1130.2674196992473</v>
      </c>
      <c r="AL30" s="14">
        <f t="shared" si="26"/>
        <v>8.974512711554107</v>
      </c>
      <c r="AM30" s="14">
        <f t="shared" si="27"/>
        <v>1.2072963438391364</v>
      </c>
      <c r="AN30" s="14">
        <f t="shared" si="28"/>
        <v>0.49507922038107216</v>
      </c>
      <c r="AO30" s="11">
        <f t="shared" si="48"/>
        <v>2.0621120954280148E-2</v>
      </c>
      <c r="AP30" s="11">
        <f t="shared" si="29"/>
        <v>2.5977173653231045E-2</v>
      </c>
      <c r="AQ30" s="11">
        <f t="shared" si="30"/>
        <v>2.3564574154817608E-2</v>
      </c>
      <c r="AR30" s="1">
        <f t="shared" si="49"/>
        <v>16104.103440851959</v>
      </c>
      <c r="AS30" s="1">
        <f t="shared" si="50"/>
        <v>2581.9539914058173</v>
      </c>
      <c r="AT30" s="1">
        <f t="shared" si="51"/>
        <v>852.46594137172281</v>
      </c>
      <c r="AU30" s="1">
        <f t="shared" si="52"/>
        <v>3220.8206881703918</v>
      </c>
      <c r="AV30" s="1">
        <f t="shared" si="53"/>
        <v>516.39079828116348</v>
      </c>
      <c r="AW30" s="1">
        <f t="shared" si="54"/>
        <v>170.49318827434456</v>
      </c>
      <c r="AX30" s="1">
        <f t="shared" si="31"/>
        <v>13828.433949861441</v>
      </c>
      <c r="AY30" s="1">
        <f t="shared" si="5"/>
        <v>1093.231630855614</v>
      </c>
      <c r="AZ30" s="1">
        <f t="shared" si="6"/>
        <v>356.49989237713265</v>
      </c>
      <c r="BA30" s="1">
        <f t="shared" si="32"/>
        <v>8882.8156755241689</v>
      </c>
      <c r="BB30" s="1">
        <f t="shared" si="33"/>
        <v>13220.00300777645</v>
      </c>
      <c r="BC30" s="1">
        <f t="shared" si="34"/>
        <v>11241.236587963382</v>
      </c>
      <c r="BD30" s="1">
        <f t="shared" si="35"/>
        <v>0</v>
      </c>
      <c r="BE30" s="2">
        <v>0</v>
      </c>
      <c r="BF30" s="2">
        <v>0</v>
      </c>
      <c r="BG30" s="2">
        <v>0</v>
      </c>
      <c r="BH30" s="2">
        <f t="shared" si="7"/>
        <v>0</v>
      </c>
      <c r="BI30" s="2">
        <f t="shared" si="36"/>
        <v>0</v>
      </c>
      <c r="BJ30" s="2">
        <f t="shared" si="8"/>
        <v>0</v>
      </c>
      <c r="BK30" s="2">
        <f t="shared" si="9"/>
        <v>0</v>
      </c>
      <c r="BL30" s="2">
        <f t="shared" si="10"/>
        <v>0</v>
      </c>
      <c r="BM30" s="2">
        <f t="shared" si="11"/>
        <v>0</v>
      </c>
      <c r="BN30" s="2">
        <f t="shared" si="12"/>
        <v>0</v>
      </c>
      <c r="BO30" s="2">
        <f t="shared" si="37"/>
        <v>0</v>
      </c>
      <c r="BP30" s="2">
        <f t="shared" si="38"/>
        <v>0</v>
      </c>
      <c r="BQ30" s="2">
        <f t="shared" si="39"/>
        <v>0</v>
      </c>
      <c r="BR30" s="11">
        <f t="shared" si="40"/>
        <v>5.377947418379822E-2</v>
      </c>
      <c r="BS30" s="17">
        <v>0</v>
      </c>
      <c r="BT30" s="17">
        <v>0</v>
      </c>
      <c r="BU30" s="12">
        <f>(BU$3*temperature!$I140+BU$4*temperature!$I140^2+BU$5*temperature!I140^6)*(K30/K$56)^$BW$1</f>
        <v>2.486952938984321</v>
      </c>
      <c r="BV30" s="12">
        <f>(BV$3*temperature!$I140+BV$4*temperature!$I140^2+BV$5*temperature!J140^6)*(L30/L$56)^$BW$1</f>
        <v>1.5631588006103085</v>
      </c>
      <c r="BW30" s="12">
        <f>(BW$3*temperature!$I140+BW$4*temperature!$I140^2+BW$5*temperature!K140^6)*(M30/M$56)^$BW$1</f>
        <v>0.76759757860682987</v>
      </c>
      <c r="BX30" s="12">
        <f>(BX$3*temperature!$M140+BX$4*temperature!$M140^2+BX$5*temperature!$M140^6)*(K30/K$56)^$BW$1</f>
        <v>2.486952938984321</v>
      </c>
      <c r="BY30" s="12">
        <f>(BY$3*temperature!$M140+BY$4*temperature!$M140^2+BY$5*temperature!$M140^6)*(L30/L$56)^$BW$1</f>
        <v>1.5631588006103085</v>
      </c>
      <c r="BZ30" s="12">
        <f>(BZ$3*temperature!$M140+BZ$4*temperature!$M140^2+BZ$5*temperature!$M140^6)*(M30/M$56)^$BW$1</f>
        <v>0.76759757860682987</v>
      </c>
      <c r="CA30" s="18">
        <f t="shared" si="13"/>
        <v>0</v>
      </c>
      <c r="CB30" s="18">
        <f t="shared" si="14"/>
        <v>0</v>
      </c>
      <c r="CC30" s="18">
        <f t="shared" si="15"/>
        <v>0</v>
      </c>
      <c r="CD30" s="18">
        <f t="shared" si="16"/>
        <v>0</v>
      </c>
      <c r="CE30" s="18">
        <f t="shared" si="17"/>
        <v>0</v>
      </c>
      <c r="CF30" s="18">
        <f t="shared" si="18"/>
        <v>0</v>
      </c>
    </row>
    <row r="31" spans="1:84" x14ac:dyDescent="0.3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41"/>
        <v>5.4244692212248591E-3</v>
      </c>
      <c r="F31" s="11">
        <f t="shared" si="19"/>
        <v>1.6064507173073395E-2</v>
      </c>
      <c r="G31" s="11">
        <f t="shared" si="20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21"/>
        <v>21972.725966800524</v>
      </c>
      <c r="L31" s="1">
        <f t="shared" si="1"/>
        <v>1475.8527077734223</v>
      </c>
      <c r="M31" s="1">
        <f t="shared" si="2"/>
        <v>458.08177067860311</v>
      </c>
      <c r="N31" s="11">
        <f t="shared" si="42"/>
        <v>2.9085819571173399E-2</v>
      </c>
      <c r="O31" s="11">
        <f t="shared" si="22"/>
        <v>1.272489895011053E-2</v>
      </c>
      <c r="P31" s="11">
        <f t="shared" si="23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4"/>
        <v>199.08113068127511</v>
      </c>
      <c r="U31" s="1">
        <f t="shared" si="55"/>
        <v>947.36627196858285</v>
      </c>
      <c r="V31" s="1">
        <f t="shared" si="56"/>
        <v>874.98272398389327</v>
      </c>
      <c r="W31" s="11">
        <f t="shared" si="43"/>
        <v>-1.3011283320596201E-2</v>
      </c>
      <c r="X31" s="11">
        <f t="shared" si="59"/>
        <v>6.0560791359451915E-3</v>
      </c>
      <c r="Y31" s="11">
        <f t="shared" si="60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25"/>
        <v>2.3139111537652339</v>
      </c>
      <c r="AD31" s="12">
        <f t="shared" si="57"/>
        <v>2.8188005878676665</v>
      </c>
      <c r="AE31" s="12">
        <f t="shared" si="58"/>
        <v>1.9431513150416031</v>
      </c>
      <c r="AF31" s="11">
        <f t="shared" si="44"/>
        <v>-1.1533292981858012E-2</v>
      </c>
      <c r="AG31" s="11">
        <f t="shared" si="61"/>
        <v>3.6188748862926667E-2</v>
      </c>
      <c r="AH31" s="11">
        <f t="shared" si="62"/>
        <v>1.6549153534043626E-2</v>
      </c>
      <c r="AI31" s="1">
        <f t="shared" si="45"/>
        <v>25446.586115778198</v>
      </c>
      <c r="AJ31" s="1">
        <f t="shared" si="46"/>
        <v>3675.8328098554407</v>
      </c>
      <c r="AK31" s="1">
        <f t="shared" si="47"/>
        <v>1187.7338660036671</v>
      </c>
      <c r="AL31" s="14">
        <f t="shared" si="26"/>
        <v>9.1595772236847885</v>
      </c>
      <c r="AM31" s="14">
        <f t="shared" si="27"/>
        <v>1.2386584906139566</v>
      </c>
      <c r="AN31" s="14">
        <f t="shared" si="28"/>
        <v>0.50674555138225119</v>
      </c>
      <c r="AO31" s="11">
        <f t="shared" si="48"/>
        <v>2.0621120954280148E-2</v>
      </c>
      <c r="AP31" s="11">
        <f t="shared" si="29"/>
        <v>2.5977173653231045E-2</v>
      </c>
      <c r="AQ31" s="11">
        <f t="shared" si="30"/>
        <v>2.3564574154817608E-2</v>
      </c>
      <c r="AR31" s="1">
        <f t="shared" si="49"/>
        <v>16606.714721536202</v>
      </c>
      <c r="AS31" s="1">
        <f t="shared" si="50"/>
        <v>2707.8262661865601</v>
      </c>
      <c r="AT31" s="1">
        <f t="shared" si="51"/>
        <v>898.1602512070865</v>
      </c>
      <c r="AU31" s="1">
        <f t="shared" si="52"/>
        <v>3321.3429443072405</v>
      </c>
      <c r="AV31" s="1">
        <f t="shared" si="53"/>
        <v>541.56525323731205</v>
      </c>
      <c r="AW31" s="1">
        <f t="shared" si="54"/>
        <v>179.63205024141732</v>
      </c>
      <c r="AX31" s="1">
        <f t="shared" si="31"/>
        <v>14183.085562019443</v>
      </c>
      <c r="AY31" s="1">
        <f t="shared" si="5"/>
        <v>1128.4003319523842</v>
      </c>
      <c r="AZ31" s="1">
        <f t="shared" si="6"/>
        <v>366.79106280276091</v>
      </c>
      <c r="BA31" s="1">
        <f t="shared" si="32"/>
        <v>8954.7206059395467</v>
      </c>
      <c r="BB31" s="1">
        <f t="shared" si="33"/>
        <v>13493.161071516239</v>
      </c>
      <c r="BC31" s="1">
        <f t="shared" si="34"/>
        <v>11567.238878995622</v>
      </c>
      <c r="BD31" s="1">
        <f t="shared" si="35"/>
        <v>0</v>
      </c>
      <c r="BE31" s="2">
        <v>0</v>
      </c>
      <c r="BF31" s="2">
        <v>0</v>
      </c>
      <c r="BG31" s="2">
        <v>0</v>
      </c>
      <c r="BH31" s="2">
        <f t="shared" si="7"/>
        <v>0</v>
      </c>
      <c r="BI31" s="2">
        <f t="shared" si="36"/>
        <v>0</v>
      </c>
      <c r="BJ31" s="2">
        <f t="shared" si="8"/>
        <v>0</v>
      </c>
      <c r="BK31" s="2">
        <f t="shared" si="9"/>
        <v>0</v>
      </c>
      <c r="BL31" s="2">
        <f t="shared" si="10"/>
        <v>0</v>
      </c>
      <c r="BM31" s="2">
        <f t="shared" si="11"/>
        <v>0</v>
      </c>
      <c r="BN31" s="2">
        <f t="shared" si="12"/>
        <v>0</v>
      </c>
      <c r="BO31" s="2">
        <f t="shared" si="37"/>
        <v>0</v>
      </c>
      <c r="BP31" s="2">
        <f t="shared" si="38"/>
        <v>0</v>
      </c>
      <c r="BQ31" s="2">
        <f t="shared" si="39"/>
        <v>0</v>
      </c>
      <c r="BR31" s="11">
        <f t="shared" si="40"/>
        <v>4.6607326093668328E-2</v>
      </c>
      <c r="BS31" s="17">
        <v>0</v>
      </c>
      <c r="BT31" s="17">
        <v>0</v>
      </c>
      <c r="BU31" s="12">
        <f>(BU$3*temperature!$I141+BU$4*temperature!$I141^2+BU$5*temperature!I141^6)*(K31/K$56)^$BW$1</f>
        <v>2.5274456846967133</v>
      </c>
      <c r="BV31" s="12">
        <f>(BV$3*temperature!$I141+BV$4*temperature!$I141^2+BV$5*temperature!J141^6)*(L31/L$56)^$BW$1</f>
        <v>1.591995646663565</v>
      </c>
      <c r="BW31" s="12">
        <f>(BW$3*temperature!$I141+BW$4*temperature!$I141^2+BW$5*temperature!K141^6)*(M31/M$56)^$BW$1</f>
        <v>0.77841561548682692</v>
      </c>
      <c r="BX31" s="12">
        <f>(BX$3*temperature!$M141+BX$4*temperature!$M141^2+BX$5*temperature!$M141^6)*(K31/K$56)^$BW$1</f>
        <v>2.5274456846967133</v>
      </c>
      <c r="BY31" s="12">
        <f>(BY$3*temperature!$M141+BY$4*temperature!$M141^2+BY$5*temperature!$M141^6)*(L31/L$56)^$BW$1</f>
        <v>1.591995646663565</v>
      </c>
      <c r="BZ31" s="12">
        <f>(BZ$3*temperature!$M141+BZ$4*temperature!$M141^2+BZ$5*temperature!$M141^6)*(M31/M$56)^$BW$1</f>
        <v>0.77841561548682692</v>
      </c>
      <c r="CA31" s="18">
        <f t="shared" si="13"/>
        <v>0</v>
      </c>
      <c r="CB31" s="18">
        <f t="shared" si="14"/>
        <v>0</v>
      </c>
      <c r="CC31" s="18">
        <f t="shared" si="15"/>
        <v>0</v>
      </c>
      <c r="CD31" s="18">
        <f t="shared" si="16"/>
        <v>0</v>
      </c>
      <c r="CE31" s="18">
        <f t="shared" si="17"/>
        <v>0</v>
      </c>
      <c r="CF31" s="18">
        <f t="shared" si="18"/>
        <v>0</v>
      </c>
    </row>
    <row r="32" spans="1:84" x14ac:dyDescent="0.3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41"/>
        <v>5.6829898394004097E-3</v>
      </c>
      <c r="F32" s="11">
        <f t="shared" si="19"/>
        <v>1.659902638740296E-2</v>
      </c>
      <c r="G32" s="11">
        <f t="shared" si="20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21"/>
        <v>22509.556794976885</v>
      </c>
      <c r="L32" s="1">
        <f t="shared" si="1"/>
        <v>1512.5139657455427</v>
      </c>
      <c r="M32" s="1">
        <f t="shared" si="2"/>
        <v>463.59221716490123</v>
      </c>
      <c r="N32" s="11">
        <f t="shared" si="42"/>
        <v>2.4431689949962587E-2</v>
      </c>
      <c r="O32" s="11">
        <f t="shared" si="22"/>
        <v>2.4840729551819818E-2</v>
      </c>
      <c r="P32" s="11">
        <f t="shared" si="23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4"/>
        <v>195.25370142171693</v>
      </c>
      <c r="U32" s="1">
        <f t="shared" si="55"/>
        <v>932.00882127495822</v>
      </c>
      <c r="V32" s="1">
        <f t="shared" si="56"/>
        <v>880.29203924593799</v>
      </c>
      <c r="W32" s="11">
        <f t="shared" si="43"/>
        <v>-1.9225474792414321E-2</v>
      </c>
      <c r="X32" s="11">
        <f t="shared" si="59"/>
        <v>-1.621067917238872E-2</v>
      </c>
      <c r="Y32" s="11">
        <f t="shared" si="60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25"/>
        <v>2.2895410329228123</v>
      </c>
      <c r="AD32" s="12">
        <f t="shared" si="57"/>
        <v>2.8253717061001042</v>
      </c>
      <c r="AE32" s="12">
        <f t="shared" si="58"/>
        <v>1.9502411781325806</v>
      </c>
      <c r="AF32" s="11">
        <f t="shared" si="44"/>
        <v>-1.0532003704103454E-2</v>
      </c>
      <c r="AG32" s="11">
        <f t="shared" si="61"/>
        <v>2.3311752738808256E-3</v>
      </c>
      <c r="AH32" s="11">
        <f t="shared" si="62"/>
        <v>3.6486417892915846E-3</v>
      </c>
      <c r="AI32" s="1">
        <f t="shared" si="45"/>
        <v>26223.270448507621</v>
      </c>
      <c r="AJ32" s="1">
        <f t="shared" si="46"/>
        <v>3849.8147821072084</v>
      </c>
      <c r="AK32" s="1">
        <f t="shared" si="47"/>
        <v>1248.5925296447178</v>
      </c>
      <c r="AL32" s="14">
        <f t="shared" si="26"/>
        <v>9.3484579735044626</v>
      </c>
      <c r="AM32" s="14">
        <f t="shared" si="27"/>
        <v>1.2708353373216845</v>
      </c>
      <c r="AN32" s="14">
        <f t="shared" si="28"/>
        <v>0.51868679450542221</v>
      </c>
      <c r="AO32" s="11">
        <f t="shared" si="48"/>
        <v>2.0621120954280148E-2</v>
      </c>
      <c r="AP32" s="11">
        <f t="shared" si="29"/>
        <v>2.5977173653231045E-2</v>
      </c>
      <c r="AQ32" s="11">
        <f t="shared" si="30"/>
        <v>2.3564574154817608E-2</v>
      </c>
      <c r="AR32" s="1">
        <f t="shared" si="49"/>
        <v>17128.86655162213</v>
      </c>
      <c r="AS32" s="1">
        <f t="shared" si="50"/>
        <v>2841.1558926250655</v>
      </c>
      <c r="AT32" s="1">
        <f t="shared" si="51"/>
        <v>946.69792193630326</v>
      </c>
      <c r="AU32" s="1">
        <f t="shared" si="52"/>
        <v>3425.7733103244263</v>
      </c>
      <c r="AV32" s="1">
        <f t="shared" si="53"/>
        <v>568.23117852501309</v>
      </c>
      <c r="AW32" s="1">
        <f t="shared" si="54"/>
        <v>189.33958438726066</v>
      </c>
      <c r="AX32" s="1">
        <f t="shared" si="31"/>
        <v>14546.366280651047</v>
      </c>
      <c r="AY32" s="1">
        <f t="shared" si="5"/>
        <v>1164.6294905810041</v>
      </c>
      <c r="AZ32" s="1">
        <f t="shared" si="6"/>
        <v>377.37558834951579</v>
      </c>
      <c r="BA32" s="1">
        <f t="shared" si="32"/>
        <v>9029.4351557850496</v>
      </c>
      <c r="BB32" s="1">
        <f t="shared" si="33"/>
        <v>13778.809804701408</v>
      </c>
      <c r="BC32" s="1">
        <f t="shared" si="34"/>
        <v>11907.472657715849</v>
      </c>
      <c r="BD32" s="1">
        <f t="shared" si="35"/>
        <v>0</v>
      </c>
      <c r="BE32" s="2">
        <v>0</v>
      </c>
      <c r="BF32" s="2">
        <v>0</v>
      </c>
      <c r="BG32" s="2">
        <v>0</v>
      </c>
      <c r="BH32" s="2">
        <f t="shared" si="7"/>
        <v>0</v>
      </c>
      <c r="BI32" s="2">
        <f t="shared" si="36"/>
        <v>0</v>
      </c>
      <c r="BJ32" s="2">
        <f t="shared" si="8"/>
        <v>0</v>
      </c>
      <c r="BK32" s="2">
        <f t="shared" si="9"/>
        <v>0</v>
      </c>
      <c r="BL32" s="2">
        <f t="shared" si="10"/>
        <v>0</v>
      </c>
      <c r="BM32" s="2">
        <f t="shared" si="11"/>
        <v>0</v>
      </c>
      <c r="BN32" s="2">
        <f t="shared" si="12"/>
        <v>0</v>
      </c>
      <c r="BO32" s="2">
        <f t="shared" si="37"/>
        <v>0</v>
      </c>
      <c r="BP32" s="2">
        <f t="shared" si="38"/>
        <v>0</v>
      </c>
      <c r="BQ32" s="2">
        <f t="shared" si="39"/>
        <v>0</v>
      </c>
      <c r="BR32" s="11">
        <f t="shared" si="40"/>
        <v>4.3919983115699973E-2</v>
      </c>
      <c r="BS32" s="17">
        <v>0</v>
      </c>
      <c r="BT32" s="17">
        <v>0</v>
      </c>
      <c r="BU32" s="12">
        <f>(BU$3*temperature!$I142+BU$4*temperature!$I142^2+BU$5*temperature!I142^6)*(K32/K$56)^$BW$1</f>
        <v>2.5702876177864482</v>
      </c>
      <c r="BV32" s="12">
        <f>(BV$3*temperature!$I142+BV$4*temperature!$I142^2+BV$5*temperature!J142^6)*(L32/L$56)^$BW$1</f>
        <v>1.6156712368576425</v>
      </c>
      <c r="BW32" s="12">
        <f>(BW$3*temperature!$I142+BW$4*temperature!$I142^2+BW$5*temperature!K142^6)*(M32/M$56)^$BW$1</f>
        <v>0.78891724770252503</v>
      </c>
      <c r="BX32" s="12">
        <f>(BX$3*temperature!$M142+BX$4*temperature!$M142^2+BX$5*temperature!$M142^6)*(K32/K$56)^$BW$1</f>
        <v>2.5702876177864482</v>
      </c>
      <c r="BY32" s="12">
        <f>(BY$3*temperature!$M142+BY$4*temperature!$M142^2+BY$5*temperature!$M142^6)*(L32/L$56)^$BW$1</f>
        <v>1.6156712368576425</v>
      </c>
      <c r="BZ32" s="12">
        <f>(BZ$3*temperature!$M142+BZ$4*temperature!$M142^2+BZ$5*temperature!$M142^6)*(M32/M$56)^$BW$1</f>
        <v>0.78891724770252503</v>
      </c>
      <c r="CA32" s="18">
        <f t="shared" si="13"/>
        <v>0</v>
      </c>
      <c r="CB32" s="18">
        <f t="shared" si="14"/>
        <v>0</v>
      </c>
      <c r="CC32" s="18">
        <f t="shared" si="15"/>
        <v>0</v>
      </c>
      <c r="CD32" s="18">
        <f t="shared" si="16"/>
        <v>0</v>
      </c>
      <c r="CE32" s="18">
        <f t="shared" si="17"/>
        <v>0</v>
      </c>
      <c r="CF32" s="18">
        <f t="shared" si="18"/>
        <v>0</v>
      </c>
    </row>
    <row r="33" spans="1:84" x14ac:dyDescent="0.3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41"/>
        <v>5.6025935173917851E-3</v>
      </c>
      <c r="F33" s="11">
        <f t="shared" si="19"/>
        <v>1.7099851299727353E-2</v>
      </c>
      <c r="G33" s="11">
        <f t="shared" si="20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21"/>
        <v>23071.639145062869</v>
      </c>
      <c r="L33" s="1">
        <f t="shared" si="1"/>
        <v>1548.4183338076225</v>
      </c>
      <c r="M33" s="1">
        <f t="shared" si="2"/>
        <v>470.12163331276088</v>
      </c>
      <c r="N33" s="11">
        <f t="shared" si="42"/>
        <v>2.4970831509726343E-2</v>
      </c>
      <c r="O33" s="11">
        <f t="shared" si="22"/>
        <v>2.3738205977081428E-2</v>
      </c>
      <c r="P33" s="11">
        <f t="shared" si="23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4"/>
        <v>195.30292964894775</v>
      </c>
      <c r="U33" s="1">
        <f t="shared" si="55"/>
        <v>932.08276797894018</v>
      </c>
      <c r="V33" s="1">
        <f t="shared" si="56"/>
        <v>880.90253472291624</v>
      </c>
      <c r="W33" s="11">
        <f t="shared" si="43"/>
        <v>2.521244251574295E-4</v>
      </c>
      <c r="X33" s="11">
        <f t="shared" si="59"/>
        <v>7.9341206106642304E-5</v>
      </c>
      <c r="Y33" s="11">
        <f t="shared" si="60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25"/>
        <v>2.2887742285086174</v>
      </c>
      <c r="AD33" s="12">
        <f t="shared" si="57"/>
        <v>2.8495451502593916</v>
      </c>
      <c r="AE33" s="12">
        <f t="shared" si="58"/>
        <v>1.9390383149350143</v>
      </c>
      <c r="AF33" s="11">
        <f t="shared" si="44"/>
        <v>-3.3491621384740267E-4</v>
      </c>
      <c r="AG33" s="11">
        <f t="shared" si="61"/>
        <v>8.5558456280623307E-3</v>
      </c>
      <c r="AH33" s="11">
        <f t="shared" si="62"/>
        <v>-5.7443475828427015E-3</v>
      </c>
      <c r="AI33" s="1">
        <f t="shared" si="45"/>
        <v>27026.716713981288</v>
      </c>
      <c r="AJ33" s="1">
        <f t="shared" si="46"/>
        <v>4033.0644824215005</v>
      </c>
      <c r="AK33" s="1">
        <f t="shared" si="47"/>
        <v>1313.0728610675067</v>
      </c>
      <c r="AL33" s="14">
        <f t="shared" si="26"/>
        <v>9.5412336561121034</v>
      </c>
      <c r="AM33" s="14">
        <f t="shared" si="27"/>
        <v>1.3038480475639525</v>
      </c>
      <c r="AN33" s="14">
        <f t="shared" si="28"/>
        <v>0.53090942793766982</v>
      </c>
      <c r="AO33" s="11">
        <f t="shared" si="48"/>
        <v>2.0621120954280148E-2</v>
      </c>
      <c r="AP33" s="11">
        <f t="shared" si="29"/>
        <v>2.5977173653231045E-2</v>
      </c>
      <c r="AQ33" s="11">
        <f t="shared" si="30"/>
        <v>2.3564574154817608E-2</v>
      </c>
      <c r="AR33" s="1">
        <f t="shared" si="49"/>
        <v>17666.70561109337</v>
      </c>
      <c r="AS33" s="1">
        <f t="shared" si="50"/>
        <v>2982.3780962531046</v>
      </c>
      <c r="AT33" s="1">
        <f t="shared" si="51"/>
        <v>997.71591982171071</v>
      </c>
      <c r="AU33" s="1">
        <f t="shared" si="52"/>
        <v>3533.3411222186742</v>
      </c>
      <c r="AV33" s="1">
        <f t="shared" si="53"/>
        <v>596.47561925062098</v>
      </c>
      <c r="AW33" s="1">
        <f t="shared" si="54"/>
        <v>199.54318396434215</v>
      </c>
      <c r="AX33" s="1">
        <f t="shared" si="31"/>
        <v>14919.527889566187</v>
      </c>
      <c r="AY33" s="1">
        <f t="shared" si="5"/>
        <v>1201.9650215488925</v>
      </c>
      <c r="AZ33" s="1">
        <f t="shared" si="6"/>
        <v>388.31665226311657</v>
      </c>
      <c r="BA33" s="1">
        <f t="shared" si="32"/>
        <v>9104.0184256511711</v>
      </c>
      <c r="BB33" s="1">
        <f t="shared" si="33"/>
        <v>14077.061598343145</v>
      </c>
      <c r="BC33" s="1">
        <f t="shared" si="34"/>
        <v>12254.336884598775</v>
      </c>
      <c r="BD33" s="1">
        <f t="shared" si="35"/>
        <v>0</v>
      </c>
      <c r="BE33" s="2">
        <v>0</v>
      </c>
      <c r="BF33" s="2">
        <v>0</v>
      </c>
      <c r="BG33" s="2">
        <v>0</v>
      </c>
      <c r="BH33" s="2">
        <f t="shared" si="7"/>
        <v>0</v>
      </c>
      <c r="BI33" s="2">
        <f t="shared" si="36"/>
        <v>0</v>
      </c>
      <c r="BJ33" s="2">
        <f t="shared" si="8"/>
        <v>0</v>
      </c>
      <c r="BK33" s="2">
        <f t="shared" si="9"/>
        <v>0</v>
      </c>
      <c r="BL33" s="2">
        <f t="shared" si="10"/>
        <v>0</v>
      </c>
      <c r="BM33" s="2">
        <f t="shared" si="11"/>
        <v>0</v>
      </c>
      <c r="BN33" s="2">
        <f t="shared" si="12"/>
        <v>0</v>
      </c>
      <c r="BO33" s="2">
        <f t="shared" si="37"/>
        <v>0</v>
      </c>
      <c r="BP33" s="2">
        <f t="shared" si="38"/>
        <v>0</v>
      </c>
      <c r="BQ33" s="2">
        <f t="shared" si="39"/>
        <v>0</v>
      </c>
      <c r="BR33" s="11">
        <f t="shared" si="40"/>
        <v>4.4197072041392865E-2</v>
      </c>
      <c r="BS33" s="17">
        <v>0</v>
      </c>
      <c r="BT33" s="17">
        <v>0</v>
      </c>
      <c r="BU33" s="12">
        <f>(BU$3*temperature!$I143+BU$4*temperature!$I143^2+BU$5*temperature!I143^6)*(K33/K$56)^$BW$1</f>
        <v>2.6123097848652446</v>
      </c>
      <c r="BV33" s="12">
        <f>(BV$3*temperature!$I143+BV$4*temperature!$I143^2+BV$5*temperature!J143^6)*(L33/L$56)^$BW$1</f>
        <v>1.6392655560102252</v>
      </c>
      <c r="BW33" s="12">
        <f>(BW$3*temperature!$I143+BW$4*temperature!$I143^2+BW$5*temperature!K143^6)*(M33/M$56)^$BW$1</f>
        <v>0.79856873427384611</v>
      </c>
      <c r="BX33" s="12">
        <f>(BX$3*temperature!$M143+BX$4*temperature!$M143^2+BX$5*temperature!$M143^6)*(K33/K$56)^$BW$1</f>
        <v>2.6123097848652446</v>
      </c>
      <c r="BY33" s="12">
        <f>(BY$3*temperature!$M143+BY$4*temperature!$M143^2+BY$5*temperature!$M143^6)*(L33/L$56)^$BW$1</f>
        <v>1.6392655560102252</v>
      </c>
      <c r="BZ33" s="12">
        <f>(BZ$3*temperature!$M143+BZ$4*temperature!$M143^2+BZ$5*temperature!$M143^6)*(M33/M$56)^$BW$1</f>
        <v>0.79856873427384611</v>
      </c>
      <c r="CA33" s="18">
        <f t="shared" si="13"/>
        <v>0</v>
      </c>
      <c r="CB33" s="18">
        <f t="shared" si="14"/>
        <v>0</v>
      </c>
      <c r="CC33" s="18">
        <f t="shared" si="15"/>
        <v>0</v>
      </c>
      <c r="CD33" s="18">
        <f t="shared" si="16"/>
        <v>0</v>
      </c>
      <c r="CE33" s="18">
        <f t="shared" si="17"/>
        <v>0</v>
      </c>
      <c r="CF33" s="18">
        <f t="shared" si="18"/>
        <v>0</v>
      </c>
    </row>
    <row r="34" spans="1:84" x14ac:dyDescent="0.3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41"/>
        <v>5.8100825047127103E-3</v>
      </c>
      <c r="F34" s="11">
        <f t="shared" si="19"/>
        <v>1.6909754969087532E-2</v>
      </c>
      <c r="G34" s="11">
        <f t="shared" si="20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21"/>
        <v>24000.715913458287</v>
      </c>
      <c r="L34" s="1">
        <f t="shared" si="1"/>
        <v>1573.2339947487048</v>
      </c>
      <c r="M34" s="1">
        <f t="shared" si="2"/>
        <v>493.67244906660113</v>
      </c>
      <c r="N34" s="11">
        <f t="shared" si="42"/>
        <v>4.0269213754335009E-2</v>
      </c>
      <c r="O34" s="11">
        <f t="shared" si="22"/>
        <v>1.6026457708014696E-2</v>
      </c>
      <c r="P34" s="11">
        <f t="shared" si="23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4"/>
        <v>192.35179252239072</v>
      </c>
      <c r="U34" s="1">
        <f t="shared" si="55"/>
        <v>930.71902837306368</v>
      </c>
      <c r="V34" s="1">
        <f t="shared" si="56"/>
        <v>854.64270394924336</v>
      </c>
      <c r="W34" s="11">
        <f t="shared" si="43"/>
        <v>-1.51105625085175E-2</v>
      </c>
      <c r="X34" s="11">
        <f t="shared" si="59"/>
        <v>-1.4631099862875141E-3</v>
      </c>
      <c r="Y34" s="11">
        <f t="shared" si="60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25"/>
        <v>2.293792180198313</v>
      </c>
      <c r="AD34" s="12">
        <f t="shared" si="57"/>
        <v>2.8876122898394789</v>
      </c>
      <c r="AE34" s="12">
        <f t="shared" si="58"/>
        <v>1.9885137845060206</v>
      </c>
      <c r="AF34" s="11">
        <f t="shared" si="44"/>
        <v>2.1924188184192506E-3</v>
      </c>
      <c r="AG34" s="11">
        <f t="shared" si="61"/>
        <v>1.3359023132734738E-2</v>
      </c>
      <c r="AH34" s="11">
        <f t="shared" si="62"/>
        <v>2.5515467739823494E-2</v>
      </c>
      <c r="AI34" s="1">
        <f t="shared" si="45"/>
        <v>27857.386164801832</v>
      </c>
      <c r="AJ34" s="1">
        <f t="shared" si="46"/>
        <v>4226.2336534299711</v>
      </c>
      <c r="AK34" s="1">
        <f t="shared" si="47"/>
        <v>1381.3087589250983</v>
      </c>
      <c r="AL34" s="14">
        <f t="shared" si="26"/>
        <v>9.737984589387839</v>
      </c>
      <c r="AM34" s="14">
        <f t="shared" si="27"/>
        <v>1.3377183347129475</v>
      </c>
      <c r="AN34" s="14">
        <f t="shared" si="28"/>
        <v>0.54342008252179885</v>
      </c>
      <c r="AO34" s="11">
        <f t="shared" si="48"/>
        <v>2.0621120954280148E-2</v>
      </c>
      <c r="AP34" s="11">
        <f t="shared" si="29"/>
        <v>2.5977173653231045E-2</v>
      </c>
      <c r="AQ34" s="11">
        <f t="shared" si="30"/>
        <v>2.3564574154817608E-2</v>
      </c>
      <c r="AR34" s="1">
        <f t="shared" si="49"/>
        <v>18224.781346912463</v>
      </c>
      <c r="AS34" s="1">
        <f t="shared" si="50"/>
        <v>3130.3290962038368</v>
      </c>
      <c r="AT34" s="1">
        <f t="shared" si="51"/>
        <v>1051.2386818989658</v>
      </c>
      <c r="AU34" s="1">
        <f t="shared" si="52"/>
        <v>3644.9562693824928</v>
      </c>
      <c r="AV34" s="1">
        <f t="shared" si="53"/>
        <v>626.06581924076738</v>
      </c>
      <c r="AW34" s="1">
        <f t="shared" si="54"/>
        <v>210.24773637979317</v>
      </c>
      <c r="AX34" s="1">
        <f t="shared" si="31"/>
        <v>15301.917288624121</v>
      </c>
      <c r="AY34" s="1">
        <f t="shared" si="5"/>
        <v>1240.614100417941</v>
      </c>
      <c r="AZ34" s="1">
        <f t="shared" si="6"/>
        <v>399.62895765129014</v>
      </c>
      <c r="BA34" s="1">
        <f t="shared" si="32"/>
        <v>9181.026468661581</v>
      </c>
      <c r="BB34" s="1">
        <f t="shared" si="33"/>
        <v>14378.986426043739</v>
      </c>
      <c r="BC34" s="1">
        <f t="shared" si="34"/>
        <v>12606.661424003931</v>
      </c>
      <c r="BD34" s="1">
        <f t="shared" si="35"/>
        <v>0</v>
      </c>
      <c r="BE34" s="2">
        <v>0</v>
      </c>
      <c r="BF34" s="2">
        <v>0</v>
      </c>
      <c r="BG34" s="2">
        <v>0</v>
      </c>
      <c r="BH34" s="2">
        <f t="shared" si="7"/>
        <v>0</v>
      </c>
      <c r="BI34" s="2">
        <f t="shared" si="36"/>
        <v>0</v>
      </c>
      <c r="BJ34" s="2">
        <f t="shared" si="8"/>
        <v>0</v>
      </c>
      <c r="BK34" s="2">
        <f t="shared" si="9"/>
        <v>0</v>
      </c>
      <c r="BL34" s="2">
        <f t="shared" si="10"/>
        <v>0</v>
      </c>
      <c r="BM34" s="2">
        <f t="shared" si="11"/>
        <v>0</v>
      </c>
      <c r="BN34" s="2">
        <f t="shared" si="12"/>
        <v>0</v>
      </c>
      <c r="BO34" s="2">
        <f t="shared" si="37"/>
        <v>0</v>
      </c>
      <c r="BP34" s="2">
        <f t="shared" si="38"/>
        <v>0</v>
      </c>
      <c r="BQ34" s="2">
        <f t="shared" si="39"/>
        <v>0</v>
      </c>
      <c r="BR34" s="11">
        <f t="shared" si="40"/>
        <v>5.7694154448594243E-2</v>
      </c>
      <c r="BS34" s="17">
        <v>0</v>
      </c>
      <c r="BT34" s="17">
        <v>0</v>
      </c>
      <c r="BU34" s="12">
        <f>(BU$3*temperature!$I144+BU$4*temperature!$I144^2+BU$5*temperature!I144^6)*(K34/K$56)^$BW$1</f>
        <v>2.6439950903162179</v>
      </c>
      <c r="BV34" s="12">
        <f>(BV$3*temperature!$I144+BV$4*temperature!$I144^2+BV$5*temperature!J144^6)*(L34/L$56)^$BW$1</f>
        <v>1.6654618131697609</v>
      </c>
      <c r="BW34" s="12">
        <f>(BW$3*temperature!$I144+BW$4*temperature!$I144^2+BW$5*temperature!K144^6)*(M34/M$56)^$BW$1</f>
        <v>0.80071854946743426</v>
      </c>
      <c r="BX34" s="12">
        <f>(BX$3*temperature!$M144+BX$4*temperature!$M144^2+BX$5*temperature!$M144^6)*(K34/K$56)^$BW$1</f>
        <v>2.6439950903162179</v>
      </c>
      <c r="BY34" s="12">
        <f>(BY$3*temperature!$M144+BY$4*temperature!$M144^2+BY$5*temperature!$M144^6)*(L34/L$56)^$BW$1</f>
        <v>1.6654618131697609</v>
      </c>
      <c r="BZ34" s="12">
        <f>(BZ$3*temperature!$M144+BZ$4*temperature!$M144^2+BZ$5*temperature!$M144^6)*(M34/M$56)^$BW$1</f>
        <v>0.80071854946743426</v>
      </c>
      <c r="CA34" s="18">
        <f t="shared" si="13"/>
        <v>0</v>
      </c>
      <c r="CB34" s="18">
        <f t="shared" si="14"/>
        <v>0</v>
      </c>
      <c r="CC34" s="18">
        <f t="shared" si="15"/>
        <v>0</v>
      </c>
      <c r="CD34" s="18">
        <f t="shared" si="16"/>
        <v>0</v>
      </c>
      <c r="CE34" s="18">
        <f t="shared" si="17"/>
        <v>0</v>
      </c>
      <c r="CF34" s="18">
        <f t="shared" si="18"/>
        <v>0</v>
      </c>
    </row>
    <row r="35" spans="1:84" x14ac:dyDescent="0.3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41"/>
        <v>6.1326994822132885E-3</v>
      </c>
      <c r="F35" s="11">
        <f t="shared" si="19"/>
        <v>1.6217519828473526E-2</v>
      </c>
      <c r="G35" s="11">
        <f t="shared" si="20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21"/>
        <v>24787.920685637644</v>
      </c>
      <c r="L35" s="1">
        <f t="shared" si="1"/>
        <v>1573.1307333909833</v>
      </c>
      <c r="M35" s="1">
        <f t="shared" si="2"/>
        <v>510.22591761261259</v>
      </c>
      <c r="N35" s="11">
        <f t="shared" si="42"/>
        <v>3.2799220449000632E-2</v>
      </c>
      <c r="O35" s="11">
        <f t="shared" si="22"/>
        <v>-6.5636363100640693E-5</v>
      </c>
      <c r="P35" s="11">
        <f t="shared" si="23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4"/>
        <v>187.91117978496482</v>
      </c>
      <c r="U35" s="1">
        <f t="shared" si="55"/>
        <v>927.55947584821479</v>
      </c>
      <c r="V35" s="1">
        <f t="shared" si="56"/>
        <v>838.68873584744733</v>
      </c>
      <c r="W35" s="11">
        <f t="shared" si="43"/>
        <v>-2.3085892152052589E-2</v>
      </c>
      <c r="X35" s="11">
        <f t="shared" si="59"/>
        <v>-3.394743664338673E-3</v>
      </c>
      <c r="Y35" s="11">
        <f t="shared" si="60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25"/>
        <v>2.3093853587707547</v>
      </c>
      <c r="AD35" s="12">
        <f t="shared" si="57"/>
        <v>2.8609420451927874</v>
      </c>
      <c r="AE35" s="12">
        <f t="shared" si="58"/>
        <v>1.9721805144674187</v>
      </c>
      <c r="AF35" s="11">
        <f t="shared" si="44"/>
        <v>6.7979909893551849E-3</v>
      </c>
      <c r="AG35" s="11">
        <f t="shared" si="61"/>
        <v>-9.2360891870889583E-3</v>
      </c>
      <c r="AH35" s="11">
        <f t="shared" si="62"/>
        <v>-8.2138078025238981E-3</v>
      </c>
      <c r="AI35" s="1">
        <f t="shared" si="45"/>
        <v>28716.603817704141</v>
      </c>
      <c r="AJ35" s="1">
        <f t="shared" si="46"/>
        <v>4429.6761073277412</v>
      </c>
      <c r="AK35" s="1">
        <f t="shared" si="47"/>
        <v>1453.4256194123818</v>
      </c>
      <c r="AL35" s="14">
        <f t="shared" si="26"/>
        <v>9.938792747456521</v>
      </c>
      <c r="AM35" s="14">
        <f t="shared" si="27"/>
        <v>1.3724684761928969</v>
      </c>
      <c r="AN35" s="14">
        <f t="shared" si="28"/>
        <v>0.55622554535360091</v>
      </c>
      <c r="AO35" s="11">
        <f t="shared" si="48"/>
        <v>2.0621120954280148E-2</v>
      </c>
      <c r="AP35" s="11">
        <f t="shared" si="29"/>
        <v>2.5977173653231045E-2</v>
      </c>
      <c r="AQ35" s="11">
        <f t="shared" si="30"/>
        <v>2.3564574154817608E-2</v>
      </c>
      <c r="AR35" s="1">
        <f t="shared" si="49"/>
        <v>18805.705535227633</v>
      </c>
      <c r="AS35" s="1">
        <f t="shared" si="50"/>
        <v>3283.9817317822931</v>
      </c>
      <c r="AT35" s="1">
        <f t="shared" si="51"/>
        <v>1107.2037703407129</v>
      </c>
      <c r="AU35" s="1">
        <f t="shared" si="52"/>
        <v>3761.141107045527</v>
      </c>
      <c r="AV35" s="1">
        <f t="shared" si="53"/>
        <v>656.79634635645868</v>
      </c>
      <c r="AW35" s="1">
        <f t="shared" si="54"/>
        <v>221.44075406814261</v>
      </c>
      <c r="AX35" s="1">
        <f t="shared" si="31"/>
        <v>15693.43060257555</v>
      </c>
      <c r="AY35" s="1">
        <f t="shared" si="5"/>
        <v>1280.7393981202749</v>
      </c>
      <c r="AZ35" s="1">
        <f t="shared" si="6"/>
        <v>411.33433628859729</v>
      </c>
      <c r="BA35" s="1">
        <f t="shared" si="32"/>
        <v>9261.5504264746851</v>
      </c>
      <c r="BB35" s="1">
        <f t="shared" si="33"/>
        <v>14677.473106284231</v>
      </c>
      <c r="BC35" s="1">
        <f t="shared" si="34"/>
        <v>12962.126080898199</v>
      </c>
      <c r="BD35" s="1">
        <f t="shared" si="35"/>
        <v>0</v>
      </c>
      <c r="BE35" s="2">
        <v>0</v>
      </c>
      <c r="BF35" s="2">
        <v>0</v>
      </c>
      <c r="BG35" s="2">
        <v>0</v>
      </c>
      <c r="BH35" s="2">
        <f t="shared" si="7"/>
        <v>0</v>
      </c>
      <c r="BI35" s="2">
        <f t="shared" si="36"/>
        <v>0</v>
      </c>
      <c r="BJ35" s="2">
        <f t="shared" si="8"/>
        <v>0</v>
      </c>
      <c r="BK35" s="2">
        <f t="shared" si="9"/>
        <v>0</v>
      </c>
      <c r="BL35" s="2">
        <f t="shared" si="10"/>
        <v>0</v>
      </c>
      <c r="BM35" s="2">
        <f t="shared" si="11"/>
        <v>0</v>
      </c>
      <c r="BN35" s="2">
        <f t="shared" si="12"/>
        <v>0</v>
      </c>
      <c r="BO35" s="2">
        <f t="shared" si="37"/>
        <v>0</v>
      </c>
      <c r="BP35" s="2">
        <f t="shared" si="38"/>
        <v>0</v>
      </c>
      <c r="BQ35" s="2">
        <f t="shared" si="39"/>
        <v>0</v>
      </c>
      <c r="BR35" s="11">
        <f t="shared" si="40"/>
        <v>4.9561917962211294E-2</v>
      </c>
      <c r="BS35" s="17">
        <v>0</v>
      </c>
      <c r="BT35" s="17">
        <v>0</v>
      </c>
      <c r="BU35" s="12">
        <f>(BU$3*temperature!$I145+BU$4*temperature!$I145^2+BU$5*temperature!I145^6)*(K35/K$56)^$BW$1</f>
        <v>2.6797222377552914</v>
      </c>
      <c r="BV35" s="12">
        <f>(BV$3*temperature!$I145+BV$4*temperature!$I145^2+BV$5*temperature!J145^6)*(L35/L$56)^$BW$1</f>
        <v>1.6979621897989257</v>
      </c>
      <c r="BW35" s="12">
        <f>(BW$3*temperature!$I145+BW$4*temperature!$I145^2+BW$5*temperature!K145^6)*(M35/M$56)^$BW$1</f>
        <v>0.80546669050298325</v>
      </c>
      <c r="BX35" s="12">
        <f>(BX$3*temperature!$M145+BX$4*temperature!$M145^2+BX$5*temperature!$M145^6)*(K35/K$56)^$BW$1</f>
        <v>2.6797222377552914</v>
      </c>
      <c r="BY35" s="12">
        <f>(BY$3*temperature!$M145+BY$4*temperature!$M145^2+BY$5*temperature!$M145^6)*(L35/L$56)^$BW$1</f>
        <v>1.6979621897989257</v>
      </c>
      <c r="BZ35" s="12">
        <f>(BZ$3*temperature!$M145+BZ$4*temperature!$M145^2+BZ$5*temperature!$M145^6)*(M35/M$56)^$BW$1</f>
        <v>0.80546669050298325</v>
      </c>
      <c r="CA35" s="18">
        <f t="shared" si="13"/>
        <v>0</v>
      </c>
      <c r="CB35" s="18">
        <f t="shared" si="14"/>
        <v>0</v>
      </c>
      <c r="CC35" s="18">
        <f t="shared" si="15"/>
        <v>0</v>
      </c>
      <c r="CD35" s="18">
        <f t="shared" si="16"/>
        <v>0</v>
      </c>
      <c r="CE35" s="18">
        <f t="shared" si="17"/>
        <v>0</v>
      </c>
      <c r="CF35" s="18">
        <f t="shared" si="18"/>
        <v>0</v>
      </c>
    </row>
    <row r="36" spans="1:84" x14ac:dyDescent="0.3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41"/>
        <v>6.7135178745578727E-3</v>
      </c>
      <c r="F36" s="11">
        <f t="shared" si="19"/>
        <v>1.6330021206645062E-2</v>
      </c>
      <c r="G36" s="11">
        <f t="shared" si="20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21"/>
        <v>25494.583209308556</v>
      </c>
      <c r="L36" s="1">
        <f t="shared" si="1"/>
        <v>1578.844569513195</v>
      </c>
      <c r="M36" s="1">
        <f t="shared" si="2"/>
        <v>524.4093877674519</v>
      </c>
      <c r="N36" s="11">
        <f t="shared" si="42"/>
        <v>2.8508342132963049E-2</v>
      </c>
      <c r="O36" s="11">
        <f t="shared" si="22"/>
        <v>3.6321432166639411E-3</v>
      </c>
      <c r="P36" s="11">
        <f t="shared" si="23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4"/>
        <v>180.71486919793657</v>
      </c>
      <c r="U36" s="1">
        <f t="shared" si="55"/>
        <v>931.01927467261214</v>
      </c>
      <c r="V36" s="1">
        <f t="shared" si="56"/>
        <v>844.47815420020129</v>
      </c>
      <c r="W36" s="11">
        <f t="shared" si="43"/>
        <v>-3.8296340831148634E-2</v>
      </c>
      <c r="X36" s="11">
        <f t="shared" si="59"/>
        <v>3.7300021340771483E-3</v>
      </c>
      <c r="Y36" s="11">
        <f t="shared" si="60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25"/>
        <v>2.2835509596639398</v>
      </c>
      <c r="AD36" s="12">
        <f t="shared" si="57"/>
        <v>2.7475569888912075</v>
      </c>
      <c r="AE36" s="12">
        <f t="shared" si="58"/>
        <v>1.9497480298762651</v>
      </c>
      <c r="AF36" s="11">
        <f t="shared" si="44"/>
        <v>-1.1186699096666142E-2</v>
      </c>
      <c r="AG36" s="11">
        <f t="shared" si="61"/>
        <v>-3.9632070314776113E-2</v>
      </c>
      <c r="AH36" s="11">
        <f t="shared" si="62"/>
        <v>-1.137445808159776E-2</v>
      </c>
      <c r="AI36" s="1">
        <f t="shared" si="45"/>
        <v>29606.084542979253</v>
      </c>
      <c r="AJ36" s="1">
        <f t="shared" si="46"/>
        <v>4643.5048429514254</v>
      </c>
      <c r="AK36" s="1">
        <f t="shared" si="47"/>
        <v>1529.5238115392863</v>
      </c>
      <c r="AL36" s="14">
        <f t="shared" si="26"/>
        <v>10.143741794841343</v>
      </c>
      <c r="AM36" s="14">
        <f t="shared" si="27"/>
        <v>1.4081213281325451</v>
      </c>
      <c r="AN36" s="14">
        <f t="shared" si="28"/>
        <v>0.56933276346388972</v>
      </c>
      <c r="AO36" s="11">
        <f t="shared" si="48"/>
        <v>2.0621120954280148E-2</v>
      </c>
      <c r="AP36" s="11">
        <f t="shared" si="29"/>
        <v>2.5977173653231045E-2</v>
      </c>
      <c r="AQ36" s="11">
        <f t="shared" si="30"/>
        <v>2.3564574154817608E-2</v>
      </c>
      <c r="AR36" s="1">
        <f t="shared" si="49"/>
        <v>19414.601595393222</v>
      </c>
      <c r="AS36" s="1">
        <f t="shared" si="50"/>
        <v>3445.5695493833528</v>
      </c>
      <c r="AT36" s="1">
        <f t="shared" si="51"/>
        <v>1165.5922721539505</v>
      </c>
      <c r="AU36" s="1">
        <f t="shared" si="52"/>
        <v>3882.9203190786448</v>
      </c>
      <c r="AV36" s="1">
        <f t="shared" si="53"/>
        <v>689.11390987667062</v>
      </c>
      <c r="AW36" s="1">
        <f t="shared" si="54"/>
        <v>233.11845443079011</v>
      </c>
      <c r="AX36" s="1">
        <f t="shared" si="31"/>
        <v>16093.512525674098</v>
      </c>
      <c r="AY36" s="1">
        <f t="shared" si="5"/>
        <v>1322.1669691918191</v>
      </c>
      <c r="AZ36" s="1">
        <f t="shared" si="6"/>
        <v>423.44801748664457</v>
      </c>
      <c r="BA36" s="1">
        <f t="shared" si="32"/>
        <v>9348.0232244314229</v>
      </c>
      <c r="BB36" s="1">
        <f t="shared" si="33"/>
        <v>14983.52509894968</v>
      </c>
      <c r="BC36" s="1">
        <f t="shared" si="34"/>
        <v>13319.234216581222</v>
      </c>
      <c r="BD36" s="1">
        <f t="shared" si="35"/>
        <v>0</v>
      </c>
      <c r="BE36" s="2">
        <v>0</v>
      </c>
      <c r="BF36" s="2">
        <v>0</v>
      </c>
      <c r="BG36" s="2">
        <v>0</v>
      </c>
      <c r="BH36" s="2">
        <f t="shared" si="7"/>
        <v>0</v>
      </c>
      <c r="BI36" s="2">
        <f t="shared" si="36"/>
        <v>0</v>
      </c>
      <c r="BJ36" s="2">
        <f t="shared" si="8"/>
        <v>0</v>
      </c>
      <c r="BK36" s="2">
        <f t="shared" si="9"/>
        <v>0</v>
      </c>
      <c r="BL36" s="2">
        <f t="shared" si="10"/>
        <v>0</v>
      </c>
      <c r="BM36" s="2">
        <f t="shared" si="11"/>
        <v>0</v>
      </c>
      <c r="BN36" s="2">
        <f t="shared" si="12"/>
        <v>0</v>
      </c>
      <c r="BO36" s="2">
        <f t="shared" si="37"/>
        <v>0</v>
      </c>
      <c r="BP36" s="2">
        <f t="shared" si="38"/>
        <v>0</v>
      </c>
      <c r="BQ36" s="2">
        <f t="shared" si="39"/>
        <v>0</v>
      </c>
      <c r="BR36" s="11">
        <f t="shared" si="40"/>
        <v>4.6800538557361299E-2</v>
      </c>
      <c r="BS36" s="17">
        <v>0</v>
      </c>
      <c r="BT36" s="17">
        <v>0</v>
      </c>
      <c r="BU36" s="12">
        <f>(BU$3*temperature!$I146+BU$4*temperature!$I146^2+BU$5*temperature!I146^6)*(K36/K$56)^$BW$1</f>
        <v>2.7175405831430304</v>
      </c>
      <c r="BV36" s="12">
        <f>(BV$3*temperature!$I146+BV$4*temperature!$I146^2+BV$5*temperature!J146^6)*(L36/L$56)^$BW$1</f>
        <v>1.7285749258593501</v>
      </c>
      <c r="BW36" s="12">
        <f>(BW$3*temperature!$I146+BW$4*temperature!$I146^2+BW$5*temperature!K146^6)*(M36/M$56)^$BW$1</f>
        <v>0.81073843092239806</v>
      </c>
      <c r="BX36" s="12">
        <f>(BX$3*temperature!$M146+BX$4*temperature!$M146^2+BX$5*temperature!$M146^6)*(K36/K$56)^$BW$1</f>
        <v>2.7175405831430304</v>
      </c>
      <c r="BY36" s="12">
        <f>(BY$3*temperature!$M146+BY$4*temperature!$M146^2+BY$5*temperature!$M146^6)*(L36/L$56)^$BW$1</f>
        <v>1.7285749258593501</v>
      </c>
      <c r="BZ36" s="12">
        <f>(BZ$3*temperature!$M146+BZ$4*temperature!$M146^2+BZ$5*temperature!$M146^6)*(M36/M$56)^$BW$1</f>
        <v>0.81073843092239806</v>
      </c>
      <c r="CA36" s="18">
        <f t="shared" si="13"/>
        <v>0</v>
      </c>
      <c r="CB36" s="18">
        <f t="shared" si="14"/>
        <v>0</v>
      </c>
      <c r="CC36" s="18">
        <f t="shared" si="15"/>
        <v>0</v>
      </c>
      <c r="CD36" s="18">
        <f t="shared" si="16"/>
        <v>0</v>
      </c>
      <c r="CE36" s="18">
        <f t="shared" si="17"/>
        <v>0</v>
      </c>
      <c r="CF36" s="18">
        <f t="shared" si="18"/>
        <v>0</v>
      </c>
    </row>
    <row r="37" spans="1:84" x14ac:dyDescent="0.3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41"/>
        <v>6.4419132733040119E-3</v>
      </c>
      <c r="F37" s="11">
        <f t="shared" si="19"/>
        <v>1.4658561960459116E-2</v>
      </c>
      <c r="G37" s="11">
        <f t="shared" si="20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21"/>
        <v>25684.596648354625</v>
      </c>
      <c r="L37" s="1">
        <f t="shared" si="1"/>
        <v>1611.2686812955199</v>
      </c>
      <c r="M37" s="1">
        <f t="shared" si="2"/>
        <v>529.3692355980869</v>
      </c>
      <c r="N37" s="11">
        <f t="shared" si="42"/>
        <v>7.4530906226657478E-3</v>
      </c>
      <c r="O37" s="11">
        <f t="shared" si="22"/>
        <v>2.0536607851349364E-2</v>
      </c>
      <c r="P37" s="11">
        <f t="shared" si="23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4"/>
        <v>179.22403290080703</v>
      </c>
      <c r="U37" s="1">
        <f t="shared" si="55"/>
        <v>898.86196704348333</v>
      </c>
      <c r="V37" s="1">
        <f t="shared" si="56"/>
        <v>853.87683090177541</v>
      </c>
      <c r="W37" s="11">
        <f t="shared" si="43"/>
        <v>-8.2496603834885107E-3</v>
      </c>
      <c r="X37" s="11">
        <f t="shared" si="59"/>
        <v>-3.4539894612210631E-2</v>
      </c>
      <c r="Y37" s="11">
        <f t="shared" si="60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25"/>
        <v>2.4940307832691997</v>
      </c>
      <c r="AD37" s="12">
        <f t="shared" si="57"/>
        <v>2.770157627257464</v>
      </c>
      <c r="AE37" s="12">
        <f t="shared" si="58"/>
        <v>1.9972197592887198</v>
      </c>
      <c r="AF37" s="11">
        <f t="shared" si="44"/>
        <v>9.2172159642207152E-2</v>
      </c>
      <c r="AG37" s="11">
        <f t="shared" si="61"/>
        <v>8.2257214163834469E-3</v>
      </c>
      <c r="AH37" s="11">
        <f t="shared" si="62"/>
        <v>2.4347622710749528E-2</v>
      </c>
      <c r="AI37" s="1">
        <f t="shared" si="45"/>
        <v>30528.396407759974</v>
      </c>
      <c r="AJ37" s="1">
        <f t="shared" si="46"/>
        <v>4868.2682685329537</v>
      </c>
      <c r="AK37" s="1">
        <f t="shared" si="47"/>
        <v>1609.6898848161477</v>
      </c>
      <c r="AL37" s="14">
        <f t="shared" si="26"/>
        <v>10.352917121321754</v>
      </c>
      <c r="AM37" s="14">
        <f t="shared" si="27"/>
        <v>1.4447003403982626</v>
      </c>
      <c r="AN37" s="14">
        <f t="shared" si="28"/>
        <v>0.58274884758730183</v>
      </c>
      <c r="AO37" s="11">
        <f t="shared" si="48"/>
        <v>2.0621120954280148E-2</v>
      </c>
      <c r="AP37" s="11">
        <f t="shared" si="29"/>
        <v>2.5977173653231045E-2</v>
      </c>
      <c r="AQ37" s="11">
        <f t="shared" si="30"/>
        <v>2.3564574154817608E-2</v>
      </c>
      <c r="AR37" s="1">
        <f t="shared" si="49"/>
        <v>20039.579743064602</v>
      </c>
      <c r="AS37" s="1">
        <f t="shared" si="50"/>
        <v>3610.4420492919689</v>
      </c>
      <c r="AT37" s="1">
        <f t="shared" si="51"/>
        <v>1226.6138409998002</v>
      </c>
      <c r="AU37" s="1">
        <f t="shared" si="52"/>
        <v>4007.9159486129206</v>
      </c>
      <c r="AV37" s="1">
        <f t="shared" si="53"/>
        <v>722.08840985839379</v>
      </c>
      <c r="AW37" s="1">
        <f t="shared" si="54"/>
        <v>245.32276819996005</v>
      </c>
      <c r="AX37" s="1">
        <f t="shared" si="31"/>
        <v>16505.255606744406</v>
      </c>
      <c r="AY37" s="1">
        <f t="shared" si="5"/>
        <v>1365.4183553997777</v>
      </c>
      <c r="AZ37" s="1">
        <f t="shared" si="6"/>
        <v>435.96372504002647</v>
      </c>
      <c r="BA37" s="1">
        <f t="shared" si="32"/>
        <v>9432.7801190311056</v>
      </c>
      <c r="BB37" s="1">
        <f t="shared" si="33"/>
        <v>15271.25305797914</v>
      </c>
      <c r="BC37" s="1">
        <f t="shared" si="34"/>
        <v>13679.703352035778</v>
      </c>
      <c r="BD37" s="1">
        <f t="shared" si="35"/>
        <v>0</v>
      </c>
      <c r="BE37" s="2">
        <v>0</v>
      </c>
      <c r="BF37" s="2">
        <v>0</v>
      </c>
      <c r="BG37" s="2">
        <v>0</v>
      </c>
      <c r="BH37" s="2">
        <f t="shared" si="7"/>
        <v>0</v>
      </c>
      <c r="BI37" s="2">
        <f t="shared" si="36"/>
        <v>0</v>
      </c>
      <c r="BJ37" s="2">
        <f t="shared" si="8"/>
        <v>0</v>
      </c>
      <c r="BK37" s="2">
        <f t="shared" si="9"/>
        <v>0</v>
      </c>
      <c r="BL37" s="2">
        <f t="shared" si="10"/>
        <v>0</v>
      </c>
      <c r="BM37" s="2">
        <f t="shared" si="11"/>
        <v>0</v>
      </c>
      <c r="BN37" s="2">
        <f t="shared" si="12"/>
        <v>0</v>
      </c>
      <c r="BO37" s="2">
        <f t="shared" si="37"/>
        <v>0</v>
      </c>
      <c r="BP37" s="2">
        <f t="shared" si="38"/>
        <v>0</v>
      </c>
      <c r="BQ37" s="2">
        <f t="shared" si="39"/>
        <v>0</v>
      </c>
      <c r="BR37" s="11">
        <f t="shared" si="40"/>
        <v>3.0796148802888695E-2</v>
      </c>
      <c r="BS37" s="17">
        <v>0</v>
      </c>
      <c r="BT37" s="17">
        <v>0</v>
      </c>
      <c r="BU37" s="12">
        <f>(BU$3*temperature!$I147+BU$4*temperature!$I147^2+BU$5*temperature!I147^6)*(K37/K$56)^$BW$1</f>
        <v>2.7688623509133108</v>
      </c>
      <c r="BV37" s="12">
        <f>(BV$3*temperature!$I147+BV$4*temperature!$I147^2+BV$5*temperature!J147^6)*(L37/L$56)^$BW$1</f>
        <v>1.7514191069571601</v>
      </c>
      <c r="BW37" s="12">
        <f>(BW$3*temperature!$I147+BW$4*temperature!$I147^2+BW$5*temperature!K147^6)*(M37/M$56)^$BW$1</f>
        <v>0.81905695942888013</v>
      </c>
      <c r="BX37" s="12">
        <f>(BX$3*temperature!$M147+BX$4*temperature!$M147^2+BX$5*temperature!$M147^6)*(K37/K$56)^$BW$1</f>
        <v>2.7688623509133108</v>
      </c>
      <c r="BY37" s="12">
        <f>(BY$3*temperature!$M147+BY$4*temperature!$M147^2+BY$5*temperature!$M147^6)*(L37/L$56)^$BW$1</f>
        <v>1.7514191069571601</v>
      </c>
      <c r="BZ37" s="12">
        <f>(BZ$3*temperature!$M147+BZ$4*temperature!$M147^2+BZ$5*temperature!$M147^6)*(M37/M$56)^$BW$1</f>
        <v>0.81905695942888013</v>
      </c>
      <c r="CA37" s="18">
        <f t="shared" si="13"/>
        <v>0</v>
      </c>
      <c r="CB37" s="18">
        <f t="shared" si="14"/>
        <v>0</v>
      </c>
      <c r="CC37" s="18">
        <f t="shared" si="15"/>
        <v>0</v>
      </c>
      <c r="CD37" s="18">
        <f t="shared" si="16"/>
        <v>0</v>
      </c>
      <c r="CE37" s="18">
        <f t="shared" si="17"/>
        <v>0</v>
      </c>
      <c r="CF37" s="18">
        <f t="shared" si="18"/>
        <v>0</v>
      </c>
    </row>
    <row r="38" spans="1:84" x14ac:dyDescent="0.3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41"/>
        <v>6.1882645985391616E-3</v>
      </c>
      <c r="F38" s="11">
        <f t="shared" si="19"/>
        <v>1.246241293638195E-2</v>
      </c>
      <c r="G38" s="11">
        <f t="shared" si="20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21"/>
        <v>25968.718551230631</v>
      </c>
      <c r="L38" s="1">
        <f t="shared" si="1"/>
        <v>1643.0307990508757</v>
      </c>
      <c r="M38" s="1">
        <f t="shared" si="2"/>
        <v>539.24478308317077</v>
      </c>
      <c r="N38" s="11">
        <f t="shared" si="42"/>
        <v>1.1061956968446474E-2</v>
      </c>
      <c r="O38" s="11">
        <f t="shared" si="22"/>
        <v>1.9712489992555371E-2</v>
      </c>
      <c r="P38" s="11">
        <f t="shared" si="23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4"/>
        <v>177.55425611266796</v>
      </c>
      <c r="U38" s="1">
        <f t="shared" si="55"/>
        <v>848.05370684498394</v>
      </c>
      <c r="V38" s="1">
        <f t="shared" si="56"/>
        <v>848.93393409751468</v>
      </c>
      <c r="W38" s="11">
        <f t="shared" si="43"/>
        <v>-9.3167013436374901E-3</v>
      </c>
      <c r="X38" s="11">
        <f t="shared" si="59"/>
        <v>-5.6525097357958964E-2</v>
      </c>
      <c r="Y38" s="11">
        <f t="shared" si="60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25"/>
        <v>2.5066122179045962</v>
      </c>
      <c r="AD38" s="12">
        <f t="shared" si="57"/>
        <v>2.8705154383111862</v>
      </c>
      <c r="AE38" s="12">
        <f t="shared" si="58"/>
        <v>2.0325970830505562</v>
      </c>
      <c r="AF38" s="11">
        <f t="shared" si="44"/>
        <v>5.0446188233910227E-3</v>
      </c>
      <c r="AG38" s="11">
        <f t="shared" si="61"/>
        <v>3.6228195127321783E-2</v>
      </c>
      <c r="AH38" s="11">
        <f t="shared" si="62"/>
        <v>1.7713285479628693E-2</v>
      </c>
      <c r="AI38" s="1">
        <f t="shared" si="45"/>
        <v>31483.472715596898</v>
      </c>
      <c r="AJ38" s="1">
        <f t="shared" si="46"/>
        <v>5103.5298515380518</v>
      </c>
      <c r="AK38" s="1">
        <f t="shared" si="47"/>
        <v>1694.043664534493</v>
      </c>
      <c r="AL38" s="14">
        <f t="shared" si="26"/>
        <v>10.566405877510167</v>
      </c>
      <c r="AM38" s="14">
        <f t="shared" si="27"/>
        <v>1.4822295720176701</v>
      </c>
      <c r="AN38" s="14">
        <f t="shared" si="28"/>
        <v>0.5964810760199073</v>
      </c>
      <c r="AO38" s="11">
        <f t="shared" si="48"/>
        <v>2.0621120954280148E-2</v>
      </c>
      <c r="AP38" s="11">
        <f t="shared" si="29"/>
        <v>2.5977173653231045E-2</v>
      </c>
      <c r="AQ38" s="11">
        <f t="shared" si="30"/>
        <v>2.3564574154817608E-2</v>
      </c>
      <c r="AR38" s="1">
        <f t="shared" si="49"/>
        <v>20681.035819000379</v>
      </c>
      <c r="AS38" s="1">
        <f t="shared" si="50"/>
        <v>3776.5951924503188</v>
      </c>
      <c r="AT38" s="1">
        <f t="shared" si="51"/>
        <v>1289.9721805104373</v>
      </c>
      <c r="AU38" s="1">
        <f t="shared" si="52"/>
        <v>4136.2071638000762</v>
      </c>
      <c r="AV38" s="1">
        <f t="shared" si="53"/>
        <v>755.3190384900638</v>
      </c>
      <c r="AW38" s="1">
        <f t="shared" si="54"/>
        <v>257.99443610208749</v>
      </c>
      <c r="AX38" s="1">
        <f t="shared" si="31"/>
        <v>16928.819867794082</v>
      </c>
      <c r="AY38" s="1">
        <f t="shared" si="5"/>
        <v>1410.6747241148767</v>
      </c>
      <c r="AZ38" s="1">
        <f t="shared" si="6"/>
        <v>448.92303273888103</v>
      </c>
      <c r="BA38" s="1">
        <f t="shared" si="32"/>
        <v>9515.9165451747613</v>
      </c>
      <c r="BB38" s="1">
        <f t="shared" si="33"/>
        <v>15531.405451950059</v>
      </c>
      <c r="BC38" s="1">
        <f t="shared" si="34"/>
        <v>14038.34138390537</v>
      </c>
      <c r="BD38" s="1">
        <f t="shared" si="35"/>
        <v>0</v>
      </c>
      <c r="BE38" s="2">
        <v>0</v>
      </c>
      <c r="BF38" s="2">
        <v>0</v>
      </c>
      <c r="BG38" s="2">
        <v>0</v>
      </c>
      <c r="BH38" s="2">
        <f t="shared" si="7"/>
        <v>0</v>
      </c>
      <c r="BI38" s="2">
        <f t="shared" si="36"/>
        <v>0</v>
      </c>
      <c r="BJ38" s="2">
        <f t="shared" si="8"/>
        <v>0</v>
      </c>
      <c r="BK38" s="2">
        <f t="shared" si="9"/>
        <v>0</v>
      </c>
      <c r="BL38" s="2">
        <f t="shared" si="10"/>
        <v>0</v>
      </c>
      <c r="BM38" s="2">
        <f t="shared" si="11"/>
        <v>0</v>
      </c>
      <c r="BN38" s="2">
        <f t="shared" si="12"/>
        <v>0</v>
      </c>
      <c r="BO38" s="2">
        <f t="shared" si="37"/>
        <v>0</v>
      </c>
      <c r="BP38" s="2">
        <f t="shared" si="38"/>
        <v>0</v>
      </c>
      <c r="BQ38" s="2">
        <f t="shared" si="39"/>
        <v>0</v>
      </c>
      <c r="BR38" s="11">
        <f t="shared" si="40"/>
        <v>3.4870939747054103E-2</v>
      </c>
      <c r="BS38" s="17">
        <v>0</v>
      </c>
      <c r="BT38" s="17">
        <v>0</v>
      </c>
      <c r="BU38" s="12">
        <f>(BU$3*temperature!$I148+BU$4*temperature!$I148^2+BU$5*temperature!I148^6)*(K38/K$56)^$BW$1</f>
        <v>2.8172481479735549</v>
      </c>
      <c r="BV38" s="12">
        <f>(BV$3*temperature!$I148+BV$4*temperature!$I148^2+BV$5*temperature!J148^6)*(L38/L$56)^$BW$1</f>
        <v>1.7738914407513655</v>
      </c>
      <c r="BW38" s="12">
        <f>(BW$3*temperature!$I148+BW$4*temperature!$I148^2+BW$5*temperature!K148^6)*(M38/M$56)^$BW$1</f>
        <v>0.8248878208746564</v>
      </c>
      <c r="BX38" s="12">
        <f>(BX$3*temperature!$M148+BX$4*temperature!$M148^2+BX$5*temperature!$M148^6)*(K38/K$56)^$BW$1</f>
        <v>2.8172481479735549</v>
      </c>
      <c r="BY38" s="12">
        <f>(BY$3*temperature!$M148+BY$4*temperature!$M148^2+BY$5*temperature!$M148^6)*(L38/L$56)^$BW$1</f>
        <v>1.7738914407513655</v>
      </c>
      <c r="BZ38" s="12">
        <f>(BZ$3*temperature!$M148+BZ$4*temperature!$M148^2+BZ$5*temperature!$M148^6)*(M38/M$56)^$BW$1</f>
        <v>0.8248878208746564</v>
      </c>
      <c r="CA38" s="18">
        <f t="shared" si="13"/>
        <v>0</v>
      </c>
      <c r="CB38" s="18">
        <f t="shared" si="14"/>
        <v>0</v>
      </c>
      <c r="CC38" s="18">
        <f t="shared" si="15"/>
        <v>0</v>
      </c>
      <c r="CD38" s="18">
        <f t="shared" si="16"/>
        <v>0</v>
      </c>
      <c r="CE38" s="18">
        <f t="shared" si="17"/>
        <v>0</v>
      </c>
      <c r="CF38" s="18">
        <f t="shared" si="18"/>
        <v>0</v>
      </c>
    </row>
    <row r="39" spans="1:84" x14ac:dyDescent="0.3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41"/>
        <v>6.4313278720127265E-3</v>
      </c>
      <c r="F39" s="11">
        <f t="shared" si="19"/>
        <v>1.2593283935289801E-2</v>
      </c>
      <c r="G39" s="11">
        <f t="shared" si="20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21"/>
        <v>26019.166524598586</v>
      </c>
      <c r="L39" s="1">
        <f t="shared" si="1"/>
        <v>1681.8679753353642</v>
      </c>
      <c r="M39" s="1">
        <f t="shared" si="2"/>
        <v>551.1172951451764</v>
      </c>
      <c r="N39" s="11">
        <f t="shared" si="42"/>
        <v>1.942643926323484E-3</v>
      </c>
      <c r="O39" s="11">
        <f t="shared" si="22"/>
        <v>2.3637521771912917E-2</v>
      </c>
      <c r="P39" s="11">
        <f t="shared" si="23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4"/>
        <v>178.52672604902381</v>
      </c>
      <c r="U39" s="1">
        <f t="shared" si="55"/>
        <v>809.7344341843268</v>
      </c>
      <c r="V39" s="1">
        <f t="shared" si="56"/>
        <v>848.75548948655353</v>
      </c>
      <c r="W39" s="11">
        <f t="shared" si="43"/>
        <v>5.477029712758652E-3</v>
      </c>
      <c r="X39" s="11">
        <f t="shared" si="59"/>
        <v>-4.518495981017101E-2</v>
      </c>
      <c r="Y39" s="11">
        <f t="shared" si="60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25"/>
        <v>2.5234576073225217</v>
      </c>
      <c r="AD39" s="12">
        <f t="shared" si="57"/>
        <v>2.8708353689561941</v>
      </c>
      <c r="AE39" s="12">
        <f t="shared" si="58"/>
        <v>2.0633186248030597</v>
      </c>
      <c r="AF39" s="11">
        <f t="shared" si="44"/>
        <v>6.7203811174301187E-3</v>
      </c>
      <c r="AG39" s="11">
        <f t="shared" si="61"/>
        <v>1.1145407571677701E-4</v>
      </c>
      <c r="AH39" s="11">
        <f t="shared" si="62"/>
        <v>1.5114427747970671E-2</v>
      </c>
      <c r="AI39" s="1">
        <f t="shared" si="45"/>
        <v>32471.332607837285</v>
      </c>
      <c r="AJ39" s="1">
        <f t="shared" si="46"/>
        <v>5348.4959048743103</v>
      </c>
      <c r="AK39" s="1">
        <f t="shared" si="47"/>
        <v>1782.6337341831313</v>
      </c>
      <c r="AL39" s="14">
        <f t="shared" ref="AL39:AL56" si="63">(1+AL$5)*AL38</f>
        <v>10.784297011162321</v>
      </c>
      <c r="AM39" s="14">
        <f t="shared" ref="AM39:AM56" si="64">(1+AM$5)*AM38</f>
        <v>1.5207337070039275</v>
      </c>
      <c r="AN39" s="14">
        <f t="shared" ref="AN39:AN56" si="65">(1+AN$5)*AN38</f>
        <v>0.61053689856772375</v>
      </c>
      <c r="AO39" s="11">
        <f t="shared" si="48"/>
        <v>2.0621120954280148E-2</v>
      </c>
      <c r="AP39" s="11">
        <f t="shared" si="29"/>
        <v>2.5977173653231045E-2</v>
      </c>
      <c r="AQ39" s="11">
        <f t="shared" si="30"/>
        <v>2.3564574154817608E-2</v>
      </c>
      <c r="AR39" s="1">
        <f t="shared" si="49"/>
        <v>21347.530965259215</v>
      </c>
      <c r="AS39" s="1">
        <f t="shared" si="50"/>
        <v>3950.5573444347792</v>
      </c>
      <c r="AT39" s="1">
        <f t="shared" si="51"/>
        <v>1356.2136574006256</v>
      </c>
      <c r="AU39" s="1">
        <f t="shared" si="52"/>
        <v>4269.5061930518432</v>
      </c>
      <c r="AV39" s="1">
        <f t="shared" si="53"/>
        <v>790.11146888695589</v>
      </c>
      <c r="AW39" s="1">
        <f t="shared" si="54"/>
        <v>271.24273148012514</v>
      </c>
      <c r="AX39" s="1">
        <f t="shared" si="31"/>
        <v>17362.725625847233</v>
      </c>
      <c r="AY39" s="1">
        <f t="shared" si="5"/>
        <v>1457.30272357183</v>
      </c>
      <c r="AZ39" s="1">
        <f t="shared" si="6"/>
        <v>462.28881306462438</v>
      </c>
      <c r="BA39" s="1">
        <f t="shared" si="32"/>
        <v>9602.00975533987</v>
      </c>
      <c r="BB39" s="1">
        <f t="shared" si="33"/>
        <v>15797.521006615118</v>
      </c>
      <c r="BC39" s="1">
        <f t="shared" si="34"/>
        <v>14401.359876753042</v>
      </c>
      <c r="BD39" s="1">
        <f t="shared" si="35"/>
        <v>0</v>
      </c>
      <c r="BE39" s="2">
        <v>0</v>
      </c>
      <c r="BF39" s="2">
        <v>0</v>
      </c>
      <c r="BG39" s="2">
        <v>0</v>
      </c>
      <c r="BH39" s="2">
        <f t="shared" si="7"/>
        <v>0</v>
      </c>
      <c r="BI39" s="2">
        <f t="shared" si="36"/>
        <v>0</v>
      </c>
      <c r="BJ39" s="2">
        <f t="shared" si="8"/>
        <v>0</v>
      </c>
      <c r="BK39" s="2">
        <f t="shared" si="9"/>
        <v>0</v>
      </c>
      <c r="BL39" s="2">
        <f t="shared" si="10"/>
        <v>0</v>
      </c>
      <c r="BM39" s="2">
        <f t="shared" si="11"/>
        <v>0</v>
      </c>
      <c r="BN39" s="2">
        <f t="shared" si="12"/>
        <v>0</v>
      </c>
      <c r="BO39" s="2">
        <f t="shared" si="37"/>
        <v>0</v>
      </c>
      <c r="BP39" s="2">
        <f t="shared" si="38"/>
        <v>0</v>
      </c>
      <c r="BQ39" s="2">
        <f t="shared" si="39"/>
        <v>0</v>
      </c>
      <c r="BR39" s="11">
        <f t="shared" si="40"/>
        <v>2.8112857947955566E-2</v>
      </c>
      <c r="BS39" s="17">
        <v>0</v>
      </c>
      <c r="BT39" s="17">
        <v>0</v>
      </c>
      <c r="BU39" s="12">
        <f>(BU$3*temperature!$I149+BU$4*temperature!$I149^2+BU$5*temperature!I149^6)*(K39/K$56)^$BW$1</f>
        <v>2.871425257288351</v>
      </c>
      <c r="BV39" s="12">
        <f>(BV$3*temperature!$I149+BV$4*temperature!$I149^2+BV$5*temperature!J149^6)*(L39/L$56)^$BW$1</f>
        <v>1.7937977199771296</v>
      </c>
      <c r="BW39" s="12">
        <f>(BW$3*temperature!$I149+BW$4*temperature!$I149^2+BW$5*temperature!K149^6)*(M39/M$56)^$BW$1</f>
        <v>0.82933296854191796</v>
      </c>
      <c r="BX39" s="12">
        <f>(BX$3*temperature!$M149+BX$4*temperature!$M149^2+BX$5*temperature!$M149^6)*(K39/K$56)^$BW$1</f>
        <v>2.871425257288351</v>
      </c>
      <c r="BY39" s="12">
        <f>(BY$3*temperature!$M149+BY$4*temperature!$M149^2+BY$5*temperature!$M149^6)*(L39/L$56)^$BW$1</f>
        <v>1.7937977199771296</v>
      </c>
      <c r="BZ39" s="12">
        <f>(BZ$3*temperature!$M149+BZ$4*temperature!$M149^2+BZ$5*temperature!$M149^6)*(M39/M$56)^$BW$1</f>
        <v>0.82933296854191796</v>
      </c>
      <c r="CA39" s="18">
        <f t="shared" si="13"/>
        <v>0</v>
      </c>
      <c r="CB39" s="18">
        <f t="shared" si="14"/>
        <v>0</v>
      </c>
      <c r="CC39" s="18">
        <f t="shared" si="15"/>
        <v>0</v>
      </c>
      <c r="CD39" s="18">
        <f t="shared" si="16"/>
        <v>0</v>
      </c>
      <c r="CE39" s="18">
        <f t="shared" si="17"/>
        <v>0</v>
      </c>
      <c r="CF39" s="18">
        <f t="shared" si="18"/>
        <v>0</v>
      </c>
    </row>
    <row r="40" spans="1:84" x14ac:dyDescent="0.3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41"/>
        <v>5.8607091553546375E-3</v>
      </c>
      <c r="F40" s="11">
        <f t="shared" si="19"/>
        <v>1.2074447177279346E-2</v>
      </c>
      <c r="G40" s="11">
        <f t="shared" si="20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21"/>
        <v>26632.781515108294</v>
      </c>
      <c r="L40" s="1">
        <f t="shared" si="1"/>
        <v>1719.423356585115</v>
      </c>
      <c r="M40" s="1">
        <f t="shared" si="2"/>
        <v>570.10603124801855</v>
      </c>
      <c r="N40" s="11">
        <f t="shared" si="42"/>
        <v>2.3583191641807444E-2</v>
      </c>
      <c r="O40" s="11">
        <f t="shared" si="22"/>
        <v>2.2329565578571797E-2</v>
      </c>
      <c r="P40" s="11">
        <f t="shared" si="23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4"/>
        <v>176.03566284065784</v>
      </c>
      <c r="U40" s="1">
        <f t="shared" si="55"/>
        <v>769.31632227109981</v>
      </c>
      <c r="V40" s="1">
        <f t="shared" si="56"/>
        <v>828.1612532754807</v>
      </c>
      <c r="W40" s="11">
        <f t="shared" si="43"/>
        <v>-1.3953446990799145E-2</v>
      </c>
      <c r="X40" s="11">
        <f t="shared" si="59"/>
        <v>-4.9915268768261689E-2</v>
      </c>
      <c r="Y40" s="11">
        <f t="shared" si="60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25"/>
        <v>2.5032209020804457</v>
      </c>
      <c r="AD40" s="12">
        <f t="shared" si="57"/>
        <v>2.882563824344889</v>
      </c>
      <c r="AE40" s="12">
        <f t="shared" si="58"/>
        <v>2.0908889139613622</v>
      </c>
      <c r="AF40" s="11">
        <f t="shared" si="44"/>
        <v>-8.0194353902968141E-3</v>
      </c>
      <c r="AG40" s="11">
        <f t="shared" si="61"/>
        <v>4.0853806928535796E-3</v>
      </c>
      <c r="AH40" s="11">
        <f t="shared" si="62"/>
        <v>1.3362109383825205E-2</v>
      </c>
      <c r="AI40" s="1">
        <f t="shared" si="45"/>
        <v>33493.705540105402</v>
      </c>
      <c r="AJ40" s="1">
        <f t="shared" si="46"/>
        <v>5603.7577832738352</v>
      </c>
      <c r="AK40" s="1">
        <f t="shared" si="47"/>
        <v>1875.6130922449433</v>
      </c>
      <c r="AL40" s="14">
        <f t="shared" si="63"/>
        <v>11.006681304236382</v>
      </c>
      <c r="AM40" s="14">
        <f t="shared" si="64"/>
        <v>1.5602380705910903</v>
      </c>
      <c r="AN40" s="14">
        <f t="shared" si="65"/>
        <v>0.62492394058827527</v>
      </c>
      <c r="AO40" s="11">
        <f t="shared" si="48"/>
        <v>2.0621120954280148E-2</v>
      </c>
      <c r="AP40" s="11">
        <f t="shared" si="29"/>
        <v>2.5977173653231045E-2</v>
      </c>
      <c r="AQ40" s="11">
        <f t="shared" si="30"/>
        <v>2.3564574154817608E-2</v>
      </c>
      <c r="AR40" s="1">
        <f t="shared" si="49"/>
        <v>22025.972673419677</v>
      </c>
      <c r="AS40" s="1">
        <f t="shared" si="50"/>
        <v>4130.6231448912513</v>
      </c>
      <c r="AT40" s="1">
        <f t="shared" si="51"/>
        <v>1425.405562220285</v>
      </c>
      <c r="AU40" s="1">
        <f t="shared" si="52"/>
        <v>4405.1945346839357</v>
      </c>
      <c r="AV40" s="1">
        <f t="shared" si="53"/>
        <v>826.12462897825026</v>
      </c>
      <c r="AW40" s="1">
        <f t="shared" si="54"/>
        <v>285.081112444057</v>
      </c>
      <c r="AX40" s="1">
        <f t="shared" si="31"/>
        <v>17810.146923413799</v>
      </c>
      <c r="AY40" s="1">
        <f t="shared" si="5"/>
        <v>1505.5477029504962</v>
      </c>
      <c r="AZ40" s="1">
        <f t="shared" si="6"/>
        <v>476.07474327105837</v>
      </c>
      <c r="BA40" s="1">
        <f t="shared" si="32"/>
        <v>9683.4564632402762</v>
      </c>
      <c r="BB40" s="1">
        <f t="shared" si="33"/>
        <v>16059.753475369531</v>
      </c>
      <c r="BC40" s="1">
        <f t="shared" si="34"/>
        <v>14768.176353659766</v>
      </c>
      <c r="BD40" s="1">
        <f t="shared" si="35"/>
        <v>0</v>
      </c>
      <c r="BE40" s="2">
        <v>0</v>
      </c>
      <c r="BF40" s="2">
        <v>0</v>
      </c>
      <c r="BG40" s="2">
        <v>0</v>
      </c>
      <c r="BH40" s="2">
        <f t="shared" si="7"/>
        <v>0</v>
      </c>
      <c r="BI40" s="2">
        <f t="shared" si="36"/>
        <v>0</v>
      </c>
      <c r="BJ40" s="2">
        <f t="shared" si="8"/>
        <v>0</v>
      </c>
      <c r="BK40" s="2">
        <f t="shared" si="9"/>
        <v>0</v>
      </c>
      <c r="BL40" s="2">
        <f t="shared" si="10"/>
        <v>0</v>
      </c>
      <c r="BM40" s="2">
        <f t="shared" si="11"/>
        <v>0</v>
      </c>
      <c r="BN40" s="2">
        <f t="shared" si="12"/>
        <v>0</v>
      </c>
      <c r="BO40" s="2">
        <f t="shared" si="37"/>
        <v>0</v>
      </c>
      <c r="BP40" s="2">
        <f t="shared" si="38"/>
        <v>0</v>
      </c>
      <c r="BQ40" s="2">
        <f t="shared" si="39"/>
        <v>0</v>
      </c>
      <c r="BR40" s="11">
        <f t="shared" si="40"/>
        <v>4.6463920071268622E-2</v>
      </c>
      <c r="BS40" s="17">
        <v>0</v>
      </c>
      <c r="BT40" s="17">
        <v>0</v>
      </c>
      <c r="BU40" s="12">
        <f>(BU$3*temperature!$I150+BU$4*temperature!$I150^2+BU$5*temperature!I150^6)*(K40/K$56)^$BW$1</f>
        <v>2.9094038822191908</v>
      </c>
      <c r="BV40" s="12">
        <f>(BV$3*temperature!$I150+BV$4*temperature!$I150^2+BV$5*temperature!J150^6)*(L40/L$56)^$BW$1</f>
        <v>1.8133200385686994</v>
      </c>
      <c r="BW40" s="12">
        <f>(BW$3*temperature!$I150+BW$4*temperature!$I150^2+BW$5*temperature!K150^6)*(M40/M$56)^$BW$1</f>
        <v>0.83051368486793931</v>
      </c>
      <c r="BX40" s="12">
        <f>(BX$3*temperature!$M150+BX$4*temperature!$M150^2+BX$5*temperature!$M150^6)*(K40/K$56)^$BW$1</f>
        <v>2.9094038822191908</v>
      </c>
      <c r="BY40" s="12">
        <f>(BY$3*temperature!$M150+BY$4*temperature!$M150^2+BY$5*temperature!$M150^6)*(L40/L$56)^$BW$1</f>
        <v>1.8133200385686994</v>
      </c>
      <c r="BZ40" s="12">
        <f>(BZ$3*temperature!$M150+BZ$4*temperature!$M150^2+BZ$5*temperature!$M150^6)*(M40/M$56)^$BW$1</f>
        <v>0.83051368486793931</v>
      </c>
      <c r="CA40" s="18">
        <f t="shared" si="13"/>
        <v>0</v>
      </c>
      <c r="CB40" s="18">
        <f t="shared" si="14"/>
        <v>0</v>
      </c>
      <c r="CC40" s="18">
        <f t="shared" si="15"/>
        <v>0</v>
      </c>
      <c r="CD40" s="18">
        <f t="shared" si="16"/>
        <v>0</v>
      </c>
      <c r="CE40" s="18">
        <f t="shared" si="17"/>
        <v>0</v>
      </c>
      <c r="CF40" s="18">
        <f t="shared" si="18"/>
        <v>0</v>
      </c>
    </row>
    <row r="41" spans="1:84" x14ac:dyDescent="0.3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41"/>
        <v>5.7810995316500691E-3</v>
      </c>
      <c r="F41" s="11">
        <f t="shared" si="19"/>
        <v>1.2319281691468786E-2</v>
      </c>
      <c r="G41" s="11">
        <f t="shared" si="20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21"/>
        <v>27161.201175946793</v>
      </c>
      <c r="L41" s="1">
        <f t="shared" si="1"/>
        <v>1749.8982440645752</v>
      </c>
      <c r="M41" s="1">
        <f t="shared" si="2"/>
        <v>592.66214754713269</v>
      </c>
      <c r="N41" s="11">
        <f t="shared" si="42"/>
        <v>1.9840949040141886E-2</v>
      </c>
      <c r="O41" s="11">
        <f t="shared" si="22"/>
        <v>1.7723899912576169E-2</v>
      </c>
      <c r="P41" s="11">
        <f t="shared" si="23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4"/>
        <v>175.44939229898932</v>
      </c>
      <c r="U41" s="1">
        <f t="shared" si="55"/>
        <v>758.7894364238</v>
      </c>
      <c r="V41" s="1">
        <f t="shared" si="56"/>
        <v>828.5351055881282</v>
      </c>
      <c r="W41" s="11">
        <f t="shared" si="43"/>
        <v>-3.3304077833318235E-3</v>
      </c>
      <c r="X41" s="11">
        <f t="shared" si="59"/>
        <v>-1.3683429744767883E-2</v>
      </c>
      <c r="Y41" s="11">
        <f t="shared" si="60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25"/>
        <v>2.481453543375975</v>
      </c>
      <c r="AD41" s="12">
        <f t="shared" si="57"/>
        <v>2.8768331091109078</v>
      </c>
      <c r="AE41" s="12">
        <f t="shared" si="58"/>
        <v>2.0728401776911358</v>
      </c>
      <c r="AF41" s="11">
        <f t="shared" si="44"/>
        <v>-8.6957402306683251E-3</v>
      </c>
      <c r="AG41" s="11">
        <f t="shared" si="61"/>
        <v>-1.9880618724144039E-3</v>
      </c>
      <c r="AH41" s="11">
        <f t="shared" si="62"/>
        <v>-8.632087601455396E-3</v>
      </c>
      <c r="AI41" s="1">
        <f t="shared" si="45"/>
        <v>34549.5295207788</v>
      </c>
      <c r="AJ41" s="1">
        <f t="shared" si="46"/>
        <v>5869.5066339247023</v>
      </c>
      <c r="AK41" s="1">
        <f t="shared" si="47"/>
        <v>1973.132895464506</v>
      </c>
      <c r="AL41" s="14">
        <f t="shared" si="63"/>
        <v>11.233651410716254</v>
      </c>
      <c r="AM41" s="14">
        <f t="shared" si="64"/>
        <v>1.6007686458912171</v>
      </c>
      <c r="AN41" s="14">
        <f t="shared" si="65"/>
        <v>0.63965000712738851</v>
      </c>
      <c r="AO41" s="11">
        <f t="shared" si="48"/>
        <v>2.0621120954280148E-2</v>
      </c>
      <c r="AP41" s="11">
        <f t="shared" si="29"/>
        <v>2.5977173653231045E-2</v>
      </c>
      <c r="AQ41" s="11">
        <f t="shared" si="30"/>
        <v>2.3564574154817608E-2</v>
      </c>
      <c r="AR41" s="1">
        <f t="shared" si="49"/>
        <v>22724.702776484522</v>
      </c>
      <c r="AS41" s="1">
        <f t="shared" si="50"/>
        <v>4319.48259514238</v>
      </c>
      <c r="AT41" s="1">
        <f t="shared" si="51"/>
        <v>1497.856068219344</v>
      </c>
      <c r="AU41" s="1">
        <f t="shared" si="52"/>
        <v>4544.9405552969047</v>
      </c>
      <c r="AV41" s="1">
        <f t="shared" si="53"/>
        <v>863.89651902847606</v>
      </c>
      <c r="AW41" s="1">
        <f t="shared" si="54"/>
        <v>299.57121364386882</v>
      </c>
      <c r="AX41" s="1">
        <f t="shared" si="31"/>
        <v>18269.52043725703</v>
      </c>
      <c r="AY41" s="1">
        <f t="shared" si="5"/>
        <v>1555.2247744686656</v>
      </c>
      <c r="AZ41" s="1">
        <f t="shared" si="6"/>
        <v>490.27478937768387</v>
      </c>
      <c r="BA41" s="1">
        <f t="shared" si="32"/>
        <v>9764.7781500703095</v>
      </c>
      <c r="BB41" s="1">
        <f t="shared" si="33"/>
        <v>16329.729047359398</v>
      </c>
      <c r="BC41" s="1">
        <f t="shared" si="34"/>
        <v>15141.170069265349</v>
      </c>
      <c r="BD41" s="1">
        <f t="shared" si="35"/>
        <v>0</v>
      </c>
      <c r="BE41" s="2">
        <v>0</v>
      </c>
      <c r="BF41" s="2">
        <v>0</v>
      </c>
      <c r="BG41" s="2">
        <v>0</v>
      </c>
      <c r="BH41" s="2">
        <f t="shared" si="7"/>
        <v>0</v>
      </c>
      <c r="BI41" s="2">
        <f t="shared" si="36"/>
        <v>0</v>
      </c>
      <c r="BJ41" s="2">
        <f t="shared" si="8"/>
        <v>0</v>
      </c>
      <c r="BK41" s="2">
        <f t="shared" si="9"/>
        <v>0</v>
      </c>
      <c r="BL41" s="2">
        <f t="shared" si="10"/>
        <v>0</v>
      </c>
      <c r="BM41" s="2">
        <f t="shared" si="11"/>
        <v>0</v>
      </c>
      <c r="BN41" s="2">
        <f t="shared" si="12"/>
        <v>0</v>
      </c>
      <c r="BO41" s="2">
        <f t="shared" si="37"/>
        <v>0</v>
      </c>
      <c r="BP41" s="2">
        <f t="shared" si="38"/>
        <v>0</v>
      </c>
      <c r="BQ41" s="2">
        <f t="shared" si="39"/>
        <v>0</v>
      </c>
      <c r="BR41" s="11">
        <f t="shared" si="40"/>
        <v>4.2982472566384516E-2</v>
      </c>
      <c r="BS41" s="17">
        <v>0</v>
      </c>
      <c r="BT41" s="17">
        <v>0</v>
      </c>
      <c r="BU41" s="12">
        <f>(BU$3*temperature!$I151+BU$4*temperature!$I151^2+BU$5*temperature!I151^6)*(K41/K$56)^$BW$1</f>
        <v>2.9489385299386086</v>
      </c>
      <c r="BV41" s="12">
        <f>(BV$3*temperature!$I151+BV$4*temperature!$I151^2+BV$5*temperature!J151^6)*(L41/L$56)^$BW$1</f>
        <v>1.8339306908340349</v>
      </c>
      <c r="BW41" s="12">
        <f>(BW$3*temperature!$I151+BW$4*temperature!$I151^2+BW$5*temperature!K151^6)*(M41/M$56)^$BW$1</f>
        <v>0.82989022108698163</v>
      </c>
      <c r="BX41" s="12">
        <f>(BX$3*temperature!$M151+BX$4*temperature!$M151^2+BX$5*temperature!$M151^6)*(K41/K$56)^$BW$1</f>
        <v>2.9489385299386086</v>
      </c>
      <c r="BY41" s="12">
        <f>(BY$3*temperature!$M151+BY$4*temperature!$M151^2+BY$5*temperature!$M151^6)*(L41/L$56)^$BW$1</f>
        <v>1.8339306908340349</v>
      </c>
      <c r="BZ41" s="12">
        <f>(BZ$3*temperature!$M151+BZ$4*temperature!$M151^2+BZ$5*temperature!$M151^6)*(M41/M$56)^$BW$1</f>
        <v>0.82989022108698163</v>
      </c>
      <c r="CA41" s="18">
        <f t="shared" si="13"/>
        <v>0</v>
      </c>
      <c r="CB41" s="18">
        <f t="shared" si="14"/>
        <v>0</v>
      </c>
      <c r="CC41" s="18">
        <f t="shared" si="15"/>
        <v>0</v>
      </c>
      <c r="CD41" s="18">
        <f t="shared" si="16"/>
        <v>0</v>
      </c>
      <c r="CE41" s="18">
        <f t="shared" si="17"/>
        <v>0</v>
      </c>
      <c r="CF41" s="18">
        <f t="shared" si="18"/>
        <v>0</v>
      </c>
    </row>
    <row r="42" spans="1:84" x14ac:dyDescent="0.3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41"/>
        <v>5.3138957956262445E-3</v>
      </c>
      <c r="F42" s="11">
        <f t="shared" si="19"/>
        <v>1.1294017092817743E-2</v>
      </c>
      <c r="G42" s="11">
        <f t="shared" si="20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21"/>
        <v>27726.073604828831</v>
      </c>
      <c r="L42" s="1">
        <f t="shared" si="1"/>
        <v>1811.0717126973307</v>
      </c>
      <c r="M42" s="1">
        <f t="shared" si="2"/>
        <v>619.28731176897304</v>
      </c>
      <c r="N42" s="11">
        <f t="shared" si="42"/>
        <v>2.079703416733536E-2</v>
      </c>
      <c r="O42" s="11">
        <f t="shared" si="22"/>
        <v>3.4958300484184024E-2</v>
      </c>
      <c r="P42" s="11">
        <f t="shared" si="23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4"/>
        <v>176.00179241408657</v>
      </c>
      <c r="U42" s="1">
        <f t="shared" si="55"/>
        <v>737.34655045426848</v>
      </c>
      <c r="V42" s="1">
        <f t="shared" si="56"/>
        <v>805.08355118898066</v>
      </c>
      <c r="W42" s="11">
        <f t="shared" si="43"/>
        <v>3.1484869104354551E-3</v>
      </c>
      <c r="X42" s="11">
        <f t="shared" si="59"/>
        <v>-2.8259336438040794E-2</v>
      </c>
      <c r="Y42" s="11">
        <f t="shared" si="60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25"/>
        <v>2.4730972206074497</v>
      </c>
      <c r="AD42" s="12">
        <f t="shared" si="57"/>
        <v>2.8631502910465834</v>
      </c>
      <c r="AE42" s="12">
        <f t="shared" si="58"/>
        <v>2.1511802606194173</v>
      </c>
      <c r="AF42" s="11">
        <f t="shared" si="44"/>
        <v>-3.3675112680757735E-3</v>
      </c>
      <c r="AG42" s="11">
        <f t="shared" si="61"/>
        <v>-4.7562084922448955E-3</v>
      </c>
      <c r="AH42" s="11">
        <f t="shared" si="62"/>
        <v>3.7793595363218913E-2</v>
      </c>
      <c r="AI42" s="1">
        <f t="shared" si="45"/>
        <v>35639.51712399783</v>
      </c>
      <c r="AJ42" s="1">
        <f t="shared" si="46"/>
        <v>6146.4524895607083</v>
      </c>
      <c r="AK42" s="1">
        <f t="shared" si="47"/>
        <v>2075.3908195619242</v>
      </c>
      <c r="AL42" s="14">
        <f t="shared" si="63"/>
        <v>11.465301895214854</v>
      </c>
      <c r="AM42" s="14">
        <f t="shared" si="64"/>
        <v>1.6423520909841809</v>
      </c>
      <c r="AN42" s="14">
        <f t="shared" si="65"/>
        <v>0.65472308715347149</v>
      </c>
      <c r="AO42" s="11">
        <f t="shared" si="48"/>
        <v>2.0621120954280148E-2</v>
      </c>
      <c r="AP42" s="11">
        <f t="shared" si="29"/>
        <v>2.5977173653231045E-2</v>
      </c>
      <c r="AQ42" s="11">
        <f t="shared" si="30"/>
        <v>2.3564574154817608E-2</v>
      </c>
      <c r="AR42" s="1">
        <f t="shared" si="49"/>
        <v>23437.001416640374</v>
      </c>
      <c r="AS42" s="1">
        <f t="shared" si="50"/>
        <v>4513.1104635571901</v>
      </c>
      <c r="AT42" s="1">
        <f t="shared" si="51"/>
        <v>1573.6982981308186</v>
      </c>
      <c r="AU42" s="1">
        <f t="shared" si="52"/>
        <v>4687.4002833280747</v>
      </c>
      <c r="AV42" s="1">
        <f t="shared" si="53"/>
        <v>902.62209271143809</v>
      </c>
      <c r="AW42" s="1">
        <f t="shared" si="54"/>
        <v>314.73965962616376</v>
      </c>
      <c r="AX42" s="1">
        <f t="shared" si="31"/>
        <v>18742.576692863302</v>
      </c>
      <c r="AY42" s="1">
        <f t="shared" si="5"/>
        <v>1606.7931183771577</v>
      </c>
      <c r="AZ42" s="1">
        <f t="shared" si="6"/>
        <v>504.90149937121942</v>
      </c>
      <c r="BA42" s="1">
        <f t="shared" si="32"/>
        <v>9842.2403874113825</v>
      </c>
      <c r="BB42" s="1">
        <f t="shared" si="33"/>
        <v>16587.45549355392</v>
      </c>
      <c r="BC42" s="1">
        <f t="shared" si="34"/>
        <v>15520.286690361929</v>
      </c>
      <c r="BD42" s="1">
        <f t="shared" si="35"/>
        <v>0</v>
      </c>
      <c r="BE42" s="2">
        <v>0</v>
      </c>
      <c r="BF42" s="2">
        <v>0</v>
      </c>
      <c r="BG42" s="2">
        <v>0</v>
      </c>
      <c r="BH42" s="2">
        <f t="shared" si="7"/>
        <v>0</v>
      </c>
      <c r="BI42" s="2">
        <f t="shared" si="36"/>
        <v>0</v>
      </c>
      <c r="BJ42" s="2">
        <f t="shared" si="8"/>
        <v>0</v>
      </c>
      <c r="BK42" s="2">
        <f t="shared" si="9"/>
        <v>0</v>
      </c>
      <c r="BL42" s="2">
        <f t="shared" si="10"/>
        <v>0</v>
      </c>
      <c r="BM42" s="2">
        <f t="shared" si="11"/>
        <v>0</v>
      </c>
      <c r="BN42" s="2">
        <f t="shared" si="12"/>
        <v>0</v>
      </c>
      <c r="BO42" s="2">
        <f t="shared" si="37"/>
        <v>0</v>
      </c>
      <c r="BP42" s="2">
        <f t="shared" si="38"/>
        <v>0</v>
      </c>
      <c r="BQ42" s="2">
        <f t="shared" si="39"/>
        <v>0</v>
      </c>
      <c r="BR42" s="11">
        <f t="shared" si="40"/>
        <v>4.61427456650296E-2</v>
      </c>
      <c r="BS42" s="17">
        <v>0</v>
      </c>
      <c r="BT42" s="17">
        <v>0</v>
      </c>
      <c r="BU42" s="12">
        <f>(BU$3*temperature!$I152+BU$4*temperature!$I152^2+BU$5*temperature!I152^6)*(K42/K$56)^$BW$1</f>
        <v>2.9866753855521746</v>
      </c>
      <c r="BV42" s="12">
        <f>(BV$3*temperature!$I152+BV$4*temperature!$I152^2+BV$5*temperature!J152^6)*(L42/L$56)^$BW$1</f>
        <v>1.8458136682675506</v>
      </c>
      <c r="BW42" s="12">
        <f>(BW$3*temperature!$I152+BW$4*temperature!$I152^2+BW$5*temperature!K152^6)*(M42/M$56)^$BW$1</f>
        <v>0.8274093666815272</v>
      </c>
      <c r="BX42" s="12">
        <f>(BX$3*temperature!$M152+BX$4*temperature!$M152^2+BX$5*temperature!$M152^6)*(K42/K$56)^$BW$1</f>
        <v>2.9866753855521746</v>
      </c>
      <c r="BY42" s="12">
        <f>(BY$3*temperature!$M152+BY$4*temperature!$M152^2+BY$5*temperature!$M152^6)*(L42/L$56)^$BW$1</f>
        <v>1.8458136682675506</v>
      </c>
      <c r="BZ42" s="12">
        <f>(BZ$3*temperature!$M152+BZ$4*temperature!$M152^2+BZ$5*temperature!$M152^6)*(M42/M$56)^$BW$1</f>
        <v>0.8274093666815272</v>
      </c>
      <c r="CA42" s="18">
        <f t="shared" si="13"/>
        <v>0</v>
      </c>
      <c r="CB42" s="18">
        <f t="shared" si="14"/>
        <v>0</v>
      </c>
      <c r="CC42" s="18">
        <f t="shared" si="15"/>
        <v>0</v>
      </c>
      <c r="CD42" s="18">
        <f t="shared" si="16"/>
        <v>0</v>
      </c>
      <c r="CE42" s="18">
        <f t="shared" si="17"/>
        <v>0</v>
      </c>
      <c r="CF42" s="18">
        <f t="shared" si="18"/>
        <v>0</v>
      </c>
    </row>
    <row r="43" spans="1:84" x14ac:dyDescent="0.3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41"/>
        <v>5.6420769798790626E-3</v>
      </c>
      <c r="F43" s="11">
        <f t="shared" si="19"/>
        <v>1.0971471739061212E-2</v>
      </c>
      <c r="G43" s="11">
        <f t="shared" si="20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21"/>
        <v>28472.728954129358</v>
      </c>
      <c r="L43" s="1">
        <f t="shared" si="1"/>
        <v>1903.0117292407404</v>
      </c>
      <c r="M43" s="1">
        <f t="shared" si="2"/>
        <v>630.57651085520763</v>
      </c>
      <c r="N43" s="11">
        <f t="shared" si="42"/>
        <v>2.6929718211903264E-2</v>
      </c>
      <c r="O43" s="11">
        <f t="shared" si="22"/>
        <v>5.0765530651725621E-2</v>
      </c>
      <c r="P43" s="11">
        <f t="shared" si="23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4"/>
        <v>171.623391932289</v>
      </c>
      <c r="U43" s="1">
        <f t="shared" si="55"/>
        <v>689.80970911035058</v>
      </c>
      <c r="V43" s="1">
        <f t="shared" si="56"/>
        <v>804.35740114786302</v>
      </c>
      <c r="W43" s="11">
        <f t="shared" si="43"/>
        <v>-2.4877022112913094E-2</v>
      </c>
      <c r="X43" s="11">
        <f t="shared" si="59"/>
        <v>-6.447014814761276E-2</v>
      </c>
      <c r="Y43" s="11">
        <f t="shared" si="60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25"/>
        <v>2.4755464706454462</v>
      </c>
      <c r="AD43" s="12">
        <f t="shared" si="57"/>
        <v>2.8303909353791314</v>
      </c>
      <c r="AE43" s="12">
        <f t="shared" si="58"/>
        <v>2.1734776131873805</v>
      </c>
      <c r="AF43" s="11">
        <f t="shared" si="44"/>
        <v>9.9035736144448272E-4</v>
      </c>
      <c r="AG43" s="11">
        <f t="shared" si="61"/>
        <v>-1.1441717107863458E-2</v>
      </c>
      <c r="AH43" s="11">
        <f t="shared" si="62"/>
        <v>1.0365171611207868E-2</v>
      </c>
      <c r="AI43" s="1">
        <f t="shared" si="45"/>
        <v>36762.965694926119</v>
      </c>
      <c r="AJ43" s="1">
        <f t="shared" si="46"/>
        <v>6434.4293333160758</v>
      </c>
      <c r="AK43" s="1">
        <f t="shared" si="47"/>
        <v>2182.5913972318958</v>
      </c>
      <c r="AL43" s="14">
        <f t="shared" si="63"/>
        <v>11.701729272373417</v>
      </c>
      <c r="AM43" s="14">
        <f t="shared" si="64"/>
        <v>1.6850157564514241</v>
      </c>
      <c r="AN43" s="14">
        <f t="shared" si="65"/>
        <v>0.67015135789157054</v>
      </c>
      <c r="AO43" s="11">
        <f t="shared" si="48"/>
        <v>2.0621120954280148E-2</v>
      </c>
      <c r="AP43" s="11">
        <f t="shared" si="29"/>
        <v>2.5977173653231045E-2</v>
      </c>
      <c r="AQ43" s="11">
        <f t="shared" si="30"/>
        <v>2.3564574154817608E-2</v>
      </c>
      <c r="AR43" s="1">
        <f t="shared" si="49"/>
        <v>24177.81734819313</v>
      </c>
      <c r="AS43" s="1">
        <f t="shared" si="50"/>
        <v>4713.9164827962522</v>
      </c>
      <c r="AT43" s="1">
        <f t="shared" si="51"/>
        <v>1653.0702030024202</v>
      </c>
      <c r="AU43" s="1">
        <f t="shared" si="52"/>
        <v>4835.563469638626</v>
      </c>
      <c r="AV43" s="1">
        <f t="shared" si="53"/>
        <v>942.78329655925052</v>
      </c>
      <c r="AW43" s="1">
        <f t="shared" si="54"/>
        <v>330.61404060048403</v>
      </c>
      <c r="AX43" s="1">
        <f t="shared" si="31"/>
        <v>19226.529842413176</v>
      </c>
      <c r="AY43" s="1">
        <f t="shared" si="5"/>
        <v>1660.0722227896215</v>
      </c>
      <c r="AZ43" s="1">
        <f t="shared" si="6"/>
        <v>519.96773987514507</v>
      </c>
      <c r="BA43" s="1">
        <f t="shared" si="32"/>
        <v>9923.417832648076</v>
      </c>
      <c r="BB43" s="1">
        <f t="shared" si="33"/>
        <v>16843.547853253342</v>
      </c>
      <c r="BC43" s="1">
        <f t="shared" si="34"/>
        <v>15905.472148045763</v>
      </c>
      <c r="BD43" s="1">
        <f t="shared" si="35"/>
        <v>0</v>
      </c>
      <c r="BE43" s="2">
        <v>0</v>
      </c>
      <c r="BF43" s="2">
        <v>0</v>
      </c>
      <c r="BG43" s="2">
        <v>0</v>
      </c>
      <c r="BH43" s="2">
        <f t="shared" si="7"/>
        <v>0</v>
      </c>
      <c r="BI43" s="2">
        <f t="shared" si="36"/>
        <v>0</v>
      </c>
      <c r="BJ43" s="2">
        <f t="shared" si="8"/>
        <v>0</v>
      </c>
      <c r="BK43" s="2">
        <f t="shared" si="9"/>
        <v>0</v>
      </c>
      <c r="BL43" s="2">
        <f t="shared" si="10"/>
        <v>0</v>
      </c>
      <c r="BM43" s="2">
        <f t="shared" si="11"/>
        <v>0</v>
      </c>
      <c r="BN43" s="2">
        <f t="shared" si="12"/>
        <v>0</v>
      </c>
      <c r="BO43" s="2">
        <f t="shared" si="37"/>
        <v>0</v>
      </c>
      <c r="BP43" s="2">
        <f t="shared" si="38"/>
        <v>0</v>
      </c>
      <c r="BQ43" s="2">
        <f t="shared" si="39"/>
        <v>0</v>
      </c>
      <c r="BR43" s="11">
        <f t="shared" si="40"/>
        <v>5.2327866650176941E-2</v>
      </c>
      <c r="BS43" s="17">
        <v>0</v>
      </c>
      <c r="BT43" s="17">
        <v>0</v>
      </c>
      <c r="BU43" s="12">
        <f>(BU$3*temperature!$I153+BU$4*temperature!$I153^2+BU$5*temperature!I153^6)*(K43/K$56)^$BW$1</f>
        <v>3.0187341718205363</v>
      </c>
      <c r="BV43" s="12">
        <f>(BV$3*temperature!$I153+BV$4*temperature!$I153^2+BV$5*temperature!J153^6)*(L43/L$56)^$BW$1</f>
        <v>1.8495541949907575</v>
      </c>
      <c r="BW43" s="12">
        <f>(BW$3*temperature!$I153+BW$4*temperature!$I153^2+BW$5*temperature!K153^6)*(M43/M$56)^$BW$1</f>
        <v>0.82947879061710317</v>
      </c>
      <c r="BX43" s="12">
        <f>(BX$3*temperature!$M153+BX$4*temperature!$M153^2+BX$5*temperature!$M153^6)*(K43/K$56)^$BW$1</f>
        <v>3.0187341718205363</v>
      </c>
      <c r="BY43" s="12">
        <f>(BY$3*temperature!$M153+BY$4*temperature!$M153^2+BY$5*temperature!$M153^6)*(L43/L$56)^$BW$1</f>
        <v>1.8495541949907575</v>
      </c>
      <c r="BZ43" s="12">
        <f>(BZ$3*temperature!$M153+BZ$4*temperature!$M153^2+BZ$5*temperature!$M153^6)*(M43/M$56)^$BW$1</f>
        <v>0.82947879061710317</v>
      </c>
      <c r="CA43" s="18">
        <f t="shared" si="13"/>
        <v>0</v>
      </c>
      <c r="CB43" s="18">
        <f t="shared" si="14"/>
        <v>0</v>
      </c>
      <c r="CC43" s="18">
        <f t="shared" si="15"/>
        <v>0</v>
      </c>
      <c r="CD43" s="18">
        <f t="shared" si="16"/>
        <v>0</v>
      </c>
      <c r="CE43" s="18">
        <f t="shared" si="17"/>
        <v>0</v>
      </c>
      <c r="CF43" s="18">
        <f t="shared" si="18"/>
        <v>0</v>
      </c>
    </row>
    <row r="44" spans="1:84" x14ac:dyDescent="0.3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41"/>
        <v>4.949025180586597E-3</v>
      </c>
      <c r="F44" s="11">
        <f t="shared" si="19"/>
        <v>1.0535666758227036E-2</v>
      </c>
      <c r="G44" s="11">
        <f t="shared" si="20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21"/>
        <v>29030.021227256766</v>
      </c>
      <c r="L44" s="1">
        <f t="shared" si="1"/>
        <v>1941.212518447536</v>
      </c>
      <c r="M44" s="1">
        <f t="shared" si="2"/>
        <v>618.9462777574264</v>
      </c>
      <c r="N44" s="11">
        <f t="shared" si="42"/>
        <v>1.9572843685802921E-2</v>
      </c>
      <c r="O44" s="11">
        <f t="shared" si="22"/>
        <v>2.0073859041340292E-2</v>
      </c>
      <c r="P44" s="11">
        <f t="shared" si="23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4"/>
        <v>167.75711169562331</v>
      </c>
      <c r="U44" s="1">
        <f t="shared" si="55"/>
        <v>675.62399492262864</v>
      </c>
      <c r="V44" s="1">
        <f t="shared" si="56"/>
        <v>807.31845876176374</v>
      </c>
      <c r="W44" s="11">
        <f t="shared" si="43"/>
        <v>-2.252769971002011E-2</v>
      </c>
      <c r="X44" s="11">
        <f t="shared" si="59"/>
        <v>-2.0564677476078597E-2</v>
      </c>
      <c r="Y44" s="11">
        <f t="shared" si="60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25"/>
        <v>2.4456886797812856</v>
      </c>
      <c r="AD44" s="12">
        <f t="shared" si="57"/>
        <v>2.7175457818006472</v>
      </c>
      <c r="AE44" s="12">
        <f t="shared" si="58"/>
        <v>2.122670576096306</v>
      </c>
      <c r="AF44" s="11">
        <f t="shared" si="44"/>
        <v>-1.2061090841237965E-2</v>
      </c>
      <c r="AG44" s="11">
        <f t="shared" si="61"/>
        <v>-3.9869105065293287E-2</v>
      </c>
      <c r="AH44" s="11">
        <f t="shared" si="62"/>
        <v>-2.337591921021287E-2</v>
      </c>
      <c r="AI44" s="1">
        <f t="shared" si="45"/>
        <v>37922.232595072135</v>
      </c>
      <c r="AJ44" s="1">
        <f t="shared" si="46"/>
        <v>6733.769696543719</v>
      </c>
      <c r="AK44" s="1">
        <f t="shared" si="47"/>
        <v>2294.9462981091901</v>
      </c>
      <c r="AL44" s="14">
        <f t="shared" si="63"/>
        <v>11.94303204707327</v>
      </c>
      <c r="AM44" s="14">
        <f t="shared" si="64"/>
        <v>1.7287877033651933</v>
      </c>
      <c r="AN44" s="14">
        <f t="shared" si="65"/>
        <v>0.68594318925955822</v>
      </c>
      <c r="AO44" s="11">
        <f t="shared" si="48"/>
        <v>2.0621120954280148E-2</v>
      </c>
      <c r="AP44" s="11">
        <f t="shared" si="29"/>
        <v>2.5977173653231045E-2</v>
      </c>
      <c r="AQ44" s="11">
        <f t="shared" si="30"/>
        <v>2.3564574154817608E-2</v>
      </c>
      <c r="AR44" s="1">
        <f t="shared" si="49"/>
        <v>24928.350490542522</v>
      </c>
      <c r="AS44" s="1">
        <f t="shared" si="50"/>
        <v>4921.6479408485302</v>
      </c>
      <c r="AT44" s="1">
        <f t="shared" si="51"/>
        <v>1736.109108197119</v>
      </c>
      <c r="AU44" s="1">
        <f t="shared" si="52"/>
        <v>4985.670098108505</v>
      </c>
      <c r="AV44" s="1">
        <f t="shared" si="53"/>
        <v>984.32958816970608</v>
      </c>
      <c r="AW44" s="1">
        <f t="shared" si="54"/>
        <v>347.22182163942381</v>
      </c>
      <c r="AX44" s="1">
        <f t="shared" si="31"/>
        <v>19725.740837113026</v>
      </c>
      <c r="AY44" s="1">
        <f t="shared" si="5"/>
        <v>1715.1574602761027</v>
      </c>
      <c r="AZ44" s="1">
        <f t="shared" si="6"/>
        <v>535.48714605985401</v>
      </c>
      <c r="BA44" s="1">
        <f t="shared" si="32"/>
        <v>9998.4443238348631</v>
      </c>
      <c r="BB44" s="1">
        <f t="shared" si="33"/>
        <v>17095.942978722283</v>
      </c>
      <c r="BC44" s="1">
        <f t="shared" si="34"/>
        <v>16296.608724106947</v>
      </c>
      <c r="BD44" s="1">
        <f t="shared" si="35"/>
        <v>0</v>
      </c>
      <c r="BE44" s="2">
        <v>0</v>
      </c>
      <c r="BF44" s="2">
        <v>0</v>
      </c>
      <c r="BG44" s="2">
        <v>0</v>
      </c>
      <c r="BH44" s="2">
        <f t="shared" si="7"/>
        <v>0</v>
      </c>
      <c r="BI44" s="2">
        <f t="shared" si="36"/>
        <v>0</v>
      </c>
      <c r="BJ44" s="2">
        <f t="shared" si="8"/>
        <v>0</v>
      </c>
      <c r="BK44" s="2">
        <f t="shared" si="9"/>
        <v>0</v>
      </c>
      <c r="BL44" s="2">
        <f t="shared" si="10"/>
        <v>0</v>
      </c>
      <c r="BM44" s="2">
        <f t="shared" si="11"/>
        <v>0</v>
      </c>
      <c r="BN44" s="2">
        <f t="shared" si="12"/>
        <v>0</v>
      </c>
      <c r="BO44" s="2">
        <f t="shared" si="37"/>
        <v>0</v>
      </c>
      <c r="BP44" s="2">
        <f t="shared" si="38"/>
        <v>0</v>
      </c>
      <c r="BQ44" s="2">
        <f t="shared" si="39"/>
        <v>0</v>
      </c>
      <c r="BR44" s="11">
        <f t="shared" si="40"/>
        <v>4.0538539895418974E-2</v>
      </c>
      <c r="BS44" s="17">
        <v>0</v>
      </c>
      <c r="BT44" s="17">
        <v>0</v>
      </c>
      <c r="BU44" s="12">
        <f>(BU$3*temperature!$I154+BU$4*temperature!$I154^2+BU$5*temperature!I154^6)*(K44/K$56)^$BW$1</f>
        <v>3.0549751084520969</v>
      </c>
      <c r="BV44" s="12">
        <f>(BV$3*temperature!$I154+BV$4*temperature!$I154^2+BV$5*temperature!J154^6)*(L44/L$56)^$BW$1</f>
        <v>1.865877782131006</v>
      </c>
      <c r="BW44" s="12">
        <f>(BW$3*temperature!$I154+BW$4*temperature!$I154^2+BW$5*temperature!K154^6)*(M44/M$56)^$BW$1</f>
        <v>0.83837216241531498</v>
      </c>
      <c r="BX44" s="12">
        <f>(BX$3*temperature!$M154+BX$4*temperature!$M154^2+BX$5*temperature!$M154^6)*(K44/K$56)^$BW$1</f>
        <v>3.0549751084520969</v>
      </c>
      <c r="BY44" s="12">
        <f>(BY$3*temperature!$M154+BY$4*temperature!$M154^2+BY$5*temperature!$M154^6)*(L44/L$56)^$BW$1</f>
        <v>1.865877782131006</v>
      </c>
      <c r="BZ44" s="12">
        <f>(BZ$3*temperature!$M154+BZ$4*temperature!$M154^2+BZ$5*temperature!$M154^6)*(M44/M$56)^$BW$1</f>
        <v>0.83837216241531498</v>
      </c>
      <c r="CA44" s="18">
        <f t="shared" si="13"/>
        <v>0</v>
      </c>
      <c r="CB44" s="18">
        <f t="shared" si="14"/>
        <v>0</v>
      </c>
      <c r="CC44" s="18">
        <f t="shared" si="15"/>
        <v>0</v>
      </c>
      <c r="CD44" s="18">
        <f t="shared" si="16"/>
        <v>0</v>
      </c>
      <c r="CE44" s="18">
        <f t="shared" si="17"/>
        <v>0</v>
      </c>
      <c r="CF44" s="18">
        <f t="shared" si="18"/>
        <v>0</v>
      </c>
    </row>
    <row r="45" spans="1:84" x14ac:dyDescent="0.3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41"/>
        <v>5.0461581002705369E-3</v>
      </c>
      <c r="F45" s="11">
        <f t="shared" si="19"/>
        <v>9.9070939245591294E-3</v>
      </c>
      <c r="G45" s="11">
        <f t="shared" si="20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21"/>
        <v>29824.268453109347</v>
      </c>
      <c r="L45" s="1">
        <f t="shared" si="1"/>
        <v>1970.1136544811745</v>
      </c>
      <c r="M45" s="1">
        <f t="shared" si="2"/>
        <v>647.13356897613517</v>
      </c>
      <c r="N45" s="11">
        <f t="shared" si="42"/>
        <v>2.7359512403899E-2</v>
      </c>
      <c r="O45" s="11">
        <f t="shared" si="22"/>
        <v>1.4888187542058562E-2</v>
      </c>
      <c r="P45" s="11">
        <f t="shared" si="23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4"/>
        <v>165.10632261113358</v>
      </c>
      <c r="U45" s="1">
        <f t="shared" si="55"/>
        <v>671.17417898722408</v>
      </c>
      <c r="V45" s="1">
        <f t="shared" si="56"/>
        <v>796.29855538743095</v>
      </c>
      <c r="W45" s="11">
        <f t="shared" si="43"/>
        <v>-1.580135147593198E-2</v>
      </c>
      <c r="X45" s="11">
        <f t="shared" si="59"/>
        <v>-6.5862313488646018E-3</v>
      </c>
      <c r="Y45" s="11">
        <f t="shared" si="60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25"/>
        <v>2.3919360266608938</v>
      </c>
      <c r="AD45" s="12">
        <f t="shared" si="57"/>
        <v>2.6903682010478107</v>
      </c>
      <c r="AE45" s="12">
        <f t="shared" si="58"/>
        <v>2.0888168511936764</v>
      </c>
      <c r="AF45" s="11">
        <f t="shared" si="44"/>
        <v>-2.1978534539072614E-2</v>
      </c>
      <c r="AG45" s="11">
        <f t="shared" si="61"/>
        <v>-1.0000781195608321E-2</v>
      </c>
      <c r="AH45" s="11">
        <f t="shared" si="62"/>
        <v>-1.5948647559287488E-2</v>
      </c>
      <c r="AI45" s="1">
        <f t="shared" si="45"/>
        <v>39115.679433673431</v>
      </c>
      <c r="AJ45" s="1">
        <f t="shared" si="46"/>
        <v>7044.7223150590535</v>
      </c>
      <c r="AK45" s="1">
        <f t="shared" si="47"/>
        <v>2412.6734899376952</v>
      </c>
      <c r="AL45" s="14">
        <f t="shared" si="63"/>
        <v>12.189310755476813</v>
      </c>
      <c r="AM45" s="14">
        <f t="shared" si="64"/>
        <v>1.7736967217450814</v>
      </c>
      <c r="AN45" s="14">
        <f t="shared" si="65"/>
        <v>0.70210714840885713</v>
      </c>
      <c r="AO45" s="11">
        <f t="shared" si="48"/>
        <v>2.0621120954280148E-2</v>
      </c>
      <c r="AP45" s="11">
        <f t="shared" si="29"/>
        <v>2.5977173653231045E-2</v>
      </c>
      <c r="AQ45" s="11">
        <f t="shared" si="30"/>
        <v>2.3564574154817608E-2</v>
      </c>
      <c r="AR45" s="1">
        <f t="shared" si="49"/>
        <v>25703.85697583104</v>
      </c>
      <c r="AS45" s="1">
        <f t="shared" si="50"/>
        <v>5135.6391984713746</v>
      </c>
      <c r="AT45" s="1">
        <f t="shared" si="51"/>
        <v>1822.8596256349915</v>
      </c>
      <c r="AU45" s="1">
        <f t="shared" si="52"/>
        <v>5140.7713951662081</v>
      </c>
      <c r="AV45" s="1">
        <f t="shared" si="53"/>
        <v>1027.1278396942751</v>
      </c>
      <c r="AW45" s="1">
        <f t="shared" si="54"/>
        <v>364.57192512699834</v>
      </c>
      <c r="AX45" s="1">
        <f t="shared" si="31"/>
        <v>20237.276664383706</v>
      </c>
      <c r="AY45" s="1">
        <f t="shared" si="5"/>
        <v>1772.1747101560284</v>
      </c>
      <c r="AZ45" s="1">
        <f t="shared" si="6"/>
        <v>551.48100968256097</v>
      </c>
      <c r="BA45" s="1">
        <f t="shared" si="32"/>
        <v>10074.912089263667</v>
      </c>
      <c r="BB45" s="1">
        <f t="shared" si="33"/>
        <v>17341.129871206693</v>
      </c>
      <c r="BC45" s="1">
        <f t="shared" si="34"/>
        <v>16692.501779750004</v>
      </c>
      <c r="BD45" s="1">
        <f t="shared" si="35"/>
        <v>0</v>
      </c>
      <c r="BE45" s="2">
        <v>0</v>
      </c>
      <c r="BF45" s="2">
        <v>0</v>
      </c>
      <c r="BG45" s="2">
        <v>0</v>
      </c>
      <c r="BH45" s="2">
        <f t="shared" si="7"/>
        <v>0</v>
      </c>
      <c r="BI45" s="2">
        <f t="shared" si="36"/>
        <v>0</v>
      </c>
      <c r="BJ45" s="2">
        <f t="shared" si="8"/>
        <v>0</v>
      </c>
      <c r="BK45" s="2">
        <f t="shared" si="9"/>
        <v>0</v>
      </c>
      <c r="BL45" s="2">
        <f t="shared" si="10"/>
        <v>0</v>
      </c>
      <c r="BM45" s="2">
        <f t="shared" si="11"/>
        <v>0</v>
      </c>
      <c r="BN45" s="2">
        <f t="shared" si="12"/>
        <v>0</v>
      </c>
      <c r="BO45" s="2">
        <f t="shared" si="37"/>
        <v>0</v>
      </c>
      <c r="BP45" s="2">
        <f t="shared" si="38"/>
        <v>0</v>
      </c>
      <c r="BQ45" s="2">
        <f t="shared" si="39"/>
        <v>0</v>
      </c>
      <c r="BR45" s="11">
        <f t="shared" si="40"/>
        <v>4.9542836593907874E-2</v>
      </c>
      <c r="BS45" s="17">
        <v>0</v>
      </c>
      <c r="BT45" s="17">
        <v>0</v>
      </c>
      <c r="BU45" s="12">
        <f>(BU$3*temperature!$I155+BU$4*temperature!$I155^2+BU$5*temperature!I155^6)*(K45/K$56)^$BW$1</f>
        <v>3.0840327883659442</v>
      </c>
      <c r="BV45" s="12">
        <f>(BV$3*temperature!$I155+BV$4*temperature!$I155^2+BV$5*temperature!J155^6)*(L45/L$56)^$BW$1</f>
        <v>1.8834767068067346</v>
      </c>
      <c r="BW45" s="12">
        <f>(BW$3*temperature!$I155+BW$4*temperature!$I155^2+BW$5*temperature!K155^6)*(M45/M$56)^$BW$1</f>
        <v>0.83322186005116461</v>
      </c>
      <c r="BX45" s="12">
        <f>(BX$3*temperature!$M155+BX$4*temperature!$M155^2+BX$5*temperature!$M155^6)*(K45/K$56)^$BW$1</f>
        <v>3.0840327883659442</v>
      </c>
      <c r="BY45" s="12">
        <f>(BY$3*temperature!$M155+BY$4*temperature!$M155^2+BY$5*temperature!$M155^6)*(L45/L$56)^$BW$1</f>
        <v>1.8834767068067346</v>
      </c>
      <c r="BZ45" s="12">
        <f>(BZ$3*temperature!$M155+BZ$4*temperature!$M155^2+BZ$5*temperature!$M155^6)*(M45/M$56)^$BW$1</f>
        <v>0.83322186005116461</v>
      </c>
      <c r="CA45" s="18">
        <f t="shared" si="13"/>
        <v>0</v>
      </c>
      <c r="CB45" s="18">
        <f t="shared" si="14"/>
        <v>0</v>
      </c>
      <c r="CC45" s="18">
        <f t="shared" si="15"/>
        <v>0</v>
      </c>
      <c r="CD45" s="18">
        <f t="shared" si="16"/>
        <v>0</v>
      </c>
      <c r="CE45" s="18">
        <f t="shared" si="17"/>
        <v>0</v>
      </c>
      <c r="CF45" s="18">
        <f t="shared" si="18"/>
        <v>0</v>
      </c>
    </row>
    <row r="46" spans="1:84" x14ac:dyDescent="0.3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41"/>
        <v>5.2037039583325839E-3</v>
      </c>
      <c r="F46" s="11">
        <f t="shared" si="19"/>
        <v>9.6601701710541388E-3</v>
      </c>
      <c r="G46" s="11">
        <f t="shared" si="20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21"/>
        <v>30829.995910385893</v>
      </c>
      <c r="L46" s="1">
        <f t="shared" si="1"/>
        <v>2075.40176445928</v>
      </c>
      <c r="M46" s="1">
        <f t="shared" si="2"/>
        <v>664.69913683213008</v>
      </c>
      <c r="N46" s="11">
        <f t="shared" si="42"/>
        <v>3.3721781268760465E-2</v>
      </c>
      <c r="O46" s="11">
        <f t="shared" si="22"/>
        <v>5.3442657858149278E-2</v>
      </c>
      <c r="P46" s="11">
        <f t="shared" si="23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4"/>
        <v>162.32174399813118</v>
      </c>
      <c r="U46" s="1">
        <f t="shared" si="55"/>
        <v>638.42352768132957</v>
      </c>
      <c r="V46" s="1">
        <f t="shared" si="56"/>
        <v>779.94831820855222</v>
      </c>
      <c r="W46" s="11">
        <f t="shared" si="43"/>
        <v>-1.6865366322528885E-2</v>
      </c>
      <c r="X46" s="11">
        <f t="shared" si="59"/>
        <v>-4.8796053738708989E-2</v>
      </c>
      <c r="Y46" s="11">
        <f t="shared" si="60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25"/>
        <v>2.3673145145870551</v>
      </c>
      <c r="AD46" s="12">
        <f t="shared" si="57"/>
        <v>2.7418723028144973</v>
      </c>
      <c r="AE46" s="12">
        <f t="shared" si="58"/>
        <v>2.1498916534983441</v>
      </c>
      <c r="AF46" s="11">
        <f t="shared" si="44"/>
        <v>-1.0293549576327887E-2</v>
      </c>
      <c r="AG46" s="11">
        <f t="shared" si="61"/>
        <v>1.9143885861655496E-2</v>
      </c>
      <c r="AH46" s="11">
        <f t="shared" si="62"/>
        <v>2.9238945611610667E-2</v>
      </c>
      <c r="AI46" s="1">
        <f t="shared" si="45"/>
        <v>40344.882885472296</v>
      </c>
      <c r="AJ46" s="1">
        <f t="shared" si="46"/>
        <v>7367.3779232474235</v>
      </c>
      <c r="AK46" s="1">
        <f t="shared" si="47"/>
        <v>2535.9780660709243</v>
      </c>
      <c r="AL46" s="14">
        <f t="shared" si="63"/>
        <v>12.440668006914807</v>
      </c>
      <c r="AM46" s="14">
        <f t="shared" si="64"/>
        <v>1.8197723494940201</v>
      </c>
      <c r="AN46" s="14">
        <f t="shared" si="65"/>
        <v>0.71865200437216514</v>
      </c>
      <c r="AO46" s="11">
        <f t="shared" si="48"/>
        <v>2.0621120954280148E-2</v>
      </c>
      <c r="AP46" s="11">
        <f t="shared" si="29"/>
        <v>2.5977173653231045E-2</v>
      </c>
      <c r="AQ46" s="11">
        <f t="shared" si="30"/>
        <v>2.3564574154817608E-2</v>
      </c>
      <c r="AR46" s="1">
        <f t="shared" si="49"/>
        <v>26506.57579579583</v>
      </c>
      <c r="AS46" s="1">
        <f t="shared" si="50"/>
        <v>5357.5002106462607</v>
      </c>
      <c r="AT46" s="1">
        <f t="shared" si="51"/>
        <v>1913.4415533132769</v>
      </c>
      <c r="AU46" s="1">
        <f t="shared" si="52"/>
        <v>5301.3151591591668</v>
      </c>
      <c r="AV46" s="1">
        <f t="shared" si="53"/>
        <v>1071.5000421292523</v>
      </c>
      <c r="AW46" s="1">
        <f t="shared" si="54"/>
        <v>382.6883106626554</v>
      </c>
      <c r="AX46" s="1">
        <f t="shared" si="31"/>
        <v>20761.241513391327</v>
      </c>
      <c r="AY46" s="1">
        <f t="shared" si="5"/>
        <v>1831.0449346646594</v>
      </c>
      <c r="AZ46" s="1">
        <f t="shared" si="6"/>
        <v>567.96406842349381</v>
      </c>
      <c r="BA46" s="1">
        <f t="shared" si="32"/>
        <v>10153.447209158827</v>
      </c>
      <c r="BB46" s="1">
        <f t="shared" si="33"/>
        <v>17585.142032592743</v>
      </c>
      <c r="BC46" s="1">
        <f t="shared" si="34"/>
        <v>17092.852573762491</v>
      </c>
      <c r="BD46" s="1">
        <f t="shared" si="35"/>
        <v>0</v>
      </c>
      <c r="BE46" s="2">
        <v>0</v>
      </c>
      <c r="BF46" s="2">
        <v>0</v>
      </c>
      <c r="BG46" s="2">
        <v>0</v>
      </c>
      <c r="BH46" s="2">
        <f t="shared" si="7"/>
        <v>0</v>
      </c>
      <c r="BI46" s="2">
        <f t="shared" si="36"/>
        <v>0</v>
      </c>
      <c r="BJ46" s="2">
        <f t="shared" si="8"/>
        <v>0</v>
      </c>
      <c r="BK46" s="2">
        <f t="shared" si="9"/>
        <v>0</v>
      </c>
      <c r="BL46" s="2">
        <f t="shared" si="10"/>
        <v>0</v>
      </c>
      <c r="BM46" s="2">
        <f t="shared" si="11"/>
        <v>0</v>
      </c>
      <c r="BN46" s="2">
        <f t="shared" si="12"/>
        <v>0</v>
      </c>
      <c r="BO46" s="2">
        <f t="shared" si="37"/>
        <v>0</v>
      </c>
      <c r="BP46" s="2">
        <f t="shared" si="38"/>
        <v>0</v>
      </c>
      <c r="BQ46" s="2">
        <f t="shared" si="39"/>
        <v>0</v>
      </c>
      <c r="BR46" s="11">
        <f t="shared" si="40"/>
        <v>5.901072102361879E-2</v>
      </c>
      <c r="BS46" s="17">
        <v>0</v>
      </c>
      <c r="BT46" s="17">
        <v>0</v>
      </c>
      <c r="BU46" s="12">
        <f>(BU$3*temperature!$I156+BU$4*temperature!$I156^2+BU$5*temperature!I156^6)*(K46/K$56)^$BW$1</f>
        <v>3.1067370213268775</v>
      </c>
      <c r="BV46" s="12">
        <f>(BV$3*temperature!$I156+BV$4*temperature!$I156^2+BV$5*temperature!J156^6)*(L46/L$56)^$BW$1</f>
        <v>1.8822918046182531</v>
      </c>
      <c r="BW46" s="12">
        <f>(BW$3*temperature!$I156+BW$4*temperature!$I156^2+BW$5*temperature!K156^6)*(M46/M$56)^$BW$1</f>
        <v>0.83089613616498015</v>
      </c>
      <c r="BX46" s="12">
        <f>(BX$3*temperature!$M156+BX$4*temperature!$M156^2+BX$5*temperature!$M156^6)*(K46/K$56)^$BW$1</f>
        <v>3.1067370213268775</v>
      </c>
      <c r="BY46" s="12">
        <f>(BY$3*temperature!$M156+BY$4*temperature!$M156^2+BY$5*temperature!$M156^6)*(L46/L$56)^$BW$1</f>
        <v>1.8822918046182531</v>
      </c>
      <c r="BZ46" s="12">
        <f>(BZ$3*temperature!$M156+BZ$4*temperature!$M156^2+BZ$5*temperature!$M156^6)*(M46/M$56)^$BW$1</f>
        <v>0.83089613616498015</v>
      </c>
      <c r="CA46" s="18">
        <f t="shared" si="13"/>
        <v>0</v>
      </c>
      <c r="CB46" s="18">
        <f t="shared" si="14"/>
        <v>0</v>
      </c>
      <c r="CC46" s="18">
        <f t="shared" si="15"/>
        <v>0</v>
      </c>
      <c r="CD46" s="18">
        <f t="shared" si="16"/>
        <v>0</v>
      </c>
      <c r="CE46" s="18">
        <f t="shared" si="17"/>
        <v>0</v>
      </c>
      <c r="CF46" s="18">
        <f t="shared" si="18"/>
        <v>0</v>
      </c>
    </row>
    <row r="47" spans="1:84" x14ac:dyDescent="0.3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41"/>
        <v>5.1361628961192896E-3</v>
      </c>
      <c r="F47" s="11">
        <f t="shared" si="19"/>
        <v>9.0965036346561945E-3</v>
      </c>
      <c r="G47" s="11">
        <f t="shared" si="20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21"/>
        <v>31134.49166987764</v>
      </c>
      <c r="L47" s="1">
        <f t="shared" si="1"/>
        <v>2108.3373738599257</v>
      </c>
      <c r="M47" s="1">
        <f t="shared" si="2"/>
        <v>674.68322657086435</v>
      </c>
      <c r="N47" s="11">
        <f t="shared" si="42"/>
        <v>9.8766071969917935E-3</v>
      </c>
      <c r="O47" s="11">
        <f t="shared" si="22"/>
        <v>1.586951016649385E-2</v>
      </c>
      <c r="P47" s="11">
        <f t="shared" si="23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4"/>
        <v>159.57492227734659</v>
      </c>
      <c r="U47" s="1">
        <f t="shared" si="55"/>
        <v>627.8075767908158</v>
      </c>
      <c r="V47" s="1">
        <f t="shared" si="56"/>
        <v>772.83249999518864</v>
      </c>
      <c r="W47" s="11">
        <f t="shared" si="43"/>
        <v>-1.6922081128060151E-2</v>
      </c>
      <c r="X47" s="11">
        <f t="shared" si="59"/>
        <v>-1.6628382931107688E-2</v>
      </c>
      <c r="Y47" s="11">
        <f t="shared" si="60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25"/>
        <v>2.3617291537136604</v>
      </c>
      <c r="AD47" s="12">
        <f t="shared" si="57"/>
        <v>2.7584318673499464</v>
      </c>
      <c r="AE47" s="12">
        <f t="shared" si="58"/>
        <v>2.146501845743741</v>
      </c>
      <c r="AF47" s="11">
        <f t="shared" si="44"/>
        <v>-2.3593657872574836E-3</v>
      </c>
      <c r="AG47" s="11">
        <f t="shared" si="61"/>
        <v>6.039509760702888E-3</v>
      </c>
      <c r="AH47" s="11">
        <f t="shared" si="62"/>
        <v>-1.5767342270887053E-3</v>
      </c>
      <c r="AI47" s="1">
        <f t="shared" si="45"/>
        <v>41611.709756084238</v>
      </c>
      <c r="AJ47" s="1">
        <f t="shared" si="46"/>
        <v>7702.1401730519337</v>
      </c>
      <c r="AK47" s="1">
        <f t="shared" si="47"/>
        <v>2665.0685701264874</v>
      </c>
      <c r="AL47" s="14">
        <f t="shared" si="63"/>
        <v>12.697208526637441</v>
      </c>
      <c r="AM47" s="14">
        <f t="shared" si="64"/>
        <v>1.8670448918261746</v>
      </c>
      <c r="AN47" s="14">
        <f t="shared" si="65"/>
        <v>0.73558673282070131</v>
      </c>
      <c r="AO47" s="11">
        <f t="shared" si="48"/>
        <v>2.0621120954280148E-2</v>
      </c>
      <c r="AP47" s="11">
        <f t="shared" si="29"/>
        <v>2.5977173653231045E-2</v>
      </c>
      <c r="AQ47" s="11">
        <f t="shared" si="30"/>
        <v>2.3564574154817608E-2</v>
      </c>
      <c r="AR47" s="1">
        <f t="shared" si="49"/>
        <v>27332.761906267424</v>
      </c>
      <c r="AS47" s="1">
        <f t="shared" si="50"/>
        <v>5586.0619840749941</v>
      </c>
      <c r="AT47" s="1">
        <f t="shared" si="51"/>
        <v>2007.6764529415955</v>
      </c>
      <c r="AU47" s="1">
        <f t="shared" si="52"/>
        <v>5466.5523812534848</v>
      </c>
      <c r="AV47" s="1">
        <f t="shared" si="53"/>
        <v>1117.2123968149988</v>
      </c>
      <c r="AW47" s="1">
        <f t="shared" si="54"/>
        <v>401.53529058831913</v>
      </c>
      <c r="AX47" s="1">
        <f t="shared" si="31"/>
        <v>21298.95581873152</v>
      </c>
      <c r="AY47" s="1">
        <f t="shared" si="5"/>
        <v>1891.9508696911521</v>
      </c>
      <c r="AZ47" s="1">
        <f t="shared" si="6"/>
        <v>584.97325699966598</v>
      </c>
      <c r="BA47" s="1">
        <f t="shared" si="32"/>
        <v>10231.84816643072</v>
      </c>
      <c r="BB47" s="1">
        <f t="shared" si="33"/>
        <v>17822.395053995115</v>
      </c>
      <c r="BC47" s="1">
        <f t="shared" si="34"/>
        <v>17494.192273332028</v>
      </c>
      <c r="BD47" s="1">
        <f t="shared" si="35"/>
        <v>0</v>
      </c>
      <c r="BE47" s="2">
        <v>0</v>
      </c>
      <c r="BF47" s="2">
        <v>0</v>
      </c>
      <c r="BG47" s="2">
        <v>0</v>
      </c>
      <c r="BH47" s="2">
        <f t="shared" si="7"/>
        <v>0</v>
      </c>
      <c r="BI47" s="2">
        <f t="shared" si="36"/>
        <v>0</v>
      </c>
      <c r="BJ47" s="2">
        <f t="shared" si="8"/>
        <v>0</v>
      </c>
      <c r="BK47" s="2">
        <f t="shared" si="9"/>
        <v>0</v>
      </c>
      <c r="BL47" s="2">
        <f t="shared" si="10"/>
        <v>0</v>
      </c>
      <c r="BM47" s="2">
        <f t="shared" si="11"/>
        <v>0</v>
      </c>
      <c r="BN47" s="2">
        <f t="shared" si="12"/>
        <v>0</v>
      </c>
      <c r="BO47" s="2">
        <f t="shared" si="37"/>
        <v>0</v>
      </c>
      <c r="BP47" s="2">
        <f t="shared" si="38"/>
        <v>0</v>
      </c>
      <c r="BQ47" s="2">
        <f t="shared" si="39"/>
        <v>0</v>
      </c>
      <c r="BR47" s="11">
        <f t="shared" si="40"/>
        <v>3.4458438866883351E-2</v>
      </c>
      <c r="BS47" s="17">
        <v>0</v>
      </c>
      <c r="BT47" s="17">
        <v>0</v>
      </c>
      <c r="BU47" s="12">
        <f>(BU$3*temperature!$I157+BU$4*temperature!$I157^2+BU$5*temperature!I157^6)*(K47/K$56)^$BW$1</f>
        <v>3.1461319837682167</v>
      </c>
      <c r="BV47" s="12">
        <f>(BV$3*temperature!$I157+BV$4*temperature!$I157^2+BV$5*temperature!J157^6)*(L47/L$56)^$BW$1</f>
        <v>1.8969672651640768</v>
      </c>
      <c r="BW47" s="12">
        <f>(BW$3*temperature!$I157+BW$4*temperature!$I157^2+BW$5*temperature!K157^6)*(M47/M$56)^$BW$1</f>
        <v>0.83013256461500817</v>
      </c>
      <c r="BX47" s="12">
        <f>(BX$3*temperature!$M157+BX$4*temperature!$M157^2+BX$5*temperature!$M157^6)*(K47/K$56)^$BW$1</f>
        <v>3.1461319837682167</v>
      </c>
      <c r="BY47" s="12">
        <f>(BY$3*temperature!$M157+BY$4*temperature!$M157^2+BY$5*temperature!$M157^6)*(L47/L$56)^$BW$1</f>
        <v>1.8969672651640768</v>
      </c>
      <c r="BZ47" s="12">
        <f>(BZ$3*temperature!$M157+BZ$4*temperature!$M157^2+BZ$5*temperature!$M157^6)*(M47/M$56)^$BW$1</f>
        <v>0.83013256461500817</v>
      </c>
      <c r="CA47" s="18">
        <f t="shared" si="13"/>
        <v>0</v>
      </c>
      <c r="CB47" s="18">
        <f t="shared" si="14"/>
        <v>0</v>
      </c>
      <c r="CC47" s="18">
        <f t="shared" si="15"/>
        <v>0</v>
      </c>
      <c r="CD47" s="18">
        <f t="shared" si="16"/>
        <v>0</v>
      </c>
      <c r="CE47" s="18">
        <f t="shared" si="17"/>
        <v>0</v>
      </c>
      <c r="CF47" s="18">
        <f t="shared" si="18"/>
        <v>0</v>
      </c>
    </row>
    <row r="48" spans="1:84" x14ac:dyDescent="0.3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41"/>
        <v>5.4964173080269685E-3</v>
      </c>
      <c r="F48" s="11">
        <f t="shared" si="19"/>
        <v>8.5885929137337058E-3</v>
      </c>
      <c r="G48" s="11">
        <f t="shared" si="20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21"/>
        <v>31403.400550057802</v>
      </c>
      <c r="L48" s="1">
        <f t="shared" si="1"/>
        <v>2133.1215524323447</v>
      </c>
      <c r="M48" s="1">
        <f t="shared" si="2"/>
        <v>688.1446179681185</v>
      </c>
      <c r="N48" s="11">
        <f t="shared" si="42"/>
        <v>8.6370088528000544E-3</v>
      </c>
      <c r="O48" s="11">
        <f t="shared" si="22"/>
        <v>1.1755319086833138E-2</v>
      </c>
      <c r="P48" s="11">
        <f t="shared" si="23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4"/>
        <v>158.32408224141182</v>
      </c>
      <c r="U48" s="1">
        <f t="shared" si="55"/>
        <v>640.77071315297712</v>
      </c>
      <c r="V48" s="1">
        <f t="shared" si="56"/>
        <v>767.02933827513027</v>
      </c>
      <c r="W48" s="11">
        <f t="shared" si="43"/>
        <v>-7.838575247812285E-3</v>
      </c>
      <c r="X48" s="11">
        <f t="shared" si="59"/>
        <v>2.0648263642222053E-2</v>
      </c>
      <c r="Y48" s="11">
        <f t="shared" si="60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25"/>
        <v>2.3607141356840198</v>
      </c>
      <c r="AD48" s="12">
        <f t="shared" si="57"/>
        <v>2.725952338571509</v>
      </c>
      <c r="AE48" s="12">
        <f t="shared" si="58"/>
        <v>2.1343413981287398</v>
      </c>
      <c r="AF48" s="11">
        <f t="shared" si="44"/>
        <v>-4.2977749080352901E-4</v>
      </c>
      <c r="AG48" s="11">
        <f t="shared" si="61"/>
        <v>-1.1774635133417588E-2</v>
      </c>
      <c r="AH48" s="11">
        <f t="shared" si="62"/>
        <v>-5.6652397663267129E-3</v>
      </c>
      <c r="AI48" s="1">
        <f t="shared" si="45"/>
        <v>42917.091161729302</v>
      </c>
      <c r="AJ48" s="1">
        <f t="shared" si="46"/>
        <v>8049.1385525617397</v>
      </c>
      <c r="AK48" s="1">
        <f t="shared" si="47"/>
        <v>2800.097003702158</v>
      </c>
      <c r="AL48" s="14">
        <f t="shared" si="63"/>
        <v>12.959039199446948</v>
      </c>
      <c r="AM48" s="14">
        <f t="shared" si="64"/>
        <v>1.9155454411995212</v>
      </c>
      <c r="AN48" s="14">
        <f t="shared" si="65"/>
        <v>0.75292052093355477</v>
      </c>
      <c r="AO48" s="11">
        <f t="shared" si="48"/>
        <v>2.0621120954280148E-2</v>
      </c>
      <c r="AP48" s="11">
        <f t="shared" si="29"/>
        <v>2.5977173653231045E-2</v>
      </c>
      <c r="AQ48" s="11">
        <f t="shared" si="30"/>
        <v>2.3564574154817608E-2</v>
      </c>
      <c r="AR48" s="1">
        <f t="shared" si="49"/>
        <v>28192.619850113704</v>
      </c>
      <c r="AS48" s="1">
        <f t="shared" si="50"/>
        <v>5821.5990028613178</v>
      </c>
      <c r="AT48" s="1">
        <f t="shared" si="51"/>
        <v>2105.5340680257759</v>
      </c>
      <c r="AU48" s="1">
        <f t="shared" si="52"/>
        <v>5638.5239700227412</v>
      </c>
      <c r="AV48" s="1">
        <f t="shared" si="53"/>
        <v>1164.3198005722636</v>
      </c>
      <c r="AW48" s="1">
        <f t="shared" si="54"/>
        <v>421.1068136051552</v>
      </c>
      <c r="AX48" s="1">
        <f t="shared" si="31"/>
        <v>21848.906303525779</v>
      </c>
      <c r="AY48" s="1">
        <f t="shared" si="5"/>
        <v>1954.9350787886551</v>
      </c>
      <c r="AZ48" s="1">
        <f t="shared" si="6"/>
        <v>602.53059689899419</v>
      </c>
      <c r="BA48" s="1">
        <f t="shared" si="32"/>
        <v>10314.40228986824</v>
      </c>
      <c r="BB48" s="1">
        <f t="shared" si="33"/>
        <v>18053.481684933788</v>
      </c>
      <c r="BC48" s="1">
        <f t="shared" si="34"/>
        <v>17894.945278233794</v>
      </c>
      <c r="BD48" s="1">
        <f t="shared" si="35"/>
        <v>0</v>
      </c>
      <c r="BE48" s="2">
        <v>0</v>
      </c>
      <c r="BF48" s="2">
        <v>0</v>
      </c>
      <c r="BG48" s="2">
        <v>0</v>
      </c>
      <c r="BH48" s="2">
        <f t="shared" si="7"/>
        <v>0</v>
      </c>
      <c r="BI48" s="2">
        <f t="shared" si="36"/>
        <v>0</v>
      </c>
      <c r="BJ48" s="2">
        <f t="shared" si="8"/>
        <v>0</v>
      </c>
      <c r="BK48" s="2">
        <f t="shared" si="9"/>
        <v>0</v>
      </c>
      <c r="BL48" s="2">
        <f t="shared" si="10"/>
        <v>0</v>
      </c>
      <c r="BM48" s="2">
        <f t="shared" si="11"/>
        <v>0</v>
      </c>
      <c r="BN48" s="2">
        <f t="shared" si="12"/>
        <v>0</v>
      </c>
      <c r="BO48" s="2">
        <f t="shared" si="37"/>
        <v>0</v>
      </c>
      <c r="BP48" s="2">
        <f t="shared" si="38"/>
        <v>0</v>
      </c>
      <c r="BQ48" s="2">
        <f t="shared" si="39"/>
        <v>0</v>
      </c>
      <c r="BR48" s="11">
        <f t="shared" si="40"/>
        <v>3.3734789113614133E-2</v>
      </c>
      <c r="BS48" s="17">
        <v>0</v>
      </c>
      <c r="BT48" s="17">
        <v>0</v>
      </c>
      <c r="BU48" s="12">
        <f>(BU$3*temperature!$I158+BU$4*temperature!$I158^2+BU$5*temperature!I158^6)*(K48/K$56)^$BW$1</f>
        <v>3.1852401402311101</v>
      </c>
      <c r="BV48" s="12">
        <f>(BV$3*temperature!$I158+BV$4*temperature!$I158^2+BV$5*temperature!J158^6)*(L48/L$56)^$BW$1</f>
        <v>1.9124015209679783</v>
      </c>
      <c r="BW48" s="12">
        <f>(BW$3*temperature!$I158+BW$4*temperature!$I158^2+BW$5*temperature!K158^6)*(M48/M$56)^$BW$1</f>
        <v>0.82743674815107204</v>
      </c>
      <c r="BX48" s="12">
        <f>(BX$3*temperature!$M158+BX$4*temperature!$M158^2+BX$5*temperature!$M158^6)*(K48/K$56)^$BW$1</f>
        <v>3.1852401402311101</v>
      </c>
      <c r="BY48" s="12">
        <f>(BY$3*temperature!$M158+BY$4*temperature!$M158^2+BY$5*temperature!$M158^6)*(L48/L$56)^$BW$1</f>
        <v>1.9124015209679783</v>
      </c>
      <c r="BZ48" s="12">
        <f>(BZ$3*temperature!$M158+BZ$4*temperature!$M158^2+BZ$5*temperature!$M158^6)*(M48/M$56)^$BW$1</f>
        <v>0.82743674815107204</v>
      </c>
      <c r="CA48" s="18">
        <f t="shared" si="13"/>
        <v>0</v>
      </c>
      <c r="CB48" s="18">
        <f t="shared" si="14"/>
        <v>0</v>
      </c>
      <c r="CC48" s="18">
        <f t="shared" si="15"/>
        <v>0</v>
      </c>
      <c r="CD48" s="18">
        <f t="shared" si="16"/>
        <v>0</v>
      </c>
      <c r="CE48" s="18">
        <f t="shared" si="17"/>
        <v>0</v>
      </c>
      <c r="CF48" s="18">
        <f t="shared" si="18"/>
        <v>0</v>
      </c>
    </row>
    <row r="49" spans="1:84" x14ac:dyDescent="0.3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41"/>
        <v>5.692077919426719E-3</v>
      </c>
      <c r="F49" s="11">
        <f t="shared" si="19"/>
        <v>8.3063244179379936E-3</v>
      </c>
      <c r="G49" s="11">
        <f t="shared" si="20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21"/>
        <v>31745.15830108766</v>
      </c>
      <c r="L49" s="1">
        <f t="shared" si="1"/>
        <v>2230.0065819790279</v>
      </c>
      <c r="M49" s="1">
        <f t="shared" si="2"/>
        <v>717.07691824149015</v>
      </c>
      <c r="N49" s="11">
        <f t="shared" si="42"/>
        <v>1.088282622402903E-2</v>
      </c>
      <c r="O49" s="11">
        <f t="shared" si="22"/>
        <v>4.5419366484862334E-2</v>
      </c>
      <c r="P49" s="11">
        <f t="shared" si="23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4"/>
        <v>157.63166935970503</v>
      </c>
      <c r="U49" s="1">
        <f t="shared" si="55"/>
        <v>650.85913114958009</v>
      </c>
      <c r="V49" s="1">
        <f t="shared" si="56"/>
        <v>745.46786082046196</v>
      </c>
      <c r="W49" s="11">
        <f t="shared" si="43"/>
        <v>-4.3733895179066673E-3</v>
      </c>
      <c r="X49" s="11">
        <f t="shared" si="59"/>
        <v>1.5744193343297352E-2</v>
      </c>
      <c r="Y49" s="11">
        <f t="shared" si="60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25"/>
        <v>2.3691541875089199</v>
      </c>
      <c r="AD49" s="12">
        <f t="shared" si="57"/>
        <v>2.8505990233612173</v>
      </c>
      <c r="AE49" s="12">
        <f t="shared" si="58"/>
        <v>2.1840804821604887</v>
      </c>
      <c r="AF49" s="11">
        <f t="shared" si="44"/>
        <v>3.57521128768723E-3</v>
      </c>
      <c r="AG49" s="11">
        <f t="shared" si="61"/>
        <v>4.5725922286310894E-2</v>
      </c>
      <c r="AH49" s="11">
        <f t="shared" si="62"/>
        <v>2.3304183705267212E-2</v>
      </c>
      <c r="AI49" s="1">
        <f t="shared" si="45"/>
        <v>44263.906015579116</v>
      </c>
      <c r="AJ49" s="1">
        <f t="shared" si="46"/>
        <v>8408.5444978778305</v>
      </c>
      <c r="AK49" s="1">
        <f t="shared" si="47"/>
        <v>2941.1941169370975</v>
      </c>
      <c r="AL49" s="14">
        <f t="shared" si="63"/>
        <v>13.226269114230002</v>
      </c>
      <c r="AM49" s="14">
        <f t="shared" si="64"/>
        <v>1.9653058977662163</v>
      </c>
      <c r="AN49" s="14">
        <f t="shared" si="65"/>
        <v>0.77066277238177738</v>
      </c>
      <c r="AO49" s="11">
        <f t="shared" si="48"/>
        <v>2.0621120954280148E-2</v>
      </c>
      <c r="AP49" s="11">
        <f t="shared" si="29"/>
        <v>2.5977173653231045E-2</v>
      </c>
      <c r="AQ49" s="11">
        <f t="shared" si="30"/>
        <v>2.3564574154817608E-2</v>
      </c>
      <c r="AR49" s="1">
        <f t="shared" si="49"/>
        <v>29084.118227152823</v>
      </c>
      <c r="AS49" s="1">
        <f t="shared" si="50"/>
        <v>6065.2438169985398</v>
      </c>
      <c r="AT49" s="1">
        <f t="shared" si="51"/>
        <v>2207.2496945686739</v>
      </c>
      <c r="AU49" s="1">
        <f t="shared" si="52"/>
        <v>5816.8236454305652</v>
      </c>
      <c r="AV49" s="1">
        <f t="shared" si="53"/>
        <v>1213.0487633997079</v>
      </c>
      <c r="AW49" s="1">
        <f t="shared" si="54"/>
        <v>441.4499389137348</v>
      </c>
      <c r="AX49" s="1">
        <f t="shared" si="31"/>
        <v>22412.233537037002</v>
      </c>
      <c r="AY49" s="1">
        <f t="shared" si="5"/>
        <v>2019.9742096459299</v>
      </c>
      <c r="AZ49" s="1">
        <f t="shared" si="6"/>
        <v>620.63822242001197</v>
      </c>
      <c r="BA49" s="1">
        <f t="shared" si="32"/>
        <v>10399.539944305612</v>
      </c>
      <c r="BB49" s="1">
        <f t="shared" si="33"/>
        <v>18282.055353019696</v>
      </c>
      <c r="BC49" s="1">
        <f t="shared" si="34"/>
        <v>18296.349526187096</v>
      </c>
      <c r="BD49" s="1">
        <f t="shared" si="35"/>
        <v>0</v>
      </c>
      <c r="BE49" s="2">
        <v>0</v>
      </c>
      <c r="BF49" s="2">
        <v>0</v>
      </c>
      <c r="BG49" s="2">
        <v>0</v>
      </c>
      <c r="BH49" s="2">
        <f t="shared" si="7"/>
        <v>0</v>
      </c>
      <c r="BI49" s="2">
        <f t="shared" si="36"/>
        <v>0</v>
      </c>
      <c r="BJ49" s="2">
        <f t="shared" si="8"/>
        <v>0</v>
      </c>
      <c r="BK49" s="2">
        <f t="shared" si="9"/>
        <v>0</v>
      </c>
      <c r="BL49" s="2">
        <f t="shared" si="10"/>
        <v>0</v>
      </c>
      <c r="BM49" s="2">
        <f t="shared" si="11"/>
        <v>0</v>
      </c>
      <c r="BN49" s="2">
        <f t="shared" si="12"/>
        <v>0</v>
      </c>
      <c r="BO49" s="2">
        <f t="shared" si="37"/>
        <v>0</v>
      </c>
      <c r="BP49" s="2">
        <f t="shared" si="38"/>
        <v>0</v>
      </c>
      <c r="BQ49" s="2">
        <f t="shared" si="39"/>
        <v>0</v>
      </c>
      <c r="BR49" s="11">
        <f t="shared" si="40"/>
        <v>4.135893874752436E-2</v>
      </c>
      <c r="BS49" s="17">
        <v>0</v>
      </c>
      <c r="BT49" s="17">
        <v>0</v>
      </c>
      <c r="BU49" s="12">
        <f>(BU$3*temperature!$I159+BU$4*temperature!$I159^2+BU$5*temperature!I159^6)*(K49/K$56)^$BW$1</f>
        <v>3.2212431836345159</v>
      </c>
      <c r="BV49" s="12">
        <f>(BV$3*temperature!$I159+BV$4*temperature!$I159^2+BV$5*temperature!J159^6)*(L49/L$56)^$BW$1</f>
        <v>1.9109376392436286</v>
      </c>
      <c r="BW49" s="12">
        <f>(BW$3*temperature!$I159+BW$4*temperature!$I159^2+BW$5*temperature!K159^6)*(M49/M$56)^$BW$1</f>
        <v>0.81939390107714782</v>
      </c>
      <c r="BX49" s="12">
        <f>(BX$3*temperature!$M159+BX$4*temperature!$M159^2+BX$5*temperature!$M159^6)*(K49/K$56)^$BW$1</f>
        <v>3.2212431836345159</v>
      </c>
      <c r="BY49" s="12">
        <f>(BY$3*temperature!$M159+BY$4*temperature!$M159^2+BY$5*temperature!$M159^6)*(L49/L$56)^$BW$1</f>
        <v>1.9109376392436286</v>
      </c>
      <c r="BZ49" s="12">
        <f>(BZ$3*temperature!$M159+BZ$4*temperature!$M159^2+BZ$5*temperature!$M159^6)*(M49/M$56)^$BW$1</f>
        <v>0.81939390107714782</v>
      </c>
      <c r="CA49" s="18">
        <f t="shared" si="13"/>
        <v>0</v>
      </c>
      <c r="CB49" s="18">
        <f t="shared" si="14"/>
        <v>0</v>
      </c>
      <c r="CC49" s="18">
        <f t="shared" si="15"/>
        <v>0</v>
      </c>
      <c r="CD49" s="18">
        <f t="shared" si="16"/>
        <v>0</v>
      </c>
      <c r="CE49" s="18">
        <f t="shared" si="17"/>
        <v>0</v>
      </c>
      <c r="CF49" s="18">
        <f t="shared" si="18"/>
        <v>0</v>
      </c>
    </row>
    <row r="50" spans="1:84" x14ac:dyDescent="0.3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41"/>
        <v>5.7154259211955605E-3</v>
      </c>
      <c r="F50" s="11">
        <f t="shared" si="19"/>
        <v>8.1920930794385782E-3</v>
      </c>
      <c r="G50" s="11">
        <f t="shared" si="20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21"/>
        <v>32486.275199044536</v>
      </c>
      <c r="L50" s="1">
        <f t="shared" si="1"/>
        <v>2385.6465102966781</v>
      </c>
      <c r="M50" s="1">
        <f t="shared" si="2"/>
        <v>751.99602908906718</v>
      </c>
      <c r="N50" s="11">
        <f t="shared" si="42"/>
        <v>2.3345824611354482E-2</v>
      </c>
      <c r="O50" s="11">
        <f t="shared" si="22"/>
        <v>6.9793483828880509E-2</v>
      </c>
      <c r="P50" s="11">
        <f t="shared" si="23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4"/>
        <v>155.92887982857243</v>
      </c>
      <c r="U50" s="1">
        <f t="shared" si="55"/>
        <v>659.2426856397459</v>
      </c>
      <c r="V50" s="1">
        <f t="shared" si="56"/>
        <v>740.04755533355137</v>
      </c>
      <c r="W50" s="11">
        <f t="shared" si="43"/>
        <v>-1.0802331397296472E-2</v>
      </c>
      <c r="X50" s="11">
        <f t="shared" si="59"/>
        <v>1.2880751131751689E-2</v>
      </c>
      <c r="Y50" s="11">
        <f t="shared" si="60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25"/>
        <v>2.3563375646650235</v>
      </c>
      <c r="AD50" s="12">
        <f t="shared" si="57"/>
        <v>2.8460274542755997</v>
      </c>
      <c r="AE50" s="12">
        <f t="shared" si="58"/>
        <v>2.2028024729330009</v>
      </c>
      <c r="AF50" s="11">
        <f t="shared" si="44"/>
        <v>-5.4097884010548825E-3</v>
      </c>
      <c r="AG50" s="11">
        <f t="shared" si="61"/>
        <v>-1.6037222521135819E-3</v>
      </c>
      <c r="AH50" s="11">
        <f t="shared" si="62"/>
        <v>8.5720242113020984E-3</v>
      </c>
      <c r="AI50" s="1">
        <f t="shared" si="45"/>
        <v>45654.33905945177</v>
      </c>
      <c r="AJ50" s="1">
        <f t="shared" si="46"/>
        <v>8780.7388114897549</v>
      </c>
      <c r="AK50" s="1">
        <f t="shared" si="47"/>
        <v>3088.524644157123</v>
      </c>
      <c r="AL50" s="14">
        <f t="shared" si="63"/>
        <v>13.499009609408398</v>
      </c>
      <c r="AM50" s="14">
        <f t="shared" si="64"/>
        <v>2.0163589903542083</v>
      </c>
      <c r="AN50" s="14">
        <f t="shared" si="65"/>
        <v>0.78882311242992509</v>
      </c>
      <c r="AO50" s="11">
        <f t="shared" si="48"/>
        <v>2.0621120954280148E-2</v>
      </c>
      <c r="AP50" s="11">
        <f t="shared" si="29"/>
        <v>2.5977173653231045E-2</v>
      </c>
      <c r="AQ50" s="11">
        <f t="shared" si="30"/>
        <v>2.3564574154817608E-2</v>
      </c>
      <c r="AR50" s="1">
        <f t="shared" si="49"/>
        <v>30004.542351393924</v>
      </c>
      <c r="AS50" s="1">
        <f t="shared" si="50"/>
        <v>6318.0438883377183</v>
      </c>
      <c r="AT50" s="1">
        <f t="shared" si="51"/>
        <v>2313.1287472214703</v>
      </c>
      <c r="AU50" s="1">
        <f t="shared" si="52"/>
        <v>6000.908470278785</v>
      </c>
      <c r="AV50" s="1">
        <f t="shared" si="53"/>
        <v>1263.6087776675438</v>
      </c>
      <c r="AW50" s="1">
        <f t="shared" si="54"/>
        <v>462.62574944429412</v>
      </c>
      <c r="AX50" s="1">
        <f t="shared" si="31"/>
        <v>22990.114451858557</v>
      </c>
      <c r="AY50" s="1">
        <f t="shared" si="5"/>
        <v>2087.0695032119406</v>
      </c>
      <c r="AZ50" s="1">
        <f t="shared" si="6"/>
        <v>639.29651486828402</v>
      </c>
      <c r="BA50" s="1">
        <f t="shared" si="32"/>
        <v>10485.557400034393</v>
      </c>
      <c r="BB50" s="1">
        <f t="shared" si="33"/>
        <v>18510.958374204063</v>
      </c>
      <c r="BC50" s="1">
        <f t="shared" si="34"/>
        <v>18700.134865444226</v>
      </c>
      <c r="BD50" s="1">
        <f t="shared" si="35"/>
        <v>0</v>
      </c>
      <c r="BE50" s="2">
        <v>0</v>
      </c>
      <c r="BF50" s="2">
        <v>0</v>
      </c>
      <c r="BG50" s="2">
        <v>0</v>
      </c>
      <c r="BH50" s="2">
        <f t="shared" si="7"/>
        <v>0</v>
      </c>
      <c r="BI50" s="2">
        <f t="shared" si="36"/>
        <v>0</v>
      </c>
      <c r="BJ50" s="2">
        <f t="shared" si="8"/>
        <v>0</v>
      </c>
      <c r="BK50" s="2">
        <f t="shared" si="9"/>
        <v>0</v>
      </c>
      <c r="BL50" s="2">
        <f t="shared" si="10"/>
        <v>0</v>
      </c>
      <c r="BM50" s="2">
        <f t="shared" si="11"/>
        <v>0</v>
      </c>
      <c r="BN50" s="2">
        <f t="shared" si="12"/>
        <v>0</v>
      </c>
      <c r="BO50" s="2">
        <f t="shared" si="37"/>
        <v>0</v>
      </c>
      <c r="BP50" s="2">
        <f t="shared" si="38"/>
        <v>0</v>
      </c>
      <c r="BQ50" s="2">
        <f t="shared" si="39"/>
        <v>0</v>
      </c>
      <c r="BR50" s="11">
        <f t="shared" si="40"/>
        <v>5.5408121957962936E-2</v>
      </c>
      <c r="BS50" s="17">
        <v>0</v>
      </c>
      <c r="BT50" s="17">
        <v>0</v>
      </c>
      <c r="BU50" s="12">
        <f>(BU$3*temperature!$I160+BU$4*temperature!$I160^2+BU$5*temperature!I160^6)*(K50/K$56)^$BW$1</f>
        <v>3.2460244290096014</v>
      </c>
      <c r="BV50" s="12">
        <f>(BV$3*temperature!$I160+BV$4*temperature!$I160^2+BV$5*temperature!J160^6)*(L50/L$56)^$BW$1</f>
        <v>1.8972522732248718</v>
      </c>
      <c r="BW50" s="12">
        <f>(BW$3*temperature!$I160+BW$4*temperature!$I160^2+BW$5*temperature!K160^6)*(M50/M$56)^$BW$1</f>
        <v>0.80916682032672538</v>
      </c>
      <c r="BX50" s="12">
        <f>(BX$3*temperature!$M160+BX$4*temperature!$M160^2+BX$5*temperature!$M160^6)*(K50/K$56)^$BW$1</f>
        <v>3.2460244290096014</v>
      </c>
      <c r="BY50" s="12">
        <f>(BY$3*temperature!$M160+BY$4*temperature!$M160^2+BY$5*temperature!$M160^6)*(L50/L$56)^$BW$1</f>
        <v>1.8972522732248718</v>
      </c>
      <c r="BZ50" s="12">
        <f>(BZ$3*temperature!$M160+BZ$4*temperature!$M160^2+BZ$5*temperature!$M160^6)*(M50/M$56)^$BW$1</f>
        <v>0.80916682032672538</v>
      </c>
      <c r="CA50" s="18">
        <f t="shared" si="13"/>
        <v>0</v>
      </c>
      <c r="CB50" s="18">
        <f t="shared" si="14"/>
        <v>0</v>
      </c>
      <c r="CC50" s="18">
        <f t="shared" si="15"/>
        <v>0</v>
      </c>
      <c r="CD50" s="18">
        <f t="shared" si="16"/>
        <v>0</v>
      </c>
      <c r="CE50" s="18">
        <f t="shared" si="17"/>
        <v>0</v>
      </c>
      <c r="CF50" s="18">
        <f t="shared" si="18"/>
        <v>0</v>
      </c>
    </row>
    <row r="51" spans="1:84" x14ac:dyDescent="0.3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41"/>
        <v>5.5451977384386453E-3</v>
      </c>
      <c r="F51" s="11">
        <f t="shared" si="19"/>
        <v>8.2128220658019835E-3</v>
      </c>
      <c r="G51" s="11">
        <f t="shared" si="20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21"/>
        <v>33060.811064840891</v>
      </c>
      <c r="L51" s="1">
        <f t="shared" si="1"/>
        <v>2539.313096057966</v>
      </c>
      <c r="M51" s="1">
        <f t="shared" si="2"/>
        <v>788.93336375356046</v>
      </c>
      <c r="N51" s="11">
        <f t="shared" si="42"/>
        <v>1.7685495252261374E-2</v>
      </c>
      <c r="O51" s="11">
        <f t="shared" si="22"/>
        <v>6.4412973631277071E-2</v>
      </c>
      <c r="P51" s="11">
        <f t="shared" si="23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4"/>
        <v>153.02376199191656</v>
      </c>
      <c r="U51" s="1">
        <f t="shared" si="55"/>
        <v>646.21647871792322</v>
      </c>
      <c r="V51" s="1">
        <f t="shared" si="56"/>
        <v>715.40687160768516</v>
      </c>
      <c r="W51" s="11">
        <f t="shared" si="43"/>
        <v>-1.8631044100680727E-2</v>
      </c>
      <c r="X51" s="11">
        <f t="shared" si="59"/>
        <v>-1.9759349941337212E-2</v>
      </c>
      <c r="Y51" s="11">
        <f t="shared" si="60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25"/>
        <v>2.3432536955324719</v>
      </c>
      <c r="AD51" s="12">
        <f t="shared" si="57"/>
        <v>2.8628978785670416</v>
      </c>
      <c r="AE51" s="12">
        <f t="shared" si="58"/>
        <v>2.2281980989767489</v>
      </c>
      <c r="AF51" s="11">
        <f t="shared" si="44"/>
        <v>-5.552629355298544E-3</v>
      </c>
      <c r="AG51" s="11">
        <f t="shared" si="61"/>
        <v>5.92770961014355E-3</v>
      </c>
      <c r="AH51" s="11">
        <f t="shared" si="62"/>
        <v>1.1528780431199648E-2</v>
      </c>
      <c r="AI51" s="1">
        <f t="shared" si="45"/>
        <v>47089.813623785383</v>
      </c>
      <c r="AJ51" s="1">
        <f t="shared" si="46"/>
        <v>9166.2737080083225</v>
      </c>
      <c r="AK51" s="1">
        <f t="shared" si="47"/>
        <v>3242.2979291857046</v>
      </c>
      <c r="AL51" s="14">
        <f t="shared" si="63"/>
        <v>13.777374319326999</v>
      </c>
      <c r="AM51" s="14">
        <f t="shared" si="64"/>
        <v>2.0687382979938933</v>
      </c>
      <c r="AN51" s="14">
        <f t="shared" si="65"/>
        <v>0.80741139315781407</v>
      </c>
      <c r="AO51" s="11">
        <f t="shared" si="48"/>
        <v>2.0621120954280148E-2</v>
      </c>
      <c r="AP51" s="11">
        <f t="shared" si="29"/>
        <v>2.5977173653231045E-2</v>
      </c>
      <c r="AQ51" s="11">
        <f t="shared" si="30"/>
        <v>2.3564574154817608E-2</v>
      </c>
      <c r="AR51" s="1">
        <f t="shared" si="49"/>
        <v>30950.082986290967</v>
      </c>
      <c r="AS51" s="1">
        <f t="shared" si="50"/>
        <v>6581.038969262434</v>
      </c>
      <c r="AT51" s="1">
        <f t="shared" si="51"/>
        <v>2423.2196271173834</v>
      </c>
      <c r="AU51" s="1">
        <f t="shared" si="52"/>
        <v>6190.0165972581935</v>
      </c>
      <c r="AV51" s="1">
        <f t="shared" si="53"/>
        <v>1316.2077938524869</v>
      </c>
      <c r="AW51" s="1">
        <f t="shared" si="54"/>
        <v>484.64392542347673</v>
      </c>
      <c r="AX51" s="1">
        <f t="shared" si="31"/>
        <v>23583.830664473913</v>
      </c>
      <c r="AY51" s="1">
        <f t="shared" si="5"/>
        <v>2156.2371279409545</v>
      </c>
      <c r="AZ51" s="1">
        <f t="shared" si="6"/>
        <v>658.52704229906124</v>
      </c>
      <c r="BA51" s="1">
        <f t="shared" si="32"/>
        <v>10570.470563346355</v>
      </c>
      <c r="BB51" s="1">
        <f t="shared" si="33"/>
        <v>18742.593238247198</v>
      </c>
      <c r="BC51" s="1">
        <f t="shared" si="34"/>
        <v>19105.315843382268</v>
      </c>
      <c r="BD51" s="1">
        <f t="shared" si="35"/>
        <v>0</v>
      </c>
      <c r="BE51" s="2">
        <v>0</v>
      </c>
      <c r="BF51" s="2">
        <v>0</v>
      </c>
      <c r="BG51" s="2">
        <v>0</v>
      </c>
      <c r="BH51" s="2">
        <f t="shared" si="7"/>
        <v>0</v>
      </c>
      <c r="BI51" s="2">
        <f t="shared" si="36"/>
        <v>0</v>
      </c>
      <c r="BJ51" s="2">
        <f t="shared" si="8"/>
        <v>0</v>
      </c>
      <c r="BK51" s="2">
        <f t="shared" si="9"/>
        <v>0</v>
      </c>
      <c r="BL51" s="2">
        <f t="shared" si="10"/>
        <v>0</v>
      </c>
      <c r="BM51" s="2">
        <f t="shared" si="11"/>
        <v>0</v>
      </c>
      <c r="BN51" s="2">
        <f t="shared" si="12"/>
        <v>0</v>
      </c>
      <c r="BO51" s="2">
        <f t="shared" si="37"/>
        <v>0</v>
      </c>
      <c r="BP51" s="2">
        <f t="shared" si="38"/>
        <v>0</v>
      </c>
      <c r="BQ51" s="2">
        <f t="shared" si="39"/>
        <v>0</v>
      </c>
      <c r="BR51" s="11">
        <f t="shared" si="40"/>
        <v>5.0456056851588355E-2</v>
      </c>
      <c r="BS51" s="17">
        <v>0</v>
      </c>
      <c r="BT51" s="17">
        <v>0</v>
      </c>
      <c r="BU51" s="12">
        <f>(BU$3*temperature!$I161+BU$4*temperature!$I161^2+BU$5*temperature!I161^6)*(K51/K$56)^$BW$1</f>
        <v>3.27394488799384</v>
      </c>
      <c r="BV51" s="12">
        <f>(BV$3*temperature!$I161+BV$4*temperature!$I161^2+BV$5*temperature!J161^6)*(L51/L$56)^$BW$1</f>
        <v>1.8848140536543605</v>
      </c>
      <c r="BW51" s="12">
        <f>(BW$3*temperature!$I161+BW$4*temperature!$I161^2+BW$5*temperature!K161^6)*(M51/M$56)^$BW$1</f>
        <v>0.79797792393087252</v>
      </c>
      <c r="BX51" s="12">
        <f>(BX$3*temperature!$M161+BX$4*temperature!$M161^2+BX$5*temperature!$M161^6)*(K51/K$56)^$BW$1</f>
        <v>3.27394488799384</v>
      </c>
      <c r="BY51" s="12">
        <f>(BY$3*temperature!$M161+BY$4*temperature!$M161^2+BY$5*temperature!$M161^6)*(L51/L$56)^$BW$1</f>
        <v>1.8848140536543605</v>
      </c>
      <c r="BZ51" s="12">
        <f>(BZ$3*temperature!$M161+BZ$4*temperature!$M161^2+BZ$5*temperature!$M161^6)*(M51/M$56)^$BW$1</f>
        <v>0.79797792393087252</v>
      </c>
      <c r="CA51" s="18">
        <f t="shared" si="13"/>
        <v>0</v>
      </c>
      <c r="CB51" s="18">
        <f t="shared" si="14"/>
        <v>0</v>
      </c>
      <c r="CC51" s="18">
        <f t="shared" si="15"/>
        <v>0</v>
      </c>
      <c r="CD51" s="18">
        <f t="shared" si="16"/>
        <v>0</v>
      </c>
      <c r="CE51" s="18">
        <f t="shared" si="17"/>
        <v>0</v>
      </c>
      <c r="CF51" s="18">
        <f t="shared" si="18"/>
        <v>0</v>
      </c>
    </row>
    <row r="52" spans="1:84" x14ac:dyDescent="0.3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41"/>
        <v>5.6189487943716365E-3</v>
      </c>
      <c r="F52" s="11">
        <f t="shared" si="19"/>
        <v>8.1453534478015399E-3</v>
      </c>
      <c r="G52" s="11">
        <f t="shared" si="20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21"/>
        <v>33836.496629929155</v>
      </c>
      <c r="L52" s="1">
        <f t="shared" si="1"/>
        <v>2727.2146600917918</v>
      </c>
      <c r="M52" s="1">
        <f t="shared" si="2"/>
        <v>830.00500664143772</v>
      </c>
      <c r="N52" s="11">
        <f t="shared" si="42"/>
        <v>2.3462387645812433E-2</v>
      </c>
      <c r="O52" s="11">
        <f t="shared" si="22"/>
        <v>7.3997005066261501E-2</v>
      </c>
      <c r="P52" s="11">
        <f t="shared" si="23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4"/>
        <v>148.21095550926216</v>
      </c>
      <c r="U52" s="1">
        <f t="shared" si="55"/>
        <v>634.29732229691115</v>
      </c>
      <c r="V52" s="1">
        <f t="shared" si="56"/>
        <v>691.71563413523154</v>
      </c>
      <c r="W52" s="11">
        <f t="shared" si="43"/>
        <v>-3.1451366898878286E-2</v>
      </c>
      <c r="X52" s="11">
        <f t="shared" si="59"/>
        <v>-1.8444525655952559E-2</v>
      </c>
      <c r="Y52" s="11">
        <f t="shared" si="60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25"/>
        <v>2.3387955022900764</v>
      </c>
      <c r="AD52" s="12">
        <f t="shared" si="57"/>
        <v>2.8897620504912451</v>
      </c>
      <c r="AE52" s="12">
        <f t="shared" si="58"/>
        <v>2.2061797953892048</v>
      </c>
      <c r="AF52" s="11">
        <f t="shared" si="44"/>
        <v>-1.9025653308027968E-3</v>
      </c>
      <c r="AG52" s="11">
        <f t="shared" si="61"/>
        <v>9.3835592688515934E-3</v>
      </c>
      <c r="AH52" s="11">
        <f t="shared" si="62"/>
        <v>-9.8816633932393705E-3</v>
      </c>
      <c r="AI52" s="1">
        <f t="shared" si="45"/>
        <v>48570.848858665042</v>
      </c>
      <c r="AJ52" s="1">
        <f t="shared" si="46"/>
        <v>9565.8541310599776</v>
      </c>
      <c r="AK52" s="1">
        <f t="shared" si="47"/>
        <v>3402.7120616906113</v>
      </c>
      <c r="AL52" s="14">
        <f t="shared" si="63"/>
        <v>14.061479221598233</v>
      </c>
      <c r="AM52" s="14">
        <f t="shared" si="64"/>
        <v>2.1224782720039701</v>
      </c>
      <c r="AN52" s="14">
        <f t="shared" si="65"/>
        <v>0.82643769880532603</v>
      </c>
      <c r="AO52" s="11">
        <f t="shared" si="48"/>
        <v>2.0621120954280148E-2</v>
      </c>
      <c r="AP52" s="11">
        <f t="shared" si="29"/>
        <v>2.5977173653231045E-2</v>
      </c>
      <c r="AQ52" s="11">
        <f t="shared" si="30"/>
        <v>2.3564574154817608E-2</v>
      </c>
      <c r="AR52" s="1">
        <f t="shared" si="49"/>
        <v>31927.349928287691</v>
      </c>
      <c r="AS52" s="1">
        <f t="shared" si="50"/>
        <v>6854.2015330672539</v>
      </c>
      <c r="AT52" s="1">
        <f t="shared" si="51"/>
        <v>2538.1812614470864</v>
      </c>
      <c r="AU52" s="1">
        <f t="shared" si="52"/>
        <v>6385.4699856575389</v>
      </c>
      <c r="AV52" s="1">
        <f t="shared" si="53"/>
        <v>1370.8403066134508</v>
      </c>
      <c r="AW52" s="1">
        <f t="shared" si="54"/>
        <v>507.63625228941731</v>
      </c>
      <c r="AX52" s="1">
        <f t="shared" si="31"/>
        <v>24192.567092568625</v>
      </c>
      <c r="AY52" s="1">
        <f t="shared" si="5"/>
        <v>2227.5926402274868</v>
      </c>
      <c r="AZ52" s="1">
        <f t="shared" si="6"/>
        <v>678.31009172590132</v>
      </c>
      <c r="BA52" s="1">
        <f t="shared" si="32"/>
        <v>10656.770948257836</v>
      </c>
      <c r="BB52" s="1">
        <f t="shared" si="33"/>
        <v>18975.399012756217</v>
      </c>
      <c r="BC52" s="1">
        <f t="shared" si="34"/>
        <v>19516.664477881535</v>
      </c>
      <c r="BD52" s="1">
        <f t="shared" si="35"/>
        <v>0</v>
      </c>
      <c r="BE52" s="2">
        <v>0</v>
      </c>
      <c r="BF52" s="2">
        <v>0</v>
      </c>
      <c r="BG52" s="2">
        <v>0</v>
      </c>
      <c r="BH52" s="2">
        <f t="shared" si="7"/>
        <v>0</v>
      </c>
      <c r="BI52" s="2">
        <f t="shared" si="36"/>
        <v>0</v>
      </c>
      <c r="BJ52" s="2">
        <f t="shared" si="8"/>
        <v>0</v>
      </c>
      <c r="BK52" s="2">
        <f t="shared" si="9"/>
        <v>0</v>
      </c>
      <c r="BL52" s="2">
        <f t="shared" si="10"/>
        <v>0</v>
      </c>
      <c r="BM52" s="2">
        <f t="shared" si="11"/>
        <v>0</v>
      </c>
      <c r="BN52" s="2">
        <f t="shared" si="12"/>
        <v>0</v>
      </c>
      <c r="BO52" s="2">
        <f t="shared" si="37"/>
        <v>0</v>
      </c>
      <c r="BP52" s="2">
        <f t="shared" si="38"/>
        <v>0</v>
      </c>
      <c r="BQ52" s="2">
        <f t="shared" si="39"/>
        <v>0</v>
      </c>
      <c r="BR52" s="11">
        <f t="shared" si="40"/>
        <v>5.7020783818685555E-2</v>
      </c>
      <c r="BS52" s="17">
        <v>0</v>
      </c>
      <c r="BT52" s="17">
        <v>0</v>
      </c>
      <c r="BU52" s="12">
        <f>(BU$3*temperature!$I162+BU$4*temperature!$I162^2+BU$5*temperature!I162^6)*(K52/K$56)^$BW$1</f>
        <v>3.2958568302629185</v>
      </c>
      <c r="BV52" s="12">
        <f>(BV$3*temperature!$I162+BV$4*temperature!$I162^2+BV$5*temperature!J162^6)*(L52/L$56)^$BW$1</f>
        <v>1.8670345766775385</v>
      </c>
      <c r="BW52" s="12">
        <f>(BW$3*temperature!$I162+BW$4*temperature!$I162^2+BW$5*temperature!K162^6)*(M52/M$56)^$BW$1</f>
        <v>0.78533948484379823</v>
      </c>
      <c r="BX52" s="12">
        <f>(BX$3*temperature!$M162+BX$4*temperature!$M162^2+BX$5*temperature!$M162^6)*(K52/K$56)^$BW$1</f>
        <v>3.2958568302629185</v>
      </c>
      <c r="BY52" s="12">
        <f>(BY$3*temperature!$M162+BY$4*temperature!$M162^2+BY$5*temperature!$M162^6)*(L52/L$56)^$BW$1</f>
        <v>1.8670345766775385</v>
      </c>
      <c r="BZ52" s="12">
        <f>(BZ$3*temperature!$M162+BZ$4*temperature!$M162^2+BZ$5*temperature!$M162^6)*(M52/M$56)^$BW$1</f>
        <v>0.78533948484379823</v>
      </c>
      <c r="CA52" s="18">
        <f t="shared" si="13"/>
        <v>0</v>
      </c>
      <c r="CB52" s="18">
        <f t="shared" si="14"/>
        <v>0</v>
      </c>
      <c r="CC52" s="18">
        <f t="shared" si="15"/>
        <v>0</v>
      </c>
      <c r="CD52" s="18">
        <f t="shared" si="16"/>
        <v>0</v>
      </c>
      <c r="CE52" s="18">
        <f t="shared" si="17"/>
        <v>0</v>
      </c>
      <c r="CF52" s="18">
        <f t="shared" si="18"/>
        <v>0</v>
      </c>
    </row>
    <row r="53" spans="1:84" x14ac:dyDescent="0.3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41"/>
        <v>5.9575399981963706E-3</v>
      </c>
      <c r="F53" s="11">
        <f t="shared" si="19"/>
        <v>8.1044756914163685E-3</v>
      </c>
      <c r="G53" s="11">
        <f t="shared" si="20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21"/>
        <v>34529.143084337426</v>
      </c>
      <c r="L53" s="1">
        <f t="shared" si="1"/>
        <v>2941.0349739504127</v>
      </c>
      <c r="M53" s="1">
        <f t="shared" si="2"/>
        <v>876.15305501203102</v>
      </c>
      <c r="N53" s="11">
        <f t="shared" si="42"/>
        <v>2.0470395087995197E-2</v>
      </c>
      <c r="O53" s="11">
        <f t="shared" si="22"/>
        <v>7.8402451038241505E-2</v>
      </c>
      <c r="P53" s="11">
        <f t="shared" si="23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4"/>
        <v>145.11508502616257</v>
      </c>
      <c r="U53" s="1">
        <f t="shared" si="55"/>
        <v>604.17834263666111</v>
      </c>
      <c r="V53" s="1">
        <f t="shared" si="56"/>
        <v>672.98973661232958</v>
      </c>
      <c r="W53" s="11">
        <f t="shared" si="43"/>
        <v>-2.088827018530437E-2</v>
      </c>
      <c r="X53" s="11">
        <f t="shared" si="59"/>
        <v>-4.7484008841758074E-2</v>
      </c>
      <c r="Y53" s="11">
        <f t="shared" si="60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25"/>
        <v>2.3365257523444609</v>
      </c>
      <c r="AD53" s="12">
        <f t="shared" si="57"/>
        <v>2.9121314785809065</v>
      </c>
      <c r="AE53" s="12">
        <f t="shared" si="58"/>
        <v>2.2542764742919856</v>
      </c>
      <c r="AF53" s="11">
        <f t="shared" si="44"/>
        <v>-9.7047815569728524E-4</v>
      </c>
      <c r="AG53" s="11">
        <f t="shared" si="61"/>
        <v>7.7409238888228593E-3</v>
      </c>
      <c r="AH53" s="11">
        <f t="shared" si="62"/>
        <v>2.1800888124938966E-2</v>
      </c>
      <c r="AI53" s="1">
        <f t="shared" si="45"/>
        <v>50099.233958456076</v>
      </c>
      <c r="AJ53" s="1">
        <f t="shared" si="46"/>
        <v>9980.1090245674313</v>
      </c>
      <c r="AK53" s="1">
        <f t="shared" si="47"/>
        <v>3570.0771078109678</v>
      </c>
      <c r="AL53" s="14">
        <f t="shared" si="63"/>
        <v>14.351442685422908</v>
      </c>
      <c r="AM53" s="14">
        <f t="shared" si="64"/>
        <v>2.177614258651027</v>
      </c>
      <c r="AN53" s="14">
        <f t="shared" si="65"/>
        <v>0.845912351243161</v>
      </c>
      <c r="AO53" s="11">
        <f t="shared" si="48"/>
        <v>2.0621120954280148E-2</v>
      </c>
      <c r="AP53" s="11">
        <f t="shared" si="29"/>
        <v>2.5977173653231045E-2</v>
      </c>
      <c r="AQ53" s="11">
        <f t="shared" si="30"/>
        <v>2.3564574154817608E-2</v>
      </c>
      <c r="AR53" s="1">
        <f t="shared" si="49"/>
        <v>32944.447016896374</v>
      </c>
      <c r="AS53" s="1">
        <f t="shared" si="50"/>
        <v>7138.0783223378066</v>
      </c>
      <c r="AT53" s="1">
        <f t="shared" si="51"/>
        <v>2657.8534183072488</v>
      </c>
      <c r="AU53" s="1">
        <f t="shared" si="52"/>
        <v>6588.8894033792749</v>
      </c>
      <c r="AV53" s="1">
        <f t="shared" si="53"/>
        <v>1427.6156644675614</v>
      </c>
      <c r="AW53" s="1">
        <f t="shared" si="54"/>
        <v>531.57068366144983</v>
      </c>
      <c r="AX53" s="1">
        <f t="shared" si="31"/>
        <v>24815.421366818799</v>
      </c>
      <c r="AY53" s="1">
        <f t="shared" si="5"/>
        <v>2301.2016174722335</v>
      </c>
      <c r="AZ53" s="1">
        <f t="shared" si="6"/>
        <v>698.68808535269613</v>
      </c>
      <c r="BA53" s="1">
        <f t="shared" si="32"/>
        <v>10747.256584802913</v>
      </c>
      <c r="BB53" s="1">
        <f t="shared" si="33"/>
        <v>19209.858574433252</v>
      </c>
      <c r="BC53" s="1">
        <f t="shared" si="34"/>
        <v>19930.868381151759</v>
      </c>
      <c r="BD53" s="1">
        <f t="shared" si="35"/>
        <v>0</v>
      </c>
      <c r="BE53" s="2">
        <v>0</v>
      </c>
      <c r="BF53" s="2">
        <v>0</v>
      </c>
      <c r="BG53" s="2">
        <v>0</v>
      </c>
      <c r="BH53" s="2">
        <f t="shared" si="7"/>
        <v>0</v>
      </c>
      <c r="BI53" s="2">
        <f t="shared" si="36"/>
        <v>0</v>
      </c>
      <c r="BJ53" s="2">
        <f t="shared" si="8"/>
        <v>0</v>
      </c>
      <c r="BK53" s="2">
        <f t="shared" si="9"/>
        <v>0</v>
      </c>
      <c r="BL53" s="2">
        <f t="shared" si="10"/>
        <v>0</v>
      </c>
      <c r="BM53" s="2">
        <f t="shared" si="11"/>
        <v>0</v>
      </c>
      <c r="BN53" s="2">
        <f t="shared" si="12"/>
        <v>0</v>
      </c>
      <c r="BO53" s="2">
        <f t="shared" si="37"/>
        <v>0</v>
      </c>
      <c r="BP53" s="2">
        <f t="shared" si="38"/>
        <v>0</v>
      </c>
      <c r="BQ53" s="2">
        <f t="shared" si="39"/>
        <v>0</v>
      </c>
      <c r="BR53" s="11">
        <f t="shared" si="40"/>
        <v>5.6209829446846243E-2</v>
      </c>
      <c r="BS53" s="17">
        <v>0</v>
      </c>
      <c r="BT53" s="17">
        <v>0</v>
      </c>
      <c r="BU53" s="12">
        <f>(BU$3*temperature!$I163+BU$4*temperature!$I163^2+BU$5*temperature!I163^6)*(K53/K$56)^$BW$1</f>
        <v>3.3187426104169848</v>
      </c>
      <c r="BV53" s="12">
        <f>(BV$3*temperature!$I163+BV$4*temperature!$I163^2+BV$5*temperature!J163^6)*(L53/L$56)^$BW$1</f>
        <v>1.8462799625502693</v>
      </c>
      <c r="BW53" s="12">
        <f>(BW$3*temperature!$I163+BW$4*temperature!$I163^2+BW$5*temperature!K163^6)*(M53/M$56)^$BW$1</f>
        <v>0.77114863163982339</v>
      </c>
      <c r="BX53" s="12">
        <f>(BX$3*temperature!$M163+BX$4*temperature!$M163^2+BX$5*temperature!$M163^6)*(K53/K$56)^$BW$1</f>
        <v>3.3187426104169848</v>
      </c>
      <c r="BY53" s="12">
        <f>(BY$3*temperature!$M163+BY$4*temperature!$M163^2+BY$5*temperature!$M163^6)*(L53/L$56)^$BW$1</f>
        <v>1.8462799625502693</v>
      </c>
      <c r="BZ53" s="12">
        <f>(BZ$3*temperature!$M163+BZ$4*temperature!$M163^2+BZ$5*temperature!$M163^6)*(M53/M$56)^$BW$1</f>
        <v>0.77114863163982339</v>
      </c>
      <c r="CA53" s="18">
        <f t="shared" si="13"/>
        <v>0</v>
      </c>
      <c r="CB53" s="18">
        <f t="shared" si="14"/>
        <v>0</v>
      </c>
      <c r="CC53" s="18">
        <f t="shared" si="15"/>
        <v>0</v>
      </c>
      <c r="CD53" s="18">
        <f t="shared" si="16"/>
        <v>0</v>
      </c>
      <c r="CE53" s="18">
        <f t="shared" si="17"/>
        <v>0</v>
      </c>
      <c r="CF53" s="18">
        <f t="shared" si="18"/>
        <v>0</v>
      </c>
    </row>
    <row r="54" spans="1:84" x14ac:dyDescent="0.3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41"/>
        <v>5.7120049793621952E-3</v>
      </c>
      <c r="F54" s="11">
        <f t="shared" si="19"/>
        <v>8.1531947903412672E-3</v>
      </c>
      <c r="G54" s="11">
        <f t="shared" si="20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21"/>
        <v>34368.629769177329</v>
      </c>
      <c r="L54" s="1">
        <f t="shared" si="1"/>
        <v>3066.8804643136655</v>
      </c>
      <c r="M54" s="1">
        <f t="shared" si="2"/>
        <v>901.79292408153231</v>
      </c>
      <c r="N54" s="11">
        <f t="shared" si="42"/>
        <v>-4.648633033494165E-3</v>
      </c>
      <c r="O54" s="11">
        <f t="shared" si="22"/>
        <v>4.2789525278652762E-2</v>
      </c>
      <c r="P54" s="11">
        <f t="shared" si="23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4"/>
        <v>142.84695667407644</v>
      </c>
      <c r="U54" s="1">
        <f t="shared" si="55"/>
        <v>604.67001308648867</v>
      </c>
      <c r="V54" s="1">
        <f t="shared" si="56"/>
        <v>665.92165165765812</v>
      </c>
      <c r="W54" s="11">
        <f t="shared" si="43"/>
        <v>-1.5629859236737653E-2</v>
      </c>
      <c r="X54" s="11">
        <f t="shared" si="59"/>
        <v>8.1378363825801436E-4</v>
      </c>
      <c r="Y54" s="11">
        <f t="shared" si="60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25"/>
        <v>2.3337186594678334</v>
      </c>
      <c r="AD54" s="12">
        <f t="shared" si="57"/>
        <v>2.8737358406172713</v>
      </c>
      <c r="AE54" s="12">
        <f t="shared" si="58"/>
        <v>2.3022859575808767</v>
      </c>
      <c r="AF54" s="11">
        <f t="shared" si="44"/>
        <v>-1.2013960786911859E-3</v>
      </c>
      <c r="AG54" s="11">
        <f t="shared" si="61"/>
        <v>-1.3184719936596201E-2</v>
      </c>
      <c r="AH54" s="11">
        <f t="shared" si="62"/>
        <v>2.1297069741176955E-2</v>
      </c>
      <c r="AI54" s="1">
        <f t="shared" si="45"/>
        <v>51678.199965989741</v>
      </c>
      <c r="AJ54" s="1">
        <f t="shared" si="46"/>
        <v>10409.71378657825</v>
      </c>
      <c r="AK54" s="1">
        <f t="shared" si="47"/>
        <v>3744.6400806913211</v>
      </c>
      <c r="AL54" s="14">
        <f t="shared" si="63"/>
        <v>14.647385520907433</v>
      </c>
      <c r="AM54" s="14">
        <f t="shared" si="64"/>
        <v>2.2341825223977567</v>
      </c>
      <c r="AN54" s="14">
        <f t="shared" si="65"/>
        <v>0.86584591557250656</v>
      </c>
      <c r="AO54" s="11">
        <f t="shared" si="48"/>
        <v>2.0621120954280148E-2</v>
      </c>
      <c r="AP54" s="11">
        <f t="shared" si="29"/>
        <v>2.5977173653231045E-2</v>
      </c>
      <c r="AQ54" s="11">
        <f t="shared" si="30"/>
        <v>2.3564574154817608E-2</v>
      </c>
      <c r="AR54" s="1">
        <f t="shared" si="49"/>
        <v>33987.634527119866</v>
      </c>
      <c r="AS54" s="1">
        <f t="shared" si="50"/>
        <v>7433.6298606039227</v>
      </c>
      <c r="AT54" s="1">
        <f t="shared" si="51"/>
        <v>2782.8872036418302</v>
      </c>
      <c r="AU54" s="1">
        <f t="shared" si="52"/>
        <v>6797.5269054239734</v>
      </c>
      <c r="AV54" s="1">
        <f t="shared" si="53"/>
        <v>1486.7259721207847</v>
      </c>
      <c r="AW54" s="1">
        <f t="shared" si="54"/>
        <v>556.57744072836601</v>
      </c>
      <c r="AX54" s="1">
        <f t="shared" si="31"/>
        <v>25455.799234180897</v>
      </c>
      <c r="AY54" s="1">
        <f t="shared" si="5"/>
        <v>2377.1017054902254</v>
      </c>
      <c r="AZ54" s="1">
        <f t="shared" si="6"/>
        <v>719.64675620771789</v>
      </c>
      <c r="BA54" s="1">
        <f t="shared" si="32"/>
        <v>10835.859104560468</v>
      </c>
      <c r="BB54" s="1">
        <f t="shared" si="33"/>
        <v>19447.663305855185</v>
      </c>
      <c r="BC54" s="1">
        <f t="shared" si="34"/>
        <v>20352.1499229398</v>
      </c>
      <c r="BD54" s="1">
        <f t="shared" si="35"/>
        <v>0</v>
      </c>
      <c r="BE54" s="2">
        <v>0</v>
      </c>
      <c r="BF54" s="2">
        <v>0</v>
      </c>
      <c r="BG54" s="2">
        <v>0</v>
      </c>
      <c r="BH54" s="2">
        <f t="shared" si="7"/>
        <v>0</v>
      </c>
      <c r="BI54" s="2">
        <f t="shared" si="36"/>
        <v>0</v>
      </c>
      <c r="BJ54" s="2">
        <f t="shared" si="8"/>
        <v>0</v>
      </c>
      <c r="BK54" s="2">
        <f t="shared" si="9"/>
        <v>0</v>
      </c>
      <c r="BL54" s="2">
        <f t="shared" si="10"/>
        <v>0</v>
      </c>
      <c r="BM54" s="2">
        <f t="shared" si="11"/>
        <v>0</v>
      </c>
      <c r="BN54" s="2">
        <f t="shared" si="12"/>
        <v>0</v>
      </c>
      <c r="BO54" s="2">
        <f t="shared" si="37"/>
        <v>0</v>
      </c>
      <c r="BP54" s="2">
        <f t="shared" si="38"/>
        <v>0</v>
      </c>
      <c r="BQ54" s="2">
        <f t="shared" si="39"/>
        <v>0</v>
      </c>
      <c r="BR54" s="11">
        <f t="shared" si="40"/>
        <v>2.9851806401616859E-2</v>
      </c>
      <c r="BS54" s="17">
        <v>0</v>
      </c>
      <c r="BT54" s="17">
        <v>0</v>
      </c>
      <c r="BU54" s="12">
        <f>(BU$3*temperature!$I164+BU$4*temperature!$I164^2+BU$5*temperature!I164^6)*(K54/K$56)^$BW$1</f>
        <v>3.3610024138586949</v>
      </c>
      <c r="BV54" s="12">
        <f>(BV$3*temperature!$I164+BV$4*temperature!$I164^2+BV$5*temperature!J164^6)*(L54/L$56)^$BW$1</f>
        <v>1.8398518856102548</v>
      </c>
      <c r="BW54" s="12">
        <f>(BW$3*temperature!$I164+BW$4*temperature!$I164^2+BW$5*temperature!K164^6)*(M54/M$56)^$BW$1</f>
        <v>0.76084847819039025</v>
      </c>
      <c r="BX54" s="12">
        <f>(BX$3*temperature!$M164+BX$4*temperature!$M164^2+BX$5*temperature!$M164^6)*(K54/K$56)^$BW$1</f>
        <v>3.3610024138586949</v>
      </c>
      <c r="BY54" s="12">
        <f>(BY$3*temperature!$M164+BY$4*temperature!$M164^2+BY$5*temperature!$M164^6)*(L54/L$56)^$BW$1</f>
        <v>1.8398518856102548</v>
      </c>
      <c r="BZ54" s="12">
        <f>(BZ$3*temperature!$M164+BZ$4*temperature!$M164^2+BZ$5*temperature!$M164^6)*(M54/M$56)^$BW$1</f>
        <v>0.76084847819039025</v>
      </c>
      <c r="CA54" s="18">
        <f t="shared" si="13"/>
        <v>0</v>
      </c>
      <c r="CB54" s="18">
        <f t="shared" si="14"/>
        <v>0</v>
      </c>
      <c r="CC54" s="18">
        <f t="shared" si="15"/>
        <v>0</v>
      </c>
      <c r="CD54" s="18">
        <f t="shared" si="16"/>
        <v>0</v>
      </c>
      <c r="CE54" s="18">
        <f t="shared" si="17"/>
        <v>0</v>
      </c>
      <c r="CF54" s="18">
        <f t="shared" si="18"/>
        <v>0</v>
      </c>
    </row>
    <row r="55" spans="1:84" x14ac:dyDescent="0.3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41"/>
        <v>5.0995244411160545E-3</v>
      </c>
      <c r="F55" s="11">
        <f t="shared" si="19"/>
        <v>8.1161002345619959E-3</v>
      </c>
      <c r="G55" s="11">
        <f t="shared" si="20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21"/>
        <v>32807.791445855299</v>
      </c>
      <c r="L55" s="1">
        <f t="shared" si="1"/>
        <v>3073.5748919458715</v>
      </c>
      <c r="M55" s="1">
        <f t="shared" si="2"/>
        <v>923.75956161901945</v>
      </c>
      <c r="N55" s="11">
        <f t="shared" si="42"/>
        <v>-4.541462181660294E-2</v>
      </c>
      <c r="O55" s="11">
        <f t="shared" si="22"/>
        <v>2.1828133538632777E-3</v>
      </c>
      <c r="P55" s="11">
        <f t="shared" si="23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4"/>
        <v>141.93819766837814</v>
      </c>
      <c r="U55" s="1">
        <f t="shared" si="55"/>
        <v>606.72180992229414</v>
      </c>
      <c r="V55" s="1">
        <f t="shared" si="56"/>
        <v>663.64450671499844</v>
      </c>
      <c r="W55" s="11">
        <f t="shared" si="43"/>
        <v>-6.3617666547265417E-3</v>
      </c>
      <c r="X55" s="11">
        <f t="shared" si="59"/>
        <v>3.3932505191256457E-3</v>
      </c>
      <c r="Y55" s="11">
        <f t="shared" si="60"/>
        <v>-3.4195388256129666E-3</v>
      </c>
      <c r="Z55" s="5">
        <f t="shared" ref="Z55:AB57" si="66">Q54*AC55</f>
        <v>12188.303444360248</v>
      </c>
      <c r="AA55" s="5">
        <f t="shared" si="66"/>
        <v>13336.262456993791</v>
      </c>
      <c r="AB55" s="5">
        <f t="shared" si="66"/>
        <v>4319.0487389807877</v>
      </c>
      <c r="AC55" s="16">
        <f t="shared" ref="AC55:AC57" si="67">AC54*(1+AF55)</f>
        <v>2.324266156668239</v>
      </c>
      <c r="AD55" s="16">
        <f t="shared" ref="AD55:AD57" si="68">AD54*(1+AG55)</f>
        <v>2.8745885881272062</v>
      </c>
      <c r="AE55" s="16">
        <f t="shared" ref="AE55:AE57" si="69">AE54*(1+AH55)</f>
        <v>2.324833886965608</v>
      </c>
      <c r="AF55" s="15">
        <f t="shared" ref="AF55:AH57" si="70">AC$5-1</f>
        <v>-4.0504037456468023E-3</v>
      </c>
      <c r="AG55" s="15">
        <f t="shared" si="70"/>
        <v>2.9673830763510267E-4</v>
      </c>
      <c r="AH55" s="15">
        <f t="shared" si="70"/>
        <v>9.7937136394747881E-3</v>
      </c>
      <c r="AI55" s="1">
        <f t="shared" si="45"/>
        <v>53307.906874814747</v>
      </c>
      <c r="AJ55" s="1">
        <f t="shared" si="46"/>
        <v>10855.468380041209</v>
      </c>
      <c r="AK55" s="1">
        <f t="shared" si="47"/>
        <v>3926.7535133505553</v>
      </c>
      <c r="AL55" s="14">
        <f t="shared" si="63"/>
        <v>14.949431029398037</v>
      </c>
      <c r="AM55" s="14">
        <f t="shared" si="64"/>
        <v>2.2922202697550969</v>
      </c>
      <c r="AN55" s="14">
        <f t="shared" si="65"/>
        <v>0.88624920585666089</v>
      </c>
      <c r="AO55" s="11">
        <f t="shared" si="48"/>
        <v>2.0621120954280148E-2</v>
      </c>
      <c r="AP55" s="11">
        <f t="shared" si="29"/>
        <v>2.5977173653231045E-2</v>
      </c>
      <c r="AQ55" s="11">
        <f t="shared" si="30"/>
        <v>2.3564574154817608E-2</v>
      </c>
      <c r="AR55" s="1">
        <f t="shared" si="49"/>
        <v>35046.898880452107</v>
      </c>
      <c r="AS55" s="1">
        <f t="shared" si="50"/>
        <v>7740.8566921998518</v>
      </c>
      <c r="AT55" s="1">
        <f t="shared" si="51"/>
        <v>2913.5578118777248</v>
      </c>
      <c r="AU55" s="1">
        <f t="shared" si="52"/>
        <v>7009.3797760904217</v>
      </c>
      <c r="AV55" s="1">
        <f t="shared" si="53"/>
        <v>1548.1713384399704</v>
      </c>
      <c r="AW55" s="1">
        <f t="shared" si="54"/>
        <v>582.71156237554499</v>
      </c>
      <c r="AX55" s="1">
        <f t="shared" si="31"/>
        <v>26115.97989120537</v>
      </c>
      <c r="AY55" s="1">
        <f t="shared" si="5"/>
        <v>2455.4172783919898</v>
      </c>
      <c r="AZ55" s="1">
        <f t="shared" si="6"/>
        <v>741.20324336644978</v>
      </c>
      <c r="BA55" s="1">
        <f t="shared" si="32"/>
        <v>10918.604485835911</v>
      </c>
      <c r="BB55" s="1">
        <f t="shared" si="33"/>
        <v>19687.254095481232</v>
      </c>
      <c r="BC55" s="1">
        <f t="shared" si="34"/>
        <v>20780.902990932656</v>
      </c>
      <c r="BD55" s="1">
        <f t="shared" si="35"/>
        <v>0</v>
      </c>
      <c r="BE55" s="2">
        <v>0</v>
      </c>
      <c r="BF55" s="2">
        <v>0</v>
      </c>
      <c r="BG55" s="2">
        <v>0</v>
      </c>
      <c r="BH55" s="2">
        <f t="shared" si="7"/>
        <v>0</v>
      </c>
      <c r="BI55" s="2">
        <f t="shared" si="36"/>
        <v>0</v>
      </c>
      <c r="BJ55" s="2">
        <f t="shared" si="8"/>
        <v>0</v>
      </c>
      <c r="BK55" s="2">
        <f t="shared" si="9"/>
        <v>0</v>
      </c>
      <c r="BL55" s="2">
        <f t="shared" si="10"/>
        <v>0</v>
      </c>
      <c r="BM55" s="2">
        <f t="shared" si="11"/>
        <v>0</v>
      </c>
      <c r="BN55" s="2">
        <f t="shared" si="12"/>
        <v>0</v>
      </c>
      <c r="BO55" s="2">
        <f t="shared" si="37"/>
        <v>0</v>
      </c>
      <c r="BP55" s="2">
        <f t="shared" si="38"/>
        <v>0</v>
      </c>
      <c r="BQ55" s="2">
        <f t="shared" si="39"/>
        <v>0</v>
      </c>
      <c r="BR55" s="11">
        <f t="shared" si="40"/>
        <v>-8.519125488337026E-3</v>
      </c>
      <c r="BS55" s="17">
        <v>0</v>
      </c>
      <c r="BT55" s="17">
        <v>0</v>
      </c>
      <c r="BU55" s="12">
        <f>(BU$3*temperature!$I165+BU$4*temperature!$I165^2+BU$5*temperature!I165^6)*(K55/K$56)^$BW$1</f>
        <v>3.4378149723413691</v>
      </c>
      <c r="BV55" s="12">
        <f>(BV$3*temperature!$I165+BV$4*temperature!$I165^2+BV$5*temperature!J165^6)*(L55/L$56)^$BW$1</f>
        <v>1.8503868789586904</v>
      </c>
      <c r="BW55" s="12">
        <f>(BW$3*temperature!$I165+BW$4*temperature!$I165^2+BW$5*temperature!K165^6)*(M55/M$56)^$BW$1</f>
        <v>0.75035276942854379</v>
      </c>
      <c r="BX55" s="12">
        <f>(BX$3*temperature!$M165+BX$4*temperature!$M165^2+BX$5*temperature!$M165^6)*(K55/K$56)^$BW$1</f>
        <v>3.4378149723413691</v>
      </c>
      <c r="BY55" s="12">
        <f>(BY$3*temperature!$M165+BY$4*temperature!$M165^2+BY$5*temperature!$M165^6)*(L55/L$56)^$BW$1</f>
        <v>1.8503868789586904</v>
      </c>
      <c r="BZ55" s="12">
        <f>(BZ$3*temperature!$M165+BZ$4*temperature!$M165^2+BZ$5*temperature!$M165^6)*(M55/M$56)^$BW$1</f>
        <v>0.75035276942854379</v>
      </c>
      <c r="CA55" s="18">
        <f t="shared" si="13"/>
        <v>0</v>
      </c>
      <c r="CB55" s="18">
        <f t="shared" si="14"/>
        <v>0</v>
      </c>
      <c r="CC55" s="18">
        <f t="shared" si="15"/>
        <v>0</v>
      </c>
      <c r="CD55" s="18">
        <f t="shared" si="16"/>
        <v>0</v>
      </c>
      <c r="CE55" s="18">
        <f t="shared" si="17"/>
        <v>0</v>
      </c>
      <c r="CF55" s="18">
        <f t="shared" si="18"/>
        <v>0</v>
      </c>
    </row>
    <row r="56" spans="1:84" x14ac:dyDescent="0.3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41"/>
        <v>4.1079767039275961E-3</v>
      </c>
      <c r="F56" s="11">
        <f t="shared" si="19"/>
        <v>8.0929895690897702E-3</v>
      </c>
      <c r="G56" s="11">
        <f t="shared" si="20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21"/>
        <v>33497.908311059691</v>
      </c>
      <c r="L56" s="1">
        <f t="shared" si="1"/>
        <v>3170.2815815066274</v>
      </c>
      <c r="M56" s="1">
        <f t="shared" si="2"/>
        <v>954.21065377864261</v>
      </c>
      <c r="N56" s="11">
        <f t="shared" si="42"/>
        <v>2.1035151553658649E-2</v>
      </c>
      <c r="O56" s="11">
        <f t="shared" si="22"/>
        <v>3.1463911881298268E-2</v>
      </c>
      <c r="P56" s="11">
        <f t="shared" si="23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24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43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66"/>
        <v>11572.648363264367</v>
      </c>
      <c r="AA56" s="5">
        <f t="shared" si="66"/>
        <v>13523.579650465739</v>
      </c>
      <c r="AB56" s="5">
        <f t="shared" si="66"/>
        <v>4525.7999835111077</v>
      </c>
      <c r="AC56" s="16">
        <f t="shared" si="67"/>
        <v>2.3148519403213901</v>
      </c>
      <c r="AD56" s="16">
        <f t="shared" si="68"/>
        <v>2.8754415886799944</v>
      </c>
      <c r="AE56" s="16">
        <f t="shared" si="69"/>
        <v>2.3476026443138962</v>
      </c>
      <c r="AF56" s="15">
        <f t="shared" si="70"/>
        <v>-4.0504037456468023E-3</v>
      </c>
      <c r="AG56" s="15">
        <f t="shared" si="70"/>
        <v>2.9673830763510267E-4</v>
      </c>
      <c r="AH56" s="15">
        <f t="shared" si="70"/>
        <v>9.7937136394747881E-3</v>
      </c>
      <c r="AI56" s="1">
        <f t="shared" si="45"/>
        <v>54986.495963423695</v>
      </c>
      <c r="AJ56" s="1">
        <f t="shared" si="46"/>
        <v>11318.092880477059</v>
      </c>
      <c r="AK56" s="1">
        <f t="shared" si="47"/>
        <v>4116.7897243910447</v>
      </c>
      <c r="AL56" s="14">
        <f t="shared" si="63"/>
        <v>15.257705054852922</v>
      </c>
      <c r="AM56" s="14">
        <f t="shared" si="64"/>
        <v>2.3517656737539809</v>
      </c>
      <c r="AN56" s="14">
        <f t="shared" si="65"/>
        <v>0.90713329098771844</v>
      </c>
      <c r="AO56" s="11">
        <f t="shared" si="48"/>
        <v>2.0621120954280148E-2</v>
      </c>
      <c r="AP56" s="11">
        <f t="shared" si="29"/>
        <v>2.5977173653231045E-2</v>
      </c>
      <c r="AQ56" s="11">
        <f t="shared" si="30"/>
        <v>2.3564574154817608E-2</v>
      </c>
      <c r="AR56" s="1">
        <f t="shared" si="49"/>
        <v>36110.322211354614</v>
      </c>
      <c r="AS56" s="1">
        <f t="shared" si="50"/>
        <v>8060.3173095367674</v>
      </c>
      <c r="AT56" s="1">
        <f t="shared" si="51"/>
        <v>3050.2621608647241</v>
      </c>
      <c r="AU56" s="1">
        <f t="shared" si="52"/>
        <v>7222.0644422709229</v>
      </c>
      <c r="AV56" s="1">
        <f t="shared" si="53"/>
        <v>1612.0634619073535</v>
      </c>
      <c r="AW56" s="1">
        <f t="shared" si="54"/>
        <v>610.0524321729448</v>
      </c>
      <c r="AX56" s="1">
        <f t="shared" si="31"/>
        <v>26798.326648891383</v>
      </c>
      <c r="AY56" s="1">
        <f t="shared" si="5"/>
        <v>2536.2252652795023</v>
      </c>
      <c r="AZ56" s="1">
        <f t="shared" si="6"/>
        <v>763.36852314251621</v>
      </c>
      <c r="BA56" s="1">
        <f t="shared" si="32"/>
        <v>10991.261377771345</v>
      </c>
      <c r="BB56" s="1">
        <f t="shared" si="33"/>
        <v>19928.908086024163</v>
      </c>
      <c r="BC56" s="1">
        <f t="shared" si="34"/>
        <v>21218.427858576128</v>
      </c>
      <c r="BD56" s="1">
        <f t="shared" si="35"/>
        <v>0</v>
      </c>
      <c r="BE56" s="2">
        <v>0</v>
      </c>
      <c r="BF56" s="2">
        <v>0</v>
      </c>
      <c r="BG56" s="2">
        <v>0</v>
      </c>
      <c r="BH56" s="2">
        <f t="shared" si="7"/>
        <v>0</v>
      </c>
      <c r="BI56" s="2">
        <f t="shared" si="36"/>
        <v>0</v>
      </c>
      <c r="BJ56" s="2">
        <f t="shared" si="8"/>
        <v>0</v>
      </c>
      <c r="BK56" s="2">
        <f t="shared" si="9"/>
        <v>0</v>
      </c>
      <c r="BL56" s="2">
        <f t="shared" si="10"/>
        <v>0</v>
      </c>
      <c r="BM56" s="2">
        <f t="shared" si="11"/>
        <v>0</v>
      </c>
      <c r="BN56" s="2">
        <f t="shared" si="12"/>
        <v>0</v>
      </c>
      <c r="BO56" s="2">
        <f t="shared" si="37"/>
        <v>0</v>
      </c>
      <c r="BP56" s="2">
        <f t="shared" si="38"/>
        <v>0</v>
      </c>
      <c r="BQ56" s="2">
        <f t="shared" si="39"/>
        <v>0</v>
      </c>
      <c r="BR56" s="11">
        <f t="shared" si="40"/>
        <v>4.7671804232349374E-2</v>
      </c>
      <c r="BS56" s="17">
        <v>0</v>
      </c>
      <c r="BT56" s="17">
        <v>0</v>
      </c>
      <c r="BU56" s="12">
        <f>(BU$3*temperature!$I166+BU$4*temperature!$I166^2+BU$5*temperature!I166^6)*(K56/K$56)^$BW$1</f>
        <v>3.4558342210054338</v>
      </c>
      <c r="BV56" s="12">
        <f>(BV$3*temperature!$I166+BV$4*temperature!$I166^2+BV$5*temperature!J166^6)*(L56/L$56)^$BW$1</f>
        <v>1.8462057798324336</v>
      </c>
      <c r="BW56" s="12">
        <f>(BW$3*temperature!$I166+BW$4*temperature!$I166^2+BW$5*temperature!K166^6)*(M56/M$56)^$BW$1</f>
        <v>0.73717064881289907</v>
      </c>
      <c r="BX56" s="12">
        <f>(BX$3*temperature!$M166+BX$4*temperature!$M166^2+BX$5*temperature!$M166^6)*(K56/K$56)^$BW$1</f>
        <v>3.4558342210054338</v>
      </c>
      <c r="BY56" s="12">
        <f>(BY$3*temperature!$M166+BY$4*temperature!$M166^2+BY$5*temperature!$M166^6)*(L56/L$56)^$BW$1</f>
        <v>1.8462057798324336</v>
      </c>
      <c r="BZ56" s="12">
        <f>(BZ$3*temperature!$M166+BZ$4*temperature!$M166^2+BZ$5*temperature!$M166^6)*(M56/M$56)^$BW$1</f>
        <v>0.73717064881289907</v>
      </c>
      <c r="CA56" s="18">
        <f t="shared" si="13"/>
        <v>0</v>
      </c>
      <c r="CB56" s="18">
        <f t="shared" si="14"/>
        <v>0</v>
      </c>
      <c r="CC56" s="18">
        <f t="shared" si="15"/>
        <v>0</v>
      </c>
      <c r="CD56" s="18">
        <f t="shared" si="16"/>
        <v>0</v>
      </c>
      <c r="CE56" s="18">
        <f t="shared" si="17"/>
        <v>0</v>
      </c>
      <c r="CF56" s="18">
        <f t="shared" si="18"/>
        <v>0</v>
      </c>
    </row>
    <row r="57" spans="1:84" x14ac:dyDescent="0.3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71">H57/B57*1000</f>
        <v>34366.614800887306</v>
      </c>
      <c r="L57" s="5">
        <f t="shared" ref="L57" si="72">I57/C57*1000</f>
        <v>3273.9338274738834</v>
      </c>
      <c r="M57" s="5">
        <f t="shared" ref="M57" si="73">J57/D57*1000</f>
        <v>982.64017688906665</v>
      </c>
      <c r="N57" s="15">
        <f t="shared" ref="N57" si="74">K57/K56-1</f>
        <v>2.5933156236528365E-2</v>
      </c>
      <c r="O57" s="15">
        <f t="shared" ref="O57" si="75">L57/L56-1</f>
        <v>3.2694965195487979E-2</v>
      </c>
      <c r="P57" s="15">
        <f t="shared" ref="P57" si="76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66"/>
        <v>11710.753949059279</v>
      </c>
      <c r="AA57" s="5">
        <f t="shared" si="66"/>
        <v>13894.821479715458</v>
      </c>
      <c r="AB57" s="5">
        <f t="shared" si="66"/>
        <v>4752.017687831225</v>
      </c>
      <c r="AC57" s="16">
        <f t="shared" si="67"/>
        <v>2.3054758553516947</v>
      </c>
      <c r="AD57" s="16">
        <f t="shared" si="68"/>
        <v>2.8762948423507231</v>
      </c>
      <c r="AE57" s="16">
        <f t="shared" si="69"/>
        <v>2.3705943923515802</v>
      </c>
      <c r="AF57" s="15">
        <f t="shared" si="70"/>
        <v>-4.0504037456468023E-3</v>
      </c>
      <c r="AG57" s="15">
        <f t="shared" si="70"/>
        <v>2.9673830763510267E-4</v>
      </c>
      <c r="AH57" s="15">
        <f t="shared" si="70"/>
        <v>9.7937136394747881E-3</v>
      </c>
      <c r="AI57" s="1">
        <f t="shared" ref="AI57:AI120" si="77">(1-$AI$5)*AI56+AU56</f>
        <v>56709.910809352252</v>
      </c>
      <c r="AJ57" s="1">
        <f t="shared" ref="AJ57:AJ120" si="78">(1-$AI$5)*AJ56+AV56</f>
        <v>11798.347054336708</v>
      </c>
      <c r="AK57" s="1">
        <f t="shared" ref="AK57:AK120" si="79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60" si="80">AL57*AI57^$AR$5*B57^(1-$AR$5)</f>
        <v>37191.354770352256</v>
      </c>
      <c r="AS57" s="1">
        <f t="shared" ref="AS57:AS60" si="81">AM57*AJ57^$AR$5*C57^(1-$AR$5)</f>
        <v>8387.8456859616163</v>
      </c>
      <c r="AT57" s="1">
        <f t="shared" ref="AT57:AT60" si="82">AN57*AK57^$AR$5*D57^(1-$AR$5)</f>
        <v>3190.4426309979572</v>
      </c>
      <c r="AU57" s="1">
        <f t="shared" ref="AU57:AU120" si="83">$AU$5*AR57</f>
        <v>7438.2709540704518</v>
      </c>
      <c r="AV57" s="1">
        <f t="shared" ref="AV57:AV120" si="84">$AU$5*AS57</f>
        <v>1677.5691371923233</v>
      </c>
      <c r="AW57" s="1">
        <f t="shared" ref="AW57:AW120" si="85">$AU$5*AT57</f>
        <v>638.08852619959146</v>
      </c>
      <c r="AX57" s="1">
        <f t="shared" si="31"/>
        <v>27493.29184070984</v>
      </c>
      <c r="AY57" s="1">
        <f t="shared" si="5"/>
        <v>2619.1470619791071</v>
      </c>
      <c r="AZ57" s="1">
        <f t="shared" si="6"/>
        <v>786.11214151125341</v>
      </c>
      <c r="BA57" s="1">
        <f t="shared" si="32"/>
        <v>11061.862613376927</v>
      </c>
      <c r="BB57" s="1">
        <f t="shared" si="33"/>
        <v>20164.552872281358</v>
      </c>
      <c r="BC57" s="1">
        <f t="shared" si="34"/>
        <v>21646.782646977012</v>
      </c>
      <c r="BD57" s="1">
        <f t="shared" si="35"/>
        <v>0</v>
      </c>
      <c r="BE57" s="2">
        <v>0</v>
      </c>
      <c r="BF57" s="2">
        <v>0</v>
      </c>
      <c r="BG57" s="2">
        <v>0</v>
      </c>
      <c r="BH57" s="2">
        <f t="shared" si="7"/>
        <v>0</v>
      </c>
      <c r="BI57" s="2">
        <f t="shared" si="36"/>
        <v>0</v>
      </c>
      <c r="BJ57" s="2">
        <f t="shared" si="8"/>
        <v>0</v>
      </c>
      <c r="BK57" s="2">
        <f t="shared" si="9"/>
        <v>0</v>
      </c>
      <c r="BL57" s="2">
        <f t="shared" si="10"/>
        <v>0</v>
      </c>
      <c r="BM57" s="2">
        <f t="shared" si="11"/>
        <v>0</v>
      </c>
      <c r="BN57" s="2">
        <f t="shared" si="12"/>
        <v>0</v>
      </c>
      <c r="BO57" s="2">
        <f t="shared" si="37"/>
        <v>0</v>
      </c>
      <c r="BP57" s="2">
        <f t="shared" si="38"/>
        <v>0</v>
      </c>
      <c r="BQ57" s="2">
        <f t="shared" si="39"/>
        <v>0</v>
      </c>
      <c r="BR57" s="11">
        <f t="shared" si="40"/>
        <v>5.171791401868428E-2</v>
      </c>
      <c r="BS57" s="17">
        <v>0</v>
      </c>
      <c r="BT57" s="17">
        <v>0</v>
      </c>
      <c r="BU57" s="12">
        <f>(BU$3*temperature!$I167+BU$4*temperature!$I167^2+BU$5*temperature!I167^6)*(K57/K$56)^$BW$1</f>
        <v>3.4677871905824049</v>
      </c>
      <c r="BV57" s="12">
        <f>(BV$3*temperature!$I167+BV$4*temperature!$I167^2+BV$5*temperature!J167^6)*(L57/L$56)^$BW$1</f>
        <v>1.8399951564541519</v>
      </c>
      <c r="BW57" s="12">
        <f>(BW$3*temperature!$I167+BW$4*temperature!$I167^2+BW$5*temperature!K167^6)*(M57/M$56)^$BW$1</f>
        <v>0.72344205003287188</v>
      </c>
      <c r="BX57" s="12">
        <f>(BX$3*temperature!$M167+BX$4*temperature!$M167^2+BX$5*temperature!$M167^6)*(K57/K$56)^$BW$1</f>
        <v>3.4677871905824049</v>
      </c>
      <c r="BY57" s="12">
        <f>(BY$3*temperature!$M167+BY$4*temperature!$M167^2+BY$5*temperature!$M167^6)*(L57/L$56)^$BW$1</f>
        <v>1.8399951564541519</v>
      </c>
      <c r="BZ57" s="12">
        <f>(BZ$3*temperature!$M167+BZ$4*temperature!$M167^2+BZ$5*temperature!$M167^6)*(M57/M$56)^$BW$1</f>
        <v>0.72344205003287188</v>
      </c>
      <c r="CA57" s="18">
        <f t="shared" si="13"/>
        <v>0</v>
      </c>
      <c r="CB57" s="18">
        <f t="shared" si="14"/>
        <v>0</v>
      </c>
      <c r="CC57" s="18">
        <f t="shared" si="15"/>
        <v>0</v>
      </c>
      <c r="CD57" s="18">
        <f t="shared" si="16"/>
        <v>0</v>
      </c>
      <c r="CE57" s="18">
        <f t="shared" si="17"/>
        <v>0</v>
      </c>
      <c r="CF57" s="18">
        <f t="shared" si="18"/>
        <v>0</v>
      </c>
    </row>
    <row r="58" spans="1:84" x14ac:dyDescent="0.3">
      <c r="A58" s="2">
        <f t="shared" ref="A58:A121" si="86">1+A57</f>
        <v>2012</v>
      </c>
      <c r="B58" s="5">
        <f t="shared" ref="B58:B121" si="87">B57*(1+E58)</f>
        <v>1086.2064837273883</v>
      </c>
      <c r="C58" s="5">
        <f t="shared" ref="C58:C121" si="88">C57*(1+F58)</f>
        <v>2580.7210258214618</v>
      </c>
      <c r="D58" s="5">
        <f t="shared" ref="D58:D121" si="89">D57*(1+G58)</f>
        <v>3295.2187763382026</v>
      </c>
      <c r="E58" s="15">
        <f t="shared" ref="E58:E121" si="90">E57*$E$5</f>
        <v>3.7074489752946553E-3</v>
      </c>
      <c r="F58" s="15">
        <f t="shared" ref="F58:F121" si="91">F57*$E$5</f>
        <v>7.303923086103517E-3</v>
      </c>
      <c r="G58" s="15">
        <f t="shared" ref="G58:G121" si="92">G57*$E$5</f>
        <v>1.4910699164118045E-2</v>
      </c>
      <c r="H58" s="5">
        <f t="shared" ref="H58:H121" si="93">AR58</f>
        <v>38289.802272710556</v>
      </c>
      <c r="I58" s="5">
        <f t="shared" ref="I58:I121" si="94">AS58</f>
        <v>8723.4200775481604</v>
      </c>
      <c r="J58" s="5">
        <f t="shared" ref="J58:J121" si="95">AT58</f>
        <v>3334.0416588395269</v>
      </c>
      <c r="K58" s="5">
        <f t="shared" ref="K58:K121" si="96">H58/B58*1000</f>
        <v>35250.942473954492</v>
      </c>
      <c r="L58" s="5">
        <f t="shared" ref="L58:L121" si="97">I58/C58*1000</f>
        <v>3380.2259098390664</v>
      </c>
      <c r="M58" s="5">
        <f t="shared" ref="M58:M121" si="98">J58/D58*1000</f>
        <v>1011.7815796571983</v>
      </c>
      <c r="N58" s="15">
        <f t="shared" ref="N58:N121" si="99">K58/K57-1</f>
        <v>2.5732172871572923E-2</v>
      </c>
      <c r="O58" s="15">
        <f t="shared" ref="O58:O121" si="100">L58/L57-1</f>
        <v>3.2466166992506373E-2</v>
      </c>
      <c r="P58" s="15">
        <f t="shared" ref="P58:P121" si="101">M58/M57-1</f>
        <v>2.9656229669328349E-2</v>
      </c>
      <c r="Q58" s="5">
        <f t="shared" ref="Q58:Q121" si="102">T58*H58/1000</f>
        <v>5271.10497633862</v>
      </c>
      <c r="R58" s="5">
        <f t="shared" ref="R58:R121" si="103">U58*I58/1000</f>
        <v>5101.6406255620414</v>
      </c>
      <c r="S58" s="5">
        <f t="shared" ref="S58:S121" si="104">V58*J58/1000</f>
        <v>2148.5768888938487</v>
      </c>
      <c r="T58" s="5">
        <f t="shared" ref="T58:T121" si="105">T57*(1+W58)</f>
        <v>137.66341593504072</v>
      </c>
      <c r="U58" s="5">
        <f t="shared" ref="U58:U121" si="106">U57*(1+X58)</f>
        <v>584.82115732249918</v>
      </c>
      <c r="V58" s="5">
        <f t="shared" ref="V58:V121" si="107">V57*(1+Y58)</f>
        <v>644.43612550471232</v>
      </c>
      <c r="W58" s="15">
        <f t="shared" ref="W58:W121" si="108">T$5-1</f>
        <v>-1.0734613539272964E-2</v>
      </c>
      <c r="X58" s="15">
        <f t="shared" ref="X58:X121" si="109">U$5-1</f>
        <v>-1.217998157191269E-2</v>
      </c>
      <c r="Y58" s="15">
        <f t="shared" ref="Y58:Y121" si="110">V$5-1</f>
        <v>-9.7425357312937999E-3</v>
      </c>
      <c r="Z58" s="5">
        <f t="shared" ref="Z58:Z60" si="111">Q57*AC58</f>
        <v>11883.535419541931</v>
      </c>
      <c r="AA58" s="5">
        <f t="shared" ref="AA58:AA60" si="112">R57*AD58</f>
        <v>14287.555818346813</v>
      </c>
      <c r="AB58" s="5">
        <f t="shared" ref="AB58:AB60" si="113">S57*AE58</f>
        <v>4970.1856194244674</v>
      </c>
      <c r="AC58" s="16">
        <f t="shared" ref="AC58:AC121" si="114">AC57*(1+AF58)</f>
        <v>2.29613774731168</v>
      </c>
      <c r="AD58" s="16">
        <f t="shared" ref="AD58:AD121" si="115">AD57*(1+AG58)</f>
        <v>2.8771483492145018</v>
      </c>
      <c r="AE58" s="16">
        <f t="shared" ref="AE58:AE121" si="116">AE57*(1+AH58)</f>
        <v>2.3938113149856162</v>
      </c>
      <c r="AF58" s="15">
        <f t="shared" ref="AF58:AF121" si="117">AC$5-1</f>
        <v>-4.0504037456468023E-3</v>
      </c>
      <c r="AG58" s="15">
        <f t="shared" ref="AG58:AG121" si="118">AD$5-1</f>
        <v>2.9673830763510267E-4</v>
      </c>
      <c r="AH58" s="15">
        <f t="shared" ref="AH58:AH121" si="119">AE$5-1</f>
        <v>9.7937136394747881E-3</v>
      </c>
      <c r="AI58" s="1">
        <f t="shared" si="77"/>
        <v>58477.190682487482</v>
      </c>
      <c r="AJ58" s="1">
        <f t="shared" si="78"/>
        <v>12296.081486095361</v>
      </c>
      <c r="AK58" s="1">
        <f t="shared" si="79"/>
        <v>4521.7353919119887</v>
      </c>
      <c r="AL58" s="14">
        <f t="shared" ref="AL58:AL121" si="120">AL57*(1+AO58)</f>
        <v>15.883854893493284</v>
      </c>
      <c r="AM58" s="14">
        <f t="shared" ref="AM58:AM121" si="121">AM57*(1+AP58)</f>
        <v>2.4736633345742631</v>
      </c>
      <c r="AN58" s="14">
        <f t="shared" ref="AN58:AN121" si="122">AN57*(1+AQ58)</f>
        <v>0.94973532197815758</v>
      </c>
      <c r="AO58" s="11">
        <f t="shared" ref="AO58:AO121" si="123">AO$5*AO57</f>
        <v>2.0210760647289973E-2</v>
      </c>
      <c r="AP58" s="11">
        <f t="shared" ref="AP58:AP121" si="124">AP$5*AP57</f>
        <v>2.5460227897531749E-2</v>
      </c>
      <c r="AQ58" s="11">
        <f t="shared" ref="AQ58:AQ121" si="125">AQ$5*AQ57</f>
        <v>2.3095639129136737E-2</v>
      </c>
      <c r="AR58" s="1">
        <f t="shared" si="80"/>
        <v>38289.802272710556</v>
      </c>
      <c r="AS58" s="1">
        <f t="shared" si="81"/>
        <v>8723.4200775481604</v>
      </c>
      <c r="AT58" s="1">
        <f t="shared" si="82"/>
        <v>3334.0416588395269</v>
      </c>
      <c r="AU58" s="1">
        <f t="shared" si="83"/>
        <v>7657.9604545421116</v>
      </c>
      <c r="AV58" s="1">
        <f t="shared" si="84"/>
        <v>1744.6840155096322</v>
      </c>
      <c r="AW58" s="1">
        <f t="shared" si="85"/>
        <v>666.80833176790543</v>
      </c>
      <c r="AX58" s="1">
        <f t="shared" si="31"/>
        <v>28200.753979163597</v>
      </c>
      <c r="AY58" s="1">
        <f t="shared" si="5"/>
        <v>2704.1807278712531</v>
      </c>
      <c r="AZ58" s="1">
        <f t="shared" si="6"/>
        <v>809.42526372575878</v>
      </c>
      <c r="BA58" s="1">
        <f t="shared" si="32"/>
        <v>11130.470797080048</v>
      </c>
      <c r="BB58" s="1">
        <f t="shared" si="33"/>
        <v>20394.287967858116</v>
      </c>
      <c r="BC58" s="1">
        <f t="shared" si="34"/>
        <v>22065.854043155858</v>
      </c>
      <c r="BD58" s="1">
        <f t="shared" si="35"/>
        <v>0</v>
      </c>
      <c r="BE58" s="2">
        <v>0</v>
      </c>
      <c r="BF58" s="2">
        <v>0</v>
      </c>
      <c r="BG58" s="2">
        <v>0</v>
      </c>
      <c r="BH58" s="2">
        <f t="shared" si="7"/>
        <v>0</v>
      </c>
      <c r="BI58" s="2">
        <f t="shared" si="36"/>
        <v>0</v>
      </c>
      <c r="BJ58" s="2">
        <f t="shared" si="8"/>
        <v>0</v>
      </c>
      <c r="BK58" s="2">
        <f t="shared" si="9"/>
        <v>0</v>
      </c>
      <c r="BL58" s="2">
        <f t="shared" si="10"/>
        <v>0</v>
      </c>
      <c r="BM58" s="2">
        <f t="shared" si="11"/>
        <v>0</v>
      </c>
      <c r="BN58" s="2">
        <f t="shared" si="12"/>
        <v>0</v>
      </c>
      <c r="BO58" s="2">
        <f t="shared" si="37"/>
        <v>0</v>
      </c>
      <c r="BP58" s="2">
        <f t="shared" si="38"/>
        <v>0</v>
      </c>
      <c r="BQ58" s="2">
        <f t="shared" si="39"/>
        <v>0</v>
      </c>
      <c r="BR58" s="11">
        <f t="shared" si="40"/>
        <v>5.1800204936879507E-2</v>
      </c>
      <c r="BS58" s="17">
        <v>0</v>
      </c>
      <c r="BT58" s="17">
        <v>0</v>
      </c>
      <c r="BU58" s="12">
        <f>(BU$3*temperature!$I168+BU$4*temperature!$I168^2+BU$5*temperature!I168^6)*(K58/K$56)^$BW$1</f>
        <v>3.4779243466296492</v>
      </c>
      <c r="BV58" s="12">
        <f>(BV$3*temperature!$I168+BV$4*temperature!$I168^2+BV$5*temperature!J168^6)*(L58/L$56)^$BW$1</f>
        <v>1.8323818260257425</v>
      </c>
      <c r="BW58" s="12">
        <f>(BW$3*temperature!$I168+BW$4*temperature!$I168^2+BW$5*temperature!K168^6)*(M58/M$56)^$BW$1</f>
        <v>0.7085853460401178</v>
      </c>
      <c r="BX58" s="12">
        <f>(BX$3*temperature!$M168+BX$4*temperature!$M168^2+BX$5*temperature!$M168^6)*(K58/K$56)^$BW$1</f>
        <v>3.4779243466296492</v>
      </c>
      <c r="BY58" s="12">
        <f>(BY$3*temperature!$M168+BY$4*temperature!$M168^2+BY$5*temperature!$M168^6)*(L58/L$56)^$BW$1</f>
        <v>1.8323818260257425</v>
      </c>
      <c r="BZ58" s="12">
        <f>(BZ$3*temperature!$M168+BZ$4*temperature!$M168^2+BZ$5*temperature!$M168^6)*(M58/M$56)^$BW$1</f>
        <v>0.7085853460401178</v>
      </c>
      <c r="CA58" s="18">
        <f t="shared" si="13"/>
        <v>0</v>
      </c>
      <c r="CB58" s="18">
        <f t="shared" si="14"/>
        <v>0</v>
      </c>
      <c r="CC58" s="18">
        <f t="shared" si="15"/>
        <v>0</v>
      </c>
      <c r="CD58" s="18">
        <f t="shared" si="16"/>
        <v>0</v>
      </c>
      <c r="CE58" s="18">
        <f t="shared" si="17"/>
        <v>0</v>
      </c>
      <c r="CF58" s="18">
        <f t="shared" si="18"/>
        <v>0</v>
      </c>
    </row>
    <row r="59" spans="1:84" x14ac:dyDescent="0.3">
      <c r="A59" s="2">
        <f t="shared" si="86"/>
        <v>2013</v>
      </c>
      <c r="B59" s="5">
        <f t="shared" si="87"/>
        <v>1090.0321860866893</v>
      </c>
      <c r="C59" s="5">
        <f t="shared" si="88"/>
        <v>2598.6279443067874</v>
      </c>
      <c r="D59" s="5">
        <f t="shared" si="89"/>
        <v>3341.8960913994383</v>
      </c>
      <c r="E59" s="15">
        <f t="shared" si="90"/>
        <v>3.5220765265299224E-3</v>
      </c>
      <c r="F59" s="15">
        <f t="shared" si="91"/>
        <v>6.9387269317983408E-3</v>
      </c>
      <c r="G59" s="15">
        <f t="shared" si="92"/>
        <v>1.4165164205912142E-2</v>
      </c>
      <c r="H59" s="5">
        <f t="shared" si="93"/>
        <v>39405.476324541247</v>
      </c>
      <c r="I59" s="5">
        <f t="shared" si="94"/>
        <v>9067.0190675271242</v>
      </c>
      <c r="J59" s="5">
        <f t="shared" si="95"/>
        <v>3481.0018618386325</v>
      </c>
      <c r="K59" s="5">
        <f t="shared" si="96"/>
        <v>36150.745663768284</v>
      </c>
      <c r="L59" s="5">
        <f t="shared" si="97"/>
        <v>3489.156301652044</v>
      </c>
      <c r="M59" s="5">
        <f t="shared" si="98"/>
        <v>1041.6248041934011</v>
      </c>
      <c r="N59" s="15">
        <f t="shared" si="99"/>
        <v>2.5525649150476504E-2</v>
      </c>
      <c r="O59" s="15">
        <f t="shared" si="100"/>
        <v>3.2225772690489762E-2</v>
      </c>
      <c r="P59" s="15">
        <f t="shared" si="101"/>
        <v>2.949571838055598E-2</v>
      </c>
      <c r="Q59" s="5">
        <f t="shared" si="102"/>
        <v>5366.4605000696056</v>
      </c>
      <c r="R59" s="5">
        <f t="shared" si="103"/>
        <v>5237.9992020132186</v>
      </c>
      <c r="S59" s="5">
        <f t="shared" si="104"/>
        <v>2221.4280844987065</v>
      </c>
      <c r="T59" s="5">
        <f t="shared" si="105"/>
        <v>136.18565236648186</v>
      </c>
      <c r="U59" s="5">
        <f t="shared" si="106"/>
        <v>577.69804640344648</v>
      </c>
      <c r="V59" s="5">
        <f t="shared" si="107"/>
        <v>638.15768352544615</v>
      </c>
      <c r="W59" s="15">
        <f t="shared" si="108"/>
        <v>-1.0734613539272964E-2</v>
      </c>
      <c r="X59" s="15">
        <f t="shared" si="109"/>
        <v>-1.217998157191269E-2</v>
      </c>
      <c r="Y59" s="15">
        <f t="shared" si="110"/>
        <v>-9.7425357312937999E-3</v>
      </c>
      <c r="Z59" s="5">
        <f t="shared" si="111"/>
        <v>12054.16032802589</v>
      </c>
      <c r="AA59" s="5">
        <f t="shared" si="112"/>
        <v>14682.532481495164</v>
      </c>
      <c r="AB59" s="5">
        <f t="shared" si="113"/>
        <v>5193.6595543340809</v>
      </c>
      <c r="AC59" s="16">
        <f t="shared" si="114"/>
        <v>2.2868374623794478</v>
      </c>
      <c r="AD59" s="16">
        <f t="shared" si="115"/>
        <v>2.8780021093464629</v>
      </c>
      <c r="AE59" s="16">
        <f t="shared" si="116"/>
        <v>2.4172556175115201</v>
      </c>
      <c r="AF59" s="15">
        <f t="shared" si="117"/>
        <v>-4.0504037456468023E-3</v>
      </c>
      <c r="AG59" s="15">
        <f t="shared" si="118"/>
        <v>2.9673830763510267E-4</v>
      </c>
      <c r="AH59" s="15">
        <f t="shared" si="119"/>
        <v>9.7937136394747881E-3</v>
      </c>
      <c r="AI59" s="1">
        <f t="shared" si="77"/>
        <v>60287.432068780843</v>
      </c>
      <c r="AJ59" s="1">
        <f t="shared" si="78"/>
        <v>12811.157352995458</v>
      </c>
      <c r="AK59" s="1">
        <f t="shared" si="79"/>
        <v>4736.3701844886955</v>
      </c>
      <c r="AL59" s="14">
        <f t="shared" si="120"/>
        <v>16.201669435007876</v>
      </c>
      <c r="AM59" s="14">
        <f t="shared" si="121"/>
        <v>2.5360135664918921</v>
      </c>
      <c r="AN59" s="14">
        <f t="shared" si="122"/>
        <v>0.97145071880011358</v>
      </c>
      <c r="AO59" s="11">
        <f t="shared" si="123"/>
        <v>2.0008653040817073E-2</v>
      </c>
      <c r="AP59" s="11">
        <f t="shared" si="124"/>
        <v>2.5205625618556431E-2</v>
      </c>
      <c r="AQ59" s="11">
        <f t="shared" si="125"/>
        <v>2.2864682737845369E-2</v>
      </c>
      <c r="AR59" s="1">
        <f t="shared" si="80"/>
        <v>39405.476324541247</v>
      </c>
      <c r="AS59" s="1">
        <f t="shared" si="81"/>
        <v>9067.0190675271242</v>
      </c>
      <c r="AT59" s="1">
        <f t="shared" si="82"/>
        <v>3481.0018618386325</v>
      </c>
      <c r="AU59" s="1">
        <f t="shared" si="83"/>
        <v>7881.0952649082501</v>
      </c>
      <c r="AV59" s="1">
        <f t="shared" si="84"/>
        <v>1813.403813505425</v>
      </c>
      <c r="AW59" s="1">
        <f t="shared" si="85"/>
        <v>696.20037236772657</v>
      </c>
      <c r="AX59" s="1">
        <f t="shared" si="31"/>
        <v>28920.596531014628</v>
      </c>
      <c r="AY59" s="1">
        <f t="shared" si="5"/>
        <v>2791.3250413216351</v>
      </c>
      <c r="AZ59" s="1">
        <f t="shared" si="6"/>
        <v>833.29984335472079</v>
      </c>
      <c r="BA59" s="1">
        <f t="shared" si="32"/>
        <v>11197.147765704292</v>
      </c>
      <c r="BB59" s="1">
        <f t="shared" si="33"/>
        <v>20618.220124285421</v>
      </c>
      <c r="BC59" s="1">
        <f t="shared" si="34"/>
        <v>22475.566362413538</v>
      </c>
      <c r="BD59" s="1">
        <f t="shared" si="35"/>
        <v>0</v>
      </c>
      <c r="BE59" s="2">
        <v>0</v>
      </c>
      <c r="BF59" s="2">
        <v>0</v>
      </c>
      <c r="BG59" s="2">
        <v>0</v>
      </c>
      <c r="BH59" s="2">
        <f t="shared" si="7"/>
        <v>0</v>
      </c>
      <c r="BI59" s="2">
        <f t="shared" si="36"/>
        <v>0</v>
      </c>
      <c r="BJ59" s="2">
        <f t="shared" si="8"/>
        <v>0</v>
      </c>
      <c r="BK59" s="2">
        <f t="shared" si="9"/>
        <v>0</v>
      </c>
      <c r="BL59" s="2">
        <f t="shared" si="10"/>
        <v>0</v>
      </c>
      <c r="BM59" s="2">
        <f t="shared" si="11"/>
        <v>0</v>
      </c>
      <c r="BN59" s="2">
        <f t="shared" si="12"/>
        <v>0</v>
      </c>
      <c r="BO59" s="2">
        <f t="shared" si="37"/>
        <v>0</v>
      </c>
      <c r="BP59" s="2">
        <f t="shared" si="38"/>
        <v>0</v>
      </c>
      <c r="BQ59" s="2">
        <f t="shared" si="39"/>
        <v>0</v>
      </c>
      <c r="BR59" s="11">
        <f t="shared" si="40"/>
        <v>5.186228683269653E-2</v>
      </c>
      <c r="BS59" s="17">
        <v>0</v>
      </c>
      <c r="BT59" s="17">
        <v>0</v>
      </c>
      <c r="BU59" s="12">
        <f>(BU$3*temperature!$I169+BU$4*temperature!$I169^2+BU$5*temperature!I169^6)*(K59/K$56)^$BW$1</f>
        <v>3.4862111127672901</v>
      </c>
      <c r="BV59" s="12">
        <f>(BV$3*temperature!$I169+BV$4*temperature!$I169^2+BV$5*temperature!J169^6)*(L59/L$56)^$BW$1</f>
        <v>1.8233393381838099</v>
      </c>
      <c r="BW59" s="12">
        <f>(BW$3*temperature!$I169+BW$4*temperature!$I169^2+BW$5*temperature!K169^6)*(M59/M$56)^$BW$1</f>
        <v>0.69257135498575306</v>
      </c>
      <c r="BX59" s="12">
        <f>(BX$3*temperature!$M169+BX$4*temperature!$M169^2+BX$5*temperature!$M169^6)*(K59/K$56)^$BW$1</f>
        <v>3.4862111127672901</v>
      </c>
      <c r="BY59" s="12">
        <f>(BY$3*temperature!$M169+BY$4*temperature!$M169^2+BY$5*temperature!$M169^6)*(L59/L$56)^$BW$1</f>
        <v>1.8233393381838099</v>
      </c>
      <c r="BZ59" s="12">
        <f>(BZ$3*temperature!$M169+BZ$4*temperature!$M169^2+BZ$5*temperature!$M169^6)*(M59/M$56)^$BW$1</f>
        <v>0.69257135498575306</v>
      </c>
      <c r="CA59" s="18">
        <f t="shared" si="13"/>
        <v>0</v>
      </c>
      <c r="CB59" s="18">
        <f t="shared" si="14"/>
        <v>0</v>
      </c>
      <c r="CC59" s="18">
        <f t="shared" si="15"/>
        <v>0</v>
      </c>
      <c r="CD59" s="18">
        <f t="shared" si="16"/>
        <v>0</v>
      </c>
      <c r="CE59" s="18">
        <f t="shared" si="17"/>
        <v>0</v>
      </c>
      <c r="CF59" s="18">
        <f t="shared" si="18"/>
        <v>0</v>
      </c>
    </row>
    <row r="60" spans="1:84" x14ac:dyDescent="0.3">
      <c r="A60" s="2">
        <f t="shared" si="86"/>
        <v>2014</v>
      </c>
      <c r="B60" s="5">
        <f t="shared" si="87"/>
        <v>1093.6794040236784</v>
      </c>
      <c r="C60" s="5">
        <f t="shared" si="88"/>
        <v>2615.7575555245285</v>
      </c>
      <c r="D60" s="5">
        <f t="shared" si="89"/>
        <v>3386.8676729485187</v>
      </c>
      <c r="E60" s="15">
        <f t="shared" si="90"/>
        <v>3.3459727002034261E-3</v>
      </c>
      <c r="F60" s="15">
        <f t="shared" si="91"/>
        <v>6.5917905852084235E-3</v>
      </c>
      <c r="G60" s="15">
        <f t="shared" si="92"/>
        <v>1.3456905995616535E-2</v>
      </c>
      <c r="H60" s="5">
        <f t="shared" si="93"/>
        <v>40538.19408886286</v>
      </c>
      <c r="I60" s="5">
        <f t="shared" si="94"/>
        <v>9418.6216664414496</v>
      </c>
      <c r="J60" s="5">
        <f t="shared" si="95"/>
        <v>3631.2663652454685</v>
      </c>
      <c r="K60" s="5">
        <f t="shared" si="96"/>
        <v>37065.884151901977</v>
      </c>
      <c r="L60" s="5">
        <f t="shared" si="97"/>
        <v>3600.7242515840758</v>
      </c>
      <c r="M60" s="5">
        <f t="shared" si="98"/>
        <v>1072.1606852989869</v>
      </c>
      <c r="N60" s="15">
        <f t="shared" si="99"/>
        <v>2.5314512089051666E-2</v>
      </c>
      <c r="O60" s="15">
        <f t="shared" si="100"/>
        <v>3.1975623986580048E-2</v>
      </c>
      <c r="P60" s="15">
        <f t="shared" si="101"/>
        <v>2.9315623996907236E-2</v>
      </c>
      <c r="Q60" s="5">
        <f t="shared" si="102"/>
        <v>5461.4576077152651</v>
      </c>
      <c r="R60" s="5">
        <f t="shared" si="103"/>
        <v>5374.8466032670513</v>
      </c>
      <c r="S60" s="5">
        <f t="shared" si="104"/>
        <v>2294.7439538259314</v>
      </c>
      <c r="T60" s="5">
        <f t="shared" si="105"/>
        <v>134.7237520187339</v>
      </c>
      <c r="U60" s="5">
        <f t="shared" si="106"/>
        <v>570.66169484412251</v>
      </c>
      <c r="V60" s="5">
        <f t="shared" si="107"/>
        <v>631.94040949149985</v>
      </c>
      <c r="W60" s="15">
        <f t="shared" si="108"/>
        <v>-1.0734613539272964E-2</v>
      </c>
      <c r="X60" s="15">
        <f t="shared" si="109"/>
        <v>-1.217998157191269E-2</v>
      </c>
      <c r="Y60" s="15">
        <f t="shared" si="110"/>
        <v>-9.7425357312937999E-3</v>
      </c>
      <c r="Z60" s="5">
        <f t="shared" si="111"/>
        <v>12222.51545428879</v>
      </c>
      <c r="AA60" s="5">
        <f t="shared" si="112"/>
        <v>15079.446074051251</v>
      </c>
      <c r="AB60" s="5">
        <f t="shared" si="113"/>
        <v>5422.3494031663949</v>
      </c>
      <c r="AC60" s="16">
        <f t="shared" si="114"/>
        <v>2.2775748473561408</v>
      </c>
      <c r="AD60" s="16">
        <f t="shared" si="115"/>
        <v>2.8788561228217606</v>
      </c>
      <c r="AE60" s="16">
        <f t="shared" si="116"/>
        <v>2.4409295268228397</v>
      </c>
      <c r="AF60" s="15">
        <f t="shared" si="117"/>
        <v>-4.0504037456468023E-3</v>
      </c>
      <c r="AG60" s="15">
        <f t="shared" si="118"/>
        <v>2.9673830763510267E-4</v>
      </c>
      <c r="AH60" s="15">
        <f t="shared" si="119"/>
        <v>9.7937136394747881E-3</v>
      </c>
      <c r="AI60" s="1">
        <f t="shared" si="77"/>
        <v>62139.784126811006</v>
      </c>
      <c r="AJ60" s="1">
        <f t="shared" si="78"/>
        <v>13343.445431201339</v>
      </c>
      <c r="AK60" s="1">
        <f t="shared" si="79"/>
        <v>4958.9335384075521</v>
      </c>
      <c r="AL60" s="14">
        <f t="shared" si="120"/>
        <v>16.522601281590887</v>
      </c>
      <c r="AM60" s="14">
        <f t="shared" si="121"/>
        <v>2.5992961569272608</v>
      </c>
      <c r="AN60" s="14">
        <f t="shared" si="122"/>
        <v>0.99344051215612184</v>
      </c>
      <c r="AO60" s="11">
        <f t="shared" si="123"/>
        <v>1.9808566510408902E-2</v>
      </c>
      <c r="AP60" s="11">
        <f t="shared" si="124"/>
        <v>2.4953569362370868E-2</v>
      </c>
      <c r="AQ60" s="11">
        <f t="shared" si="125"/>
        <v>2.2636035910466916E-2</v>
      </c>
      <c r="AR60" s="1">
        <f t="shared" si="80"/>
        <v>40538.19408886286</v>
      </c>
      <c r="AS60" s="1">
        <f t="shared" si="81"/>
        <v>9418.6216664414496</v>
      </c>
      <c r="AT60" s="1">
        <f t="shared" si="82"/>
        <v>3631.2663652454685</v>
      </c>
      <c r="AU60" s="1">
        <f t="shared" si="83"/>
        <v>8107.6388177725721</v>
      </c>
      <c r="AV60" s="1">
        <f t="shared" si="84"/>
        <v>1883.7243332882899</v>
      </c>
      <c r="AW60" s="1">
        <f t="shared" si="85"/>
        <v>726.25327304909376</v>
      </c>
      <c r="AX60" s="1">
        <f t="shared" si="31"/>
        <v>29652.707321521582</v>
      </c>
      <c r="AY60" s="1">
        <f t="shared" si="5"/>
        <v>2880.5794012672609</v>
      </c>
      <c r="AZ60" s="1">
        <f t="shared" si="6"/>
        <v>857.72854823918942</v>
      </c>
      <c r="BA60" s="1">
        <f t="shared" si="32"/>
        <v>11261.954452545246</v>
      </c>
      <c r="BB60" s="1">
        <f t="shared" si="33"/>
        <v>20836.462204571228</v>
      </c>
      <c r="BC60" s="1">
        <f t="shared" si="34"/>
        <v>22875.878570384437</v>
      </c>
      <c r="BD60" s="1">
        <f t="shared" si="35"/>
        <v>0</v>
      </c>
      <c r="BE60" s="2">
        <v>0</v>
      </c>
      <c r="BF60" s="2">
        <v>0</v>
      </c>
      <c r="BG60" s="2">
        <v>0</v>
      </c>
      <c r="BH60" s="2">
        <f t="shared" si="7"/>
        <v>0</v>
      </c>
      <c r="BI60" s="2">
        <f t="shared" si="36"/>
        <v>0</v>
      </c>
      <c r="BJ60" s="2">
        <f t="shared" si="8"/>
        <v>0</v>
      </c>
      <c r="BK60" s="2">
        <f t="shared" si="9"/>
        <v>0</v>
      </c>
      <c r="BL60" s="2">
        <f t="shared" si="10"/>
        <v>0</v>
      </c>
      <c r="BM60" s="2">
        <f t="shared" si="11"/>
        <v>0</v>
      </c>
      <c r="BN60" s="2">
        <f t="shared" si="12"/>
        <v>0</v>
      </c>
      <c r="BO60" s="2">
        <f t="shared" si="37"/>
        <v>0</v>
      </c>
      <c r="BP60" s="2">
        <f t="shared" si="38"/>
        <v>0</v>
      </c>
      <c r="BQ60" s="2">
        <f t="shared" si="39"/>
        <v>0</v>
      </c>
      <c r="BR60" s="11">
        <f t="shared" si="40"/>
        <v>5.1905794116508169E-2</v>
      </c>
      <c r="BS60" s="17">
        <v>0</v>
      </c>
      <c r="BT60" s="17">
        <v>0</v>
      </c>
      <c r="BU60" s="12">
        <f>(BU$3*temperature!$I170+BU$4*temperature!$I170^2+BU$5*temperature!I170^6)*(K60/K$56)^$BW$1</f>
        <v>3.4926037951393942</v>
      </c>
      <c r="BV60" s="12">
        <f>(BV$3*temperature!$I170+BV$4*temperature!$I170^2+BV$5*temperature!J170^6)*(L60/L$56)^$BW$1</f>
        <v>1.8128359491185524</v>
      </c>
      <c r="BW60" s="12">
        <f>(BW$3*temperature!$I170+BW$4*temperature!$I170^2+BW$5*temperature!K170^6)*(M60/M$56)^$BW$1</f>
        <v>0.67536825459547722</v>
      </c>
      <c r="BX60" s="12">
        <f>(BX$3*temperature!$M170+BX$4*temperature!$M170^2+BX$5*temperature!$M170^6)*(K60/K$56)^$BW$1</f>
        <v>3.4926037951393942</v>
      </c>
      <c r="BY60" s="12">
        <f>(BY$3*temperature!$M170+BY$4*temperature!$M170^2+BY$5*temperature!$M170^6)*(L60/L$56)^$BW$1</f>
        <v>1.8128359491185524</v>
      </c>
      <c r="BZ60" s="12">
        <f>(BZ$3*temperature!$M170+BZ$4*temperature!$M170^2+BZ$5*temperature!$M170^6)*(M60/M$56)^$BW$1</f>
        <v>0.67536825459547722</v>
      </c>
      <c r="CA60" s="18">
        <f t="shared" si="13"/>
        <v>0</v>
      </c>
      <c r="CB60" s="18">
        <f t="shared" si="14"/>
        <v>0</v>
      </c>
      <c r="CC60" s="18">
        <f t="shared" si="15"/>
        <v>0</v>
      </c>
      <c r="CD60" s="18">
        <f t="shared" si="16"/>
        <v>0</v>
      </c>
      <c r="CE60" s="18">
        <f t="shared" si="17"/>
        <v>0</v>
      </c>
      <c r="CF60" s="18">
        <f t="shared" si="18"/>
        <v>0</v>
      </c>
    </row>
    <row r="61" spans="1:84" x14ac:dyDescent="0.3">
      <c r="A61" s="2">
        <f t="shared" si="86"/>
        <v>2015</v>
      </c>
      <c r="B61" s="5">
        <f t="shared" si="87"/>
        <v>1097.1558543808846</v>
      </c>
      <c r="C61" s="5">
        <f t="shared" si="88"/>
        <v>2632.1379552508383</v>
      </c>
      <c r="D61" s="5">
        <f t="shared" si="89"/>
        <v>3430.1655948482567</v>
      </c>
      <c r="E61" s="15">
        <f t="shared" si="90"/>
        <v>3.1786740651932547E-3</v>
      </c>
      <c r="F61" s="15">
        <f t="shared" si="91"/>
        <v>6.2622010559480017E-3</v>
      </c>
      <c r="G61" s="15">
        <f t="shared" si="92"/>
        <v>1.2784060695835708E-2</v>
      </c>
      <c r="H61" s="5">
        <f t="shared" si="93"/>
        <v>43143.76682576006</v>
      </c>
      <c r="I61" s="5">
        <f t="shared" si="94"/>
        <v>9955.4702236366611</v>
      </c>
      <c r="J61" s="5">
        <f t="shared" si="95"/>
        <v>3810.3402597224472</v>
      </c>
      <c r="K61" s="5">
        <f t="shared" si="96"/>
        <v>39323.279963816727</v>
      </c>
      <c r="L61" s="5">
        <f t="shared" si="97"/>
        <v>3782.2752427457476</v>
      </c>
      <c r="M61" s="5">
        <f t="shared" si="98"/>
        <v>1110.8327438900244</v>
      </c>
      <c r="N61" s="15">
        <f t="shared" si="99"/>
        <v>6.0902251856817413E-2</v>
      </c>
      <c r="O61" s="15">
        <f t="shared" si="100"/>
        <v>5.0420687194194791E-2</v>
      </c>
      <c r="P61" s="15">
        <f t="shared" si="101"/>
        <v>3.6069274989553701E-2</v>
      </c>
      <c r="Q61" s="5">
        <f t="shared" si="102"/>
        <v>5750.0953076019696</v>
      </c>
      <c r="R61" s="5">
        <f t="shared" si="103"/>
        <v>5612.0085323630128</v>
      </c>
      <c r="S61" s="5">
        <f t="shared" si="104"/>
        <v>2384.4488544588621</v>
      </c>
      <c r="T61" s="5">
        <f t="shared" si="105"/>
        <v>133.27754460625195</v>
      </c>
      <c r="U61" s="5">
        <f t="shared" si="106"/>
        <v>563.71104591712458</v>
      </c>
      <c r="V61" s="5">
        <f t="shared" si="107"/>
        <v>625.78370747198051</v>
      </c>
      <c r="W61" s="15">
        <f t="shared" si="108"/>
        <v>-1.0734613539272964E-2</v>
      </c>
      <c r="X61" s="15">
        <f t="shared" si="109"/>
        <v>-1.217998157191269E-2</v>
      </c>
      <c r="Y61" s="15">
        <f t="shared" si="110"/>
        <v>-9.7425357312937999E-3</v>
      </c>
      <c r="Z61" s="5">
        <f t="shared" ref="Z61" si="126">Q60*AC61</f>
        <v>12388.495997258295</v>
      </c>
      <c r="AA61" s="5">
        <f t="shared" ref="AA61" si="127">R60*AD61</f>
        <v>15478.001606555576</v>
      </c>
      <c r="AB61" s="5">
        <f t="shared" ref="AB61" si="128">S60*AE61</f>
        <v>5656.1658826279245</v>
      </c>
      <c r="AC61" s="16">
        <f t="shared" si="114"/>
        <v>2.2683497496634186</v>
      </c>
      <c r="AD61" s="16">
        <f t="shared" si="115"/>
        <v>2.8797103897155716</v>
      </c>
      <c r="AE61" s="16">
        <f t="shared" si="116"/>
        <v>2.4648352916226814</v>
      </c>
      <c r="AF61" s="15">
        <f t="shared" si="117"/>
        <v>-4.0504037456468023E-3</v>
      </c>
      <c r="AG61" s="15">
        <f t="shared" si="118"/>
        <v>2.9673830763510267E-4</v>
      </c>
      <c r="AH61" s="15">
        <f t="shared" si="119"/>
        <v>9.7937136394747881E-3</v>
      </c>
      <c r="AI61" s="1">
        <f t="shared" si="77"/>
        <v>64033.444531902482</v>
      </c>
      <c r="AJ61" s="1">
        <f t="shared" si="78"/>
        <v>13892.825221369494</v>
      </c>
      <c r="AK61" s="1">
        <f t="shared" si="79"/>
        <v>5189.2934576158905</v>
      </c>
      <c r="AL61" s="14">
        <f t="shared" si="120"/>
        <v>16.846617437538136</v>
      </c>
      <c r="AM61" s="14">
        <f t="shared" si="121"/>
        <v>2.663509256703037</v>
      </c>
      <c r="AN61" s="14">
        <f t="shared" si="122"/>
        <v>1.0157031917131196</v>
      </c>
      <c r="AO61" s="11">
        <f t="shared" si="123"/>
        <v>1.9610480845304812E-2</v>
      </c>
      <c r="AP61" s="11">
        <f t="shared" si="124"/>
        <v>2.4704033668747159E-2</v>
      </c>
      <c r="AQ61" s="11">
        <f t="shared" si="125"/>
        <v>2.2409675551362248E-2</v>
      </c>
      <c r="AR61" s="1">
        <f>MAX(0.3*B61,AL61*AI61^$AR$5*B61^(1-$AR$5)*(1-BI60+BU60/100))</f>
        <v>43143.76682576006</v>
      </c>
      <c r="AS61" s="1">
        <f t="shared" ref="AS61:AS124" si="129">MAX(0.3*C61,AM61*AJ61^$AR$5*C61^(1-$AR$5)*(1-BJ60+BV60/100))</f>
        <v>9955.4702236366611</v>
      </c>
      <c r="AT61" s="1">
        <f t="shared" ref="AT61:AT124" si="130">MAX(0.3*D61,AN61*AK61^$AR$5*D61^(1-$AR$5)*(1-BK60+BW60/100))</f>
        <v>3810.3402597224472</v>
      </c>
      <c r="AU61" s="1">
        <f t="shared" si="83"/>
        <v>8628.7533651520116</v>
      </c>
      <c r="AV61" s="1">
        <f t="shared" si="84"/>
        <v>1991.0940447273324</v>
      </c>
      <c r="AW61" s="1">
        <f t="shared" si="85"/>
        <v>762.06805194448953</v>
      </c>
      <c r="AX61" s="1">
        <f t="shared" si="31"/>
        <v>31458.623971053377</v>
      </c>
      <c r="AY61" s="1">
        <f t="shared" si="5"/>
        <v>3025.8201941965981</v>
      </c>
      <c r="AZ61" s="1">
        <f t="shared" si="6"/>
        <v>888.66619511201964</v>
      </c>
      <c r="BA61" s="1">
        <f t="shared" si="32"/>
        <v>11362.616089753234</v>
      </c>
      <c r="BB61" s="1">
        <f t="shared" si="33"/>
        <v>21096.421129779115</v>
      </c>
      <c r="BC61" s="1">
        <f t="shared" si="34"/>
        <v>23289.869710266517</v>
      </c>
      <c r="BD61" s="1">
        <f t="shared" si="35"/>
        <v>55748.906929798868</v>
      </c>
      <c r="BE61" s="2">
        <f>economy!BF1</f>
        <v>9.3971516148180237E-2</v>
      </c>
      <c r="BF61" s="2">
        <f>economy!BG1</f>
        <v>4.7877392087971017E-2</v>
      </c>
      <c r="BG61" s="2">
        <f>economy!BH1</f>
        <v>1.3300114593040575E-2</v>
      </c>
      <c r="BH61" s="2">
        <f t="shared" si="7"/>
        <v>5.9077637387330968E-2</v>
      </c>
      <c r="BI61" s="2">
        <f t="shared" si="36"/>
        <v>8.8306458471876985E-4</v>
      </c>
      <c r="BJ61" s="2">
        <f t="shared" si="8"/>
        <v>2.2922446731453097E-4</v>
      </c>
      <c r="BK61" s="2">
        <f t="shared" si="9"/>
        <v>1.7689304818801086E-5</v>
      </c>
      <c r="BL61" s="2">
        <f t="shared" si="10"/>
        <v>38.09873253519325</v>
      </c>
      <c r="BM61" s="2">
        <f t="shared" si="11"/>
        <v>2.2820373588787883</v>
      </c>
      <c r="BN61" s="2">
        <f t="shared" si="12"/>
        <v>6.7402270317580074E-2</v>
      </c>
      <c r="BO61" s="2">
        <f t="shared" si="37"/>
        <v>65.452419435861955</v>
      </c>
      <c r="BP61" s="2">
        <f t="shared" si="38"/>
        <v>6.1589598377518628</v>
      </c>
      <c r="BQ61" s="2">
        <f t="shared" si="39"/>
        <v>1.7919545905976482</v>
      </c>
      <c r="BR61" s="11">
        <f t="shared" si="40"/>
        <v>8.2614057292458271E-2</v>
      </c>
      <c r="BS61" s="17">
        <v>1</v>
      </c>
      <c r="BT61" s="17">
        <v>1</v>
      </c>
      <c r="BU61" s="12">
        <f>(BU$3*temperature!$I171+BU$4*temperature!$I171^2+BU$5*temperature!I171^6)*(K61/K$56)^$BW$1</f>
        <v>3.4671660630403651</v>
      </c>
      <c r="BV61" s="12">
        <f>(BV$3*temperature!$I171+BV$4*temperature!$I171^2+BV$5*temperature!J171^6)*(L61/L$56)^$BW$1</f>
        <v>1.7927651211728048</v>
      </c>
      <c r="BW61" s="12">
        <f>(BW$3*temperature!$I171+BW$4*temperature!$I171^2+BW$5*temperature!K171^6)*(M61/M$56)^$BW$1</f>
        <v>0.65583736203961962</v>
      </c>
      <c r="BX61" s="12">
        <f>(BX$3*temperature!$M171+BX$4*temperature!$M171^2+BX$5*temperature!$M171^6)*(K61/K$56)^$BW$1</f>
        <v>3.4671660630403651</v>
      </c>
      <c r="BY61" s="12">
        <f>(BY$3*temperature!$M171+BY$4*temperature!$M171^2+BY$5*temperature!$M171^6)*(L61/L$56)^$BW$1</f>
        <v>1.7927651211728048</v>
      </c>
      <c r="BZ61" s="12">
        <f>(BZ$3*temperature!$M171+BZ$4*temperature!$M171^2+BZ$5*temperature!$M171^6)*(M61/M$56)^$BW$1</f>
        <v>0.65583736203961962</v>
      </c>
      <c r="CA61" s="18">
        <f t="shared" si="13"/>
        <v>0</v>
      </c>
      <c r="CB61" s="18">
        <f t="shared" si="14"/>
        <v>0</v>
      </c>
      <c r="CC61" s="18">
        <f t="shared" si="15"/>
        <v>0</v>
      </c>
      <c r="CD61" s="18">
        <f t="shared" si="16"/>
        <v>0</v>
      </c>
      <c r="CE61" s="18">
        <f t="shared" si="17"/>
        <v>0</v>
      </c>
      <c r="CF61" s="18">
        <f t="shared" si="18"/>
        <v>0</v>
      </c>
    </row>
    <row r="62" spans="1:84" x14ac:dyDescent="0.3">
      <c r="A62" s="2">
        <f t="shared" si="86"/>
        <v>2016</v>
      </c>
      <c r="B62" s="5">
        <f t="shared" si="87"/>
        <v>1100.4689801976904</v>
      </c>
      <c r="C62" s="5">
        <f t="shared" si="88"/>
        <v>2647.7967834794722</v>
      </c>
      <c r="D62" s="5">
        <f t="shared" si="89"/>
        <v>3471.8244677514986</v>
      </c>
      <c r="E62" s="15">
        <f t="shared" si="90"/>
        <v>3.019740361933592E-3</v>
      </c>
      <c r="F62" s="15">
        <f t="shared" si="91"/>
        <v>5.9490910031506014E-3</v>
      </c>
      <c r="G62" s="15">
        <f t="shared" si="92"/>
        <v>1.2144857661043923E-2</v>
      </c>
      <c r="H62" s="5">
        <f t="shared" si="93"/>
        <v>44341.076456558432</v>
      </c>
      <c r="I62" s="5">
        <f t="shared" si="94"/>
        <v>10330.378458910798</v>
      </c>
      <c r="J62" s="5">
        <f t="shared" si="95"/>
        <v>3968.0119413420261</v>
      </c>
      <c r="K62" s="5">
        <f t="shared" si="96"/>
        <v>40292.890807874399</v>
      </c>
      <c r="L62" s="5">
        <f t="shared" si="97"/>
        <v>3901.4997387131948</v>
      </c>
      <c r="M62" s="5">
        <f t="shared" si="98"/>
        <v>1142.9183641625407</v>
      </c>
      <c r="N62" s="15">
        <f t="shared" si="99"/>
        <v>2.4657425447466741E-2</v>
      </c>
      <c r="O62" s="15">
        <f t="shared" si="100"/>
        <v>3.15218984118395E-2</v>
      </c>
      <c r="P62" s="15">
        <f t="shared" si="101"/>
        <v>2.888429464201403E-2</v>
      </c>
      <c r="Q62" s="5">
        <f t="shared" si="102"/>
        <v>5846.2317739306327</v>
      </c>
      <c r="R62" s="5">
        <f t="shared" si="103"/>
        <v>5752.4201690357622</v>
      </c>
      <c r="S62" s="5">
        <f t="shared" si="104"/>
        <v>2458.9253656668179</v>
      </c>
      <c r="T62" s="5">
        <f t="shared" si="105"/>
        <v>131.84686167144062</v>
      </c>
      <c r="U62" s="5">
        <f t="shared" si="106"/>
        <v>556.84505576597041</v>
      </c>
      <c r="V62" s="5">
        <f t="shared" si="107"/>
        <v>619.68698734187319</v>
      </c>
      <c r="W62" s="15">
        <f t="shared" si="108"/>
        <v>-1.0734613539272964E-2</v>
      </c>
      <c r="X62" s="15">
        <f t="shared" si="109"/>
        <v>-1.217998157191269E-2</v>
      </c>
      <c r="Y62" s="15">
        <f t="shared" si="110"/>
        <v>-9.7425357312937999E-3</v>
      </c>
      <c r="Z62" s="5">
        <f t="shared" ref="Z62:Z125" si="131">Q61*AC62*(1-BE61)</f>
        <v>11769.669621553247</v>
      </c>
      <c r="AA62" s="5">
        <f t="shared" ref="AA62:AA125" si="132">R61*AD62*(1-BF61)</f>
        <v>15391.780670003869</v>
      </c>
      <c r="AB62" s="5">
        <f t="shared" ref="AB62:AB125" si="133">S61*AE62*(1-BG61)</f>
        <v>5855.90005041927</v>
      </c>
      <c r="AC62" s="16">
        <f t="shared" si="114"/>
        <v>2.259162017340945</v>
      </c>
      <c r="AD62" s="16">
        <f t="shared" si="115"/>
        <v>2.8805649101030948</v>
      </c>
      <c r="AE62" s="16">
        <f t="shared" si="116"/>
        <v>2.4889751826373052</v>
      </c>
      <c r="AF62" s="15">
        <f t="shared" si="117"/>
        <v>-4.0504037456468023E-3</v>
      </c>
      <c r="AG62" s="15">
        <f t="shared" si="118"/>
        <v>2.9673830763510267E-4</v>
      </c>
      <c r="AH62" s="15">
        <f t="shared" si="119"/>
        <v>9.7937136394747881E-3</v>
      </c>
      <c r="AI62" s="1">
        <f t="shared" si="77"/>
        <v>66258.853443864238</v>
      </c>
      <c r="AJ62" s="1">
        <f t="shared" si="78"/>
        <v>14494.636743959876</v>
      </c>
      <c r="AK62" s="1">
        <f t="shared" si="79"/>
        <v>5432.4321637987914</v>
      </c>
      <c r="AL62" s="14">
        <f t="shared" si="120"/>
        <v>17.173684003419485</v>
      </c>
      <c r="AM62" s="14">
        <f t="shared" si="121"/>
        <v>2.7286506848341023</v>
      </c>
      <c r="AN62" s="14">
        <f t="shared" si="122"/>
        <v>1.0382371549060661</v>
      </c>
      <c r="AO62" s="11">
        <f t="shared" si="123"/>
        <v>1.9414376036851765E-2</v>
      </c>
      <c r="AP62" s="11">
        <f t="shared" si="124"/>
        <v>2.4456993332059685E-2</v>
      </c>
      <c r="AQ62" s="11">
        <f t="shared" si="125"/>
        <v>2.2185578795848624E-2</v>
      </c>
      <c r="AR62" s="1">
        <f t="shared" ref="AR62:AR125" si="134">MAX(0.3*B62,AL62*AI62^$AR$5*B62^(1-$AR$5)*(1-BI61+BU61/100))</f>
        <v>44341.076456558432</v>
      </c>
      <c r="AS62" s="1">
        <f t="shared" si="129"/>
        <v>10330.378458910798</v>
      </c>
      <c r="AT62" s="1">
        <f t="shared" si="130"/>
        <v>3968.0119413420261</v>
      </c>
      <c r="AU62" s="1">
        <f t="shared" si="83"/>
        <v>8868.2152913116861</v>
      </c>
      <c r="AV62" s="1">
        <f t="shared" si="84"/>
        <v>2066.0756917821595</v>
      </c>
      <c r="AW62" s="1">
        <f t="shared" si="85"/>
        <v>793.60238826840532</v>
      </c>
      <c r="AX62" s="1">
        <f t="shared" si="31"/>
        <v>32234.312646299513</v>
      </c>
      <c r="AY62" s="1">
        <f t="shared" si="5"/>
        <v>3121.1997909705556</v>
      </c>
      <c r="AZ62" s="1">
        <f t="shared" si="6"/>
        <v>914.33469133003257</v>
      </c>
      <c r="BA62" s="1">
        <f t="shared" si="32"/>
        <v>11423.733835170819</v>
      </c>
      <c r="BB62" s="1">
        <f t="shared" si="33"/>
        <v>21304.100781371992</v>
      </c>
      <c r="BC62" s="1">
        <f t="shared" si="34"/>
        <v>23671.582085604456</v>
      </c>
      <c r="BD62" s="1">
        <f t="shared" si="35"/>
        <v>53713.730192521201</v>
      </c>
      <c r="BE62" s="2">
        <f t="shared" ref="BE62:BG65" si="135">BE61</f>
        <v>9.3971516148180237E-2</v>
      </c>
      <c r="BF62" s="2">
        <f t="shared" si="135"/>
        <v>4.7877392087971017E-2</v>
      </c>
      <c r="BG62" s="2">
        <f t="shared" si="135"/>
        <v>1.3300114593040575E-2</v>
      </c>
      <c r="BH62" s="2">
        <f t="shared" si="7"/>
        <v>5.8175963206966289E-2</v>
      </c>
      <c r="BI62" s="2">
        <f t="shared" si="36"/>
        <v>8.8306458471876985E-4</v>
      </c>
      <c r="BJ62" s="2">
        <f t="shared" si="8"/>
        <v>2.2922446731453097E-4</v>
      </c>
      <c r="BK62" s="2">
        <f t="shared" si="9"/>
        <v>1.7689304818801086E-5</v>
      </c>
      <c r="BL62" s="2">
        <f t="shared" si="10"/>
        <v>39.156034267093993</v>
      </c>
      <c r="BM62" s="2">
        <f t="shared" si="11"/>
        <v>2.3679754994013331</v>
      </c>
      <c r="BN62" s="2">
        <f t="shared" si="12"/>
        <v>7.0191372755041753E-2</v>
      </c>
      <c r="BO62" s="2">
        <f t="shared" si="37"/>
        <v>70.805694913215106</v>
      </c>
      <c r="BP62" s="2">
        <f t="shared" si="38"/>
        <v>6.426697345789008</v>
      </c>
      <c r="BQ62" s="2">
        <f t="shared" si="39"/>
        <v>1.8024560894827351</v>
      </c>
      <c r="BR62" s="11">
        <f t="shared" si="40"/>
        <v>5.1744383193834204E-2</v>
      </c>
      <c r="BS62" s="17">
        <f>BS61/(1+BR61)</f>
        <v>0.92369020452305017</v>
      </c>
      <c r="BT62" s="17">
        <f>BT61/(1+BT$5)</f>
        <v>0.95238095238095233</v>
      </c>
      <c r="BU62" s="12">
        <f>(BU$3*temperature!$I172+BU$4*temperature!$I172^2+BU$5*temperature!I172^6)*(K62/K$56)^$BW$1</f>
        <v>3.4697788134417737</v>
      </c>
      <c r="BV62" s="12">
        <f>(BV$3*temperature!$I172+BV$4*temperature!$I172^2+BV$5*temperature!J172^6)*(L62/L$56)^$BW$1</f>
        <v>1.7792580969387466</v>
      </c>
      <c r="BW62" s="12">
        <f>(BW$3*temperature!$I172+BW$4*temperature!$I172^2+BW$5*temperature!K172^6)*(M62/M$56)^$BW$1</f>
        <v>0.63618836553980995</v>
      </c>
      <c r="BX62" s="12">
        <f>(BX$3*temperature!$M172+BX$4*temperature!$M172^2+BX$5*temperature!$M172^6)*(K62/K$56)^$BW$1</f>
        <v>3.469778994177056</v>
      </c>
      <c r="BY62" s="12">
        <f>(BY$3*temperature!$M172+BY$4*temperature!$M172^2+BY$5*temperature!$M172^6)*(L62/L$56)^$BW$1</f>
        <v>1.7792580926342034</v>
      </c>
      <c r="BZ62" s="12">
        <f>(BZ$3*temperature!$M172+BZ$4*temperature!$M172^2+BZ$5*temperature!$M172^6)*(M62/M$56)^$BW$1</f>
        <v>0.63618823955699755</v>
      </c>
      <c r="CA62" s="18">
        <f t="shared" si="13"/>
        <v>1.8073528229578528E-7</v>
      </c>
      <c r="CB62" s="18">
        <f t="shared" si="14"/>
        <v>-4.3045431663557565E-9</v>
      </c>
      <c r="CC62" s="18">
        <f t="shared" si="15"/>
        <v>-1.2598281240450149E-7</v>
      </c>
      <c r="CD62" s="18">
        <f t="shared" si="16"/>
        <v>7.4696281066489979E-5</v>
      </c>
      <c r="CE62" s="18">
        <f t="shared" si="17"/>
        <v>6.8996223135417371E-5</v>
      </c>
      <c r="CF62" s="18">
        <f t="shared" si="18"/>
        <v>7.1139315301419018E-5</v>
      </c>
    </row>
    <row r="63" spans="1:84" x14ac:dyDescent="0.3">
      <c r="A63" s="2">
        <f t="shared" si="86"/>
        <v>2017</v>
      </c>
      <c r="B63" s="5">
        <f t="shared" si="87"/>
        <v>1103.6259542644214</v>
      </c>
      <c r="C63" s="5">
        <f t="shared" si="88"/>
        <v>2662.7611683011023</v>
      </c>
      <c r="D63" s="5">
        <f t="shared" si="89"/>
        <v>3511.8810410372216</v>
      </c>
      <c r="E63" s="15">
        <f t="shared" si="90"/>
        <v>2.8687533438369124E-3</v>
      </c>
      <c r="F63" s="15">
        <f t="shared" si="91"/>
        <v>5.6516364529930708E-3</v>
      </c>
      <c r="G63" s="15">
        <f t="shared" si="92"/>
        <v>1.1537614777991726E-2</v>
      </c>
      <c r="H63" s="5">
        <f t="shared" si="93"/>
        <v>45600.683885245257</v>
      </c>
      <c r="I63" s="5">
        <f t="shared" si="94"/>
        <v>10715.816879548063</v>
      </c>
      <c r="J63" s="5">
        <f t="shared" si="95"/>
        <v>4128.789780335218</v>
      </c>
      <c r="K63" s="5">
        <f t="shared" si="96"/>
        <v>41318.966547537028</v>
      </c>
      <c r="L63" s="5">
        <f t="shared" si="97"/>
        <v>4024.3252031442908</v>
      </c>
      <c r="M63" s="5">
        <f t="shared" si="98"/>
        <v>1175.6633359983612</v>
      </c>
      <c r="N63" s="15">
        <f t="shared" si="99"/>
        <v>2.5465428741640483E-2</v>
      </c>
      <c r="O63" s="15">
        <f t="shared" si="100"/>
        <v>3.1481602628943506E-2</v>
      </c>
      <c r="P63" s="15">
        <f t="shared" si="101"/>
        <v>2.8650315597837039E-2</v>
      </c>
      <c r="Q63" s="5">
        <f t="shared" si="102"/>
        <v>5947.76726756882</v>
      </c>
      <c r="R63" s="5">
        <f t="shared" si="103"/>
        <v>5894.3710931201249</v>
      </c>
      <c r="S63" s="5">
        <f t="shared" si="104"/>
        <v>2533.6304644246834</v>
      </c>
      <c r="T63" s="5">
        <f t="shared" si="105"/>
        <v>130.43153656503173</v>
      </c>
      <c r="U63" s="5">
        <f t="shared" si="106"/>
        <v>550.06269324833022</v>
      </c>
      <c r="V63" s="5">
        <f t="shared" si="107"/>
        <v>613.64966472547724</v>
      </c>
      <c r="W63" s="15">
        <f t="shared" si="108"/>
        <v>-1.0734613539272964E-2</v>
      </c>
      <c r="X63" s="15">
        <f t="shared" si="109"/>
        <v>-1.217998157191269E-2</v>
      </c>
      <c r="Y63" s="15">
        <f t="shared" si="110"/>
        <v>-9.7425357312937999E-3</v>
      </c>
      <c r="Z63" s="5">
        <f t="shared" si="131"/>
        <v>11917.979057096052</v>
      </c>
      <c r="AA63" s="5">
        <f t="shared" si="132"/>
        <v>15781.562387053982</v>
      </c>
      <c r="AB63" s="5">
        <f t="shared" si="133"/>
        <v>6097.9471186363926</v>
      </c>
      <c r="AC63" s="16">
        <f t="shared" si="114"/>
        <v>2.2500114990438842</v>
      </c>
      <c r="AD63" s="16">
        <f t="shared" si="115"/>
        <v>2.8814196840595518</v>
      </c>
      <c r="AE63" s="16">
        <f t="shared" si="116"/>
        <v>2.5133514928318146</v>
      </c>
      <c r="AF63" s="15">
        <f t="shared" si="117"/>
        <v>-4.0504037456468023E-3</v>
      </c>
      <c r="AG63" s="15">
        <f t="shared" si="118"/>
        <v>2.9673830763510267E-4</v>
      </c>
      <c r="AH63" s="15">
        <f t="shared" si="119"/>
        <v>9.7937136394747881E-3</v>
      </c>
      <c r="AI63" s="1">
        <f t="shared" si="77"/>
        <v>68501.183390789505</v>
      </c>
      <c r="AJ63" s="1">
        <f t="shared" si="78"/>
        <v>15111.248761346049</v>
      </c>
      <c r="AK63" s="1">
        <f t="shared" si="79"/>
        <v>5682.7913356873178</v>
      </c>
      <c r="AL63" s="14">
        <f t="shared" si="120"/>
        <v>17.50376619900813</v>
      </c>
      <c r="AM63" s="14">
        <f t="shared" si="121"/>
        <v>2.7947179305225651</v>
      </c>
      <c r="AN63" s="14">
        <f t="shared" si="122"/>
        <v>1.061040708192923</v>
      </c>
      <c r="AO63" s="11">
        <f t="shared" si="123"/>
        <v>1.9220232276483246E-2</v>
      </c>
      <c r="AP63" s="11">
        <f t="shared" si="124"/>
        <v>2.4212423398739087E-2</v>
      </c>
      <c r="AQ63" s="11">
        <f t="shared" si="125"/>
        <v>2.1963723007890137E-2</v>
      </c>
      <c r="AR63" s="1">
        <f t="shared" si="134"/>
        <v>45600.683885245257</v>
      </c>
      <c r="AS63" s="1">
        <f t="shared" si="129"/>
        <v>10715.816879548063</v>
      </c>
      <c r="AT63" s="1">
        <f t="shared" si="130"/>
        <v>4128.789780335218</v>
      </c>
      <c r="AU63" s="1">
        <f t="shared" si="83"/>
        <v>9120.1367770490524</v>
      </c>
      <c r="AV63" s="1">
        <f t="shared" si="84"/>
        <v>2143.1633759096126</v>
      </c>
      <c r="AW63" s="1">
        <f t="shared" si="85"/>
        <v>825.75795606704366</v>
      </c>
      <c r="AX63" s="1">
        <f t="shared" si="31"/>
        <v>33055.173238029616</v>
      </c>
      <c r="AY63" s="1">
        <f t="shared" si="5"/>
        <v>3219.4601625154328</v>
      </c>
      <c r="AZ63" s="1">
        <f t="shared" si="6"/>
        <v>940.53066879868891</v>
      </c>
      <c r="BA63" s="1">
        <f t="shared" si="32"/>
        <v>11484.258135166361</v>
      </c>
      <c r="BB63" s="1">
        <f t="shared" si="33"/>
        <v>21507.039339118652</v>
      </c>
      <c r="BC63" s="1">
        <f t="shared" si="34"/>
        <v>24043.897785539597</v>
      </c>
      <c r="BD63" s="1">
        <f t="shared" si="35"/>
        <v>51732.603410271753</v>
      </c>
      <c r="BE63" s="2">
        <f t="shared" si="135"/>
        <v>9.3971516148180237E-2</v>
      </c>
      <c r="BF63" s="2">
        <f t="shared" si="135"/>
        <v>4.7877392087971017E-2</v>
      </c>
      <c r="BG63" s="2">
        <f t="shared" si="135"/>
        <v>1.3300114593040575E-2</v>
      </c>
      <c r="BH63" s="2">
        <f t="shared" si="7"/>
        <v>5.7892881697662629E-2</v>
      </c>
      <c r="BI63" s="2">
        <f t="shared" si="36"/>
        <v>8.8306458471876985E-4</v>
      </c>
      <c r="BJ63" s="2">
        <f t="shared" si="8"/>
        <v>2.2922446731453097E-4</v>
      </c>
      <c r="BK63" s="2">
        <f t="shared" si="9"/>
        <v>1.7689304818801086E-5</v>
      </c>
      <c r="BL63" s="2">
        <f t="shared" si="10"/>
        <v>40.268348978016</v>
      </c>
      <c r="BM63" s="2">
        <f t="shared" si="11"/>
        <v>2.4563274160544641</v>
      </c>
      <c r="BN63" s="2">
        <f t="shared" si="12"/>
        <v>7.3035420957100444E-2</v>
      </c>
      <c r="BO63" s="2">
        <f t="shared" si="37"/>
        <v>71.91094029551877</v>
      </c>
      <c r="BP63" s="2">
        <f t="shared" si="38"/>
        <v>6.5018323750490632</v>
      </c>
      <c r="BQ63" s="2">
        <f t="shared" si="39"/>
        <v>1.8010447168755643</v>
      </c>
      <c r="BR63" s="11">
        <f t="shared" si="40"/>
        <v>5.2555828695665302E-2</v>
      </c>
      <c r="BS63" s="17">
        <f t="shared" ref="BS63:BS126" si="136">BS62/(1+BR62)</f>
        <v>0.87824591153800924</v>
      </c>
      <c r="BT63" s="17">
        <f t="shared" ref="BT63:BT126" si="137">BT62/(1+BT$5)</f>
        <v>0.90702947845804982</v>
      </c>
      <c r="BU63" s="12">
        <f>(BU$3*temperature!$I173+BU$4*temperature!$I173^2+BU$5*temperature!I173^6)*(K63/K$56)^$BW$1</f>
        <v>3.4694109396148618</v>
      </c>
      <c r="BV63" s="12">
        <f>(BV$3*temperature!$I173+BV$4*temperature!$I173^2+BV$5*temperature!J173^6)*(L63/L$56)^$BW$1</f>
        <v>1.7640867381569179</v>
      </c>
      <c r="BW63" s="12">
        <f>(BW$3*temperature!$I173+BW$4*temperature!$I173^2+BW$5*temperature!K173^6)*(M63/M$56)^$BW$1</f>
        <v>0.61529732647382152</v>
      </c>
      <c r="BX63" s="12">
        <f>(BX$3*temperature!$M173+BX$4*temperature!$M173^2+BX$5*temperature!$M173^6)*(K63/K$56)^$BW$1</f>
        <v>3.4694112442097649</v>
      </c>
      <c r="BY63" s="12">
        <f>(BY$3*temperature!$M173+BY$4*temperature!$M173^2+BY$5*temperature!$M173^6)*(L63/L$56)^$BW$1</f>
        <v>1.7640867028367124</v>
      </c>
      <c r="BZ63" s="12">
        <f>(BZ$3*temperature!$M173+BZ$4*temperature!$M173^2+BZ$5*temperature!$M173^6)*(M63/M$56)^$BW$1</f>
        <v>0.61529706822172148</v>
      </c>
      <c r="CA63" s="18">
        <f t="shared" si="13"/>
        <v>3.045949030777706E-7</v>
      </c>
      <c r="CB63" s="18">
        <f t="shared" si="14"/>
        <v>-3.5320205427069595E-8</v>
      </c>
      <c r="CC63" s="18">
        <f t="shared" si="15"/>
        <v>-2.5825210003826982E-7</v>
      </c>
      <c r="CD63" s="18">
        <f t="shared" si="16"/>
        <v>1.244498240341372E-4</v>
      </c>
      <c r="CE63" s="18">
        <f t="shared" si="17"/>
        <v>1.0929754914960568E-4</v>
      </c>
      <c r="CF63" s="18">
        <f t="shared" si="18"/>
        <v>1.1287965898787954E-4</v>
      </c>
    </row>
    <row r="64" spans="1:84" x14ac:dyDescent="0.3">
      <c r="A64" s="2">
        <f t="shared" si="86"/>
        <v>2018</v>
      </c>
      <c r="B64" s="5">
        <f t="shared" si="87"/>
        <v>1106.6336833787307</v>
      </c>
      <c r="C64" s="5">
        <f t="shared" si="88"/>
        <v>2677.0576784812679</v>
      </c>
      <c r="D64" s="5">
        <f t="shared" si="89"/>
        <v>3550.3738351049601</v>
      </c>
      <c r="E64" s="15">
        <f t="shared" si="90"/>
        <v>2.7253156766450667E-3</v>
      </c>
      <c r="F64" s="15">
        <f t="shared" si="91"/>
        <v>5.3690546303434171E-3</v>
      </c>
      <c r="G64" s="15">
        <f t="shared" si="92"/>
        <v>1.0960734039092139E-2</v>
      </c>
      <c r="H64" s="5">
        <f t="shared" si="93"/>
        <v>46874.130382821262</v>
      </c>
      <c r="I64" s="5">
        <f t="shared" si="94"/>
        <v>11108.804174084486</v>
      </c>
      <c r="J64" s="5">
        <f t="shared" si="95"/>
        <v>4292.5075260785652</v>
      </c>
      <c r="K64" s="5">
        <f t="shared" si="96"/>
        <v>42357.404339715205</v>
      </c>
      <c r="L64" s="5">
        <f t="shared" si="97"/>
        <v>4149.6319871548922</v>
      </c>
      <c r="M64" s="5">
        <f t="shared" si="98"/>
        <v>1209.0297319216429</v>
      </c>
      <c r="N64" s="15">
        <f t="shared" si="99"/>
        <v>2.5132230521387022E-2</v>
      </c>
      <c r="O64" s="15">
        <f t="shared" si="100"/>
        <v>3.1137340469576502E-2</v>
      </c>
      <c r="P64" s="15">
        <f t="shared" si="101"/>
        <v>2.8380910505257262E-2</v>
      </c>
      <c r="Q64" s="5">
        <f t="shared" si="102"/>
        <v>6048.2348745743902</v>
      </c>
      <c r="R64" s="5">
        <f t="shared" si="103"/>
        <v>6036.1124934838654</v>
      </c>
      <c r="S64" s="5">
        <f t="shared" si="104"/>
        <v>2608.433031717535</v>
      </c>
      <c r="T64" s="5">
        <f t="shared" si="105"/>
        <v>129.03140442667257</v>
      </c>
      <c r="U64" s="5">
        <f t="shared" si="106"/>
        <v>543.36293978116885</v>
      </c>
      <c r="V64" s="5">
        <f t="shared" si="107"/>
        <v>607.67116094039284</v>
      </c>
      <c r="W64" s="15">
        <f t="shared" si="108"/>
        <v>-1.0734613539272964E-2</v>
      </c>
      <c r="X64" s="15">
        <f t="shared" si="109"/>
        <v>-1.217998157191269E-2</v>
      </c>
      <c r="Y64" s="15">
        <f t="shared" si="110"/>
        <v>-9.7425357312937999E-3</v>
      </c>
      <c r="Z64" s="5">
        <f t="shared" si="131"/>
        <v>12075.855715352691</v>
      </c>
      <c r="AA64" s="5">
        <f t="shared" si="132"/>
        <v>16175.798309124268</v>
      </c>
      <c r="AB64" s="5">
        <f t="shared" si="133"/>
        <v>6344.7460183727608</v>
      </c>
      <c r="AC64" s="16">
        <f t="shared" si="114"/>
        <v>2.2408980440404083</v>
      </c>
      <c r="AD64" s="16">
        <f t="shared" si="115"/>
        <v>2.8822747116601861</v>
      </c>
      <c r="AE64" s="16">
        <f t="shared" si="116"/>
        <v>2.5379665376279559</v>
      </c>
      <c r="AF64" s="15">
        <f t="shared" si="117"/>
        <v>-4.0504037456468023E-3</v>
      </c>
      <c r="AG64" s="15">
        <f t="shared" si="118"/>
        <v>2.9673830763510267E-4</v>
      </c>
      <c r="AH64" s="15">
        <f t="shared" si="119"/>
        <v>9.7937136394747881E-3</v>
      </c>
      <c r="AI64" s="1">
        <f t="shared" si="77"/>
        <v>70771.2018287596</v>
      </c>
      <c r="AJ64" s="1">
        <f t="shared" si="78"/>
        <v>15743.287261121057</v>
      </c>
      <c r="AK64" s="1">
        <f t="shared" si="79"/>
        <v>5940.27015818563</v>
      </c>
      <c r="AL64" s="14">
        <f t="shared" si="120"/>
        <v>17.83682838654574</v>
      </c>
      <c r="AM64" s="14">
        <f t="shared" si="121"/>
        <v>2.8617081553982868</v>
      </c>
      <c r="AN64" s="14">
        <f t="shared" si="122"/>
        <v>1.0841120683656196</v>
      </c>
      <c r="AO64" s="11">
        <f t="shared" si="123"/>
        <v>1.9028029953718415E-2</v>
      </c>
      <c r="AP64" s="11">
        <f t="shared" si="124"/>
        <v>2.3970299164751695E-2</v>
      </c>
      <c r="AQ64" s="11">
        <f t="shared" si="125"/>
        <v>2.1744085777811235E-2</v>
      </c>
      <c r="AR64" s="1">
        <f t="shared" si="134"/>
        <v>46874.130382821262</v>
      </c>
      <c r="AS64" s="1">
        <f t="shared" si="129"/>
        <v>11108.804174084486</v>
      </c>
      <c r="AT64" s="1">
        <f t="shared" si="130"/>
        <v>4292.5075260785652</v>
      </c>
      <c r="AU64" s="1">
        <f t="shared" si="83"/>
        <v>9374.8260765642535</v>
      </c>
      <c r="AV64" s="1">
        <f t="shared" si="84"/>
        <v>2221.7608348168974</v>
      </c>
      <c r="AW64" s="1">
        <f t="shared" si="85"/>
        <v>858.50150521571311</v>
      </c>
      <c r="AX64" s="1">
        <f t="shared" si="31"/>
        <v>33885.923471772156</v>
      </c>
      <c r="AY64" s="1">
        <f t="shared" si="5"/>
        <v>3319.7055897239134</v>
      </c>
      <c r="AZ64" s="1">
        <f t="shared" si="6"/>
        <v>967.22378553731426</v>
      </c>
      <c r="BA64" s="1">
        <f t="shared" si="32"/>
        <v>11543.024793218456</v>
      </c>
      <c r="BB64" s="1">
        <f t="shared" si="33"/>
        <v>21704.596840618393</v>
      </c>
      <c r="BC64" s="1">
        <f t="shared" si="34"/>
        <v>24406.796016832111</v>
      </c>
      <c r="BD64" s="1">
        <f t="shared" si="35"/>
        <v>49804.053688084612</v>
      </c>
      <c r="BE64" s="2">
        <f t="shared" si="135"/>
        <v>9.3971516148180237E-2</v>
      </c>
      <c r="BF64" s="2">
        <f t="shared" si="135"/>
        <v>4.7877392087971017E-2</v>
      </c>
      <c r="BG64" s="2">
        <f t="shared" si="135"/>
        <v>1.3300114593040575E-2</v>
      </c>
      <c r="BH64" s="2">
        <f t="shared" si="7"/>
        <v>5.7625283410386911E-2</v>
      </c>
      <c r="BI64" s="2">
        <f t="shared" si="36"/>
        <v>8.8306458471876985E-4</v>
      </c>
      <c r="BJ64" s="2">
        <f t="shared" si="8"/>
        <v>2.2922446731453097E-4</v>
      </c>
      <c r="BK64" s="2">
        <f t="shared" si="9"/>
        <v>1.7689304818801086E-5</v>
      </c>
      <c r="BL64" s="2">
        <f t="shared" si="10"/>
        <v>41.39288448055953</v>
      </c>
      <c r="BM64" s="2">
        <f t="shared" si="11"/>
        <v>2.5464097193059545</v>
      </c>
      <c r="BN64" s="2">
        <f t="shared" si="12"/>
        <v>7.5931474065801488E-2</v>
      </c>
      <c r="BO64" s="2">
        <f t="shared" si="37"/>
        <v>72.952728221174269</v>
      </c>
      <c r="BP64" s="2">
        <f t="shared" si="38"/>
        <v>6.5760040142331144</v>
      </c>
      <c r="BQ64" s="2">
        <f t="shared" si="39"/>
        <v>1.7996257635219299</v>
      </c>
      <c r="BR64" s="11">
        <f t="shared" si="40"/>
        <v>5.2439539989976386E-2</v>
      </c>
      <c r="BS64" s="17">
        <f t="shared" si="136"/>
        <v>0.83439366121447245</v>
      </c>
      <c r="BT64" s="17">
        <f t="shared" si="137"/>
        <v>0.86383759853147601</v>
      </c>
      <c r="BU64" s="12">
        <f>(BU$3*temperature!$I174+BU$4*temperature!$I174^2+BU$5*temperature!I174^6)*(K64/K$56)^$BW$1</f>
        <v>3.4669871256324796</v>
      </c>
      <c r="BV64" s="12">
        <f>(BV$3*temperature!$I174+BV$4*temperature!$I174^2+BV$5*temperature!J174^6)*(L64/L$56)^$BW$1</f>
        <v>1.7473499914472792</v>
      </c>
      <c r="BW64" s="12">
        <f>(BW$3*temperature!$I174+BW$4*temperature!$I174^2+BW$5*temperature!K174^6)*(M64/M$56)^$BW$1</f>
        <v>0.59313479078204856</v>
      </c>
      <c r="BX64" s="12">
        <f>(BX$3*temperature!$M174+BX$4*temperature!$M174^2+BX$5*temperature!$M174^6)*(K64/K$56)^$BW$1</f>
        <v>3.4669875060723938</v>
      </c>
      <c r="BY64" s="12">
        <f>(BY$3*temperature!$M174+BY$4*temperature!$M174^2+BY$5*temperature!$M174^6)*(L64/L$56)^$BW$1</f>
        <v>1.7473499020015062</v>
      </c>
      <c r="BZ64" s="12">
        <f>(BZ$3*temperature!$M174+BZ$4*temperature!$M174^2+BZ$5*temperature!$M174^6)*(M64/M$56)^$BW$1</f>
        <v>0.59313439389845257</v>
      </c>
      <c r="CA64" s="18">
        <f t="shared" si="13"/>
        <v>3.8043991423819534E-7</v>
      </c>
      <c r="CB64" s="18">
        <f t="shared" si="14"/>
        <v>-8.9445773010510266E-8</v>
      </c>
      <c r="CC64" s="18">
        <f t="shared" si="15"/>
        <v>-3.9688359598777367E-7</v>
      </c>
      <c r="CD64" s="18">
        <f t="shared" si="16"/>
        <v>1.5135528743502499E-4</v>
      </c>
      <c r="CE64" s="18">
        <f t="shared" si="17"/>
        <v>1.2628989242707933E-4</v>
      </c>
      <c r="CF64" s="18">
        <f t="shared" si="18"/>
        <v>1.3074638802291328E-4</v>
      </c>
    </row>
    <row r="65" spans="1:84" x14ac:dyDescent="0.3">
      <c r="A65" s="2">
        <f t="shared" si="86"/>
        <v>2019</v>
      </c>
      <c r="B65" s="5">
        <f t="shared" si="87"/>
        <v>1109.4988131980654</v>
      </c>
      <c r="C65" s="5">
        <f t="shared" si="88"/>
        <v>2690.7122839593967</v>
      </c>
      <c r="D65" s="5">
        <f t="shared" si="89"/>
        <v>3587.3428032836</v>
      </c>
      <c r="E65" s="15">
        <f t="shared" si="90"/>
        <v>2.5890498928128132E-3</v>
      </c>
      <c r="F65" s="15">
        <f t="shared" si="91"/>
        <v>5.1006018988262458E-3</v>
      </c>
      <c r="G65" s="15">
        <f t="shared" si="92"/>
        <v>1.0412697337137532E-2</v>
      </c>
      <c r="H65" s="5">
        <f t="shared" si="93"/>
        <v>48161.68177554573</v>
      </c>
      <c r="I65" s="5">
        <f t="shared" si="94"/>
        <v>11509.320684904496</v>
      </c>
      <c r="J65" s="5">
        <f t="shared" si="95"/>
        <v>4459.1046964873085</v>
      </c>
      <c r="K65" s="5">
        <f t="shared" si="96"/>
        <v>43408.502291879428</v>
      </c>
      <c r="L65" s="5">
        <f t="shared" si="97"/>
        <v>4277.4252578088635</v>
      </c>
      <c r="M65" s="5">
        <f t="shared" si="98"/>
        <v>1243.0104790670575</v>
      </c>
      <c r="N65" s="15">
        <f t="shared" si="99"/>
        <v>2.4814975529052763E-2</v>
      </c>
      <c r="O65" s="15">
        <f t="shared" si="100"/>
        <v>3.0796290140801208E-2</v>
      </c>
      <c r="P65" s="15">
        <f t="shared" si="101"/>
        <v>2.8105799425962363E-2</v>
      </c>
      <c r="Q65" s="5">
        <f t="shared" si="102"/>
        <v>6147.6605847306855</v>
      </c>
      <c r="R65" s="5">
        <f t="shared" si="103"/>
        <v>6177.56790471355</v>
      </c>
      <c r="S65" s="5">
        <f t="shared" si="104"/>
        <v>2683.2702774243926</v>
      </c>
      <c r="T65" s="5">
        <f t="shared" si="105"/>
        <v>127.6463021657226</v>
      </c>
      <c r="U65" s="5">
        <f t="shared" si="106"/>
        <v>536.7447891877739</v>
      </c>
      <c r="V65" s="5">
        <f t="shared" si="107"/>
        <v>601.75090294205427</v>
      </c>
      <c r="W65" s="15">
        <f t="shared" si="108"/>
        <v>-1.0734613539272964E-2</v>
      </c>
      <c r="X65" s="15">
        <f t="shared" si="109"/>
        <v>-1.217998157191269E-2</v>
      </c>
      <c r="Y65" s="15">
        <f t="shared" si="110"/>
        <v>-9.7425357312937999E-3</v>
      </c>
      <c r="Z65" s="5">
        <f t="shared" si="131"/>
        <v>12230.098554569844</v>
      </c>
      <c r="AA65" s="5">
        <f t="shared" si="132"/>
        <v>16569.691649220706</v>
      </c>
      <c r="AB65" s="5">
        <f t="shared" si="133"/>
        <v>6596.0406501455327</v>
      </c>
      <c r="AC65" s="16">
        <f t="shared" si="114"/>
        <v>2.2318215022092143</v>
      </c>
      <c r="AD65" s="16">
        <f t="shared" si="115"/>
        <v>2.8831299929802636</v>
      </c>
      <c r="AE65" s="16">
        <f t="shared" si="116"/>
        <v>2.5628226551240534</v>
      </c>
      <c r="AF65" s="15">
        <f t="shared" si="117"/>
        <v>-4.0504037456468023E-3</v>
      </c>
      <c r="AG65" s="15">
        <f t="shared" si="118"/>
        <v>2.9673830763510267E-4</v>
      </c>
      <c r="AH65" s="15">
        <f t="shared" si="119"/>
        <v>9.7937136394747881E-3</v>
      </c>
      <c r="AI65" s="1">
        <f t="shared" si="77"/>
        <v>73068.907722447897</v>
      </c>
      <c r="AJ65" s="1">
        <f t="shared" si="78"/>
        <v>16390.719369825849</v>
      </c>
      <c r="AK65" s="1">
        <f t="shared" si="79"/>
        <v>6204.7446475827801</v>
      </c>
      <c r="AL65" s="14">
        <f t="shared" si="120"/>
        <v>18.17283409431608</v>
      </c>
      <c r="AM65" s="14">
        <f t="shared" si="121"/>
        <v>2.9296181959993226</v>
      </c>
      <c r="AN65" s="14">
        <f t="shared" si="122"/>
        <v>1.1074493639148488</v>
      </c>
      <c r="AO65" s="11">
        <f t="shared" si="123"/>
        <v>1.8837749654181231E-2</v>
      </c>
      <c r="AP65" s="11">
        <f t="shared" si="124"/>
        <v>2.373059617310418E-2</v>
      </c>
      <c r="AQ65" s="11">
        <f t="shared" si="125"/>
        <v>2.1526644920033124E-2</v>
      </c>
      <c r="AR65" s="1">
        <f t="shared" si="134"/>
        <v>48161.68177554573</v>
      </c>
      <c r="AS65" s="1">
        <f t="shared" si="129"/>
        <v>11509.320684904496</v>
      </c>
      <c r="AT65" s="1">
        <f t="shared" si="130"/>
        <v>4459.1046964873085</v>
      </c>
      <c r="AU65" s="1">
        <f t="shared" si="83"/>
        <v>9632.3363551091461</v>
      </c>
      <c r="AV65" s="1">
        <f t="shared" si="84"/>
        <v>2301.8641369808993</v>
      </c>
      <c r="AW65" s="1">
        <f t="shared" si="85"/>
        <v>891.82093929746179</v>
      </c>
      <c r="AX65" s="1">
        <f t="shared" si="31"/>
        <v>34726.801833503545</v>
      </c>
      <c r="AY65" s="1">
        <f t="shared" si="5"/>
        <v>3421.9402062470904</v>
      </c>
      <c r="AZ65" s="1">
        <f t="shared" si="6"/>
        <v>994.40838325364587</v>
      </c>
      <c r="BA65" s="1">
        <f t="shared" si="32"/>
        <v>11600.106389113871</v>
      </c>
      <c r="BB65" s="1">
        <f t="shared" si="33"/>
        <v>21896.91695928753</v>
      </c>
      <c r="BC65" s="1">
        <f t="shared" si="34"/>
        <v>24760.370849620853</v>
      </c>
      <c r="BD65" s="1">
        <f t="shared" si="35"/>
        <v>47928.502381639133</v>
      </c>
      <c r="BE65" s="2">
        <f t="shared" si="135"/>
        <v>9.3971516148180237E-2</v>
      </c>
      <c r="BF65" s="2">
        <f t="shared" si="135"/>
        <v>4.7877392087971017E-2</v>
      </c>
      <c r="BG65" s="2">
        <f t="shared" si="135"/>
        <v>1.3300114593040575E-2</v>
      </c>
      <c r="BH65" s="2">
        <f t="shared" si="7"/>
        <v>5.7360501935007635E-2</v>
      </c>
      <c r="BI65" s="2">
        <f t="shared" si="36"/>
        <v>8.8306458471876985E-4</v>
      </c>
      <c r="BJ65" s="2">
        <f t="shared" si="8"/>
        <v>2.2922446731453097E-4</v>
      </c>
      <c r="BK65" s="2">
        <f t="shared" si="9"/>
        <v>1.7689304818801086E-5</v>
      </c>
      <c r="BL65" s="2">
        <f t="shared" si="10"/>
        <v>42.529875516479834</v>
      </c>
      <c r="BM65" s="2">
        <f t="shared" si="11"/>
        <v>2.638217903149346</v>
      </c>
      <c r="BN65" s="2">
        <f t="shared" si="12"/>
        <v>7.8878462195111507E-2</v>
      </c>
      <c r="BO65" s="2">
        <f t="shared" si="37"/>
        <v>74.01128022804221</v>
      </c>
      <c r="BP65" s="2">
        <f t="shared" si="38"/>
        <v>6.6511347436363879</v>
      </c>
      <c r="BQ65" s="2">
        <f t="shared" si="39"/>
        <v>1.7982485733873728</v>
      </c>
      <c r="BR65" s="11">
        <f t="shared" si="40"/>
        <v>5.232563319341918E-2</v>
      </c>
      <c r="BS65" s="17">
        <f t="shared" si="136"/>
        <v>0.79281861761143957</v>
      </c>
      <c r="BT65" s="17">
        <f t="shared" si="137"/>
        <v>0.82270247479188185</v>
      </c>
      <c r="BU65" s="12">
        <f>(BU$3*temperature!$I175+BU$4*temperature!$I175^2+BU$5*temperature!I175^6)*(K65/K$56)^$BW$1</f>
        <v>3.4624464383008209</v>
      </c>
      <c r="BV65" s="12">
        <f>(BV$3*temperature!$I175+BV$4*temperature!$I175^2+BV$5*temperature!J175^6)*(L65/L$56)^$BW$1</f>
        <v>1.729009519136556</v>
      </c>
      <c r="BW65" s="12">
        <f>(BW$3*temperature!$I175+BW$4*temperature!$I175^2+BW$5*temperature!K175^6)*(M65/M$56)^$BW$1</f>
        <v>0.5696647021500425</v>
      </c>
      <c r="BX65" s="12">
        <f>(BX$3*temperature!$M175+BX$4*temperature!$M175^2+BX$5*temperature!$M175^6)*(K65/K$56)^$BW$1</f>
        <v>3.462446852897183</v>
      </c>
      <c r="BY65" s="12">
        <f>(BY$3*temperature!$M175+BY$4*temperature!$M175^2+BY$5*temperature!$M175^6)*(L65/L$56)^$BW$1</f>
        <v>1.729009355195585</v>
      </c>
      <c r="BZ65" s="12">
        <f>(BZ$3*temperature!$M175+BZ$4*temperature!$M175^2+BZ$5*temperature!$M175^6)*(M65/M$56)^$BW$1</f>
        <v>0.56966416047904633</v>
      </c>
      <c r="CA65" s="18">
        <f t="shared" si="13"/>
        <v>4.1459636213048157E-7</v>
      </c>
      <c r="CB65" s="18">
        <f t="shared" si="14"/>
        <v>-1.6394097102079286E-7</v>
      </c>
      <c r="CC65" s="18">
        <f t="shared" si="15"/>
        <v>-5.4167099616808656E-7</v>
      </c>
      <c r="CD65" s="18">
        <f t="shared" si="16"/>
        <v>1.5665441166390161E-4</v>
      </c>
      <c r="CE65" s="18">
        <f t="shared" si="17"/>
        <v>1.2419853409810784E-4</v>
      </c>
      <c r="CF65" s="18">
        <f t="shared" si="18"/>
        <v>1.2887997216295811E-4</v>
      </c>
    </row>
    <row r="66" spans="1:84" x14ac:dyDescent="0.3">
      <c r="A66" s="2">
        <f t="shared" si="86"/>
        <v>2020</v>
      </c>
      <c r="B66" s="5">
        <f t="shared" si="87"/>
        <v>1112.2277335922824</v>
      </c>
      <c r="C66" s="5">
        <f t="shared" si="88"/>
        <v>2703.7503235349172</v>
      </c>
      <c r="D66" s="5">
        <f t="shared" si="89"/>
        <v>3622.8290223959934</v>
      </c>
      <c r="E66" s="15">
        <f t="shared" si="90"/>
        <v>2.4595973981721723E-3</v>
      </c>
      <c r="F66" s="15">
        <f t="shared" si="91"/>
        <v>4.8455718038849334E-3</v>
      </c>
      <c r="G66" s="15">
        <f t="shared" si="92"/>
        <v>9.8920624702806548E-3</v>
      </c>
      <c r="H66" s="5">
        <f t="shared" si="93"/>
        <v>49463.179935027089</v>
      </c>
      <c r="I66" s="5">
        <f t="shared" si="94"/>
        <v>11917.330999950706</v>
      </c>
      <c r="J66" s="5">
        <f t="shared" si="95"/>
        <v>4628.5213621540788</v>
      </c>
      <c r="K66" s="5">
        <f t="shared" si="96"/>
        <v>44472.169180020799</v>
      </c>
      <c r="L66" s="5">
        <f t="shared" si="97"/>
        <v>4407.7039570613297</v>
      </c>
      <c r="M66" s="5">
        <f t="shared" si="98"/>
        <v>1277.5986207300946</v>
      </c>
      <c r="N66" s="15">
        <f t="shared" si="99"/>
        <v>2.4503653247220036E-2</v>
      </c>
      <c r="O66" s="15">
        <f t="shared" si="100"/>
        <v>3.0457270764610023E-2</v>
      </c>
      <c r="P66" s="15">
        <f t="shared" si="101"/>
        <v>2.7826106252134997E-2</v>
      </c>
      <c r="Q66" s="5">
        <f t="shared" si="102"/>
        <v>6246.0158948471189</v>
      </c>
      <c r="R66" s="5">
        <f t="shared" si="103"/>
        <v>6318.6552675861894</v>
      </c>
      <c r="S66" s="5">
        <f t="shared" si="104"/>
        <v>2758.0818337078299</v>
      </c>
      <c r="T66" s="5">
        <f t="shared" si="105"/>
        <v>126.2760684422563</v>
      </c>
      <c r="U66" s="5">
        <f t="shared" si="106"/>
        <v>530.20724754664661</v>
      </c>
      <c r="V66" s="5">
        <f t="shared" si="107"/>
        <v>595.88832326880299</v>
      </c>
      <c r="W66" s="15">
        <f t="shared" si="108"/>
        <v>-1.0734613539272964E-2</v>
      </c>
      <c r="X66" s="15">
        <f t="shared" si="109"/>
        <v>-1.217998157191269E-2</v>
      </c>
      <c r="Y66" s="15">
        <f t="shared" si="110"/>
        <v>-9.7425357312937999E-3</v>
      </c>
      <c r="Z66" s="5">
        <f t="shared" si="131"/>
        <v>12380.795508753023</v>
      </c>
      <c r="AA66" s="5">
        <f t="shared" si="132"/>
        <v>16963.032031665487</v>
      </c>
      <c r="AB66" s="5">
        <f t="shared" si="133"/>
        <v>6851.7374807568804</v>
      </c>
      <c r="AC66" s="16">
        <f t="shared" si="114"/>
        <v>2.2227817240370511</v>
      </c>
      <c r="AD66" s="16">
        <f t="shared" si="115"/>
        <v>2.8839855280950726</v>
      </c>
      <c r="AE66" s="16">
        <f t="shared" si="116"/>
        <v>2.587922206317097</v>
      </c>
      <c r="AF66" s="15">
        <f t="shared" si="117"/>
        <v>-4.0504037456468023E-3</v>
      </c>
      <c r="AG66" s="15">
        <f t="shared" si="118"/>
        <v>2.9673830763510267E-4</v>
      </c>
      <c r="AH66" s="15">
        <f t="shared" si="119"/>
        <v>9.7937136394747881E-3</v>
      </c>
      <c r="AI66" s="1">
        <f t="shared" si="77"/>
        <v>75394.353305312252</v>
      </c>
      <c r="AJ66" s="1">
        <f t="shared" si="78"/>
        <v>17053.511569824164</v>
      </c>
      <c r="AK66" s="1">
        <f t="shared" si="79"/>
        <v>6476.0911221219649</v>
      </c>
      <c r="AL66" s="14">
        <f t="shared" si="120"/>
        <v>18.511746040500022</v>
      </c>
      <c r="AM66" s="14">
        <f t="shared" si="121"/>
        <v>2.9984445664864543</v>
      </c>
      <c r="AN66" s="14">
        <f t="shared" si="122"/>
        <v>1.1310506364465212</v>
      </c>
      <c r="AO66" s="11">
        <f t="shared" si="123"/>
        <v>1.864937215763942E-2</v>
      </c>
      <c r="AP66" s="11">
        <f t="shared" si="124"/>
        <v>2.3493290211373138E-2</v>
      </c>
      <c r="AQ66" s="11">
        <f t="shared" si="125"/>
        <v>2.1311378470832792E-2</v>
      </c>
      <c r="AR66" s="1">
        <f t="shared" si="134"/>
        <v>49463.179935027089</v>
      </c>
      <c r="AS66" s="1">
        <f t="shared" si="129"/>
        <v>11917.330999950706</v>
      </c>
      <c r="AT66" s="1">
        <f t="shared" si="130"/>
        <v>4628.5213621540788</v>
      </c>
      <c r="AU66" s="1">
        <f t="shared" si="83"/>
        <v>9892.6359870054184</v>
      </c>
      <c r="AV66" s="1">
        <f t="shared" si="84"/>
        <v>2383.4661999901414</v>
      </c>
      <c r="AW66" s="1">
        <f t="shared" si="85"/>
        <v>925.70427243081576</v>
      </c>
      <c r="AX66" s="1">
        <f t="shared" si="31"/>
        <v>35577.735344016648</v>
      </c>
      <c r="AY66" s="1">
        <f t="shared" si="5"/>
        <v>3526.1631656490636</v>
      </c>
      <c r="AZ66" s="1">
        <f t="shared" si="6"/>
        <v>1022.0788965840759</v>
      </c>
      <c r="BA66" s="1">
        <f t="shared" si="32"/>
        <v>11655.563072725614</v>
      </c>
      <c r="BB66" s="1">
        <f t="shared" si="33"/>
        <v>22084.13973335503</v>
      </c>
      <c r="BC66" s="1">
        <f t="shared" si="34"/>
        <v>25104.734133470993</v>
      </c>
      <c r="BD66" s="1">
        <f t="shared" si="35"/>
        <v>46106.156093241865</v>
      </c>
      <c r="BE66" s="2">
        <f>economy!BF2</f>
        <v>0.11093932359675128</v>
      </c>
      <c r="BF66" s="2">
        <f>economy!BG2</f>
        <v>5.9028398318995617E-2</v>
      </c>
      <c r="BG66" s="2">
        <f>economy!BH2</f>
        <v>1.7194426871464163E-2</v>
      </c>
      <c r="BH66" s="2">
        <f t="shared" si="7"/>
        <v>6.8865602412640239E-2</v>
      </c>
      <c r="BI66" s="2">
        <f t="shared" si="36"/>
        <v>1.2307533520104696E-3</v>
      </c>
      <c r="BJ66" s="2">
        <f t="shared" si="8"/>
        <v>3.4843518081060045E-4</v>
      </c>
      <c r="BK66" s="2">
        <f t="shared" si="9"/>
        <v>2.9564831543812889E-5</v>
      </c>
      <c r="BL66" s="2">
        <f t="shared" si="10"/>
        <v>60.876974506131589</v>
      </c>
      <c r="BM66" s="2">
        <f t="shared" si="11"/>
        <v>4.1524173817475978</v>
      </c>
      <c r="BN66" s="2">
        <f t="shared" si="12"/>
        <v>0.1368414543690247</v>
      </c>
      <c r="BO66" s="2">
        <f t="shared" si="37"/>
        <v>88.64392794561212</v>
      </c>
      <c r="BP66" s="2">
        <f t="shared" si="38"/>
        <v>8.2940474303323768</v>
      </c>
      <c r="BQ66" s="2">
        <f t="shared" si="39"/>
        <v>2.3230537453626039</v>
      </c>
      <c r="BR66" s="11">
        <f t="shared" si="40"/>
        <v>5.2206803646072747E-2</v>
      </c>
      <c r="BS66" s="17">
        <f t="shared" si="136"/>
        <v>0.75339666031466723</v>
      </c>
      <c r="BT66" s="17">
        <f t="shared" si="137"/>
        <v>0.78352616646845885</v>
      </c>
      <c r="BU66" s="12">
        <f>(BU$3*temperature!$I176+BU$4*temperature!$I176^2+BU$5*temperature!I176^6)*(K66/K$56)^$BW$1</f>
        <v>3.4557297686321324</v>
      </c>
      <c r="BV66" s="12">
        <f>(BV$3*temperature!$I176+BV$4*temperature!$I176^2+BV$5*temperature!J176^6)*(L66/L$56)^$BW$1</f>
        <v>1.7090243516499071</v>
      </c>
      <c r="BW66" s="12">
        <f>(BW$3*temperature!$I176+BW$4*temperature!$I176^2+BW$5*temperature!K176^6)*(M66/M$56)^$BW$1</f>
        <v>0.54484978130796513</v>
      </c>
      <c r="BX66" s="12">
        <f>(BX$3*temperature!$M176+BX$4*temperature!$M176^2+BX$5*temperature!$M176^6)*(K66/K$56)^$BW$1</f>
        <v>3.4557301804950891</v>
      </c>
      <c r="BY66" s="12">
        <f>(BY$3*temperature!$M176+BY$4*temperature!$M176^2+BY$5*temperature!$M176^6)*(L66/L$56)^$BW$1</f>
        <v>1.7090240950695825</v>
      </c>
      <c r="BZ66" s="12">
        <f>(BZ$3*temperature!$M176+BZ$4*temperature!$M176^2+BZ$5*temperature!$M176^6)*(M66/M$56)^$BW$1</f>
        <v>0.54484908908075769</v>
      </c>
      <c r="CA66" s="18">
        <f t="shared" si="13"/>
        <v>4.1186295662853922E-7</v>
      </c>
      <c r="CB66" s="18">
        <f t="shared" si="14"/>
        <v>-2.5658032454245472E-7</v>
      </c>
      <c r="CC66" s="18">
        <f t="shared" si="15"/>
        <v>-6.9222720744388511E-7</v>
      </c>
      <c r="CD66" s="18">
        <f t="shared" si="16"/>
        <v>1.4110310459524201E-4</v>
      </c>
      <c r="CE66" s="18">
        <f t="shared" si="17"/>
        <v>1.063066077620865E-4</v>
      </c>
      <c r="CF66" s="18">
        <f t="shared" si="18"/>
        <v>1.1055797462030795E-4</v>
      </c>
    </row>
    <row r="67" spans="1:84" x14ac:dyDescent="0.3">
      <c r="A67" s="2">
        <f t="shared" si="86"/>
        <v>2021</v>
      </c>
      <c r="B67" s="5">
        <f t="shared" si="87"/>
        <v>1114.8265844100149</v>
      </c>
      <c r="C67" s="5">
        <f t="shared" si="88"/>
        <v>2716.19647905076</v>
      </c>
      <c r="D67" s="5">
        <f t="shared" si="89"/>
        <v>3656.8744108542464</v>
      </c>
      <c r="E67" s="15">
        <f t="shared" si="90"/>
        <v>2.3366175282635636E-3</v>
      </c>
      <c r="F67" s="15">
        <f t="shared" si="91"/>
        <v>4.6032932136906863E-3</v>
      </c>
      <c r="G67" s="15">
        <f t="shared" si="92"/>
        <v>9.397459346766621E-3</v>
      </c>
      <c r="H67" s="5">
        <f t="shared" si="93"/>
        <v>50761.374546985528</v>
      </c>
      <c r="I67" s="5">
        <f t="shared" si="94"/>
        <v>12331.351227982137</v>
      </c>
      <c r="J67" s="5">
        <f t="shared" si="95"/>
        <v>4800.6416531892446</v>
      </c>
      <c r="K67" s="5">
        <f t="shared" si="96"/>
        <v>45532.978184090673</v>
      </c>
      <c r="L67" s="5">
        <f t="shared" si="97"/>
        <v>4539.9334411521013</v>
      </c>
      <c r="M67" s="5">
        <f t="shared" si="98"/>
        <v>1312.7718138036396</v>
      </c>
      <c r="N67" s="15">
        <f t="shared" si="99"/>
        <v>2.3853322732601212E-2</v>
      </c>
      <c r="O67" s="15">
        <f t="shared" si="100"/>
        <v>2.999962914454235E-2</v>
      </c>
      <c r="P67" s="15">
        <f t="shared" si="101"/>
        <v>2.7530706829853147E-2</v>
      </c>
      <c r="Q67" s="5">
        <f t="shared" si="102"/>
        <v>6341.1385047428821</v>
      </c>
      <c r="R67" s="5">
        <f t="shared" si="103"/>
        <v>6458.5369811651772</v>
      </c>
      <c r="S67" s="5">
        <f t="shared" si="104"/>
        <v>2832.7763564890097</v>
      </c>
      <c r="T67" s="5">
        <f t="shared" si="105"/>
        <v>124.9205436482699</v>
      </c>
      <c r="U67" s="5">
        <f t="shared" si="106"/>
        <v>523.74933304223396</v>
      </c>
      <c r="V67" s="5">
        <f t="shared" si="107"/>
        <v>590.08285998749591</v>
      </c>
      <c r="W67" s="15">
        <f t="shared" si="108"/>
        <v>-1.0734613539272964E-2</v>
      </c>
      <c r="X67" s="15">
        <f t="shared" si="109"/>
        <v>-1.217998157191269E-2</v>
      </c>
      <c r="Y67" s="15">
        <f t="shared" si="110"/>
        <v>-9.7425357312937999E-3</v>
      </c>
      <c r="Z67" s="5">
        <f t="shared" si="131"/>
        <v>12293.305203295355</v>
      </c>
      <c r="AA67" s="5">
        <f t="shared" si="132"/>
        <v>17152.329381459425</v>
      </c>
      <c r="AB67" s="5">
        <f t="shared" si="133"/>
        <v>7083.6751748314373</v>
      </c>
      <c r="AC67" s="16">
        <f t="shared" si="114"/>
        <v>2.2137785606162561</v>
      </c>
      <c r="AD67" s="16">
        <f t="shared" si="115"/>
        <v>2.8848413170799239</v>
      </c>
      <c r="AE67" s="16">
        <f t="shared" si="116"/>
        <v>2.6132675753270043</v>
      </c>
      <c r="AF67" s="15">
        <f t="shared" si="117"/>
        <v>-4.0504037456468023E-3</v>
      </c>
      <c r="AG67" s="15">
        <f t="shared" si="118"/>
        <v>2.9673830763510267E-4</v>
      </c>
      <c r="AH67" s="15">
        <f t="shared" si="119"/>
        <v>9.7937136394747881E-3</v>
      </c>
      <c r="AI67" s="1">
        <f t="shared" si="77"/>
        <v>77747.553961786442</v>
      </c>
      <c r="AJ67" s="1">
        <f t="shared" si="78"/>
        <v>17731.626612831889</v>
      </c>
      <c r="AK67" s="1">
        <f t="shared" si="79"/>
        <v>6754.1862823405845</v>
      </c>
      <c r="AL67" s="14">
        <f t="shared" si="120"/>
        <v>18.853526157285042</v>
      </c>
      <c r="AM67" s="14">
        <f t="shared" si="121"/>
        <v>3.0681834615858041</v>
      </c>
      <c r="AN67" s="14">
        <f t="shared" si="122"/>
        <v>1.1549138421476792</v>
      </c>
      <c r="AO67" s="11">
        <f t="shared" si="123"/>
        <v>1.8462878436063025E-2</v>
      </c>
      <c r="AP67" s="11">
        <f t="shared" si="124"/>
        <v>2.3258357309259407E-2</v>
      </c>
      <c r="AQ67" s="11">
        <f t="shared" si="125"/>
        <v>2.1098264686124465E-2</v>
      </c>
      <c r="AR67" s="1">
        <f t="shared" si="134"/>
        <v>50761.374546985528</v>
      </c>
      <c r="AS67" s="1">
        <f t="shared" si="129"/>
        <v>12331.351227982137</v>
      </c>
      <c r="AT67" s="1">
        <f t="shared" si="130"/>
        <v>4800.6416531892446</v>
      </c>
      <c r="AU67" s="1">
        <f t="shared" si="83"/>
        <v>10152.274909397107</v>
      </c>
      <c r="AV67" s="1">
        <f t="shared" si="84"/>
        <v>2466.2702455964277</v>
      </c>
      <c r="AW67" s="1">
        <f t="shared" si="85"/>
        <v>960.12833063784899</v>
      </c>
      <c r="AX67" s="1">
        <f t="shared" si="31"/>
        <v>36426.382547272537</v>
      </c>
      <c r="AY67" s="1">
        <f t="shared" si="5"/>
        <v>3631.9467529216804</v>
      </c>
      <c r="AZ67" s="1">
        <f t="shared" si="6"/>
        <v>1050.2174510429113</v>
      </c>
      <c r="BA67" s="1">
        <f t="shared" si="32"/>
        <v>11709.077781404469</v>
      </c>
      <c r="BB67" s="1">
        <f t="shared" si="33"/>
        <v>22266.086040516067</v>
      </c>
      <c r="BC67" s="1">
        <f t="shared" si="34"/>
        <v>25439.97026550593</v>
      </c>
      <c r="BD67" s="1">
        <f t="shared" si="35"/>
        <v>44336.487849267338</v>
      </c>
      <c r="BE67" s="2">
        <f t="shared" ref="BE67:BG70" si="138">BE66</f>
        <v>0.11093932359675128</v>
      </c>
      <c r="BF67" s="2">
        <f t="shared" si="138"/>
        <v>5.9028398318995617E-2</v>
      </c>
      <c r="BG67" s="2">
        <f t="shared" si="138"/>
        <v>1.7194426871464163E-2</v>
      </c>
      <c r="BH67" s="2">
        <f t="shared" si="7"/>
        <v>6.8385776957329253E-2</v>
      </c>
      <c r="BI67" s="2">
        <f t="shared" si="36"/>
        <v>1.2307533520104696E-3</v>
      </c>
      <c r="BJ67" s="2">
        <f t="shared" si="8"/>
        <v>3.4843518081060045E-4</v>
      </c>
      <c r="BK67" s="2">
        <f t="shared" si="9"/>
        <v>2.9564831543812889E-5</v>
      </c>
      <c r="BL67" s="2">
        <f t="shared" si="10"/>
        <v>62.474731876361375</v>
      </c>
      <c r="BM67" s="2">
        <f t="shared" si="11"/>
        <v>4.2966765947609762</v>
      </c>
      <c r="BN67" s="2">
        <f t="shared" si="12"/>
        <v>0.14193016177875142</v>
      </c>
      <c r="BO67" s="2">
        <f t="shared" si="37"/>
        <v>91.617875973246882</v>
      </c>
      <c r="BP67" s="2">
        <f t="shared" si="38"/>
        <v>8.4874759096403416</v>
      </c>
      <c r="BQ67" s="2">
        <f t="shared" si="39"/>
        <v>2.3305496032666833</v>
      </c>
      <c r="BR67" s="11">
        <f t="shared" si="40"/>
        <v>5.1803509777977846E-2</v>
      </c>
      <c r="BS67" s="17">
        <f t="shared" si="136"/>
        <v>0.71601576582095994</v>
      </c>
      <c r="BT67" s="17">
        <f t="shared" si="137"/>
        <v>0.74621539663662739</v>
      </c>
      <c r="BU67" s="12">
        <f>(BU$3*temperature!$I177+BU$4*temperature!$I177^2+BU$5*temperature!I177^6)*(K67/K$56)^$BW$1</f>
        <v>3.4470628432893089</v>
      </c>
      <c r="BV67" s="12">
        <f>(BV$3*temperature!$I177+BV$4*temperature!$I177^2+BV$5*temperature!J177^6)*(L67/L$56)^$BW$1</f>
        <v>1.6874003638937645</v>
      </c>
      <c r="BW67" s="12">
        <f>(BW$3*temperature!$I177+BW$4*temperature!$I177^2+BW$5*temperature!K177^6)*(M67/M$56)^$BW$1</f>
        <v>0.51865322267001412</v>
      </c>
      <c r="BX67" s="12">
        <f>(BX$3*temperature!$M177+BX$4*temperature!$M177^2+BX$5*temperature!$M177^6)*(K67/K$56)^$BW$1</f>
        <v>3.4470632194096162</v>
      </c>
      <c r="BY67" s="12">
        <f>(BY$3*temperature!$M177+BY$4*temperature!$M177^2+BY$5*temperature!$M177^6)*(L67/L$56)^$BW$1</f>
        <v>1.6873999984189831</v>
      </c>
      <c r="BZ67" s="12">
        <f>(BZ$3*temperature!$M177+BZ$4*temperature!$M177^2+BZ$5*temperature!$M177^6)*(M67/M$56)^$BW$1</f>
        <v>0.51865237460890568</v>
      </c>
      <c r="CA67" s="18">
        <f t="shared" si="13"/>
        <v>3.7612030734379687E-7</v>
      </c>
      <c r="CB67" s="18">
        <f t="shared" si="14"/>
        <v>-3.6547478132753497E-7</v>
      </c>
      <c r="CC67" s="18">
        <f t="shared" si="15"/>
        <v>-8.4806110844937166E-7</v>
      </c>
      <c r="CD67" s="18">
        <f t="shared" si="16"/>
        <v>1.0514348420614087E-4</v>
      </c>
      <c r="CE67" s="18">
        <f t="shared" si="17"/>
        <v>7.5284392364943968E-5</v>
      </c>
      <c r="CF67" s="18">
        <f t="shared" si="18"/>
        <v>7.8459686770642378E-5</v>
      </c>
    </row>
    <row r="68" spans="1:84" x14ac:dyDescent="0.3">
      <c r="A68" s="2">
        <f t="shared" si="86"/>
        <v>2022</v>
      </c>
      <c r="B68" s="5">
        <f t="shared" si="87"/>
        <v>1117.3012615812161</v>
      </c>
      <c r="C68" s="5">
        <f t="shared" si="88"/>
        <v>2728.0747554288719</v>
      </c>
      <c r="D68" s="5">
        <f t="shared" si="89"/>
        <v>3689.5214730358684</v>
      </c>
      <c r="E68" s="15">
        <f t="shared" si="90"/>
        <v>2.2197866518503854E-3</v>
      </c>
      <c r="F68" s="15">
        <f t="shared" si="91"/>
        <v>4.3731285530061517E-3</v>
      </c>
      <c r="G68" s="15">
        <f t="shared" si="92"/>
        <v>8.9275863794282904E-3</v>
      </c>
      <c r="H68" s="5">
        <f t="shared" si="93"/>
        <v>52089.493305431373</v>
      </c>
      <c r="I68" s="5">
        <f t="shared" si="94"/>
        <v>12754.148416894881</v>
      </c>
      <c r="J68" s="5">
        <f t="shared" si="95"/>
        <v>4975.5169585593912</v>
      </c>
      <c r="K68" s="5">
        <f t="shared" si="96"/>
        <v>46620.81311150924</v>
      </c>
      <c r="L68" s="5">
        <f t="shared" si="97"/>
        <v>4675.1462332599613</v>
      </c>
      <c r="M68" s="5">
        <f t="shared" si="98"/>
        <v>1348.5534628059395</v>
      </c>
      <c r="N68" s="15">
        <f t="shared" si="99"/>
        <v>2.3891143755640831E-2</v>
      </c>
      <c r="O68" s="15">
        <f t="shared" si="100"/>
        <v>2.9782989962413797E-2</v>
      </c>
      <c r="P68" s="15">
        <f t="shared" si="101"/>
        <v>2.7256564031966635E-2</v>
      </c>
      <c r="Q68" s="5">
        <f t="shared" si="102"/>
        <v>6437.197178425834</v>
      </c>
      <c r="R68" s="5">
        <f t="shared" si="103"/>
        <v>6598.6147334362713</v>
      </c>
      <c r="S68" s="5">
        <f t="shared" si="104"/>
        <v>2907.3635107226555</v>
      </c>
      <c r="T68" s="5">
        <f t="shared" si="105"/>
        <v>123.57956988908984</v>
      </c>
      <c r="U68" s="5">
        <f t="shared" si="106"/>
        <v>517.37007581747798</v>
      </c>
      <c r="V68" s="5">
        <f t="shared" si="107"/>
        <v>584.3339566396437</v>
      </c>
      <c r="W68" s="15">
        <f t="shared" si="108"/>
        <v>-1.0734613539272964E-2</v>
      </c>
      <c r="X68" s="15">
        <f t="shared" si="109"/>
        <v>-1.217998157191269E-2</v>
      </c>
      <c r="Y68" s="15">
        <f t="shared" si="110"/>
        <v>-9.7425357312937999E-3</v>
      </c>
      <c r="Z68" s="5">
        <f t="shared" si="131"/>
        <v>12429.972790233542</v>
      </c>
      <c r="AA68" s="5">
        <f t="shared" si="132"/>
        <v>17537.248241876801</v>
      </c>
      <c r="AB68" s="5">
        <f t="shared" si="133"/>
        <v>7346.7699694875328</v>
      </c>
      <c r="AC68" s="16">
        <f t="shared" si="114"/>
        <v>2.2048118636423033</v>
      </c>
      <c r="AD68" s="16">
        <f t="shared" si="115"/>
        <v>2.8856973600101501</v>
      </c>
      <c r="AE68" s="16">
        <f t="shared" si="116"/>
        <v>2.6388611696230817</v>
      </c>
      <c r="AF68" s="15">
        <f t="shared" si="117"/>
        <v>-4.0504037456468023E-3</v>
      </c>
      <c r="AG68" s="15">
        <f t="shared" si="118"/>
        <v>2.9673830763510267E-4</v>
      </c>
      <c r="AH68" s="15">
        <f t="shared" si="119"/>
        <v>9.7937136394747881E-3</v>
      </c>
      <c r="AI68" s="1">
        <f t="shared" si="77"/>
        <v>80125.073475004901</v>
      </c>
      <c r="AJ68" s="1">
        <f t="shared" si="78"/>
        <v>18424.734197145128</v>
      </c>
      <c r="AK68" s="1">
        <f t="shared" si="79"/>
        <v>7038.8959847443757</v>
      </c>
      <c r="AL68" s="14">
        <f t="shared" si="120"/>
        <v>19.198135615202801</v>
      </c>
      <c r="AM68" s="14">
        <f t="shared" si="121"/>
        <v>3.1388307597533278</v>
      </c>
      <c r="AN68" s="14">
        <f t="shared" si="122"/>
        <v>1.1790368532996669</v>
      </c>
      <c r="AO68" s="11">
        <f t="shared" si="123"/>
        <v>1.8278249651702393E-2</v>
      </c>
      <c r="AP68" s="11">
        <f t="shared" si="124"/>
        <v>2.3025773736166811E-2</v>
      </c>
      <c r="AQ68" s="11">
        <f t="shared" si="125"/>
        <v>2.0887282039263221E-2</v>
      </c>
      <c r="AR68" s="1">
        <f t="shared" si="134"/>
        <v>52089.493305431373</v>
      </c>
      <c r="AS68" s="1">
        <f t="shared" si="129"/>
        <v>12754.148416894881</v>
      </c>
      <c r="AT68" s="1">
        <f t="shared" si="130"/>
        <v>4975.5169585593912</v>
      </c>
      <c r="AU68" s="1">
        <f t="shared" si="83"/>
        <v>10417.898661086276</v>
      </c>
      <c r="AV68" s="1">
        <f t="shared" si="84"/>
        <v>2550.8296833789764</v>
      </c>
      <c r="AW68" s="1">
        <f t="shared" si="85"/>
        <v>995.10339171187832</v>
      </c>
      <c r="AX68" s="1">
        <f t="shared" si="31"/>
        <v>37296.650489207386</v>
      </c>
      <c r="AY68" s="1">
        <f t="shared" si="5"/>
        <v>3740.1169866079695</v>
      </c>
      <c r="AZ68" s="1">
        <f t="shared" si="6"/>
        <v>1078.8427702447516</v>
      </c>
      <c r="BA68" s="1">
        <f t="shared" si="32"/>
        <v>11761.449160137265</v>
      </c>
      <c r="BB68" s="1">
        <f t="shared" si="33"/>
        <v>22443.522282465543</v>
      </c>
      <c r="BC68" s="1">
        <f t="shared" si="34"/>
        <v>25766.305371013626</v>
      </c>
      <c r="BD68" s="1">
        <f t="shared" si="35"/>
        <v>42620.466775502631</v>
      </c>
      <c r="BE68" s="2">
        <f t="shared" si="138"/>
        <v>0.11093932359675128</v>
      </c>
      <c r="BF68" s="2">
        <f t="shared" si="138"/>
        <v>5.9028398318995617E-2</v>
      </c>
      <c r="BG68" s="2">
        <f t="shared" si="138"/>
        <v>1.7194426871464163E-2</v>
      </c>
      <c r="BH68" s="2">
        <f t="shared" si="7"/>
        <v>6.8084165727224796E-2</v>
      </c>
      <c r="BI68" s="2">
        <f t="shared" si="36"/>
        <v>1.2307533520104696E-3</v>
      </c>
      <c r="BJ68" s="2">
        <f t="shared" si="8"/>
        <v>3.4843518081060045E-4</v>
      </c>
      <c r="BK68" s="2">
        <f t="shared" si="9"/>
        <v>2.9564831543812889E-5</v>
      </c>
      <c r="BL68" s="2">
        <f t="shared" si="10"/>
        <v>64.109318490186581</v>
      </c>
      <c r="BM68" s="2">
        <f t="shared" si="11"/>
        <v>4.4439940097260013</v>
      </c>
      <c r="BN68" s="2">
        <f t="shared" si="12"/>
        <v>0.14710032072319265</v>
      </c>
      <c r="BO68" s="2">
        <f t="shared" si="37"/>
        <v>92.981267961303189</v>
      </c>
      <c r="BP68" s="2">
        <f t="shared" si="38"/>
        <v>8.5858048262592117</v>
      </c>
      <c r="BQ68" s="2">
        <f t="shared" si="39"/>
        <v>2.3289462674614487</v>
      </c>
      <c r="BR68" s="11">
        <f t="shared" si="40"/>
        <v>5.1950363966635854E-2</v>
      </c>
      <c r="BS68" s="17">
        <f t="shared" si="136"/>
        <v>0.68075050060643139</v>
      </c>
      <c r="BT68" s="17">
        <f t="shared" si="137"/>
        <v>0.71068133013012125</v>
      </c>
      <c r="BU68" s="12">
        <f>(BU$3*temperature!$I178+BU$4*temperature!$I178^2+BU$5*temperature!I178^6)*(K68/K$56)^$BW$1</f>
        <v>3.4357940765234352</v>
      </c>
      <c r="BV68" s="12">
        <f>(BV$3*temperature!$I178+BV$4*temperature!$I178^2+BV$5*temperature!J178^6)*(L68/L$56)^$BW$1</f>
        <v>1.6640050884494531</v>
      </c>
      <c r="BW68" s="12">
        <f>(BW$3*temperature!$I178+BW$4*temperature!$I178^2+BW$5*temperature!K178^6)*(M68/M$56)^$BW$1</f>
        <v>0.49105692644453175</v>
      </c>
      <c r="BX68" s="12">
        <f>(BX$3*temperature!$M178+BX$4*temperature!$M178^2+BX$5*temperature!$M178^6)*(K68/K$56)^$BW$1</f>
        <v>3.4357943871714722</v>
      </c>
      <c r="BY68" s="12">
        <f>(BY$3*temperature!$M178+BY$4*temperature!$M178^2+BY$5*temperature!$M178^6)*(L68/L$56)^$BW$1</f>
        <v>1.6640045995879891</v>
      </c>
      <c r="BZ68" s="12">
        <f>(BZ$3*temperature!$M178+BZ$4*temperature!$M178^2+BZ$5*temperature!$M178^6)*(M68/M$56)^$BW$1</f>
        <v>0.49105591786061503</v>
      </c>
      <c r="CA68" s="18">
        <f t="shared" si="13"/>
        <v>3.1064803707181454E-7</v>
      </c>
      <c r="CB68" s="18">
        <f t="shared" si="14"/>
        <v>-4.8886146397641994E-7</v>
      </c>
      <c r="CC68" s="18">
        <f t="shared" si="15"/>
        <v>-1.0085839167173205E-6</v>
      </c>
      <c r="CD68" s="18">
        <f t="shared" si="16"/>
        <v>4.9282607987846307E-5</v>
      </c>
      <c r="CE68" s="18">
        <f t="shared" si="17"/>
        <v>3.3549160058916886E-5</v>
      </c>
      <c r="CF68" s="18">
        <f t="shared" si="18"/>
        <v>3.5024229397083952E-5</v>
      </c>
    </row>
    <row r="69" spans="1:84" x14ac:dyDescent="0.3">
      <c r="A69" s="2">
        <f t="shared" si="86"/>
        <v>2023</v>
      </c>
      <c r="B69" s="5">
        <f t="shared" si="87"/>
        <v>1119.657423486442</v>
      </c>
      <c r="C69" s="5">
        <f t="shared" si="88"/>
        <v>2739.4084659561881</v>
      </c>
      <c r="D69" s="5">
        <f t="shared" si="89"/>
        <v>3720.813068602688</v>
      </c>
      <c r="E69" s="15">
        <f t="shared" si="90"/>
        <v>2.1087973192578662E-3</v>
      </c>
      <c r="F69" s="15">
        <f t="shared" si="91"/>
        <v>4.154472125355844E-3</v>
      </c>
      <c r="G69" s="15">
        <f t="shared" si="92"/>
        <v>8.4812070604568749E-3</v>
      </c>
      <c r="H69" s="5">
        <f t="shared" si="93"/>
        <v>53430.881446225678</v>
      </c>
      <c r="I69" s="5">
        <f t="shared" si="94"/>
        <v>13184.313397521382</v>
      </c>
      <c r="J69" s="5">
        <f t="shared" si="95"/>
        <v>5153.0377278719643</v>
      </c>
      <c r="K69" s="5">
        <f t="shared" si="96"/>
        <v>47720.740581391481</v>
      </c>
      <c r="L69" s="5">
        <f t="shared" si="97"/>
        <v>4812.8322451246449</v>
      </c>
      <c r="M69" s="5">
        <f t="shared" si="98"/>
        <v>1384.922497546251</v>
      </c>
      <c r="N69" s="15">
        <f t="shared" si="99"/>
        <v>2.3593056329828332E-2</v>
      </c>
      <c r="O69" s="15">
        <f t="shared" si="100"/>
        <v>2.9450632128928289E-2</v>
      </c>
      <c r="P69" s="15">
        <f t="shared" si="101"/>
        <v>2.696892317835009E-2</v>
      </c>
      <c r="Q69" s="5">
        <f t="shared" si="102"/>
        <v>6532.0850666963925</v>
      </c>
      <c r="R69" s="5">
        <f t="shared" si="103"/>
        <v>6738.0875066532326</v>
      </c>
      <c r="S69" s="5">
        <f t="shared" si="104"/>
        <v>2981.7592243510508</v>
      </c>
      <c r="T69" s="5">
        <f t="shared" si="105"/>
        <v>122.25299096498088</v>
      </c>
      <c r="U69" s="5">
        <f t="shared" si="106"/>
        <v>511.06851782816204</v>
      </c>
      <c r="V69" s="5">
        <f t="shared" si="107"/>
        <v>578.64106218807365</v>
      </c>
      <c r="W69" s="15">
        <f t="shared" si="108"/>
        <v>-1.0734613539272964E-2</v>
      </c>
      <c r="X69" s="15">
        <f t="shared" si="109"/>
        <v>-1.217998157191269E-2</v>
      </c>
      <c r="Y69" s="15">
        <f t="shared" si="110"/>
        <v>-9.7425357312937999E-3</v>
      </c>
      <c r="Z69" s="5">
        <f t="shared" si="131"/>
        <v>12567.159029224173</v>
      </c>
      <c r="AA69" s="5">
        <f t="shared" si="132"/>
        <v>17922.926505749525</v>
      </c>
      <c r="AB69" s="5">
        <f t="shared" si="133"/>
        <v>7614.0574845265928</v>
      </c>
      <c r="AC69" s="16">
        <f t="shared" si="114"/>
        <v>2.19588148541136</v>
      </c>
      <c r="AD69" s="16">
        <f t="shared" si="115"/>
        <v>2.8865536569611066</v>
      </c>
      <c r="AE69" s="16">
        <f t="shared" si="116"/>
        <v>2.6647054202526999</v>
      </c>
      <c r="AF69" s="15">
        <f t="shared" si="117"/>
        <v>-4.0504037456468023E-3</v>
      </c>
      <c r="AG69" s="15">
        <f t="shared" si="118"/>
        <v>2.9673830763510267E-4</v>
      </c>
      <c r="AH69" s="15">
        <f t="shared" si="119"/>
        <v>9.7937136394747881E-3</v>
      </c>
      <c r="AI69" s="1">
        <f t="shared" si="77"/>
        <v>82530.464788590689</v>
      </c>
      <c r="AJ69" s="1">
        <f t="shared" si="78"/>
        <v>19133.090460809592</v>
      </c>
      <c r="AK69" s="1">
        <f t="shared" si="79"/>
        <v>7330.1097779818165</v>
      </c>
      <c r="AL69" s="14">
        <f t="shared" si="120"/>
        <v>19.545534847668499</v>
      </c>
      <c r="AM69" s="14">
        <f t="shared" si="121"/>
        <v>3.2103820265548264</v>
      </c>
      <c r="AN69" s="14">
        <f t="shared" si="122"/>
        <v>1.2034174598363268</v>
      </c>
      <c r="AO69" s="11">
        <f t="shared" si="123"/>
        <v>1.8095467155185369E-2</v>
      </c>
      <c r="AP69" s="11">
        <f t="shared" si="124"/>
        <v>2.2795515998805142E-2</v>
      </c>
      <c r="AQ69" s="11">
        <f t="shared" si="125"/>
        <v>2.067840921887059E-2</v>
      </c>
      <c r="AR69" s="1">
        <f t="shared" si="134"/>
        <v>53430.881446225678</v>
      </c>
      <c r="AS69" s="1">
        <f t="shared" si="129"/>
        <v>13184.313397521382</v>
      </c>
      <c r="AT69" s="1">
        <f t="shared" si="130"/>
        <v>5153.0377278719643</v>
      </c>
      <c r="AU69" s="1">
        <f t="shared" si="83"/>
        <v>10686.176289245137</v>
      </c>
      <c r="AV69" s="1">
        <f t="shared" si="84"/>
        <v>2636.8626795042765</v>
      </c>
      <c r="AW69" s="1">
        <f t="shared" si="85"/>
        <v>1030.6075455743928</v>
      </c>
      <c r="AX69" s="1">
        <f t="shared" si="31"/>
        <v>38176.592465113179</v>
      </c>
      <c r="AY69" s="1">
        <f t="shared" si="5"/>
        <v>3850.2657960997167</v>
      </c>
      <c r="AZ69" s="1">
        <f t="shared" si="6"/>
        <v>1107.9379980370006</v>
      </c>
      <c r="BA69" s="1">
        <f t="shared" si="32"/>
        <v>11812.361010747827</v>
      </c>
      <c r="BB69" s="1">
        <f t="shared" si="33"/>
        <v>22616.275403788732</v>
      </c>
      <c r="BC69" s="1">
        <f t="shared" si="34"/>
        <v>26083.851794098053</v>
      </c>
      <c r="BD69" s="1">
        <f t="shared" si="35"/>
        <v>40957.233913900687</v>
      </c>
      <c r="BE69" s="2">
        <f t="shared" si="138"/>
        <v>0.11093932359675128</v>
      </c>
      <c r="BF69" s="2">
        <f t="shared" si="138"/>
        <v>5.9028398318995617E-2</v>
      </c>
      <c r="BG69" s="2">
        <f t="shared" si="138"/>
        <v>1.7194426871464163E-2</v>
      </c>
      <c r="BH69" s="2">
        <f t="shared" si="7"/>
        <v>6.778982328376465E-2</v>
      </c>
      <c r="BI69" s="2">
        <f t="shared" si="36"/>
        <v>1.2307533520104696E-3</v>
      </c>
      <c r="BJ69" s="2">
        <f t="shared" si="8"/>
        <v>3.4843518081060045E-4</v>
      </c>
      <c r="BK69" s="2">
        <f t="shared" si="9"/>
        <v>2.9564831543812889E-5</v>
      </c>
      <c r="BL69" s="2">
        <f t="shared" si="10"/>
        <v>65.760236440816257</v>
      </c>
      <c r="BM69" s="2">
        <f t="shared" si="11"/>
        <v>4.5938786225289849</v>
      </c>
      <c r="BN69" s="2">
        <f t="shared" si="12"/>
        <v>0.15234869236344695</v>
      </c>
      <c r="BO69" s="2">
        <f t="shared" si="37"/>
        <v>94.334540257479688</v>
      </c>
      <c r="BP69" s="2">
        <f t="shared" si="38"/>
        <v>8.6843954031916262</v>
      </c>
      <c r="BQ69" s="2">
        <f t="shared" si="39"/>
        <v>2.3273669934289787</v>
      </c>
      <c r="BR69" s="11">
        <f t="shared" si="40"/>
        <v>5.1816044137867417E-2</v>
      </c>
      <c r="BS69" s="17">
        <f t="shared" si="136"/>
        <v>0.64713176963929675</v>
      </c>
      <c r="BT69" s="17">
        <f t="shared" si="137"/>
        <v>0.67683936202868689</v>
      </c>
      <c r="BU69" s="12">
        <f>(BU$3*temperature!$I179+BU$4*temperature!$I179^2+BU$5*temperature!I179^6)*(K69/K$56)^$BW$1</f>
        <v>3.4221474803197758</v>
      </c>
      <c r="BV69" s="12">
        <f>(BV$3*temperature!$I179+BV$4*temperature!$I179^2+BV$5*temperature!J179^6)*(L69/L$56)^$BW$1</f>
        <v>1.6388445857336629</v>
      </c>
      <c r="BW69" s="12">
        <f>(BW$3*temperature!$I179+BW$4*temperature!$I179^2+BW$5*temperature!K179^6)*(M69/M$56)^$BW$1</f>
        <v>0.46202451939794159</v>
      </c>
      <c r="BX69" s="12">
        <f>(BX$3*temperature!$M179+BX$4*temperature!$M179^2+BX$5*temperature!$M179^6)*(K69/K$56)^$BW$1</f>
        <v>3.4221476986282973</v>
      </c>
      <c r="BY69" s="12">
        <f>(BY$3*temperature!$M179+BY$4*temperature!$M179^2+BY$5*temperature!$M179^6)*(L69/L$56)^$BW$1</f>
        <v>1.6388439605127412</v>
      </c>
      <c r="BZ69" s="12">
        <f>(BZ$3*temperature!$M179+BZ$4*temperature!$M179^2+BZ$5*temperature!$M179^6)*(M69/M$56)^$BW$1</f>
        <v>0.46202334617965984</v>
      </c>
      <c r="CA69" s="18">
        <f t="shared" si="13"/>
        <v>2.183085214824132E-7</v>
      </c>
      <c r="CB69" s="18">
        <f t="shared" si="14"/>
        <v>-6.2522092170169685E-7</v>
      </c>
      <c r="CC69" s="18">
        <f t="shared" si="15"/>
        <v>-1.1732182817469905E-6</v>
      </c>
      <c r="CD69" s="18">
        <f t="shared" si="16"/>
        <v>-2.6243299132460802E-5</v>
      </c>
      <c r="CE69" s="18">
        <f t="shared" si="17"/>
        <v>-1.6982872608762779E-5</v>
      </c>
      <c r="CF69" s="18">
        <f t="shared" si="18"/>
        <v>-1.776249784234276E-5</v>
      </c>
    </row>
    <row r="70" spans="1:84" x14ac:dyDescent="0.3">
      <c r="A70" s="2">
        <f t="shared" si="86"/>
        <v>2024</v>
      </c>
      <c r="B70" s="5">
        <f t="shared" si="87"/>
        <v>1121.9004975309206</v>
      </c>
      <c r="C70" s="5">
        <f t="shared" si="88"/>
        <v>2750.2202222623778</v>
      </c>
      <c r="D70" s="5">
        <f t="shared" si="89"/>
        <v>3750.7922053673574</v>
      </c>
      <c r="E70" s="15">
        <f t="shared" si="90"/>
        <v>2.0033574532949726E-3</v>
      </c>
      <c r="F70" s="15">
        <f t="shared" si="91"/>
        <v>3.946748519088052E-3</v>
      </c>
      <c r="G70" s="15">
        <f t="shared" si="92"/>
        <v>8.0571467074340309E-3</v>
      </c>
      <c r="H70" s="5">
        <f t="shared" si="93"/>
        <v>54785.462703720274</v>
      </c>
      <c r="I70" s="5">
        <f t="shared" si="94"/>
        <v>13621.805795198823</v>
      </c>
      <c r="J70" s="5">
        <f t="shared" si="95"/>
        <v>5333.1473535823479</v>
      </c>
      <c r="K70" s="5">
        <f t="shared" si="96"/>
        <v>48832.728770770816</v>
      </c>
      <c r="L70" s="5">
        <f t="shared" si="97"/>
        <v>4952.9872862302254</v>
      </c>
      <c r="M70" s="5">
        <f t="shared" si="98"/>
        <v>1421.8722503343831</v>
      </c>
      <c r="N70" s="15">
        <f t="shared" si="99"/>
        <v>2.330198936210448E-2</v>
      </c>
      <c r="O70" s="15">
        <f t="shared" si="100"/>
        <v>2.9121114962516348E-2</v>
      </c>
      <c r="P70" s="15">
        <f t="shared" si="101"/>
        <v>2.6680014840973598E-2</v>
      </c>
      <c r="Q70" s="5">
        <f t="shared" si="102"/>
        <v>6625.7895988462287</v>
      </c>
      <c r="R70" s="5">
        <f t="shared" si="103"/>
        <v>6876.8830113133408</v>
      </c>
      <c r="S70" s="5">
        <f t="shared" si="104"/>
        <v>3055.9127980693333</v>
      </c>
      <c r="T70" s="5">
        <f t="shared" si="105"/>
        <v>120.94065235295159</v>
      </c>
      <c r="U70" s="5">
        <f t="shared" si="106"/>
        <v>504.84371269903028</v>
      </c>
      <c r="V70" s="5">
        <f t="shared" si="107"/>
        <v>573.00363096411252</v>
      </c>
      <c r="W70" s="15">
        <f t="shared" si="108"/>
        <v>-1.0734613539272964E-2</v>
      </c>
      <c r="X70" s="15">
        <f t="shared" si="109"/>
        <v>-1.217998157191269E-2</v>
      </c>
      <c r="Y70" s="15">
        <f t="shared" si="110"/>
        <v>-9.7425357312937999E-3</v>
      </c>
      <c r="Z70" s="5">
        <f t="shared" si="131"/>
        <v>12700.753592157862</v>
      </c>
      <c r="AA70" s="5">
        <f t="shared" si="132"/>
        <v>18307.188405884011</v>
      </c>
      <c r="AB70" s="5">
        <f t="shared" si="133"/>
        <v>7885.3695238991841</v>
      </c>
      <c r="AC70" s="16">
        <f t="shared" si="114"/>
        <v>2.1869872788178535</v>
      </c>
      <c r="AD70" s="16">
        <f t="shared" si="115"/>
        <v>2.8874102080081712</v>
      </c>
      <c r="AE70" s="16">
        <f t="shared" si="116"/>
        <v>2.6908027820722111</v>
      </c>
      <c r="AF70" s="15">
        <f t="shared" si="117"/>
        <v>-4.0504037456468023E-3</v>
      </c>
      <c r="AG70" s="15">
        <f t="shared" si="118"/>
        <v>2.9673830763510267E-4</v>
      </c>
      <c r="AH70" s="15">
        <f t="shared" si="119"/>
        <v>9.7937136394747881E-3</v>
      </c>
      <c r="AI70" s="1">
        <f t="shared" si="77"/>
        <v>84963.594598976764</v>
      </c>
      <c r="AJ70" s="1">
        <f t="shared" si="78"/>
        <v>19856.64409423291</v>
      </c>
      <c r="AK70" s="1">
        <f t="shared" si="79"/>
        <v>7627.706345758028</v>
      </c>
      <c r="AL70" s="14">
        <f t="shared" si="120"/>
        <v>19.895683575696349</v>
      </c>
      <c r="AM70" s="14">
        <f t="shared" si="121"/>
        <v>3.2828325182549478</v>
      </c>
      <c r="AN70" s="14">
        <f t="shared" si="122"/>
        <v>1.2280533709449999</v>
      </c>
      <c r="AO70" s="11">
        <f t="shared" si="123"/>
        <v>1.7914512483633516E-2</v>
      </c>
      <c r="AP70" s="11">
        <f t="shared" si="124"/>
        <v>2.2567560838817089E-2</v>
      </c>
      <c r="AQ70" s="11">
        <f t="shared" si="125"/>
        <v>2.0471625126681884E-2</v>
      </c>
      <c r="AR70" s="1">
        <f t="shared" si="134"/>
        <v>54785.462703720274</v>
      </c>
      <c r="AS70" s="1">
        <f t="shared" si="129"/>
        <v>13621.805795198823</v>
      </c>
      <c r="AT70" s="1">
        <f t="shared" si="130"/>
        <v>5333.1473535823479</v>
      </c>
      <c r="AU70" s="1">
        <f t="shared" si="83"/>
        <v>10957.092540744055</v>
      </c>
      <c r="AV70" s="1">
        <f t="shared" si="84"/>
        <v>2724.361159039765</v>
      </c>
      <c r="AW70" s="1">
        <f t="shared" si="85"/>
        <v>1066.6294707164695</v>
      </c>
      <c r="AX70" s="1">
        <f t="shared" si="31"/>
        <v>39066.183016616655</v>
      </c>
      <c r="AY70" s="1">
        <f t="shared" ref="AY70:AY133" si="139">(AS70-AV70)/C70*1000</f>
        <v>3962.3898289841804</v>
      </c>
      <c r="AZ70" s="1">
        <f t="shared" ref="AZ70:AZ133" si="140">(AT70-AW70)/D70*1000</f>
        <v>1137.4978002675064</v>
      </c>
      <c r="BA70" s="1">
        <f t="shared" si="32"/>
        <v>11861.867969857149</v>
      </c>
      <c r="BB70" s="1">
        <f t="shared" si="33"/>
        <v>22784.481643497864</v>
      </c>
      <c r="BC70" s="1">
        <f t="shared" si="34"/>
        <v>26392.772735090744</v>
      </c>
      <c r="BD70" s="1">
        <f t="shared" si="35"/>
        <v>39346.362503917131</v>
      </c>
      <c r="BE70" s="2">
        <f t="shared" si="138"/>
        <v>0.11093932359675128</v>
      </c>
      <c r="BF70" s="2">
        <f t="shared" si="138"/>
        <v>5.9028398318995617E-2</v>
      </c>
      <c r="BG70" s="2">
        <f t="shared" si="138"/>
        <v>1.7194426871464163E-2</v>
      </c>
      <c r="BH70" s="2">
        <f t="shared" ref="BH70:BH133" si="141">(BE70*Z70+BF70*AA70+BG70*AB70)/(Z70+AA70+AB70)</f>
        <v>6.7498531981741633E-2</v>
      </c>
      <c r="BI70" s="2">
        <f t="shared" si="36"/>
        <v>1.2307533520104696E-3</v>
      </c>
      <c r="BJ70" s="2">
        <f t="shared" ref="BJ70:BJ133" si="142">BJ$5*BF70^2</f>
        <v>3.4843518081060045E-4</v>
      </c>
      <c r="BK70" s="2">
        <f t="shared" ref="BK70:BK133" si="143">BK$5*BG70^2</f>
        <v>2.9564831543812889E-5</v>
      </c>
      <c r="BL70" s="2">
        <f t="shared" ref="BL70:BL133" si="144">BI70*AR70</f>
        <v>67.427391864048289</v>
      </c>
      <c r="BM70" s="2">
        <f t="shared" ref="BM70:BM133" si="145">BJ70*AS70</f>
        <v>4.7463163652169866</v>
      </c>
      <c r="BN70" s="2">
        <f t="shared" ref="BN70:BN133" si="146">BK70*AT70</f>
        <v>0.15767360310699363</v>
      </c>
      <c r="BO70" s="2">
        <f t="shared" si="37"/>
        <v>95.70868580646389</v>
      </c>
      <c r="BP70" s="2">
        <f t="shared" si="38"/>
        <v>8.7842366667791136</v>
      </c>
      <c r="BQ70" s="2">
        <f t="shared" si="39"/>
        <v>2.3258367762724705</v>
      </c>
      <c r="BR70" s="11">
        <f t="shared" si="40"/>
        <v>5.1679414382669514E-2</v>
      </c>
      <c r="BS70" s="17">
        <f t="shared" si="136"/>
        <v>0.61525185249453518</v>
      </c>
      <c r="BT70" s="17">
        <f t="shared" si="137"/>
        <v>0.64460891621779703</v>
      </c>
      <c r="BU70" s="12">
        <f>(BU$3*temperature!$I180+BU$4*temperature!$I180^2+BU$5*temperature!I180^6)*(K70/K$56)^$BW$1</f>
        <v>3.4060538055948113</v>
      </c>
      <c r="BV70" s="12">
        <f>(BV$3*temperature!$I180+BV$4*temperature!$I180^2+BV$5*temperature!J180^6)*(L70/L$56)^$BW$1</f>
        <v>1.6118739122800843</v>
      </c>
      <c r="BW70" s="12">
        <f>(BW$3*temperature!$I180+BW$4*temperature!$I180^2+BW$5*temperature!K180^6)*(M70/M$56)^$BW$1</f>
        <v>0.43151734444703088</v>
      </c>
      <c r="BX70" s="12">
        <f>(BX$3*temperature!$M180+BX$4*temperature!$M180^2+BX$5*temperature!$M180^6)*(K70/K$56)^$BW$1</f>
        <v>3.4060539072136859</v>
      </c>
      <c r="BY70" s="12">
        <f>(BY$3*temperature!$M180+BY$4*temperature!$M180^2+BY$5*temperature!$M180^6)*(L70/L$56)^$BW$1</f>
        <v>1.6118731391184478</v>
      </c>
      <c r="BZ70" s="12">
        <f>(BZ$3*temperature!$M180+BZ$4*temperature!$M180^2+BZ$5*temperature!$M180^6)*(M70/M$56)^$BW$1</f>
        <v>0.43151600305514559</v>
      </c>
      <c r="CA70" s="18">
        <f t="shared" ref="CA70:CA133" si="147">BX70-BU70</f>
        <v>1.0161887464832375E-7</v>
      </c>
      <c r="CB70" s="18">
        <f t="shared" ref="CB70:CB133" si="148">BY70-BV70</f>
        <v>-7.7316163649143732E-7</v>
      </c>
      <c r="CC70" s="18">
        <f t="shared" ref="CC70:CC133" si="149">BZ70-BW70</f>
        <v>-1.3413918852900331E-6</v>
      </c>
      <c r="CD70" s="18">
        <f t="shared" ref="CD70:CD133" si="150">SUMPRODUCT(CA70:CC70,AR70:AT70)/100</f>
        <v>-1.2118461176696075E-4</v>
      </c>
      <c r="CE70" s="18">
        <f t="shared" ref="CE70:CE133" si="151">CD70*BS70</f>
        <v>-7.4559056883453652E-5</v>
      </c>
      <c r="CF70" s="18">
        <f t="shared" ref="CF70:CF133" si="152">CD70*BT70</f>
        <v>-7.8116681253375065E-5</v>
      </c>
    </row>
    <row r="71" spans="1:84" x14ac:dyDescent="0.3">
      <c r="A71" s="2">
        <f t="shared" si="86"/>
        <v>2025</v>
      </c>
      <c r="B71" s="5">
        <f t="shared" si="87"/>
        <v>1124.0356868683255</v>
      </c>
      <c r="C71" s="5">
        <f t="shared" si="88"/>
        <v>2760.5319284722891</v>
      </c>
      <c r="D71" s="5">
        <f t="shared" si="89"/>
        <v>3779.5018542817152</v>
      </c>
      <c r="E71" s="15">
        <f t="shared" si="90"/>
        <v>1.9031895806302238E-3</v>
      </c>
      <c r="F71" s="15">
        <f t="shared" si="91"/>
        <v>3.749411093133649E-3</v>
      </c>
      <c r="G71" s="15">
        <f t="shared" si="92"/>
        <v>7.6542893720623287E-3</v>
      </c>
      <c r="H71" s="5">
        <f t="shared" si="93"/>
        <v>56153.008051272373</v>
      </c>
      <c r="I71" s="5">
        <f t="shared" si="94"/>
        <v>14066.576399927682</v>
      </c>
      <c r="J71" s="5">
        <f t="shared" si="95"/>
        <v>5515.7898542748071</v>
      </c>
      <c r="K71" s="5">
        <f t="shared" si="96"/>
        <v>49956.606100043144</v>
      </c>
      <c r="L71" s="5">
        <f t="shared" si="97"/>
        <v>5095.6035881505959</v>
      </c>
      <c r="M71" s="5">
        <f t="shared" si="98"/>
        <v>1459.3959910420706</v>
      </c>
      <c r="N71" s="15">
        <f t="shared" si="99"/>
        <v>2.3014837744333327E-2</v>
      </c>
      <c r="O71" s="15">
        <f t="shared" si="100"/>
        <v>2.8793997173555796E-2</v>
      </c>
      <c r="P71" s="15">
        <f t="shared" si="101"/>
        <v>2.6390374169594333E-2</v>
      </c>
      <c r="Q71" s="5">
        <f t="shared" si="102"/>
        <v>6718.2807172257235</v>
      </c>
      <c r="R71" s="5">
        <f t="shared" si="103"/>
        <v>7014.9274576353928</v>
      </c>
      <c r="S71" s="5">
        <f t="shared" si="104"/>
        <v>3129.7756712226023</v>
      </c>
      <c r="T71" s="5">
        <f t="shared" si="105"/>
        <v>119.64240118875509</v>
      </c>
      <c r="U71" s="5">
        <f t="shared" si="106"/>
        <v>498.69472558166012</v>
      </c>
      <c r="V71" s="5">
        <f t="shared" si="107"/>
        <v>567.42112261528359</v>
      </c>
      <c r="W71" s="15">
        <f t="shared" si="108"/>
        <v>-1.0734613539272964E-2</v>
      </c>
      <c r="X71" s="15">
        <f t="shared" si="109"/>
        <v>-1.217998157191269E-2</v>
      </c>
      <c r="Y71" s="15">
        <f t="shared" si="110"/>
        <v>-9.7425357312937999E-3</v>
      </c>
      <c r="Z71" s="5">
        <f t="shared" si="131"/>
        <v>12830.768201302082</v>
      </c>
      <c r="AA71" s="5">
        <f t="shared" si="132"/>
        <v>18689.836113224246</v>
      </c>
      <c r="AB71" s="5">
        <f t="shared" si="133"/>
        <v>8160.6189327953161</v>
      </c>
      <c r="AC71" s="16">
        <f t="shared" si="114"/>
        <v>2.178129097352048</v>
      </c>
      <c r="AD71" s="16">
        <f t="shared" si="115"/>
        <v>2.8882670132267436</v>
      </c>
      <c r="AE71" s="16">
        <f t="shared" si="116"/>
        <v>2.7171557339801287</v>
      </c>
      <c r="AF71" s="15">
        <f t="shared" si="117"/>
        <v>-4.0504037456468023E-3</v>
      </c>
      <c r="AG71" s="15">
        <f t="shared" si="118"/>
        <v>2.9673830763510267E-4</v>
      </c>
      <c r="AH71" s="15">
        <f t="shared" si="119"/>
        <v>9.7937136394747881E-3</v>
      </c>
      <c r="AI71" s="1">
        <f t="shared" si="77"/>
        <v>87424.327679823138</v>
      </c>
      <c r="AJ71" s="1">
        <f t="shared" si="78"/>
        <v>20595.340843849386</v>
      </c>
      <c r="AK71" s="1">
        <f t="shared" si="79"/>
        <v>7931.5651818986953</v>
      </c>
      <c r="AL71" s="14">
        <f t="shared" si="120"/>
        <v>20.248540832765713</v>
      </c>
      <c r="AM71" s="14">
        <f t="shared" si="121"/>
        <v>3.3561771856085199</v>
      </c>
      <c r="AN71" s="14">
        <f t="shared" si="122"/>
        <v>1.2529422167080884</v>
      </c>
      <c r="AO71" s="11">
        <f t="shared" si="123"/>
        <v>1.7735367358797181E-2</v>
      </c>
      <c r="AP71" s="11">
        <f t="shared" si="124"/>
        <v>2.2341885230428918E-2</v>
      </c>
      <c r="AQ71" s="11">
        <f t="shared" si="125"/>
        <v>2.0266908875415064E-2</v>
      </c>
      <c r="AR71" s="1">
        <f t="shared" si="134"/>
        <v>56153.008051272373</v>
      </c>
      <c r="AS71" s="1">
        <f t="shared" si="129"/>
        <v>14066.576399927682</v>
      </c>
      <c r="AT71" s="1">
        <f t="shared" si="130"/>
        <v>5515.7898542748071</v>
      </c>
      <c r="AU71" s="1">
        <f t="shared" si="83"/>
        <v>11230.601610254475</v>
      </c>
      <c r="AV71" s="1">
        <f t="shared" si="84"/>
        <v>2813.3152799855366</v>
      </c>
      <c r="AW71" s="1">
        <f t="shared" si="85"/>
        <v>1103.1579708549614</v>
      </c>
      <c r="AX71" s="1">
        <f t="shared" ref="AX71:AX134" si="153">(AR71-AU71)/B71*1000</f>
        <v>39965.284880034516</v>
      </c>
      <c r="AY71" s="1">
        <f t="shared" si="139"/>
        <v>4076.4828705204773</v>
      </c>
      <c r="AZ71" s="1">
        <f t="shared" si="140"/>
        <v>1167.5167928336566</v>
      </c>
      <c r="BA71" s="1">
        <f t="shared" ref="BA71:BA134" si="154">LN(AX71)*B71</f>
        <v>11910.019651301727</v>
      </c>
      <c r="BB71" s="1">
        <f t="shared" ref="BB71:BB134" si="155">LN(AY71)*C71</f>
        <v>22948.273913275101</v>
      </c>
      <c r="BC71" s="1">
        <f t="shared" ref="BC71:BC134" si="156">LN(AZ71)*D71</f>
        <v>26693.239708954363</v>
      </c>
      <c r="BD71" s="1">
        <f t="shared" ref="BD71:BD134" si="157">SUM(BA71:BC71)*BT71</f>
        <v>37787.302052375824</v>
      </c>
      <c r="BE71" s="2">
        <f>economy!BF3</f>
        <v>0.16431838121402917</v>
      </c>
      <c r="BF71" s="2">
        <f>economy!BG3</f>
        <v>0.11054004131171606</v>
      </c>
      <c r="BG71" s="2">
        <f>economy!BH3</f>
        <v>4.6334817249198731E-2</v>
      </c>
      <c r="BH71" s="2">
        <f t="shared" si="141"/>
        <v>0.11472496891421075</v>
      </c>
      <c r="BI71" s="2">
        <f t="shared" ref="BI71:BI134" si="158">BI$5*BE71^2</f>
        <v>2.7000530404799016E-3</v>
      </c>
      <c r="BJ71" s="2">
        <f t="shared" si="142"/>
        <v>1.2219100733195894E-3</v>
      </c>
      <c r="BK71" s="2">
        <f t="shared" si="143"/>
        <v>2.1469152895166443E-4</v>
      </c>
      <c r="BL71" s="2">
        <f t="shared" si="144"/>
        <v>151.61610012093035</v>
      </c>
      <c r="BM71" s="2">
        <f t="shared" si="145"/>
        <v>17.18809140019124</v>
      </c>
      <c r="BN71" s="2">
        <f t="shared" si="146"/>
        <v>1.1841933571903367</v>
      </c>
      <c r="BO71" s="2">
        <f t="shared" ref="BO71:BO134" si="159">2*BI$5*BE71*AR71/Z71*1000</f>
        <v>143.82570456454911</v>
      </c>
      <c r="BP71" s="2">
        <f t="shared" ref="BP71:BP134" si="160">2*BJ$5*BF71*AS71/AA71*1000</f>
        <v>16.639203542958963</v>
      </c>
      <c r="BQ71" s="2">
        <f t="shared" ref="BQ71:BQ134" si="161">2*BK$5*BG71*AT71/AB71*1000</f>
        <v>6.2635718439376848</v>
      </c>
      <c r="BR71" s="11">
        <f t="shared" ref="BR71:BR134" si="162">SUM(H71:J71)*SUM(B70:D70)/SUM(H70:J70)/SUM(B71:D71)-1+BR$5</f>
        <v>5.1538455113676357E-2</v>
      </c>
      <c r="BS71" s="17">
        <f t="shared" si="136"/>
        <v>0.58501844200847541</v>
      </c>
      <c r="BT71" s="17">
        <f t="shared" si="137"/>
        <v>0.6139132535407591</v>
      </c>
      <c r="BU71" s="12">
        <f>(BU$3*temperature!$I181+BU$4*temperature!$I181^2+BU$5*temperature!I181^6)*(K71/K$56)^$BW$1</f>
        <v>3.3874430771761106</v>
      </c>
      <c r="BV71" s="12">
        <f>(BV$3*temperature!$I181+BV$4*temperature!$I181^2+BV$5*temperature!J181^6)*(L71/L$56)^$BW$1</f>
        <v>1.5830469712126929</v>
      </c>
      <c r="BW71" s="12">
        <f>(BW$3*temperature!$I181+BW$4*temperature!$I181^2+BW$5*temperature!K181^6)*(M71/M$56)^$BW$1</f>
        <v>0.39949643393904255</v>
      </c>
      <c r="BX71" s="12">
        <f>(BX$3*temperature!$M181+BX$4*temperature!$M181^2+BX$5*temperature!$M181^6)*(K71/K$56)^$BW$1</f>
        <v>3.387443040034138</v>
      </c>
      <c r="BY71" s="12">
        <f>(BY$3*temperature!$M181+BY$4*temperature!$M181^2+BY$5*temperature!$M181^6)*(L71/L$56)^$BW$1</f>
        <v>1.5830460398071231</v>
      </c>
      <c r="BZ71" s="12">
        <f>(BZ$3*temperature!$M181+BZ$4*temperature!$M181^2+BZ$5*temperature!$M181^6)*(M71/M$56)^$BW$1</f>
        <v>0.39949492138691478</v>
      </c>
      <c r="CA71" s="18">
        <f t="shared" si="147"/>
        <v>-3.7141972608623064E-8</v>
      </c>
      <c r="CB71" s="18">
        <f t="shared" si="148"/>
        <v>-9.3140556978177358E-7</v>
      </c>
      <c r="CC71" s="18">
        <f t="shared" si="149"/>
        <v>-1.51255212776924E-6</v>
      </c>
      <c r="CD71" s="18">
        <f t="shared" si="150"/>
        <v>-2.3530240773996986E-4</v>
      </c>
      <c r="CE71" s="18">
        <f t="shared" si="151"/>
        <v>-1.3765624797688018E-4</v>
      </c>
      <c r="CF71" s="18">
        <f t="shared" si="152"/>
        <v>-1.4445526670161919E-4</v>
      </c>
    </row>
    <row r="72" spans="1:84" x14ac:dyDescent="0.3">
      <c r="A72" s="2">
        <f t="shared" si="86"/>
        <v>2026</v>
      </c>
      <c r="B72" s="5">
        <f t="shared" si="87"/>
        <v>1126.0679772254546</v>
      </c>
      <c r="C72" s="5">
        <f t="shared" si="88"/>
        <v>2770.3647790560749</v>
      </c>
      <c r="D72" s="5">
        <f t="shared" si="89"/>
        <v>3806.9847851128879</v>
      </c>
      <c r="E72" s="15">
        <f t="shared" si="90"/>
        <v>1.8080301015987125E-3</v>
      </c>
      <c r="F72" s="15">
        <f t="shared" si="91"/>
        <v>3.5619405384769666E-3</v>
      </c>
      <c r="G72" s="15">
        <f t="shared" si="92"/>
        <v>7.2715749034592122E-3</v>
      </c>
      <c r="H72" s="5">
        <f t="shared" si="93"/>
        <v>57451.414033010864</v>
      </c>
      <c r="I72" s="5">
        <f t="shared" si="94"/>
        <v>14506.084638226488</v>
      </c>
      <c r="J72" s="5">
        <f t="shared" si="95"/>
        <v>5699.8586989597907</v>
      </c>
      <c r="K72" s="5">
        <f t="shared" si="96"/>
        <v>51019.490115123204</v>
      </c>
      <c r="L72" s="5">
        <f t="shared" si="97"/>
        <v>5236.1641137991346</v>
      </c>
      <c r="M72" s="5">
        <f t="shared" si="98"/>
        <v>1497.2107903475044</v>
      </c>
      <c r="N72" s="15">
        <f t="shared" si="99"/>
        <v>2.1276145400100477E-2</v>
      </c>
      <c r="O72" s="15">
        <f t="shared" si="100"/>
        <v>2.758466651044067E-2</v>
      </c>
      <c r="P72" s="15">
        <f t="shared" si="101"/>
        <v>2.5911267084153256E-2</v>
      </c>
      <c r="Q72" s="5">
        <f t="shared" si="102"/>
        <v>6799.8394172508861</v>
      </c>
      <c r="R72" s="5">
        <f t="shared" si="103"/>
        <v>7145.9965970387429</v>
      </c>
      <c r="S72" s="5">
        <f t="shared" si="104"/>
        <v>3202.7107156393495</v>
      </c>
      <c r="T72" s="5">
        <f t="shared" si="105"/>
        <v>118.35808624908314</v>
      </c>
      <c r="U72" s="5">
        <f t="shared" si="106"/>
        <v>492.62063301406545</v>
      </c>
      <c r="V72" s="5">
        <f t="shared" si="107"/>
        <v>561.89300205351333</v>
      </c>
      <c r="W72" s="15">
        <f t="shared" si="108"/>
        <v>-1.0734613539272964E-2</v>
      </c>
      <c r="X72" s="15">
        <f t="shared" si="109"/>
        <v>-1.217998157191269E-2</v>
      </c>
      <c r="Y72" s="15">
        <f t="shared" si="110"/>
        <v>-9.7425357312937999E-3</v>
      </c>
      <c r="Z72" s="5">
        <f t="shared" si="131"/>
        <v>12179.233949768543</v>
      </c>
      <c r="AA72" s="5">
        <f t="shared" si="132"/>
        <v>18026.681234590531</v>
      </c>
      <c r="AB72" s="5">
        <f t="shared" si="133"/>
        <v>8189.4800841948909</v>
      </c>
      <c r="AC72" s="16">
        <f t="shared" si="114"/>
        <v>2.169306795097631</v>
      </c>
      <c r="AD72" s="16">
        <f t="shared" si="115"/>
        <v>2.8891240726922467</v>
      </c>
      <c r="AE72" s="16">
        <f t="shared" si="116"/>
        <v>2.7437667791525868</v>
      </c>
      <c r="AF72" s="15">
        <f t="shared" si="117"/>
        <v>-4.0504037456468023E-3</v>
      </c>
      <c r="AG72" s="15">
        <f t="shared" si="118"/>
        <v>2.9673830763510267E-4</v>
      </c>
      <c r="AH72" s="15">
        <f t="shared" si="119"/>
        <v>9.7937136394747881E-3</v>
      </c>
      <c r="AI72" s="1">
        <f t="shared" si="77"/>
        <v>89912.496522095287</v>
      </c>
      <c r="AJ72" s="1">
        <f t="shared" si="78"/>
        <v>21349.122039449987</v>
      </c>
      <c r="AK72" s="1">
        <f t="shared" si="79"/>
        <v>8241.5666345637874</v>
      </c>
      <c r="AL72" s="14">
        <f t="shared" si="120"/>
        <v>20.60406498981293</v>
      </c>
      <c r="AM72" s="14">
        <f t="shared" si="121"/>
        <v>3.4304106778474308</v>
      </c>
      <c r="AN72" s="14">
        <f t="shared" si="122"/>
        <v>1.2780815497829499</v>
      </c>
      <c r="AO72" s="11">
        <f t="shared" si="123"/>
        <v>1.755801368520921E-2</v>
      </c>
      <c r="AP72" s="11">
        <f t="shared" si="124"/>
        <v>2.2118466378124629E-2</v>
      </c>
      <c r="AQ72" s="11">
        <f t="shared" si="125"/>
        <v>2.0064239786660911E-2</v>
      </c>
      <c r="AR72" s="1">
        <f t="shared" si="134"/>
        <v>57451.414033010864</v>
      </c>
      <c r="AS72" s="1">
        <f t="shared" si="129"/>
        <v>14506.084638226488</v>
      </c>
      <c r="AT72" s="1">
        <f t="shared" si="130"/>
        <v>5699.8586989597907</v>
      </c>
      <c r="AU72" s="1">
        <f t="shared" si="83"/>
        <v>11490.282806602174</v>
      </c>
      <c r="AV72" s="1">
        <f t="shared" si="84"/>
        <v>2901.2169276452978</v>
      </c>
      <c r="AW72" s="1">
        <f t="shared" si="85"/>
        <v>1139.9717397919583</v>
      </c>
      <c r="AX72" s="1">
        <f t="shared" si="153"/>
        <v>40815.592092098559</v>
      </c>
      <c r="AY72" s="1">
        <f t="shared" si="139"/>
        <v>4188.9312910393082</v>
      </c>
      <c r="AZ72" s="1">
        <f t="shared" si="140"/>
        <v>1197.7686322780032</v>
      </c>
      <c r="BA72" s="1">
        <f t="shared" si="154"/>
        <v>11955.260398697268</v>
      </c>
      <c r="BB72" s="1">
        <f t="shared" si="155"/>
        <v>23105.398875079412</v>
      </c>
      <c r="BC72" s="1">
        <f t="shared" si="156"/>
        <v>26984.729063512445</v>
      </c>
      <c r="BD72" s="1">
        <f t="shared" si="157"/>
        <v>36276.653544138127</v>
      </c>
      <c r="BE72" s="2">
        <f t="shared" ref="BE72:BG75" si="163">BE71</f>
        <v>0.16431838121402917</v>
      </c>
      <c r="BF72" s="2">
        <f t="shared" si="163"/>
        <v>0.11054004131171606</v>
      </c>
      <c r="BG72" s="2">
        <f t="shared" si="163"/>
        <v>4.6334817249198731E-2</v>
      </c>
      <c r="BH72" s="2">
        <f t="shared" si="141"/>
        <v>0.11390428794691035</v>
      </c>
      <c r="BI72" s="2">
        <f t="shared" si="158"/>
        <v>2.7000530404799016E-3</v>
      </c>
      <c r="BJ72" s="2">
        <f t="shared" si="142"/>
        <v>1.2219100733195894E-3</v>
      </c>
      <c r="BK72" s="2">
        <f t="shared" si="143"/>
        <v>2.1469152895166443E-4</v>
      </c>
      <c r="BL72" s="2">
        <f t="shared" si="144"/>
        <v>155.12186513970067</v>
      </c>
      <c r="BM72" s="2">
        <f t="shared" si="145"/>
        <v>17.725130943875499</v>
      </c>
      <c r="BN72" s="2">
        <f t="shared" si="146"/>
        <v>1.2237113788881222</v>
      </c>
      <c r="BO72" s="2">
        <f t="shared" si="159"/>
        <v>155.02326979342917</v>
      </c>
      <c r="BP72" s="2">
        <f t="shared" si="160"/>
        <v>17.790331723444698</v>
      </c>
      <c r="BQ72" s="2">
        <f t="shared" si="161"/>
        <v>6.4497845637906934</v>
      </c>
      <c r="BR72" s="11">
        <f t="shared" si="162"/>
        <v>5.0140115860552975E-2</v>
      </c>
      <c r="BS72" s="17">
        <f t="shared" si="136"/>
        <v>0.55634526646505966</v>
      </c>
      <c r="BT72" s="17">
        <f t="shared" si="137"/>
        <v>0.58467928908643718</v>
      </c>
      <c r="BU72" s="12">
        <f>(BU$3*temperature!$I182+BU$4*temperature!$I182^2+BU$5*temperature!I182^6)*(K72/K$56)^$BW$1</f>
        <v>3.3674413310533384</v>
      </c>
      <c r="BV72" s="12">
        <f>(BV$3*temperature!$I182+BV$4*temperature!$I182^2+BV$5*temperature!J182^6)*(L72/L$56)^$BW$1</f>
        <v>1.5526506365751913</v>
      </c>
      <c r="BW72" s="12">
        <f>(BW$3*temperature!$I182+BW$4*temperature!$I182^2+BW$5*temperature!K182^6)*(M72/M$56)^$BW$1</f>
        <v>0.36593950848062007</v>
      </c>
      <c r="BX72" s="12">
        <f>(BX$3*temperature!$M182+BX$4*temperature!$M182^2+BX$5*temperature!$M182^6)*(K72/K$56)^$BW$1</f>
        <v>3.3674411350947389</v>
      </c>
      <c r="BY72" s="12">
        <f>(BY$3*temperature!$M182+BY$4*temperature!$M182^2+BY$5*temperature!$M182^6)*(L72/L$56)^$BW$1</f>
        <v>1.5526495375645937</v>
      </c>
      <c r="BZ72" s="12">
        <f>(BZ$3*temperature!$M182+BZ$4*temperature!$M182^2+BZ$5*temperature!$M182^6)*(M72/M$56)^$BW$1</f>
        <v>0.36593782222928661</v>
      </c>
      <c r="CA72" s="18">
        <f t="shared" si="147"/>
        <v>-1.9595859956922368E-7</v>
      </c>
      <c r="CB72" s="18">
        <f t="shared" si="148"/>
        <v>-1.0990105976382836E-6</v>
      </c>
      <c r="CC72" s="18">
        <f t="shared" si="149"/>
        <v>-1.6862513334547913E-6</v>
      </c>
      <c r="CD72" s="18">
        <f t="shared" si="150"/>
        <v>-3.6811833716454115E-4</v>
      </c>
      <c r="CE72" s="18">
        <f t="shared" si="151"/>
        <v>-2.0480089438048131E-4</v>
      </c>
      <c r="CF72" s="18">
        <f t="shared" si="152"/>
        <v>-2.1523116767304532E-4</v>
      </c>
    </row>
    <row r="73" spans="1:84" x14ac:dyDescent="0.3">
      <c r="A73" s="2">
        <f t="shared" si="86"/>
        <v>2027</v>
      </c>
      <c r="B73" s="5">
        <f t="shared" si="87"/>
        <v>1128.0021437847611</v>
      </c>
      <c r="C73" s="5">
        <f t="shared" si="88"/>
        <v>2779.7392599383193</v>
      </c>
      <c r="D73" s="5">
        <f t="shared" si="89"/>
        <v>3833.283421383102</v>
      </c>
      <c r="E73" s="15">
        <f t="shared" si="90"/>
        <v>1.7176285965187768E-3</v>
      </c>
      <c r="F73" s="15">
        <f t="shared" si="91"/>
        <v>3.3838435115531181E-3</v>
      </c>
      <c r="G73" s="15">
        <f t="shared" si="92"/>
        <v>6.9079961582862509E-3</v>
      </c>
      <c r="H73" s="5">
        <f t="shared" si="93"/>
        <v>58840.747650341633</v>
      </c>
      <c r="I73" s="5">
        <f t="shared" si="94"/>
        <v>14964.563950032543</v>
      </c>
      <c r="J73" s="5">
        <f t="shared" si="95"/>
        <v>5887.3387676433031</v>
      </c>
      <c r="K73" s="5">
        <f t="shared" si="96"/>
        <v>52163.684239920454</v>
      </c>
      <c r="L73" s="5">
        <f t="shared" si="97"/>
        <v>5383.441593138702</v>
      </c>
      <c r="M73" s="5">
        <f t="shared" si="98"/>
        <v>1535.8475021184502</v>
      </c>
      <c r="N73" s="15">
        <f t="shared" si="99"/>
        <v>2.2426608384666924E-2</v>
      </c>
      <c r="O73" s="15">
        <f t="shared" si="100"/>
        <v>2.8126979242579342E-2</v>
      </c>
      <c r="P73" s="15">
        <f t="shared" si="101"/>
        <v>2.5805793025294843E-2</v>
      </c>
      <c r="Q73" s="5">
        <f t="shared" si="102"/>
        <v>6889.5194493863855</v>
      </c>
      <c r="R73" s="5">
        <f t="shared" si="103"/>
        <v>7282.0639325696593</v>
      </c>
      <c r="S73" s="5">
        <f t="shared" si="104"/>
        <v>3275.8256155354616</v>
      </c>
      <c r="T73" s="5">
        <f t="shared" si="105"/>
        <v>117.0875579339513</v>
      </c>
      <c r="U73" s="5">
        <f t="shared" si="106"/>
        <v>486.62052278201014</v>
      </c>
      <c r="V73" s="5">
        <f t="shared" si="107"/>
        <v>556.41873940384301</v>
      </c>
      <c r="W73" s="15">
        <f t="shared" si="108"/>
        <v>-1.0734613539272964E-2</v>
      </c>
      <c r="X73" s="15">
        <f t="shared" si="109"/>
        <v>-1.217998157191269E-2</v>
      </c>
      <c r="Y73" s="15">
        <f t="shared" si="110"/>
        <v>-9.7425357312937999E-3</v>
      </c>
      <c r="Z73" s="5">
        <f t="shared" si="131"/>
        <v>12277.157942068176</v>
      </c>
      <c r="AA73" s="5">
        <f t="shared" si="132"/>
        <v>18368.946642806179</v>
      </c>
      <c r="AB73" s="5">
        <f t="shared" si="133"/>
        <v>8462.3989609697273</v>
      </c>
      <c r="AC73" s="16">
        <f t="shared" si="114"/>
        <v>2.1605202267293104</v>
      </c>
      <c r="AD73" s="16">
        <f t="shared" si="115"/>
        <v>2.8899813864801254</v>
      </c>
      <c r="AE73" s="16">
        <f t="shared" si="116"/>
        <v>2.7706384452811115</v>
      </c>
      <c r="AF73" s="15">
        <f t="shared" si="117"/>
        <v>-4.0504037456468023E-3</v>
      </c>
      <c r="AG73" s="15">
        <f t="shared" si="118"/>
        <v>2.9673830763510267E-4</v>
      </c>
      <c r="AH73" s="15">
        <f t="shared" si="119"/>
        <v>9.7937136394747881E-3</v>
      </c>
      <c r="AI73" s="1">
        <f t="shared" si="77"/>
        <v>92411.529676487931</v>
      </c>
      <c r="AJ73" s="1">
        <f t="shared" si="78"/>
        <v>22115.426763150288</v>
      </c>
      <c r="AK73" s="1">
        <f t="shared" si="79"/>
        <v>8557.3817108993662</v>
      </c>
      <c r="AL73" s="14">
        <f t="shared" si="120"/>
        <v>20.962213780324387</v>
      </c>
      <c r="AM73" s="14">
        <f t="shared" si="121"/>
        <v>3.5055273468561481</v>
      </c>
      <c r="AN73" s="14">
        <f t="shared" si="122"/>
        <v>1.3034688471178848</v>
      </c>
      <c r="AO73" s="11">
        <f t="shared" si="123"/>
        <v>1.7382433548357116E-2</v>
      </c>
      <c r="AP73" s="11">
        <f t="shared" si="124"/>
        <v>2.1897281714343381E-2</v>
      </c>
      <c r="AQ73" s="11">
        <f t="shared" si="125"/>
        <v>1.9863597388794303E-2</v>
      </c>
      <c r="AR73" s="1">
        <f t="shared" si="134"/>
        <v>58840.747650341633</v>
      </c>
      <c r="AS73" s="1">
        <f t="shared" si="129"/>
        <v>14964.563950032543</v>
      </c>
      <c r="AT73" s="1">
        <f t="shared" si="130"/>
        <v>5887.3387676433031</v>
      </c>
      <c r="AU73" s="1">
        <f t="shared" si="83"/>
        <v>11768.149530068327</v>
      </c>
      <c r="AV73" s="1">
        <f t="shared" si="84"/>
        <v>2992.9127900065087</v>
      </c>
      <c r="AW73" s="1">
        <f t="shared" si="85"/>
        <v>1177.4677535286608</v>
      </c>
      <c r="AX73" s="1">
        <f t="shared" si="153"/>
        <v>41730.947391936366</v>
      </c>
      <c r="AY73" s="1">
        <f t="shared" si="139"/>
        <v>4306.753274510962</v>
      </c>
      <c r="AZ73" s="1">
        <f t="shared" si="140"/>
        <v>1228.6780016947598</v>
      </c>
      <c r="BA73" s="1">
        <f t="shared" si="154"/>
        <v>12000.812863305258</v>
      </c>
      <c r="BB73" s="1">
        <f t="shared" si="155"/>
        <v>23260.690227151124</v>
      </c>
      <c r="BC73" s="1">
        <f t="shared" si="156"/>
        <v>27268.80556244887</v>
      </c>
      <c r="BD73" s="1">
        <f t="shared" si="157"/>
        <v>34819.215628129648</v>
      </c>
      <c r="BE73" s="2">
        <f t="shared" si="163"/>
        <v>0.16431838121402917</v>
      </c>
      <c r="BF73" s="2">
        <f t="shared" si="163"/>
        <v>0.11054004131171606</v>
      </c>
      <c r="BG73" s="2">
        <f t="shared" si="163"/>
        <v>4.6334817249198731E-2</v>
      </c>
      <c r="BH73" s="2">
        <f t="shared" si="141"/>
        <v>0.11352954335979108</v>
      </c>
      <c r="BI73" s="2">
        <f t="shared" si="158"/>
        <v>2.7000530404799016E-3</v>
      </c>
      <c r="BJ73" s="2">
        <f t="shared" si="142"/>
        <v>1.2219100733195894E-3</v>
      </c>
      <c r="BK73" s="2">
        <f t="shared" si="143"/>
        <v>2.1469152895166443E-4</v>
      </c>
      <c r="BL73" s="2">
        <f t="shared" si="144"/>
        <v>158.87313959741556</v>
      </c>
      <c r="BM73" s="2">
        <f t="shared" si="145"/>
        <v>18.285351433379951</v>
      </c>
      <c r="BN73" s="2">
        <f t="shared" si="146"/>
        <v>1.2639617614817487</v>
      </c>
      <c r="BO73" s="2">
        <f t="shared" si="159"/>
        <v>157.50577534231149</v>
      </c>
      <c r="BP73" s="2">
        <f t="shared" si="160"/>
        <v>18.010651883473585</v>
      </c>
      <c r="BQ73" s="2">
        <f t="shared" si="161"/>
        <v>6.4470788281439244</v>
      </c>
      <c r="BR73" s="11">
        <f t="shared" si="162"/>
        <v>5.1223125517504603E-2</v>
      </c>
      <c r="BS73" s="17">
        <f t="shared" si="136"/>
        <v>0.52978193867887258</v>
      </c>
      <c r="BT73" s="17">
        <f t="shared" si="137"/>
        <v>0.55683741817755916</v>
      </c>
      <c r="BU73" s="12">
        <f>(BU$3*temperature!$I183+BU$4*temperature!$I183^2+BU$5*temperature!I183^6)*(K73/K$56)^$BW$1</f>
        <v>3.3436152168938778</v>
      </c>
      <c r="BV73" s="12">
        <f>(BV$3*temperature!$I183+BV$4*temperature!$I183^2+BV$5*temperature!J183^6)*(L73/L$56)^$BW$1</f>
        <v>1.5200596127346895</v>
      </c>
      <c r="BW73" s="12">
        <f>(BW$3*temperature!$I183+BW$4*temperature!$I183^2+BW$5*temperature!K183^6)*(M73/M$56)^$BW$1</f>
        <v>0.33090407360398999</v>
      </c>
      <c r="BX73" s="12">
        <f>(BX$3*temperature!$M183+BX$4*temperature!$M183^2+BX$5*temperature!$M183^6)*(K73/K$56)^$BW$1</f>
        <v>3.3436148446892524</v>
      </c>
      <c r="BY73" s="12">
        <f>(BY$3*temperature!$M183+BY$4*temperature!$M183^2+BY$5*temperature!$M183^6)*(L73/L$56)^$BW$1</f>
        <v>1.5200583386747368</v>
      </c>
      <c r="BZ73" s="12">
        <f>(BZ$3*temperature!$M183+BZ$4*temperature!$M183^2+BZ$5*temperature!$M183^6)*(M73/M$56)^$BW$1</f>
        <v>0.33090221200138958</v>
      </c>
      <c r="CA73" s="18">
        <f t="shared" si="147"/>
        <v>-3.7220462534293119E-7</v>
      </c>
      <c r="CB73" s="18">
        <f t="shared" si="148"/>
        <v>-1.2740599526495089E-6</v>
      </c>
      <c r="CC73" s="18">
        <f t="shared" si="149"/>
        <v>-1.8616026004059094E-6</v>
      </c>
      <c r="CD73" s="18">
        <f t="shared" si="150"/>
        <v>-5.192643523100767E-4</v>
      </c>
      <c r="CE73" s="18">
        <f t="shared" si="151"/>
        <v>-2.7509687525366155E-4</v>
      </c>
      <c r="CF73" s="18">
        <f t="shared" si="152"/>
        <v>-2.8914582129198558E-4</v>
      </c>
    </row>
    <row r="74" spans="1:84" x14ac:dyDescent="0.3">
      <c r="A74" s="2">
        <f t="shared" si="86"/>
        <v>2028</v>
      </c>
      <c r="B74" s="5">
        <f t="shared" si="87"/>
        <v>1129.8427580869054</v>
      </c>
      <c r="C74" s="5">
        <f t="shared" si="88"/>
        <v>2788.6751524639435</v>
      </c>
      <c r="D74" s="5">
        <f t="shared" si="89"/>
        <v>3858.4397131742121</v>
      </c>
      <c r="E74" s="15">
        <f t="shared" si="90"/>
        <v>1.6317471666928379E-3</v>
      </c>
      <c r="F74" s="15">
        <f t="shared" si="91"/>
        <v>3.2146513359754621E-3</v>
      </c>
      <c r="G74" s="15">
        <f t="shared" si="92"/>
        <v>6.5625963503719376E-3</v>
      </c>
      <c r="H74" s="5">
        <f t="shared" si="93"/>
        <v>60241.747521145888</v>
      </c>
      <c r="I74" s="5">
        <f t="shared" si="94"/>
        <v>15430.132185944427</v>
      </c>
      <c r="J74" s="5">
        <f t="shared" si="95"/>
        <v>6077.1955465591882</v>
      </c>
      <c r="K74" s="5">
        <f t="shared" si="96"/>
        <v>53318.700403186725</v>
      </c>
      <c r="L74" s="5">
        <f t="shared" si="97"/>
        <v>5533.1407719938561</v>
      </c>
      <c r="M74" s="5">
        <f t="shared" si="98"/>
        <v>1575.0396528962942</v>
      </c>
      <c r="N74" s="15">
        <f t="shared" si="99"/>
        <v>2.2142150810397387E-2</v>
      </c>
      <c r="O74" s="15">
        <f t="shared" si="100"/>
        <v>2.7807337790373365E-2</v>
      </c>
      <c r="P74" s="15">
        <f t="shared" si="101"/>
        <v>2.5518256678338735E-2</v>
      </c>
      <c r="Q74" s="5">
        <f t="shared" si="102"/>
        <v>6977.8418718783196</v>
      </c>
      <c r="R74" s="5">
        <f t="shared" si="103"/>
        <v>7417.1641499798816</v>
      </c>
      <c r="S74" s="5">
        <f t="shared" si="104"/>
        <v>3348.5214368141246</v>
      </c>
      <c r="T74" s="5">
        <f t="shared" si="105"/>
        <v>115.8306682492731</v>
      </c>
      <c r="U74" s="5">
        <f t="shared" si="106"/>
        <v>480.69349378201076</v>
      </c>
      <c r="V74" s="5">
        <f t="shared" si="107"/>
        <v>550.9978099536396</v>
      </c>
      <c r="W74" s="15">
        <f t="shared" si="108"/>
        <v>-1.0734613539272964E-2</v>
      </c>
      <c r="X74" s="15">
        <f t="shared" si="109"/>
        <v>-1.217998157191269E-2</v>
      </c>
      <c r="Y74" s="15">
        <f t="shared" si="110"/>
        <v>-9.7425357312937999E-3</v>
      </c>
      <c r="Z74" s="5">
        <f t="shared" si="131"/>
        <v>12388.69259197823</v>
      </c>
      <c r="AA74" s="5">
        <f t="shared" si="132"/>
        <v>18724.265379438144</v>
      </c>
      <c r="AB74" s="5">
        <f t="shared" si="133"/>
        <v>8740.357986866833</v>
      </c>
      <c r="AC74" s="16">
        <f t="shared" si="114"/>
        <v>2.1517692475104204</v>
      </c>
      <c r="AD74" s="16">
        <f t="shared" si="115"/>
        <v>2.8908389546658464</v>
      </c>
      <c r="AE74" s="16">
        <f t="shared" si="116"/>
        <v>2.7977732848127141</v>
      </c>
      <c r="AF74" s="15">
        <f t="shared" si="117"/>
        <v>-4.0504037456468023E-3</v>
      </c>
      <c r="AG74" s="15">
        <f t="shared" si="118"/>
        <v>2.9673830763510267E-4</v>
      </c>
      <c r="AH74" s="15">
        <f t="shared" si="119"/>
        <v>9.7937136394747881E-3</v>
      </c>
      <c r="AI74" s="1">
        <f t="shared" si="77"/>
        <v>94938.526238907478</v>
      </c>
      <c r="AJ74" s="1">
        <f t="shared" si="78"/>
        <v>22896.79687684177</v>
      </c>
      <c r="AK74" s="1">
        <f t="shared" si="79"/>
        <v>8879.11129333809</v>
      </c>
      <c r="AL74" s="14">
        <f t="shared" si="120"/>
        <v>21.322944325506704</v>
      </c>
      <c r="AM74" s="14">
        <f t="shared" si="121"/>
        <v>3.5815212515288772</v>
      </c>
      <c r="AN74" s="14">
        <f t="shared" si="122"/>
        <v>1.3291015117019904</v>
      </c>
      <c r="AO74" s="11">
        <f t="shared" si="123"/>
        <v>1.7208609212873545E-2</v>
      </c>
      <c r="AP74" s="11">
        <f t="shared" si="124"/>
        <v>2.1678308897199947E-2</v>
      </c>
      <c r="AQ74" s="11">
        <f t="shared" si="125"/>
        <v>1.9664961414906361E-2</v>
      </c>
      <c r="AR74" s="1">
        <f t="shared" si="134"/>
        <v>60241.747521145888</v>
      </c>
      <c r="AS74" s="1">
        <f t="shared" si="129"/>
        <v>15430.132185944427</v>
      </c>
      <c r="AT74" s="1">
        <f t="shared" si="130"/>
        <v>6077.1955465591882</v>
      </c>
      <c r="AU74" s="1">
        <f t="shared" si="83"/>
        <v>12048.349504229178</v>
      </c>
      <c r="AV74" s="1">
        <f t="shared" si="84"/>
        <v>3086.0264371888857</v>
      </c>
      <c r="AW74" s="1">
        <f t="shared" si="85"/>
        <v>1215.4391093118377</v>
      </c>
      <c r="AX74" s="1">
        <f t="shared" si="153"/>
        <v>42654.960322549385</v>
      </c>
      <c r="AY74" s="1">
        <f t="shared" si="139"/>
        <v>4426.5126175950845</v>
      </c>
      <c r="AZ74" s="1">
        <f t="shared" si="140"/>
        <v>1260.0317223170355</v>
      </c>
      <c r="BA74" s="1">
        <f t="shared" si="154"/>
        <v>12045.139359406625</v>
      </c>
      <c r="BB74" s="1">
        <f t="shared" si="155"/>
        <v>23411.952278779914</v>
      </c>
      <c r="BC74" s="1">
        <f t="shared" si="156"/>
        <v>27544.985080219838</v>
      </c>
      <c r="BD74" s="1">
        <f t="shared" si="157"/>
        <v>33411.346418763722</v>
      </c>
      <c r="BE74" s="2">
        <f t="shared" si="163"/>
        <v>0.16431838121402917</v>
      </c>
      <c r="BF74" s="2">
        <f t="shared" si="163"/>
        <v>0.11054004131171606</v>
      </c>
      <c r="BG74" s="2">
        <f t="shared" si="163"/>
        <v>4.6334817249198731E-2</v>
      </c>
      <c r="BH74" s="2">
        <f t="shared" si="141"/>
        <v>0.11317637597288341</v>
      </c>
      <c r="BI74" s="2">
        <f t="shared" si="158"/>
        <v>2.7000530404799016E-3</v>
      </c>
      <c r="BJ74" s="2">
        <f t="shared" si="142"/>
        <v>1.2219100733195894E-3</v>
      </c>
      <c r="BK74" s="2">
        <f t="shared" si="143"/>
        <v>2.1469152895166443E-4</v>
      </c>
      <c r="BL74" s="2">
        <f t="shared" si="144"/>
        <v>162.65591355829253</v>
      </c>
      <c r="BM74" s="2">
        <f t="shared" si="145"/>
        <v>18.854233950658312</v>
      </c>
      <c r="BN74" s="2">
        <f t="shared" si="146"/>
        <v>1.3047224036290381</v>
      </c>
      <c r="BO74" s="2">
        <f t="shared" si="159"/>
        <v>159.80421437833579</v>
      </c>
      <c r="BP74" s="2">
        <f t="shared" si="160"/>
        <v>18.21857802926224</v>
      </c>
      <c r="BQ74" s="2">
        <f t="shared" si="161"/>
        <v>6.4433458094181519</v>
      </c>
      <c r="BR74" s="11">
        <f t="shared" si="162"/>
        <v>5.1064802600336384E-2</v>
      </c>
      <c r="BS74" s="17">
        <f t="shared" si="136"/>
        <v>0.50396716531332697</v>
      </c>
      <c r="BT74" s="17">
        <f t="shared" si="137"/>
        <v>0.5303213506452944</v>
      </c>
      <c r="BU74" s="12">
        <f>(BU$3*temperature!$I184+BU$4*temperature!$I184^2+BU$5*temperature!I184^6)*(K74/K$56)^$BW$1</f>
        <v>3.3171129302740416</v>
      </c>
      <c r="BV74" s="12">
        <f>(BV$3*temperature!$I184+BV$4*temperature!$I184^2+BV$5*temperature!J184^6)*(L74/L$56)^$BW$1</f>
        <v>1.4855752073281612</v>
      </c>
      <c r="BW74" s="12">
        <f>(BW$3*temperature!$I184+BW$4*temperature!$I184^2+BW$5*temperature!K184^6)*(M74/M$56)^$BW$1</f>
        <v>0.29437581576855282</v>
      </c>
      <c r="BX74" s="12">
        <f>(BX$3*temperature!$M184+BX$4*temperature!$M184^2+BX$5*temperature!$M184^6)*(K74/K$56)^$BW$1</f>
        <v>3.3171123661714375</v>
      </c>
      <c r="BY74" s="12">
        <f>(BY$3*temperature!$M184+BY$4*temperature!$M184^2+BY$5*temperature!$M184^6)*(L74/L$56)^$BW$1</f>
        <v>1.4855737516024499</v>
      </c>
      <c r="BZ74" s="12">
        <f>(BZ$3*temperature!$M184+BZ$4*temperature!$M184^2+BZ$5*temperature!$M184^6)*(M74/M$56)^$BW$1</f>
        <v>0.29437377757740424</v>
      </c>
      <c r="CA74" s="18">
        <f t="shared" si="147"/>
        <v>-5.6410260418360281E-7</v>
      </c>
      <c r="CB74" s="18">
        <f t="shared" si="148"/>
        <v>-1.4557257113079203E-6</v>
      </c>
      <c r="CC74" s="18">
        <f t="shared" si="149"/>
        <v>-2.0381911485789495E-6</v>
      </c>
      <c r="CD74" s="18">
        <f t="shared" si="150"/>
        <v>-6.8831052980389035E-4</v>
      </c>
      <c r="CE74" s="18">
        <f t="shared" si="151"/>
        <v>-3.468859065605809E-4</v>
      </c>
      <c r="CF74" s="18">
        <f t="shared" si="152"/>
        <v>-3.6502576982897731E-4</v>
      </c>
    </row>
    <row r="75" spans="1:84" x14ac:dyDescent="0.3">
      <c r="A75" s="2">
        <f t="shared" si="86"/>
        <v>2029</v>
      </c>
      <c r="B75" s="5">
        <f t="shared" si="87"/>
        <v>1131.5941949202563</v>
      </c>
      <c r="C75" s="5">
        <f t="shared" si="88"/>
        <v>2797.1915398531901</v>
      </c>
      <c r="D75" s="5">
        <f t="shared" si="89"/>
        <v>3882.4950264350286</v>
      </c>
      <c r="E75" s="15">
        <f t="shared" si="90"/>
        <v>1.5501598083581959E-3</v>
      </c>
      <c r="F75" s="15">
        <f t="shared" si="91"/>
        <v>3.053918769176689E-3</v>
      </c>
      <c r="G75" s="15">
        <f t="shared" si="92"/>
        <v>6.2344665328533406E-3</v>
      </c>
      <c r="H75" s="5">
        <f t="shared" si="93"/>
        <v>61654.78742776806</v>
      </c>
      <c r="I75" s="5">
        <f t="shared" si="94"/>
        <v>15902.776295039754</v>
      </c>
      <c r="J75" s="5">
        <f t="shared" si="95"/>
        <v>6269.3777642655923</v>
      </c>
      <c r="K75" s="5">
        <f t="shared" si="96"/>
        <v>54484.891937884931</v>
      </c>
      <c r="L75" s="5">
        <f t="shared" si="97"/>
        <v>5685.2654058414628</v>
      </c>
      <c r="M75" s="5">
        <f t="shared" si="98"/>
        <v>1614.780629873012</v>
      </c>
      <c r="N75" s="15">
        <f t="shared" si="99"/>
        <v>2.1872092265559084E-2</v>
      </c>
      <c r="O75" s="15">
        <f t="shared" si="100"/>
        <v>2.7493360482998996E-2</v>
      </c>
      <c r="P75" s="15">
        <f t="shared" si="101"/>
        <v>2.5231731089207399E-2</v>
      </c>
      <c r="Q75" s="5">
        <f t="shared" si="102"/>
        <v>7064.8538224622052</v>
      </c>
      <c r="R75" s="5">
        <f t="shared" si="103"/>
        <v>7551.25292079254</v>
      </c>
      <c r="S75" s="5">
        <f t="shared" si="104"/>
        <v>3420.7586717280069</v>
      </c>
      <c r="T75" s="5">
        <f t="shared" si="105"/>
        <v>114.58727078962141</v>
      </c>
      <c r="U75" s="5">
        <f t="shared" si="106"/>
        <v>474.83865588600753</v>
      </c>
      <c r="V75" s="5">
        <f t="shared" si="107"/>
        <v>545.62969410230164</v>
      </c>
      <c r="W75" s="15">
        <f t="shared" si="108"/>
        <v>-1.0734613539272964E-2</v>
      </c>
      <c r="X75" s="15">
        <f t="shared" si="109"/>
        <v>-1.217998157191269E-2</v>
      </c>
      <c r="Y75" s="15">
        <f t="shared" si="110"/>
        <v>-9.7425357312937999E-3</v>
      </c>
      <c r="Z75" s="5">
        <f t="shared" si="131"/>
        <v>12496.69094742887</v>
      </c>
      <c r="AA75" s="5">
        <f t="shared" si="132"/>
        <v>19077.305897271086</v>
      </c>
      <c r="AB75" s="5">
        <f t="shared" si="133"/>
        <v>9021.8207175844691</v>
      </c>
      <c r="AC75" s="16">
        <f t="shared" si="114"/>
        <v>2.1430537132905365</v>
      </c>
      <c r="AD75" s="16">
        <f t="shared" si="115"/>
        <v>2.8916967773248996</v>
      </c>
      <c r="AE75" s="16">
        <f t="shared" si="116"/>
        <v>2.8251738751923425</v>
      </c>
      <c r="AF75" s="15">
        <f t="shared" si="117"/>
        <v>-4.0504037456468023E-3</v>
      </c>
      <c r="AG75" s="15">
        <f t="shared" si="118"/>
        <v>2.9673830763510267E-4</v>
      </c>
      <c r="AH75" s="15">
        <f t="shared" si="119"/>
        <v>9.7937136394747881E-3</v>
      </c>
      <c r="AI75" s="1">
        <f t="shared" si="77"/>
        <v>97493.023119245903</v>
      </c>
      <c r="AJ75" s="1">
        <f t="shared" si="78"/>
        <v>23693.143626346478</v>
      </c>
      <c r="AK75" s="1">
        <f t="shared" si="79"/>
        <v>9206.6392733161192</v>
      </c>
      <c r="AL75" s="14">
        <f t="shared" si="120"/>
        <v>21.686213159510551</v>
      </c>
      <c r="AM75" s="14">
        <f t="shared" si="121"/>
        <v>3.6583861623012814</v>
      </c>
      <c r="AN75" s="14">
        <f t="shared" si="122"/>
        <v>1.3549768743466626</v>
      </c>
      <c r="AO75" s="11">
        <f t="shared" si="123"/>
        <v>1.7036523120744808E-2</v>
      </c>
      <c r="AP75" s="11">
        <f t="shared" si="124"/>
        <v>2.1461525808227949E-2</v>
      </c>
      <c r="AQ75" s="11">
        <f t="shared" si="125"/>
        <v>1.9468311800757296E-2</v>
      </c>
      <c r="AR75" s="1">
        <f t="shared" si="134"/>
        <v>61654.78742776806</v>
      </c>
      <c r="AS75" s="1">
        <f t="shared" si="129"/>
        <v>15902.776295039754</v>
      </c>
      <c r="AT75" s="1">
        <f t="shared" si="130"/>
        <v>6269.3777642655923</v>
      </c>
      <c r="AU75" s="1">
        <f t="shared" si="83"/>
        <v>12330.957485553612</v>
      </c>
      <c r="AV75" s="1">
        <f t="shared" si="84"/>
        <v>3180.555259007951</v>
      </c>
      <c r="AW75" s="1">
        <f t="shared" si="85"/>
        <v>1253.8755528531185</v>
      </c>
      <c r="AX75" s="1">
        <f t="shared" si="153"/>
        <v>43587.913550307945</v>
      </c>
      <c r="AY75" s="1">
        <f t="shared" si="139"/>
        <v>4548.2123246731708</v>
      </c>
      <c r="AZ75" s="1">
        <f t="shared" si="140"/>
        <v>1291.8245038984098</v>
      </c>
      <c r="BA75" s="1">
        <f t="shared" si="154"/>
        <v>12088.294795313788</v>
      </c>
      <c r="BB75" s="1">
        <f t="shared" si="155"/>
        <v>23559.316483174724</v>
      </c>
      <c r="BC75" s="1">
        <f t="shared" si="156"/>
        <v>27813.459965242255</v>
      </c>
      <c r="BD75" s="1">
        <f t="shared" si="157"/>
        <v>32052.153347973857</v>
      </c>
      <c r="BE75" s="2">
        <f t="shared" si="163"/>
        <v>0.16431838121402917</v>
      </c>
      <c r="BF75" s="2">
        <f t="shared" si="163"/>
        <v>0.11054004131171606</v>
      </c>
      <c r="BG75" s="2">
        <f t="shared" si="163"/>
        <v>4.6334817249198731E-2</v>
      </c>
      <c r="BH75" s="2">
        <f t="shared" si="141"/>
        <v>0.11282607170532083</v>
      </c>
      <c r="BI75" s="2">
        <f t="shared" si="158"/>
        <v>2.7000530404799016E-3</v>
      </c>
      <c r="BJ75" s="2">
        <f t="shared" si="142"/>
        <v>1.2219100733195894E-3</v>
      </c>
      <c r="BK75" s="2">
        <f t="shared" si="143"/>
        <v>2.1469152895166443E-4</v>
      </c>
      <c r="BL75" s="2">
        <f t="shared" si="144"/>
        <v>166.47119625448715</v>
      </c>
      <c r="BM75" s="2">
        <f t="shared" si="145"/>
        <v>19.431762548657055</v>
      </c>
      <c r="BN75" s="2">
        <f t="shared" si="146"/>
        <v>1.3459822977857476</v>
      </c>
      <c r="BO75" s="2">
        <f t="shared" si="159"/>
        <v>162.13915998795392</v>
      </c>
      <c r="BP75" s="2">
        <f t="shared" si="160"/>
        <v>18.42915931726116</v>
      </c>
      <c r="BQ75" s="2">
        <f t="shared" si="161"/>
        <v>6.4397305614207152</v>
      </c>
      <c r="BR75" s="11">
        <f t="shared" si="162"/>
        <v>5.0911877944891798E-2</v>
      </c>
      <c r="BS75" s="17">
        <f t="shared" si="136"/>
        <v>0.47948248677580224</v>
      </c>
      <c r="BT75" s="17">
        <f t="shared" si="137"/>
        <v>0.50506795299551843</v>
      </c>
      <c r="BU75" s="12">
        <f>(BU$3*temperature!$I185+BU$4*temperature!$I185^2+BU$5*temperature!I185^6)*(K75/K$56)^$BW$1</f>
        <v>3.2878772754213061</v>
      </c>
      <c r="BV75" s="12">
        <f>(BV$3*temperature!$I185+BV$4*temperature!$I185^2+BV$5*temperature!J185^6)*(L75/L$56)^$BW$1</f>
        <v>1.4491623791294868</v>
      </c>
      <c r="BW75" s="12">
        <f>(BW$3*temperature!$I185+BW$4*temperature!$I185^2+BW$5*temperature!K185^6)*(M75/M$56)^$BW$1</f>
        <v>0.25632145576307691</v>
      </c>
      <c r="BX75" s="12">
        <f>(BX$3*temperature!$M185+BX$4*temperature!$M185^2+BX$5*temperature!$M185^6)*(K75/K$56)^$BW$1</f>
        <v>3.2878765054144306</v>
      </c>
      <c r="BY75" s="12">
        <f>(BY$3*temperature!$M185+BY$4*temperature!$M185^2+BY$5*temperature!$M185^6)*(L75/L$56)^$BW$1</f>
        <v>1.4491607360577763</v>
      </c>
      <c r="BZ75" s="12">
        <f>(BZ$3*temperature!$M185+BZ$4*temperature!$M185^2+BZ$5*temperature!$M185^6)*(M75/M$56)^$BW$1</f>
        <v>0.25631924018514618</v>
      </c>
      <c r="CA75" s="18">
        <f t="shared" si="147"/>
        <v>-7.7000687559447556E-7</v>
      </c>
      <c r="CB75" s="18">
        <f t="shared" si="148"/>
        <v>-1.6430717104665149E-6</v>
      </c>
      <c r="CC75" s="18">
        <f t="shared" si="149"/>
        <v>-2.2155779307309054E-6</v>
      </c>
      <c r="CD75" s="18">
        <f t="shared" si="150"/>
        <v>-8.7494307094876465E-4</v>
      </c>
      <c r="CE75" s="18">
        <f t="shared" si="151"/>
        <v>-4.1951987944577085E-4</v>
      </c>
      <c r="CF75" s="18">
        <f t="shared" si="152"/>
        <v>-4.4190570583170524E-4</v>
      </c>
    </row>
    <row r="76" spans="1:84" x14ac:dyDescent="0.3">
      <c r="A76" s="2">
        <f t="shared" si="86"/>
        <v>2030</v>
      </c>
      <c r="B76" s="5">
        <f t="shared" si="87"/>
        <v>1133.2606391685763</v>
      </c>
      <c r="C76" s="5">
        <f t="shared" si="88"/>
        <v>2805.3068158105034</v>
      </c>
      <c r="D76" s="5">
        <f t="shared" si="89"/>
        <v>3905.4900474759938</v>
      </c>
      <c r="E76" s="15">
        <f t="shared" si="90"/>
        <v>1.472651817940286E-3</v>
      </c>
      <c r="F76" s="15">
        <f t="shared" si="91"/>
        <v>2.9012228307178545E-3</v>
      </c>
      <c r="G76" s="15">
        <f t="shared" si="92"/>
        <v>5.9227432062106729E-3</v>
      </c>
      <c r="H76" s="5">
        <f t="shared" si="93"/>
        <v>63079.577400207592</v>
      </c>
      <c r="I76" s="5">
        <f t="shared" si="94"/>
        <v>16382.433608230805</v>
      </c>
      <c r="J76" s="5">
        <f t="shared" si="95"/>
        <v>6463.8336571342261</v>
      </c>
      <c r="K76" s="5">
        <f t="shared" si="96"/>
        <v>55662.02091558242</v>
      </c>
      <c r="L76" s="5">
        <f t="shared" si="97"/>
        <v>5839.8010213715706</v>
      </c>
      <c r="M76" s="5">
        <f t="shared" si="98"/>
        <v>1655.0634052470871</v>
      </c>
      <c r="N76" s="15">
        <f t="shared" si="99"/>
        <v>2.1604685919896172E-2</v>
      </c>
      <c r="O76" s="15">
        <f t="shared" si="100"/>
        <v>2.7181776838655081E-2</v>
      </c>
      <c r="P76" s="15">
        <f t="shared" si="101"/>
        <v>2.4946283494398314E-2</v>
      </c>
      <c r="Q76" s="5">
        <f t="shared" si="102"/>
        <v>7150.5255783537623</v>
      </c>
      <c r="R76" s="5">
        <f t="shared" si="103"/>
        <v>7684.264522674468</v>
      </c>
      <c r="S76" s="5">
        <f t="shared" si="104"/>
        <v>3492.499025582476</v>
      </c>
      <c r="T76" s="5">
        <f t="shared" si="105"/>
        <v>113.35722072117481</v>
      </c>
      <c r="U76" s="5">
        <f t="shared" si="106"/>
        <v>469.05512980768418</v>
      </c>
      <c r="V76" s="5">
        <f t="shared" si="107"/>
        <v>540.31387731145503</v>
      </c>
      <c r="W76" s="15">
        <f t="shared" si="108"/>
        <v>-1.0734613539272964E-2</v>
      </c>
      <c r="X76" s="15">
        <f t="shared" si="109"/>
        <v>-1.217998157191269E-2</v>
      </c>
      <c r="Y76" s="15">
        <f t="shared" si="110"/>
        <v>-9.7425357312937999E-3</v>
      </c>
      <c r="Z76" s="5">
        <f t="shared" si="131"/>
        <v>12601.273750965473</v>
      </c>
      <c r="AA76" s="5">
        <f t="shared" si="132"/>
        <v>19427.952025994397</v>
      </c>
      <c r="AB76" s="5">
        <f t="shared" si="133"/>
        <v>9306.7105755250032</v>
      </c>
      <c r="AC76" s="16">
        <f t="shared" si="114"/>
        <v>2.1343734805031023</v>
      </c>
      <c r="AD76" s="16">
        <f t="shared" si="115"/>
        <v>2.892554854532797</v>
      </c>
      <c r="AE76" s="16">
        <f t="shared" si="116"/>
        <v>2.8528428191077015</v>
      </c>
      <c r="AF76" s="15">
        <f t="shared" si="117"/>
        <v>-4.0504037456468023E-3</v>
      </c>
      <c r="AG76" s="15">
        <f t="shared" si="118"/>
        <v>2.9673830763510267E-4</v>
      </c>
      <c r="AH76" s="15">
        <f t="shared" si="119"/>
        <v>9.7937136394747881E-3</v>
      </c>
      <c r="AI76" s="1">
        <f t="shared" si="77"/>
        <v>100074.67829287492</v>
      </c>
      <c r="AJ76" s="1">
        <f t="shared" si="78"/>
        <v>24504.384522719782</v>
      </c>
      <c r="AK76" s="1">
        <f t="shared" si="79"/>
        <v>9539.8508988376252</v>
      </c>
      <c r="AL76" s="14">
        <f t="shared" si="120"/>
        <v>22.051976254685016</v>
      </c>
      <c r="AM76" s="14">
        <f t="shared" si="121"/>
        <v>3.736115565849587</v>
      </c>
      <c r="AN76" s="14">
        <f t="shared" si="122"/>
        <v>1.3810921954965329</v>
      </c>
      <c r="AO76" s="11">
        <f t="shared" si="123"/>
        <v>1.686615788953736E-2</v>
      </c>
      <c r="AP76" s="11">
        <f t="shared" si="124"/>
        <v>2.1246910550145669E-2</v>
      </c>
      <c r="AQ76" s="11">
        <f t="shared" si="125"/>
        <v>1.9273628682749722E-2</v>
      </c>
      <c r="AR76" s="1">
        <f t="shared" si="134"/>
        <v>63079.577400207592</v>
      </c>
      <c r="AS76" s="1">
        <f t="shared" si="129"/>
        <v>16382.433608230805</v>
      </c>
      <c r="AT76" s="1">
        <f t="shared" si="130"/>
        <v>6463.8336571342261</v>
      </c>
      <c r="AU76" s="1">
        <f t="shared" si="83"/>
        <v>12615.91548004152</v>
      </c>
      <c r="AV76" s="1">
        <f t="shared" si="84"/>
        <v>3276.4867216461612</v>
      </c>
      <c r="AW76" s="1">
        <f t="shared" si="85"/>
        <v>1292.7667314268454</v>
      </c>
      <c r="AX76" s="1">
        <f t="shared" si="153"/>
        <v>44529.616732465933</v>
      </c>
      <c r="AY76" s="1">
        <f t="shared" si="139"/>
        <v>4671.8408170972561</v>
      </c>
      <c r="AZ76" s="1">
        <f t="shared" si="140"/>
        <v>1324.0507241976695</v>
      </c>
      <c r="BA76" s="1">
        <f t="shared" si="154"/>
        <v>12130.319651722666</v>
      </c>
      <c r="BB76" s="1">
        <f t="shared" si="155"/>
        <v>23702.902589967238</v>
      </c>
      <c r="BC76" s="1">
        <f t="shared" si="156"/>
        <v>28074.424021180876</v>
      </c>
      <c r="BD76" s="1">
        <f t="shared" si="157"/>
        <v>30740.670551190324</v>
      </c>
      <c r="BE76" s="2">
        <f t="shared" ref="BE76:BE139" si="164">BE75</f>
        <v>0.16431838121402917</v>
      </c>
      <c r="BF76" s="2">
        <f t="shared" ref="BF76:BF139" si="165">BF75</f>
        <v>0.11054004131171606</v>
      </c>
      <c r="BG76" s="2">
        <f t="shared" ref="BG76:BG139" si="166">BG75</f>
        <v>4.6334817249198731E-2</v>
      </c>
      <c r="BH76" s="2">
        <f t="shared" si="141"/>
        <v>0.11247869692874596</v>
      </c>
      <c r="BI76" s="2">
        <f t="shared" si="158"/>
        <v>2.7000530404799016E-3</v>
      </c>
      <c r="BJ76" s="2">
        <f t="shared" si="142"/>
        <v>1.2219100733195894E-3</v>
      </c>
      <c r="BK76" s="2">
        <f t="shared" si="143"/>
        <v>2.1469152895166443E-4</v>
      </c>
      <c r="BL76" s="2">
        <f t="shared" si="144"/>
        <v>170.3182047516178</v>
      </c>
      <c r="BM76" s="2">
        <f t="shared" si="145"/>
        <v>20.017860651386609</v>
      </c>
      <c r="BN76" s="2">
        <f t="shared" si="146"/>
        <v>1.3877303307393758</v>
      </c>
      <c r="BO76" s="2">
        <f t="shared" si="159"/>
        <v>164.50930677183365</v>
      </c>
      <c r="BP76" s="2">
        <f t="shared" si="160"/>
        <v>18.642365241763972</v>
      </c>
      <c r="BQ76" s="2">
        <f t="shared" si="161"/>
        <v>6.4362278981827918</v>
      </c>
      <c r="BR76" s="11">
        <f t="shared" si="162"/>
        <v>5.0755358657627675E-2</v>
      </c>
      <c r="BS76" s="17">
        <f t="shared" si="136"/>
        <v>0.45625375146910802</v>
      </c>
      <c r="BT76" s="17">
        <f t="shared" si="137"/>
        <v>0.48101709809096993</v>
      </c>
      <c r="BU76" s="12">
        <f>(BU$3*temperature!$I186+BU$4*temperature!$I186^2+BU$5*temperature!I186^6)*(K76/K$56)^$BW$1</f>
        <v>3.2558574437731487</v>
      </c>
      <c r="BV76" s="12">
        <f>(BV$3*temperature!$I186+BV$4*temperature!$I186^2+BV$5*temperature!J186^6)*(L76/L$56)^$BW$1</f>
        <v>1.4107865235565169</v>
      </c>
      <c r="BW76" s="12">
        <f>(BW$3*temperature!$I186+BW$4*temperature!$I186^2+BW$5*temperature!K186^6)*(M76/M$56)^$BW$1</f>
        <v>0.2167084259773403</v>
      </c>
      <c r="BX76" s="12">
        <f>(BX$3*temperature!$M186+BX$4*temperature!$M186^2+BX$5*temperature!$M186^6)*(K76/K$56)^$BW$1</f>
        <v>3.2558564553769984</v>
      </c>
      <c r="BY76" s="12">
        <f>(BY$3*temperature!$M186+BY$4*temperature!$M186^2+BY$5*temperature!$M186^6)*(L76/L$56)^$BW$1</f>
        <v>1.4107846883182962</v>
      </c>
      <c r="BZ76" s="12">
        <f>(BZ$3*temperature!$M186+BZ$4*temperature!$M186^2+BZ$5*temperature!$M186^6)*(M76/M$56)^$BW$1</f>
        <v>0.2167060326163319</v>
      </c>
      <c r="CA76" s="18">
        <f t="shared" si="147"/>
        <v>-9.8839615025880789E-7</v>
      </c>
      <c r="CB76" s="18">
        <f t="shared" si="148"/>
        <v>-1.8352382207265094E-6</v>
      </c>
      <c r="CC76" s="18">
        <f t="shared" si="149"/>
        <v>-2.3933610084070356E-6</v>
      </c>
      <c r="CD76" s="18">
        <f t="shared" si="150"/>
        <v>-1.0788356720847147E-3</v>
      </c>
      <c r="CE76" s="18">
        <f t="shared" si="151"/>
        <v>-4.9222282260734753E-4</v>
      </c>
      <c r="CF76" s="18">
        <f t="shared" si="152"/>
        <v>-5.1893840430321063E-4</v>
      </c>
    </row>
    <row r="77" spans="1:84" x14ac:dyDescent="0.3">
      <c r="A77" s="2">
        <f t="shared" si="86"/>
        <v>2031</v>
      </c>
      <c r="B77" s="5">
        <f t="shared" si="87"/>
        <v>1134.8460925920244</v>
      </c>
      <c r="C77" s="5">
        <f t="shared" si="88"/>
        <v>2813.0386949826416</v>
      </c>
      <c r="D77" s="5">
        <f t="shared" si="89"/>
        <v>3927.4647013893245</v>
      </c>
      <c r="E77" s="15">
        <f t="shared" si="90"/>
        <v>1.3990192270432716E-3</v>
      </c>
      <c r="F77" s="15">
        <f t="shared" si="91"/>
        <v>2.7561616891819615E-3</v>
      </c>
      <c r="G77" s="15">
        <f t="shared" si="92"/>
        <v>5.6266060459001389E-3</v>
      </c>
      <c r="H77" s="5">
        <f t="shared" si="93"/>
        <v>64515.820760130111</v>
      </c>
      <c r="I77" s="5">
        <f t="shared" si="94"/>
        <v>16869.038502101219</v>
      </c>
      <c r="J77" s="5">
        <f t="shared" si="95"/>
        <v>6660.5120004474047</v>
      </c>
      <c r="K77" s="5">
        <f t="shared" si="96"/>
        <v>56849.841737370691</v>
      </c>
      <c r="L77" s="5">
        <f t="shared" si="97"/>
        <v>5996.7317663240719</v>
      </c>
      <c r="M77" s="5">
        <f t="shared" si="98"/>
        <v>1695.8808052663785</v>
      </c>
      <c r="N77" s="15">
        <f t="shared" si="99"/>
        <v>2.1339879548925023E-2</v>
      </c>
      <c r="O77" s="15">
        <f t="shared" si="100"/>
        <v>2.6872618498163137E-2</v>
      </c>
      <c r="P77" s="15">
        <f t="shared" si="101"/>
        <v>2.4662136743454743E-2</v>
      </c>
      <c r="Q77" s="5">
        <f t="shared" si="102"/>
        <v>7234.8283183026824</v>
      </c>
      <c r="R77" s="5">
        <f t="shared" si="103"/>
        <v>7816.1348299863303</v>
      </c>
      <c r="S77" s="5">
        <f t="shared" si="104"/>
        <v>3563.7059471331363</v>
      </c>
      <c r="T77" s="5">
        <f t="shared" si="105"/>
        <v>112.14037476484694</v>
      </c>
      <c r="U77" s="5">
        <f t="shared" si="106"/>
        <v>463.34204697041548</v>
      </c>
      <c r="V77" s="5">
        <f t="shared" si="107"/>
        <v>535.04985005563424</v>
      </c>
      <c r="W77" s="15">
        <f t="shared" si="108"/>
        <v>-1.0734613539272964E-2</v>
      </c>
      <c r="X77" s="15">
        <f t="shared" si="109"/>
        <v>-1.217998157191269E-2</v>
      </c>
      <c r="Y77" s="15">
        <f t="shared" si="110"/>
        <v>-9.7425357312937999E-3</v>
      </c>
      <c r="Z77" s="5">
        <f t="shared" si="131"/>
        <v>12702.423566553834</v>
      </c>
      <c r="AA77" s="5">
        <f t="shared" si="132"/>
        <v>19776.032399951953</v>
      </c>
      <c r="AB77" s="5">
        <f t="shared" si="133"/>
        <v>9594.9502659957816</v>
      </c>
      <c r="AC77" s="16">
        <f t="shared" si="114"/>
        <v>2.1257284061630632</v>
      </c>
      <c r="AD77" s="16">
        <f t="shared" si="115"/>
        <v>2.8934131863650729</v>
      </c>
      <c r="AE77" s="16">
        <f t="shared" si="116"/>
        <v>2.8807827447364742</v>
      </c>
      <c r="AF77" s="15">
        <f t="shared" si="117"/>
        <v>-4.0504037456468023E-3</v>
      </c>
      <c r="AG77" s="15">
        <f t="shared" si="118"/>
        <v>2.9673830763510267E-4</v>
      </c>
      <c r="AH77" s="15">
        <f t="shared" si="119"/>
        <v>9.7937136394747881E-3</v>
      </c>
      <c r="AI77" s="1">
        <f t="shared" si="77"/>
        <v>102683.12594362895</v>
      </c>
      <c r="AJ77" s="1">
        <f t="shared" si="78"/>
        <v>25330.432792093965</v>
      </c>
      <c r="AK77" s="1">
        <f t="shared" si="79"/>
        <v>9878.6325403807077</v>
      </c>
      <c r="AL77" s="14">
        <f t="shared" si="120"/>
        <v>22.42018904683998</v>
      </c>
      <c r="AM77" s="14">
        <f t="shared" si="121"/>
        <v>3.8147026699498738</v>
      </c>
      <c r="AN77" s="14">
        <f t="shared" si="122"/>
        <v>1.4074446670676504</v>
      </c>
      <c r="AO77" s="11">
        <f t="shared" si="123"/>
        <v>1.6697496310641987E-2</v>
      </c>
      <c r="AP77" s="11">
        <f t="shared" si="124"/>
        <v>2.1034441444644211E-2</v>
      </c>
      <c r="AQ77" s="11">
        <f t="shared" si="125"/>
        <v>1.9080892395922224E-2</v>
      </c>
      <c r="AR77" s="1">
        <f t="shared" si="134"/>
        <v>64515.820760130111</v>
      </c>
      <c r="AS77" s="1">
        <f t="shared" si="129"/>
        <v>16869.038502101219</v>
      </c>
      <c r="AT77" s="1">
        <f t="shared" si="130"/>
        <v>6660.5120004474047</v>
      </c>
      <c r="AU77" s="1">
        <f t="shared" si="83"/>
        <v>12903.164152026024</v>
      </c>
      <c r="AV77" s="1">
        <f t="shared" si="84"/>
        <v>3373.8077004202441</v>
      </c>
      <c r="AW77" s="1">
        <f t="shared" si="85"/>
        <v>1332.1024000894811</v>
      </c>
      <c r="AX77" s="1">
        <f t="shared" si="153"/>
        <v>45479.873389896544</v>
      </c>
      <c r="AY77" s="1">
        <f t="shared" si="139"/>
        <v>4797.3854130592572</v>
      </c>
      <c r="AZ77" s="1">
        <f t="shared" si="140"/>
        <v>1356.7046442131027</v>
      </c>
      <c r="BA77" s="1">
        <f t="shared" si="154"/>
        <v>12171.252900313455</v>
      </c>
      <c r="BB77" s="1">
        <f t="shared" si="155"/>
        <v>23842.827474467143</v>
      </c>
      <c r="BC77" s="1">
        <f t="shared" si="156"/>
        <v>28328.072314561712</v>
      </c>
      <c r="BD77" s="1">
        <f t="shared" si="157"/>
        <v>29475.881496717655</v>
      </c>
      <c r="BE77" s="2">
        <f t="shared" si="164"/>
        <v>0.16431838121402917</v>
      </c>
      <c r="BF77" s="2">
        <f t="shared" si="165"/>
        <v>0.11054004131171606</v>
      </c>
      <c r="BG77" s="2">
        <f t="shared" si="166"/>
        <v>4.6334817249198731E-2</v>
      </c>
      <c r="BH77" s="2">
        <f t="shared" si="141"/>
        <v>0.11213414377343937</v>
      </c>
      <c r="BI77" s="2">
        <f t="shared" si="158"/>
        <v>2.7000530404799016E-3</v>
      </c>
      <c r="BJ77" s="2">
        <f t="shared" si="142"/>
        <v>1.2219100733195894E-3</v>
      </c>
      <c r="BK77" s="2">
        <f t="shared" si="143"/>
        <v>2.1469152895166443E-4</v>
      </c>
      <c r="BL77" s="2">
        <f t="shared" si="144"/>
        <v>174.19613800244565</v>
      </c>
      <c r="BM77" s="2">
        <f t="shared" si="145"/>
        <v>20.612448072933478</v>
      </c>
      <c r="BN77" s="2">
        <f t="shared" si="146"/>
        <v>1.4299555049769623</v>
      </c>
      <c r="BO77" s="2">
        <f t="shared" si="159"/>
        <v>166.91515874045319</v>
      </c>
      <c r="BP77" s="2">
        <f t="shared" si="160"/>
        <v>18.858223684096796</v>
      </c>
      <c r="BQ77" s="2">
        <f t="shared" si="161"/>
        <v>6.4328338922306463</v>
      </c>
      <c r="BR77" s="11">
        <f t="shared" si="162"/>
        <v>5.0595506641467808E-2</v>
      </c>
      <c r="BS77" s="17">
        <f t="shared" si="136"/>
        <v>0.43421501276185376</v>
      </c>
      <c r="BT77" s="17">
        <f t="shared" si="137"/>
        <v>0.45811152199139993</v>
      </c>
      <c r="BU77" s="12">
        <f>(BU$3*temperature!$I187+BU$4*temperature!$I187^2+BU$5*temperature!I187^6)*(K77/K$56)^$BW$1</f>
        <v>3.2210001746895363</v>
      </c>
      <c r="BV77" s="12">
        <f>(BV$3*temperature!$I187+BV$4*temperature!$I187^2+BV$5*temperature!J187^6)*(L77/L$56)^$BW$1</f>
        <v>1.370412427365864</v>
      </c>
      <c r="BW77" s="12">
        <f>(BW$3*temperature!$I187+BW$4*temperature!$I187^2+BW$5*temperature!K187^6)*(M77/M$56)^$BW$1</f>
        <v>0.17550467246400209</v>
      </c>
      <c r="BX77" s="12">
        <f>(BX$3*temperature!$M187+BX$4*temperature!$M187^2+BX$5*temperature!$M187^6)*(K77/K$56)^$BW$1</f>
        <v>3.2209989568269837</v>
      </c>
      <c r="BY77" s="12">
        <f>(BY$3*temperature!$M187+BY$4*temperature!$M187^2+BY$5*temperature!$M187^6)*(L77/L$56)^$BW$1</f>
        <v>1.3704103959307679</v>
      </c>
      <c r="BZ77" s="12">
        <f>(BZ$3*temperature!$M187+BZ$4*temperature!$M187^2+BZ$5*temperature!$M187^6)*(M77/M$56)^$BW$1</f>
        <v>0.17550210129088673</v>
      </c>
      <c r="CA77" s="18">
        <f t="shared" si="147"/>
        <v>-1.2178625525827158E-6</v>
      </c>
      <c r="CB77" s="18">
        <f t="shared" si="148"/>
        <v>-2.0314350961392336E-6</v>
      </c>
      <c r="CC77" s="18">
        <f t="shared" si="149"/>
        <v>-2.5711731153621464E-6</v>
      </c>
      <c r="CD77" s="18">
        <f t="shared" si="150"/>
        <v>-1.2996508839429077E-3</v>
      </c>
      <c r="CE77" s="18">
        <f t="shared" si="151"/>
        <v>-5.6432792515722415E-4</v>
      </c>
      <c r="CF77" s="18">
        <f t="shared" si="152"/>
        <v>-5.9538504450055367E-4</v>
      </c>
    </row>
    <row r="78" spans="1:84" x14ac:dyDescent="0.3">
      <c r="A78" s="2">
        <f t="shared" si="86"/>
        <v>2032</v>
      </c>
      <c r="B78" s="5">
        <f t="shared" si="87"/>
        <v>1136.3543805201318</v>
      </c>
      <c r="C78" s="5">
        <f t="shared" si="88"/>
        <v>2820.4042249898744</v>
      </c>
      <c r="D78" s="5">
        <f t="shared" si="89"/>
        <v>3948.4580831915264</v>
      </c>
      <c r="E78" s="15">
        <f t="shared" si="90"/>
        <v>1.3290682656911079E-3</v>
      </c>
      <c r="F78" s="15">
        <f t="shared" si="91"/>
        <v>2.6183536047228633E-3</v>
      </c>
      <c r="G78" s="15">
        <f t="shared" si="92"/>
        <v>5.3452757436051315E-3</v>
      </c>
      <c r="H78" s="5">
        <f t="shared" si="93"/>
        <v>65963.209024534866</v>
      </c>
      <c r="I78" s="5">
        <f t="shared" si="94"/>
        <v>17362.522147596545</v>
      </c>
      <c r="J78" s="5">
        <f t="shared" si="95"/>
        <v>6859.3620407367362</v>
      </c>
      <c r="K78" s="5">
        <f t="shared" si="96"/>
        <v>58048.096751598037</v>
      </c>
      <c r="L78" s="5">
        <f t="shared" si="97"/>
        <v>6156.040327041731</v>
      </c>
      <c r="M78" s="5">
        <f t="shared" si="98"/>
        <v>1737.2254931455002</v>
      </c>
      <c r="N78" s="15">
        <f t="shared" si="99"/>
        <v>2.1077543535880539E-2</v>
      </c>
      <c r="O78" s="15">
        <f t="shared" si="100"/>
        <v>2.6565897379684511E-2</v>
      </c>
      <c r="P78" s="15">
        <f t="shared" si="101"/>
        <v>2.4379477467243005E-2</v>
      </c>
      <c r="Q78" s="5">
        <f t="shared" si="102"/>
        <v>7317.7335524491327</v>
      </c>
      <c r="R78" s="5">
        <f t="shared" si="103"/>
        <v>7946.8012004779084</v>
      </c>
      <c r="S78" s="5">
        <f t="shared" si="104"/>
        <v>3634.3445448348994</v>
      </c>
      <c r="T78" s="5">
        <f t="shared" si="105"/>
        <v>110.93659117959707</v>
      </c>
      <c r="U78" s="5">
        <f t="shared" si="106"/>
        <v>457.69854937682351</v>
      </c>
      <c r="V78" s="5">
        <f t="shared" si="107"/>
        <v>529.83710777344379</v>
      </c>
      <c r="W78" s="15">
        <f t="shared" si="108"/>
        <v>-1.0734613539272964E-2</v>
      </c>
      <c r="X78" s="15">
        <f t="shared" si="109"/>
        <v>-1.217998157191269E-2</v>
      </c>
      <c r="Y78" s="15">
        <f t="shared" si="110"/>
        <v>-9.7425357312937999E-3</v>
      </c>
      <c r="Z78" s="5">
        <f t="shared" si="131"/>
        <v>12800.125139847014</v>
      </c>
      <c r="AA78" s="5">
        <f t="shared" si="132"/>
        <v>20121.379561817328</v>
      </c>
      <c r="AB78" s="5">
        <f t="shared" si="133"/>
        <v>9886.463307867647</v>
      </c>
      <c r="AC78" s="16">
        <f t="shared" si="114"/>
        <v>2.1171183478645124</v>
      </c>
      <c r="AD78" s="16">
        <f t="shared" si="115"/>
        <v>2.8942717728972842</v>
      </c>
      <c r="AE78" s="16">
        <f t="shared" si="116"/>
        <v>2.9089963059959634</v>
      </c>
      <c r="AF78" s="15">
        <f t="shared" si="117"/>
        <v>-4.0504037456468023E-3</v>
      </c>
      <c r="AG78" s="15">
        <f t="shared" si="118"/>
        <v>2.9673830763510267E-4</v>
      </c>
      <c r="AH78" s="15">
        <f t="shared" si="119"/>
        <v>9.7937136394747881E-3</v>
      </c>
      <c r="AI78" s="1">
        <f t="shared" si="77"/>
        <v>105317.97750129207</v>
      </c>
      <c r="AJ78" s="1">
        <f t="shared" si="78"/>
        <v>26171.197213304811</v>
      </c>
      <c r="AK78" s="1">
        <f t="shared" si="79"/>
        <v>10222.871686432118</v>
      </c>
      <c r="AL78" s="14">
        <f t="shared" si="120"/>
        <v>22.790806460494551</v>
      </c>
      <c r="AM78" s="14">
        <f t="shared" si="121"/>
        <v>3.8941404084902649</v>
      </c>
      <c r="AN78" s="14">
        <f t="shared" si="122"/>
        <v>1.4340314143107273</v>
      </c>
      <c r="AO78" s="11">
        <f t="shared" si="123"/>
        <v>1.6530521347535566E-2</v>
      </c>
      <c r="AP78" s="11">
        <f t="shared" si="124"/>
        <v>2.0824097030197768E-2</v>
      </c>
      <c r="AQ78" s="11">
        <f t="shared" si="125"/>
        <v>1.8890083471963002E-2</v>
      </c>
      <c r="AR78" s="1">
        <f t="shared" si="134"/>
        <v>65963.209024534866</v>
      </c>
      <c r="AS78" s="1">
        <f t="shared" si="129"/>
        <v>17362.522147596545</v>
      </c>
      <c r="AT78" s="1">
        <f t="shared" si="130"/>
        <v>6859.3620407367362</v>
      </c>
      <c r="AU78" s="1">
        <f t="shared" si="83"/>
        <v>13192.641804906974</v>
      </c>
      <c r="AV78" s="1">
        <f t="shared" si="84"/>
        <v>3472.5044295193093</v>
      </c>
      <c r="AW78" s="1">
        <f t="shared" si="85"/>
        <v>1371.8724081473474</v>
      </c>
      <c r="AX78" s="1">
        <f t="shared" si="153"/>
        <v>46438.477401278426</v>
      </c>
      <c r="AY78" s="1">
        <f t="shared" si="139"/>
        <v>4924.8322616333844</v>
      </c>
      <c r="AZ78" s="1">
        <f t="shared" si="140"/>
        <v>1389.7803945164003</v>
      </c>
      <c r="BA78" s="1">
        <f t="shared" si="154"/>
        <v>12211.131956999479</v>
      </c>
      <c r="BB78" s="1">
        <f t="shared" si="155"/>
        <v>23979.20503367225</v>
      </c>
      <c r="BC78" s="1">
        <f t="shared" si="156"/>
        <v>28574.600345811479</v>
      </c>
      <c r="BD78" s="1">
        <f t="shared" si="157"/>
        <v>28256.727633232345</v>
      </c>
      <c r="BE78" s="2">
        <f t="shared" si="164"/>
        <v>0.16431838121402917</v>
      </c>
      <c r="BF78" s="2">
        <f t="shared" si="165"/>
        <v>0.11054004131171606</v>
      </c>
      <c r="BG78" s="2">
        <f t="shared" si="166"/>
        <v>4.6334817249198731E-2</v>
      </c>
      <c r="BH78" s="2">
        <f t="shared" si="141"/>
        <v>0.11179230557904593</v>
      </c>
      <c r="BI78" s="2">
        <f t="shared" si="158"/>
        <v>2.7000530404799016E-3</v>
      </c>
      <c r="BJ78" s="2">
        <f t="shared" si="142"/>
        <v>1.2219100733195894E-3</v>
      </c>
      <c r="BK78" s="2">
        <f t="shared" si="143"/>
        <v>2.1469152895166443E-4</v>
      </c>
      <c r="BL78" s="2">
        <f t="shared" si="144"/>
        <v>178.10416308650665</v>
      </c>
      <c r="BM78" s="2">
        <f t="shared" si="145"/>
        <v>21.215440710382691</v>
      </c>
      <c r="BN78" s="2">
        <f t="shared" si="146"/>
        <v>1.472646924158779</v>
      </c>
      <c r="BO78" s="2">
        <f t="shared" si="159"/>
        <v>169.35721499866142</v>
      </c>
      <c r="BP78" s="2">
        <f t="shared" si="160"/>
        <v>19.07676269983909</v>
      </c>
      <c r="BQ78" s="2">
        <f t="shared" si="161"/>
        <v>6.4295446552803286</v>
      </c>
      <c r="BR78" s="11">
        <f t="shared" si="162"/>
        <v>5.0432510115125034E-2</v>
      </c>
      <c r="BS78" s="17">
        <f t="shared" si="136"/>
        <v>0.41330370253528642</v>
      </c>
      <c r="BT78" s="17">
        <f t="shared" si="137"/>
        <v>0.43629668761085705</v>
      </c>
      <c r="BU78" s="12">
        <f>(BU$3*temperature!$I188+BU$4*temperature!$I188^2+BU$5*temperature!I188^6)*(K78/K$56)^$BW$1</f>
        <v>3.1832504205846983</v>
      </c>
      <c r="BV78" s="12">
        <f>(BV$3*temperature!$I188+BV$4*temperature!$I188^2+BV$5*temperature!J188^6)*(L78/L$56)^$BW$1</f>
        <v>1.3280044778703859</v>
      </c>
      <c r="BW78" s="12">
        <f>(BW$3*temperature!$I188+BW$4*temperature!$I188^2+BW$5*temperature!K188^6)*(M78/M$56)^$BW$1</f>
        <v>0.13267859891354511</v>
      </c>
      <c r="BX78" s="12">
        <f>(BX$3*temperature!$M188+BX$4*temperature!$M188^2+BX$5*temperature!$M188^6)*(K78/K$56)^$BW$1</f>
        <v>3.1832489634822356</v>
      </c>
      <c r="BY78" s="12">
        <f>(BY$3*temperature!$M188+BY$4*temperature!$M188^2+BY$5*temperature!$M188^6)*(L78/L$56)^$BW$1</f>
        <v>1.3280022469341679</v>
      </c>
      <c r="BZ78" s="12">
        <f>(BZ$3*temperature!$M188+BZ$4*temperature!$M188^2+BZ$5*temperature!$M188^6)*(M78/M$56)^$BW$1</f>
        <v>0.13267585023439105</v>
      </c>
      <c r="CA78" s="18">
        <f t="shared" si="147"/>
        <v>-1.4571024626874873E-6</v>
      </c>
      <c r="CB78" s="18">
        <f t="shared" si="148"/>
        <v>-2.2309362179839809E-6</v>
      </c>
      <c r="CC78" s="18">
        <f t="shared" si="149"/>
        <v>-2.7486791540631828E-6</v>
      </c>
      <c r="CD78" s="18">
        <f t="shared" si="150"/>
        <v>-1.5370401926258672E-3</v>
      </c>
      <c r="CE78" s="18">
        <f t="shared" si="151"/>
        <v>-6.3526440255782081E-4</v>
      </c>
      <c r="CF78" s="18">
        <f t="shared" si="152"/>
        <v>-6.7060554476741955E-4</v>
      </c>
    </row>
    <row r="79" spans="1:84" x14ac:dyDescent="0.3">
      <c r="A79" s="2">
        <f t="shared" si="86"/>
        <v>2033</v>
      </c>
      <c r="B79" s="5">
        <f t="shared" si="87"/>
        <v>1137.7891584385738</v>
      </c>
      <c r="C79" s="5">
        <f t="shared" si="88"/>
        <v>2827.4197997806882</v>
      </c>
      <c r="D79" s="5">
        <f t="shared" si="89"/>
        <v>3968.5084005474155</v>
      </c>
      <c r="E79" s="15">
        <f t="shared" si="90"/>
        <v>1.2626148524065525E-3</v>
      </c>
      <c r="F79" s="15">
        <f t="shared" si="91"/>
        <v>2.4874359244867199E-3</v>
      </c>
      <c r="G79" s="15">
        <f t="shared" si="92"/>
        <v>5.0780119564248745E-3</v>
      </c>
      <c r="H79" s="5">
        <f t="shared" si="93"/>
        <v>67421.422147616046</v>
      </c>
      <c r="I79" s="5">
        <f t="shared" si="94"/>
        <v>17862.812447764347</v>
      </c>
      <c r="J79" s="5">
        <f t="shared" si="95"/>
        <v>7060.3334347870787</v>
      </c>
      <c r="K79" s="5">
        <f t="shared" si="96"/>
        <v>59256.51659411197</v>
      </c>
      <c r="L79" s="5">
        <f t="shared" si="97"/>
        <v>6317.7079148805196</v>
      </c>
      <c r="M79" s="5">
        <f t="shared" si="98"/>
        <v>1779.0899557660448</v>
      </c>
      <c r="N79" s="15">
        <f t="shared" si="99"/>
        <v>2.0817561817488173E-2</v>
      </c>
      <c r="O79" s="15">
        <f t="shared" si="100"/>
        <v>2.6261619360846034E-2</v>
      </c>
      <c r="P79" s="15">
        <f t="shared" si="101"/>
        <v>2.4098462050970104E-2</v>
      </c>
      <c r="Q79" s="5">
        <f t="shared" si="102"/>
        <v>7399.2131740978402</v>
      </c>
      <c r="R79" s="5">
        <f t="shared" si="103"/>
        <v>8076.2024546523489</v>
      </c>
      <c r="S79" s="5">
        <f t="shared" si="104"/>
        <v>3704.3815097307206</v>
      </c>
      <c r="T79" s="5">
        <f t="shared" si="105"/>
        <v>109.74572974591977</v>
      </c>
      <c r="U79" s="5">
        <f t="shared" si="106"/>
        <v>452.12378947992261</v>
      </c>
      <c r="V79" s="5">
        <f t="shared" si="107"/>
        <v>524.67515081919566</v>
      </c>
      <c r="W79" s="15">
        <f t="shared" si="108"/>
        <v>-1.0734613539272964E-2</v>
      </c>
      <c r="X79" s="15">
        <f t="shared" si="109"/>
        <v>-1.217998157191269E-2</v>
      </c>
      <c r="Y79" s="15">
        <f t="shared" si="110"/>
        <v>-9.7425357312937999E-3</v>
      </c>
      <c r="Z79" s="5">
        <f t="shared" si="131"/>
        <v>12894.364354339896</v>
      </c>
      <c r="AA79" s="5">
        <f t="shared" si="132"/>
        <v>20463.82967677154</v>
      </c>
      <c r="AB79" s="5">
        <f t="shared" si="133"/>
        <v>10181.173932968562</v>
      </c>
      <c r="AC79" s="16">
        <f t="shared" si="114"/>
        <v>2.1085431637783443</v>
      </c>
      <c r="AD79" s="16">
        <f t="shared" si="115"/>
        <v>2.8951306142050099</v>
      </c>
      <c r="AE79" s="16">
        <f t="shared" si="116"/>
        <v>2.9374861827951779</v>
      </c>
      <c r="AF79" s="15">
        <f t="shared" si="117"/>
        <v>-4.0504037456468023E-3</v>
      </c>
      <c r="AG79" s="15">
        <f t="shared" si="118"/>
        <v>2.9673830763510267E-4</v>
      </c>
      <c r="AH79" s="15">
        <f t="shared" si="119"/>
        <v>9.7937136394747881E-3</v>
      </c>
      <c r="AI79" s="1">
        <f t="shared" si="77"/>
        <v>107978.82155606984</v>
      </c>
      <c r="AJ79" s="1">
        <f t="shared" si="78"/>
        <v>27026.581921493642</v>
      </c>
      <c r="AK79" s="1">
        <f t="shared" si="79"/>
        <v>10572.456925936254</v>
      </c>
      <c r="AL79" s="14">
        <f t="shared" si="120"/>
        <v>23.163782934090079</v>
      </c>
      <c r="AM79" s="14">
        <f t="shared" si="121"/>
        <v>3.9744214466287238</v>
      </c>
      <c r="AN79" s="14">
        <f t="shared" si="122"/>
        <v>1.4608494976972968</v>
      </c>
      <c r="AO79" s="11">
        <f t="shared" si="123"/>
        <v>1.6365216134060209E-2</v>
      </c>
      <c r="AP79" s="11">
        <f t="shared" si="124"/>
        <v>2.0615856059895788E-2</v>
      </c>
      <c r="AQ79" s="11">
        <f t="shared" si="125"/>
        <v>1.8701182637243373E-2</v>
      </c>
      <c r="AR79" s="1">
        <f t="shared" si="134"/>
        <v>67421.422147616046</v>
      </c>
      <c r="AS79" s="1">
        <f t="shared" si="129"/>
        <v>17862.812447764347</v>
      </c>
      <c r="AT79" s="1">
        <f t="shared" si="130"/>
        <v>7060.3334347870787</v>
      </c>
      <c r="AU79" s="1">
        <f t="shared" si="83"/>
        <v>13484.28442952321</v>
      </c>
      <c r="AV79" s="1">
        <f t="shared" si="84"/>
        <v>3572.5624895528695</v>
      </c>
      <c r="AW79" s="1">
        <f t="shared" si="85"/>
        <v>1412.0666869574159</v>
      </c>
      <c r="AX79" s="1">
        <f t="shared" si="153"/>
        <v>47405.213275289578</v>
      </c>
      <c r="AY79" s="1">
        <f t="shared" si="139"/>
        <v>5054.1663319044155</v>
      </c>
      <c r="AZ79" s="1">
        <f t="shared" si="140"/>
        <v>1423.2719646128357</v>
      </c>
      <c r="BA79" s="1">
        <f t="shared" si="154"/>
        <v>12249.992736429102</v>
      </c>
      <c r="BB79" s="1">
        <f t="shared" si="155"/>
        <v>24112.146135912823</v>
      </c>
      <c r="BC79" s="1">
        <f t="shared" si="156"/>
        <v>28814.203314118069</v>
      </c>
      <c r="BD79" s="1">
        <f t="shared" si="157"/>
        <v>27082.116387185011</v>
      </c>
      <c r="BE79" s="2">
        <f t="shared" si="164"/>
        <v>0.16431838121402917</v>
      </c>
      <c r="BF79" s="2">
        <f t="shared" si="165"/>
        <v>0.11054004131171606</v>
      </c>
      <c r="BG79" s="2">
        <f t="shared" si="166"/>
        <v>4.6334817249198731E-2</v>
      </c>
      <c r="BH79" s="2">
        <f t="shared" si="141"/>
        <v>0.11145307605119713</v>
      </c>
      <c r="BI79" s="2">
        <f t="shared" si="158"/>
        <v>2.7000530404799016E-3</v>
      </c>
      <c r="BJ79" s="2">
        <f t="shared" si="142"/>
        <v>1.2219100733195894E-3</v>
      </c>
      <c r="BK79" s="2">
        <f t="shared" si="143"/>
        <v>2.1469152895166443E-4</v>
      </c>
      <c r="BL79" s="2">
        <f t="shared" si="144"/>
        <v>182.04141586314967</v>
      </c>
      <c r="BM79" s="2">
        <f t="shared" si="145"/>
        <v>21.826750467741807</v>
      </c>
      <c r="BN79" s="2">
        <f t="shared" si="146"/>
        <v>1.5157937800229946</v>
      </c>
      <c r="BO79" s="2">
        <f t="shared" si="159"/>
        <v>171.83598418661424</v>
      </c>
      <c r="BP79" s="2">
        <f t="shared" si="160"/>
        <v>19.298010754659693</v>
      </c>
      <c r="BQ79" s="2">
        <f t="shared" si="161"/>
        <v>6.4263563626966089</v>
      </c>
      <c r="BR79" s="11">
        <f t="shared" si="162"/>
        <v>5.0266553707052325E-2</v>
      </c>
      <c r="BS79" s="17">
        <f t="shared" si="136"/>
        <v>0.39346050179843467</v>
      </c>
      <c r="BT79" s="17">
        <f t="shared" si="137"/>
        <v>0.41552065486748291</v>
      </c>
      <c r="BU79" s="12">
        <f>(BU$3*temperature!$I189+BU$4*temperature!$I189^2+BU$5*temperature!I189^6)*(K79/K$56)^$BW$1</f>
        <v>3.1425518262840684</v>
      </c>
      <c r="BV79" s="12">
        <f>(BV$3*temperature!$I189+BV$4*temperature!$I189^2+BV$5*temperature!J189^6)*(L79/L$56)^$BW$1</f>
        <v>1.2835268632419456</v>
      </c>
      <c r="BW79" s="12">
        <f>(BW$3*temperature!$I189+BW$4*temperature!$I189^2+BW$5*temperature!K189^6)*(M79/M$56)^$BW$1</f>
        <v>8.8199078316221952E-2</v>
      </c>
      <c r="BX79" s="12">
        <f>(BX$3*temperature!$M189+BX$4*temperature!$M189^2+BX$5*temperature!$M189^6)*(K79/K$56)^$BW$1</f>
        <v>3.1425501213758027</v>
      </c>
      <c r="BY79" s="12">
        <f>(BY$3*temperature!$M189+BY$4*temperature!$M189^2+BY$5*temperature!$M189^6)*(L79/L$56)^$BW$1</f>
        <v>1.2835244301675883</v>
      </c>
      <c r="BZ79" s="12">
        <f>(BZ$3*temperature!$M189+BZ$4*temperature!$M189^2+BZ$5*temperature!$M189^6)*(M79/M$56)^$BW$1</f>
        <v>8.8196152742530079E-2</v>
      </c>
      <c r="CA79" s="18">
        <f t="shared" si="147"/>
        <v>-1.7049082656761527E-6</v>
      </c>
      <c r="CB79" s="18">
        <f t="shared" si="148"/>
        <v>-2.4330743573219848E-6</v>
      </c>
      <c r="CC79" s="18">
        <f t="shared" si="149"/>
        <v>-2.9255736918726294E-6</v>
      </c>
      <c r="CD79" s="18">
        <f t="shared" si="150"/>
        <v>-1.7906441657208102E-3</v>
      </c>
      <c r="CE79" s="18">
        <f t="shared" si="151"/>
        <v>-7.0454775198694941E-4</v>
      </c>
      <c r="CF79" s="18">
        <f t="shared" si="152"/>
        <v>-7.440496363749486E-4</v>
      </c>
    </row>
    <row r="80" spans="1:84" x14ac:dyDescent="0.3">
      <c r="A80" s="2">
        <f t="shared" si="86"/>
        <v>2034</v>
      </c>
      <c r="B80" s="5">
        <f t="shared" si="87"/>
        <v>1139.1539184544079</v>
      </c>
      <c r="C80" s="5">
        <f t="shared" si="88"/>
        <v>2834.1011740850886</v>
      </c>
      <c r="D80" s="5">
        <f t="shared" si="89"/>
        <v>3987.6529269992102</v>
      </c>
      <c r="E80" s="15">
        <f t="shared" si="90"/>
        <v>1.1994841097862248E-3</v>
      </c>
      <c r="F80" s="15">
        <f t="shared" si="91"/>
        <v>2.3630641282623836E-3</v>
      </c>
      <c r="G80" s="15">
        <f t="shared" si="92"/>
        <v>4.8241113586036301E-3</v>
      </c>
      <c r="H80" s="5">
        <f t="shared" si="93"/>
        <v>68890.128704318777</v>
      </c>
      <c r="I80" s="5">
        <f t="shared" si="94"/>
        <v>18369.833983836608</v>
      </c>
      <c r="J80" s="5">
        <f t="shared" si="95"/>
        <v>7263.3761926361731</v>
      </c>
      <c r="K80" s="5">
        <f t="shared" si="96"/>
        <v>60474.820468324579</v>
      </c>
      <c r="L80" s="5">
        <f t="shared" si="97"/>
        <v>6481.7142562903746</v>
      </c>
      <c r="M80" s="5">
        <f t="shared" si="98"/>
        <v>1821.466493098739</v>
      </c>
      <c r="N80" s="15">
        <f t="shared" si="99"/>
        <v>2.0559829437116539E-2</v>
      </c>
      <c r="O80" s="15">
        <f t="shared" si="100"/>
        <v>2.5959785355628817E-2</v>
      </c>
      <c r="P80" s="15">
        <f t="shared" si="101"/>
        <v>2.3819221279593794E-2</v>
      </c>
      <c r="Q80" s="5">
        <f t="shared" si="102"/>
        <v>7479.2395021495295</v>
      </c>
      <c r="R80" s="5">
        <f t="shared" si="103"/>
        <v>8204.2788594964331</v>
      </c>
      <c r="S80" s="5">
        <f t="shared" si="104"/>
        <v>3773.7850432631349</v>
      </c>
      <c r="T80" s="5">
        <f t="shared" si="105"/>
        <v>108.56765174951184</v>
      </c>
      <c r="U80" s="5">
        <f t="shared" si="106"/>
        <v>446.61693005583379</v>
      </c>
      <c r="V80" s="5">
        <f t="shared" si="107"/>
        <v>519.56348441501768</v>
      </c>
      <c r="W80" s="15">
        <f t="shared" si="108"/>
        <v>-1.0734613539272964E-2</v>
      </c>
      <c r="X80" s="15">
        <f t="shared" si="109"/>
        <v>-1.217998157191269E-2</v>
      </c>
      <c r="Y80" s="15">
        <f t="shared" si="110"/>
        <v>-9.7425357312937999E-3</v>
      </c>
      <c r="Z80" s="5">
        <f t="shared" si="131"/>
        <v>12985.128303815116</v>
      </c>
      <c r="AA80" s="5">
        <f t="shared" si="132"/>
        <v>20803.22248486954</v>
      </c>
      <c r="AB80" s="5">
        <f t="shared" si="133"/>
        <v>10479.006995396561</v>
      </c>
      <c r="AC80" s="16">
        <f t="shared" si="114"/>
        <v>2.1000027126499186</v>
      </c>
      <c r="AD80" s="16">
        <f t="shared" si="115"/>
        <v>2.8959897103638519</v>
      </c>
      <c r="AE80" s="16">
        <f t="shared" si="116"/>
        <v>2.966255081289388</v>
      </c>
      <c r="AF80" s="15">
        <f t="shared" si="117"/>
        <v>-4.0504037456468023E-3</v>
      </c>
      <c r="AG80" s="15">
        <f t="shared" si="118"/>
        <v>2.9673830763510267E-4</v>
      </c>
      <c r="AH80" s="15">
        <f t="shared" si="119"/>
        <v>9.7937136394747881E-3</v>
      </c>
      <c r="AI80" s="1">
        <f t="shared" si="77"/>
        <v>110665.22382998606</v>
      </c>
      <c r="AJ80" s="1">
        <f t="shared" si="78"/>
        <v>27896.486218897149</v>
      </c>
      <c r="AK80" s="1">
        <f t="shared" si="79"/>
        <v>10927.277920300045</v>
      </c>
      <c r="AL80" s="14">
        <f t="shared" si="120"/>
        <v>23.539072445146928</v>
      </c>
      <c r="AM80" s="14">
        <f t="shared" si="121"/>
        <v>4.0555381860891337</v>
      </c>
      <c r="AN80" s="14">
        <f t="shared" si="122"/>
        <v>1.4878959148266395</v>
      </c>
      <c r="AO80" s="11">
        <f t="shared" si="123"/>
        <v>1.6201563972719608E-2</v>
      </c>
      <c r="AP80" s="11">
        <f t="shared" si="124"/>
        <v>2.0409697499296831E-2</v>
      </c>
      <c r="AQ80" s="11">
        <f t="shared" si="125"/>
        <v>1.851417081087094E-2</v>
      </c>
      <c r="AR80" s="1">
        <f t="shared" si="134"/>
        <v>68890.128704318777</v>
      </c>
      <c r="AS80" s="1">
        <f t="shared" si="129"/>
        <v>18369.833983836608</v>
      </c>
      <c r="AT80" s="1">
        <f t="shared" si="130"/>
        <v>7263.3761926361731</v>
      </c>
      <c r="AU80" s="1">
        <f t="shared" si="83"/>
        <v>13778.025740863755</v>
      </c>
      <c r="AV80" s="1">
        <f t="shared" si="84"/>
        <v>3673.9667967673217</v>
      </c>
      <c r="AW80" s="1">
        <f t="shared" si="85"/>
        <v>1452.6752385272348</v>
      </c>
      <c r="AX80" s="1">
        <f t="shared" si="153"/>
        <v>48379.85637465967</v>
      </c>
      <c r="AY80" s="1">
        <f t="shared" si="139"/>
        <v>5185.3714050322997</v>
      </c>
      <c r="AZ80" s="1">
        <f t="shared" si="140"/>
        <v>1457.1731944789913</v>
      </c>
      <c r="BA80" s="1">
        <f t="shared" si="154"/>
        <v>12287.869704375531</v>
      </c>
      <c r="BB80" s="1">
        <f t="shared" si="155"/>
        <v>24241.758588339126</v>
      </c>
      <c r="BC80" s="1">
        <f t="shared" si="156"/>
        <v>29047.07546714666</v>
      </c>
      <c r="BD80" s="1">
        <f t="shared" si="157"/>
        <v>25950.928466998572</v>
      </c>
      <c r="BE80" s="2">
        <f t="shared" si="164"/>
        <v>0.16431838121402917</v>
      </c>
      <c r="BF80" s="2">
        <f t="shared" si="165"/>
        <v>0.11054004131171606</v>
      </c>
      <c r="BG80" s="2">
        <f t="shared" si="166"/>
        <v>4.6334817249198731E-2</v>
      </c>
      <c r="BH80" s="2">
        <f t="shared" si="141"/>
        <v>0.11111634974263775</v>
      </c>
      <c r="BI80" s="2">
        <f t="shared" si="158"/>
        <v>2.7000530404799016E-3</v>
      </c>
      <c r="BJ80" s="2">
        <f t="shared" si="142"/>
        <v>1.2219100733195894E-3</v>
      </c>
      <c r="BK80" s="2">
        <f t="shared" si="143"/>
        <v>2.1469152895166443E-4</v>
      </c>
      <c r="BL80" s="2">
        <f t="shared" si="144"/>
        <v>186.00700146714766</v>
      </c>
      <c r="BM80" s="2">
        <f t="shared" si="145"/>
        <v>22.446285190058475</v>
      </c>
      <c r="BN80" s="2">
        <f t="shared" si="146"/>
        <v>1.5593853401481792</v>
      </c>
      <c r="BO80" s="2">
        <f t="shared" si="159"/>
        <v>174.35198429258372</v>
      </c>
      <c r="BP80" s="2">
        <f t="shared" si="160"/>
        <v>19.521996738145244</v>
      </c>
      <c r="BQ80" s="2">
        <f t="shared" si="161"/>
        <v>6.4232652701887405</v>
      </c>
      <c r="BR80" s="11">
        <f t="shared" si="162"/>
        <v>5.0097817292342278E-2</v>
      </c>
      <c r="BS80" s="17">
        <f t="shared" si="136"/>
        <v>0.3746291838102096</v>
      </c>
      <c r="BT80" s="17">
        <f t="shared" si="137"/>
        <v>0.39573395701665037</v>
      </c>
      <c r="BU80" s="12">
        <f>(BU$3*temperature!$I190+BU$4*temperature!$I190^2+BU$5*temperature!I190^6)*(K80/K$56)^$BW$1</f>
        <v>3.0988471403484876</v>
      </c>
      <c r="BV80" s="12">
        <f>(BV$3*temperature!$I190+BV$4*temperature!$I190^2+BV$5*temperature!J190^6)*(L80/L$56)^$BW$1</f>
        <v>1.2369437682181528</v>
      </c>
      <c r="BW80" s="12">
        <f>(BW$3*temperature!$I190+BW$4*temperature!$I190^2+BW$5*temperature!K190^6)*(M80/M$56)^$BW$1</f>
        <v>4.2035504637119928E-2</v>
      </c>
      <c r="BX80" s="12">
        <f>(BX$3*temperature!$M190+BX$4*temperature!$M190^2+BX$5*temperature!$M190^6)*(K80/K$56)^$BW$1</f>
        <v>3.0988451801875665</v>
      </c>
      <c r="BY80" s="12">
        <f>(BY$3*temperature!$M190+BY$4*temperature!$M190^2+BY$5*temperature!$M190^6)*(L80/L$56)^$BW$1</f>
        <v>1.2369411309817091</v>
      </c>
      <c r="BZ80" s="12">
        <f>(BZ$3*temperature!$M190+BZ$4*temperature!$M190^2+BZ$5*temperature!$M190^6)*(M80/M$56)^$BW$1</f>
        <v>4.2032403058560014E-2</v>
      </c>
      <c r="CA80" s="18">
        <f t="shared" si="147"/>
        <v>-1.9601609211328253E-6</v>
      </c>
      <c r="CB80" s="18">
        <f t="shared" si="148"/>
        <v>-2.6372364436699769E-6</v>
      </c>
      <c r="CC80" s="18">
        <f t="shared" si="149"/>
        <v>-3.1015785599136647E-6</v>
      </c>
      <c r="CD80" s="18">
        <f t="shared" si="150"/>
        <v>-2.0600926565602523E-3</v>
      </c>
      <c r="CE80" s="18">
        <f t="shared" si="151"/>
        <v>-7.7177083050057377E-4</v>
      </c>
      <c r="CF80" s="18">
        <f t="shared" si="152"/>
        <v>-8.152486188015319E-4</v>
      </c>
    </row>
    <row r="81" spans="1:84" x14ac:dyDescent="0.3">
      <c r="A81" s="2">
        <f t="shared" si="86"/>
        <v>2035</v>
      </c>
      <c r="B81" s="5">
        <f t="shared" si="87"/>
        <v>1140.4519956270053</v>
      </c>
      <c r="C81" s="5">
        <f t="shared" si="88"/>
        <v>2840.4634787644177</v>
      </c>
      <c r="D81" s="5">
        <f t="shared" si="89"/>
        <v>4005.9279646895507</v>
      </c>
      <c r="E81" s="15">
        <f t="shared" si="90"/>
        <v>1.1395099042969135E-3</v>
      </c>
      <c r="F81" s="15">
        <f t="shared" si="91"/>
        <v>2.2449109218492642E-3</v>
      </c>
      <c r="G81" s="15">
        <f t="shared" si="92"/>
        <v>4.5829057906734486E-3</v>
      </c>
      <c r="H81" s="5">
        <f t="shared" si="93"/>
        <v>70368.986076954723</v>
      </c>
      <c r="I81" s="5">
        <f t="shared" si="94"/>
        <v>18883.507970665756</v>
      </c>
      <c r="J81" s="5">
        <f t="shared" si="95"/>
        <v>7468.4406240488643</v>
      </c>
      <c r="K81" s="5">
        <f t="shared" si="96"/>
        <v>61702.716420139011</v>
      </c>
      <c r="L81" s="5">
        <f t="shared" si="97"/>
        <v>6648.0375867673374</v>
      </c>
      <c r="M81" s="5">
        <f t="shared" si="98"/>
        <v>1864.3472099048715</v>
      </c>
      <c r="N81" s="15">
        <f t="shared" si="99"/>
        <v>2.0304251295091946E-2</v>
      </c>
      <c r="O81" s="15">
        <f t="shared" si="100"/>
        <v>2.5660392282111033E-2</v>
      </c>
      <c r="P81" s="15">
        <f t="shared" si="101"/>
        <v>2.3541864189432493E-2</v>
      </c>
      <c r="Q81" s="5">
        <f t="shared" si="102"/>
        <v>7557.7853213591679</v>
      </c>
      <c r="R81" s="5">
        <f t="shared" si="103"/>
        <v>8330.9721166734034</v>
      </c>
      <c r="S81" s="5">
        <f t="shared" si="104"/>
        <v>3842.5247895167427</v>
      </c>
      <c r="T81" s="5">
        <f t="shared" si="105"/>
        <v>107.40221996511445</v>
      </c>
      <c r="U81" s="5">
        <f t="shared" si="106"/>
        <v>441.17714407804954</v>
      </c>
      <c r="V81" s="5">
        <f t="shared" si="107"/>
        <v>514.50161860342882</v>
      </c>
      <c r="W81" s="15">
        <f t="shared" si="108"/>
        <v>-1.0734613539272964E-2</v>
      </c>
      <c r="X81" s="15">
        <f t="shared" si="109"/>
        <v>-1.217998157191269E-2</v>
      </c>
      <c r="Y81" s="15">
        <f t="shared" si="110"/>
        <v>-9.7425357312937999E-3</v>
      </c>
      <c r="Z81" s="5">
        <f t="shared" si="131"/>
        <v>13072.405346452457</v>
      </c>
      <c r="AA81" s="5">
        <f t="shared" si="132"/>
        <v>21139.401264566655</v>
      </c>
      <c r="AB81" s="5">
        <f t="shared" si="133"/>
        <v>10779.887886786893</v>
      </c>
      <c r="AC81" s="16">
        <f t="shared" si="114"/>
        <v>2.0914968537967327</v>
      </c>
      <c r="AD81" s="16">
        <f t="shared" si="115"/>
        <v>2.896849061449434</v>
      </c>
      <c r="AE81" s="16">
        <f t="shared" si="116"/>
        <v>2.9953057341371734</v>
      </c>
      <c r="AF81" s="15">
        <f t="shared" si="117"/>
        <v>-4.0504037456468023E-3</v>
      </c>
      <c r="AG81" s="15">
        <f t="shared" si="118"/>
        <v>2.9673830763510267E-4</v>
      </c>
      <c r="AH81" s="15">
        <f t="shared" si="119"/>
        <v>9.7937136394747881E-3</v>
      </c>
      <c r="AI81" s="1">
        <f t="shared" si="77"/>
        <v>113376.72718785121</v>
      </c>
      <c r="AJ81" s="1">
        <f t="shared" si="78"/>
        <v>28780.804393774757</v>
      </c>
      <c r="AK81" s="1">
        <f t="shared" si="79"/>
        <v>11287.225366797276</v>
      </c>
      <c r="AL81" s="14">
        <f t="shared" si="120"/>
        <v>23.916628535344675</v>
      </c>
      <c r="AM81" s="14">
        <f t="shared" si="121"/>
        <v>4.1374827705883108</v>
      </c>
      <c r="AN81" s="14">
        <f t="shared" si="122"/>
        <v>1.515167602351378</v>
      </c>
      <c r="AO81" s="11">
        <f t="shared" si="123"/>
        <v>1.6039548332992412E-2</v>
      </c>
      <c r="AP81" s="11">
        <f t="shared" si="124"/>
        <v>2.0205600524303861E-2</v>
      </c>
      <c r="AQ81" s="11">
        <f t="shared" si="125"/>
        <v>1.8329029102762229E-2</v>
      </c>
      <c r="AR81" s="1">
        <f t="shared" si="134"/>
        <v>70368.986076954723</v>
      </c>
      <c r="AS81" s="1">
        <f t="shared" si="129"/>
        <v>18883.507970665756</v>
      </c>
      <c r="AT81" s="1">
        <f t="shared" si="130"/>
        <v>7468.4406240488643</v>
      </c>
      <c r="AU81" s="1">
        <f t="shared" si="83"/>
        <v>14073.797215390945</v>
      </c>
      <c r="AV81" s="1">
        <f t="shared" si="84"/>
        <v>3776.7015941331515</v>
      </c>
      <c r="AW81" s="1">
        <f t="shared" si="85"/>
        <v>1493.6881248097729</v>
      </c>
      <c r="AX81" s="1">
        <f t="shared" si="153"/>
        <v>49362.173136111211</v>
      </c>
      <c r="AY81" s="1">
        <f t="shared" si="139"/>
        <v>5318.4300694138692</v>
      </c>
      <c r="AZ81" s="1">
        <f t="shared" si="140"/>
        <v>1491.4777679238973</v>
      </c>
      <c r="BA81" s="1">
        <f t="shared" si="154"/>
        <v>12324.795929088477</v>
      </c>
      <c r="BB81" s="1">
        <f t="shared" si="155"/>
        <v>24368.147120375081</v>
      </c>
      <c r="BC81" s="1">
        <f t="shared" si="156"/>
        <v>29273.409528494416</v>
      </c>
      <c r="BD81" s="1">
        <f t="shared" si="157"/>
        <v>24862.024510124596</v>
      </c>
      <c r="BE81" s="2">
        <f t="shared" si="164"/>
        <v>0.16431838121402917</v>
      </c>
      <c r="BF81" s="2">
        <f t="shared" si="165"/>
        <v>0.11054004131171606</v>
      </c>
      <c r="BG81" s="2">
        <f t="shared" si="166"/>
        <v>4.6334817249198731E-2</v>
      </c>
      <c r="BH81" s="2">
        <f t="shared" si="141"/>
        <v>0.11078202243831928</v>
      </c>
      <c r="BI81" s="2">
        <f t="shared" si="158"/>
        <v>2.7000530404799016E-3</v>
      </c>
      <c r="BJ81" s="2">
        <f t="shared" si="142"/>
        <v>1.2219100733195894E-3</v>
      </c>
      <c r="BK81" s="2">
        <f t="shared" si="143"/>
        <v>2.1469152895166443E-4</v>
      </c>
      <c r="BL81" s="2">
        <f t="shared" si="144"/>
        <v>189.99999481256947</v>
      </c>
      <c r="BM81" s="2">
        <f t="shared" si="145"/>
        <v>23.073948608967246</v>
      </c>
      <c r="BN81" s="2">
        <f t="shared" si="146"/>
        <v>1.6034109364617735</v>
      </c>
      <c r="BO81" s="2">
        <f t="shared" si="159"/>
        <v>176.90574264476371</v>
      </c>
      <c r="BP81" s="2">
        <f t="shared" si="160"/>
        <v>19.748749977004632</v>
      </c>
      <c r="BQ81" s="2">
        <f t="shared" si="161"/>
        <v>6.4202677260856165</v>
      </c>
      <c r="BR81" s="11">
        <f t="shared" si="162"/>
        <v>4.9926475685323685E-2</v>
      </c>
      <c r="BS81" s="17">
        <f t="shared" si="136"/>
        <v>0.35675646367514979</v>
      </c>
      <c r="BT81" s="17">
        <f t="shared" si="137"/>
        <v>0.37688948287300034</v>
      </c>
      <c r="BU81" s="12">
        <f>(BU$3*temperature!$I191+BU$4*temperature!$I191^2+BU$5*temperature!I191^6)*(K81/K$56)^$BW$1</f>
        <v>3.0520785799957224</v>
      </c>
      <c r="BV81" s="12">
        <f>(BV$3*temperature!$I191+BV$4*temperature!$I191^2+BV$5*temperature!J191^6)*(L81/L$56)^$BW$1</f>
        <v>1.1882195634212476</v>
      </c>
      <c r="BW81" s="12">
        <f>(BW$3*temperature!$I191+BW$4*temperature!$I191^2+BW$5*temperature!K191^6)*(M81/M$56)^$BW$1</f>
        <v>-5.8421333626111575E-3</v>
      </c>
      <c r="BX81" s="12">
        <f>(BX$3*temperature!$M191+BX$4*temperature!$M191^2+BX$5*temperature!$M191^6)*(K81/K$56)^$BW$1</f>
        <v>3.0520763581725352</v>
      </c>
      <c r="BY81" s="12">
        <f>(BY$3*temperature!$M191+BY$4*temperature!$M191^2+BY$5*temperature!$M191^6)*(L81/L$56)^$BW$1</f>
        <v>1.1882167205620311</v>
      </c>
      <c r="BZ81" s="12">
        <f>(BZ$3*temperature!$M191+BZ$4*temperature!$M191^2+BZ$5*temperature!$M191^6)*(M81/M$56)^$BW$1</f>
        <v>-5.8454098031942249E-3</v>
      </c>
      <c r="CA81" s="18">
        <f t="shared" si="147"/>
        <v>-2.2218231872095373E-6</v>
      </c>
      <c r="CB81" s="18">
        <f t="shared" si="148"/>
        <v>-2.8428592164786437E-6</v>
      </c>
      <c r="CC81" s="18">
        <f t="shared" si="149"/>
        <v>-3.2764405830673984E-6</v>
      </c>
      <c r="CD81" s="18">
        <f t="shared" si="150"/>
        <v>-2.3450050155292106E-3</v>
      </c>
      <c r="CE81" s="18">
        <f t="shared" si="151"/>
        <v>-8.3659569664069086E-4</v>
      </c>
      <c r="CF81" s="18">
        <f t="shared" si="152"/>
        <v>-8.8380772763739632E-4</v>
      </c>
    </row>
    <row r="82" spans="1:84" x14ac:dyDescent="0.3">
      <c r="A82" s="2">
        <f t="shared" si="86"/>
        <v>2036</v>
      </c>
      <c r="B82" s="5">
        <f t="shared" si="87"/>
        <v>1141.6865741541778</v>
      </c>
      <c r="C82" s="5">
        <f t="shared" si="88"/>
        <v>2846.5212368766802</v>
      </c>
      <c r="D82" s="5">
        <f t="shared" si="89"/>
        <v>4023.368815632627</v>
      </c>
      <c r="E82" s="15">
        <f t="shared" si="90"/>
        <v>1.0825344090820677E-3</v>
      </c>
      <c r="F82" s="15">
        <f t="shared" si="91"/>
        <v>2.1326653757568008E-3</v>
      </c>
      <c r="G82" s="15">
        <f t="shared" si="92"/>
        <v>4.3537605011397763E-3</v>
      </c>
      <c r="H82" s="5">
        <f t="shared" si="93"/>
        <v>71857.640654008312</v>
      </c>
      <c r="I82" s="5">
        <f t="shared" si="94"/>
        <v>19403.752221506693</v>
      </c>
      <c r="J82" s="5">
        <f t="shared" si="95"/>
        <v>7675.4772881720955</v>
      </c>
      <c r="K82" s="5">
        <f t="shared" si="96"/>
        <v>62939.901616382129</v>
      </c>
      <c r="L82" s="5">
        <f t="shared" si="97"/>
        <v>6816.6546485341823</v>
      </c>
      <c r="M82" s="5">
        <f t="shared" si="98"/>
        <v>1907.7240093797411</v>
      </c>
      <c r="N82" s="15">
        <f t="shared" si="99"/>
        <v>2.0050741167034092E-2</v>
      </c>
      <c r="O82" s="15">
        <f t="shared" si="100"/>
        <v>2.5363433880468911E-2</v>
      </c>
      <c r="P82" s="15">
        <f t="shared" si="101"/>
        <v>2.3266481288688023E-2</v>
      </c>
      <c r="Q82" s="5">
        <f t="shared" si="102"/>
        <v>7634.8239214515443</v>
      </c>
      <c r="R82" s="5">
        <f t="shared" si="103"/>
        <v>8456.2253548040298</v>
      </c>
      <c r="S82" s="5">
        <f t="shared" si="104"/>
        <v>3910.5717715439532</v>
      </c>
      <c r="T82" s="5">
        <f t="shared" si="105"/>
        <v>106.24929864052896</v>
      </c>
      <c r="U82" s="5">
        <f t="shared" si="106"/>
        <v>435.80361459322984</v>
      </c>
      <c r="V82" s="5">
        <f t="shared" si="107"/>
        <v>509.48906820037644</v>
      </c>
      <c r="W82" s="15">
        <f t="shared" si="108"/>
        <v>-1.0734613539272964E-2</v>
      </c>
      <c r="X82" s="15">
        <f t="shared" si="109"/>
        <v>-1.217998157191269E-2</v>
      </c>
      <c r="Y82" s="15">
        <f t="shared" si="110"/>
        <v>-9.7425357312937999E-3</v>
      </c>
      <c r="Z82" s="5">
        <f t="shared" si="131"/>
        <v>13156.185153574415</v>
      </c>
      <c r="AA82" s="5">
        <f t="shared" si="132"/>
        <v>21472.212807677086</v>
      </c>
      <c r="AB82" s="5">
        <f t="shared" si="133"/>
        <v>11083.742456758218</v>
      </c>
      <c r="AC82" s="16">
        <f t="shared" si="114"/>
        <v>2.083025447106106</v>
      </c>
      <c r="AD82" s="16">
        <f t="shared" si="115"/>
        <v>2.8977086675374029</v>
      </c>
      <c r="AE82" s="16">
        <f t="shared" si="116"/>
        <v>3.0246409007599895</v>
      </c>
      <c r="AF82" s="15">
        <f t="shared" si="117"/>
        <v>-4.0504037456468023E-3</v>
      </c>
      <c r="AG82" s="15">
        <f t="shared" si="118"/>
        <v>2.9673830763510267E-4</v>
      </c>
      <c r="AH82" s="15">
        <f t="shared" si="119"/>
        <v>9.7937136394747881E-3</v>
      </c>
      <c r="AI82" s="1">
        <f t="shared" si="77"/>
        <v>116112.85168445704</v>
      </c>
      <c r="AJ82" s="1">
        <f t="shared" si="78"/>
        <v>29679.425548530435</v>
      </c>
      <c r="AK82" s="1">
        <f t="shared" si="79"/>
        <v>11652.190954927322</v>
      </c>
      <c r="AL82" s="14">
        <f t="shared" si="120"/>
        <v>24.296404335506011</v>
      </c>
      <c r="AM82" s="14">
        <f t="shared" si="121"/>
        <v>4.2202470913866206</v>
      </c>
      <c r="AN82" s="14">
        <f t="shared" si="122"/>
        <v>1.5426614379196482</v>
      </c>
      <c r="AO82" s="11">
        <f t="shared" si="123"/>
        <v>1.5879152849662487E-2</v>
      </c>
      <c r="AP82" s="11">
        <f t="shared" si="124"/>
        <v>2.0003544519060824E-2</v>
      </c>
      <c r="AQ82" s="11">
        <f t="shared" si="125"/>
        <v>1.8145738811734608E-2</v>
      </c>
      <c r="AR82" s="1">
        <f t="shared" si="134"/>
        <v>71857.640654008312</v>
      </c>
      <c r="AS82" s="1">
        <f t="shared" si="129"/>
        <v>19403.752221506693</v>
      </c>
      <c r="AT82" s="1">
        <f t="shared" si="130"/>
        <v>7675.4772881720955</v>
      </c>
      <c r="AU82" s="1">
        <f t="shared" si="83"/>
        <v>14371.528130801664</v>
      </c>
      <c r="AV82" s="1">
        <f t="shared" si="84"/>
        <v>3880.7504443013386</v>
      </c>
      <c r="AW82" s="1">
        <f t="shared" si="85"/>
        <v>1535.0954576344193</v>
      </c>
      <c r="AX82" s="1">
        <f t="shared" si="153"/>
        <v>50351.921293105705</v>
      </c>
      <c r="AY82" s="1">
        <f t="shared" si="139"/>
        <v>5453.3237188273461</v>
      </c>
      <c r="AZ82" s="1">
        <f t="shared" si="140"/>
        <v>1526.1792075037927</v>
      </c>
      <c r="BA82" s="1">
        <f t="shared" si="154"/>
        <v>12360.803131687868</v>
      </c>
      <c r="BB82" s="1">
        <f t="shared" si="155"/>
        <v>24491.413381261737</v>
      </c>
      <c r="BC82" s="1">
        <f t="shared" si="156"/>
        <v>29493.396196326823</v>
      </c>
      <c r="BD82" s="1">
        <f t="shared" si="157"/>
        <v>23814.251109420529</v>
      </c>
      <c r="BE82" s="2">
        <f t="shared" si="164"/>
        <v>0.16431838121402917</v>
      </c>
      <c r="BF82" s="2">
        <f t="shared" si="165"/>
        <v>0.11054004131171606</v>
      </c>
      <c r="BG82" s="2">
        <f t="shared" si="166"/>
        <v>4.6334817249198731E-2</v>
      </c>
      <c r="BH82" s="2">
        <f t="shared" si="141"/>
        <v>0.11044999147280968</v>
      </c>
      <c r="BI82" s="2">
        <f t="shared" si="158"/>
        <v>2.7000530404799016E-3</v>
      </c>
      <c r="BJ82" s="2">
        <f t="shared" si="142"/>
        <v>1.2219100733195894E-3</v>
      </c>
      <c r="BK82" s="2">
        <f t="shared" si="143"/>
        <v>2.1469152895166443E-4</v>
      </c>
      <c r="BL82" s="2">
        <f t="shared" si="144"/>
        <v>194.01944112956733</v>
      </c>
      <c r="BM82" s="2">
        <f t="shared" si="145"/>
        <v>23.709640299656389</v>
      </c>
      <c r="BN82" s="2">
        <f t="shared" si="146"/>
        <v>1.6478599544314423</v>
      </c>
      <c r="BO82" s="2">
        <f t="shared" si="159"/>
        <v>179.49779593848388</v>
      </c>
      <c r="BP82" s="2">
        <f t="shared" si="160"/>
        <v>19.978300246733554</v>
      </c>
      <c r="BQ82" s="2">
        <f t="shared" si="161"/>
        <v>6.4173601801976172</v>
      </c>
      <c r="BR82" s="11">
        <f t="shared" si="162"/>
        <v>4.9752698495862474E-2</v>
      </c>
      <c r="BS82" s="17">
        <f t="shared" si="136"/>
        <v>0.33979185394127942</v>
      </c>
      <c r="BT82" s="17">
        <f t="shared" si="137"/>
        <v>0.35894236464095269</v>
      </c>
      <c r="BU82" s="12">
        <f>(BU$3*temperature!$I192+BU$4*temperature!$I192^2+BU$5*temperature!I192^6)*(K82/K$56)^$BW$1</f>
        <v>3.0021881618035349</v>
      </c>
      <c r="BV82" s="12">
        <f>(BV$3*temperature!$I192+BV$4*temperature!$I192^2+BV$5*temperature!J192^6)*(L82/L$56)^$BW$1</f>
        <v>1.1373189864268973</v>
      </c>
      <c r="BW82" s="12">
        <f>(BW$3*temperature!$I192+BW$4*temperature!$I192^2+BW$5*temperature!K192^6)*(M82/M$56)^$BW$1</f>
        <v>-5.5463167507502346E-2</v>
      </c>
      <c r="BX82" s="12">
        <f>(BX$3*temperature!$M192+BX$4*temperature!$M192^2+BX$5*temperature!$M192^6)*(K82/K$56)^$BW$1</f>
        <v>3.0021856728700524</v>
      </c>
      <c r="BY82" s="12">
        <f>(BY$3*temperature!$M192+BY$4*temperature!$M192^2+BY$5*temperature!$M192^6)*(L82/L$56)^$BW$1</f>
        <v>1.1373159370016366</v>
      </c>
      <c r="BZ82" s="12">
        <f>(BZ$3*temperature!$M192+BZ$4*temperature!$M192^2+BZ$5*temperature!$M192^6)*(M82/M$56)^$BW$1</f>
        <v>-5.5466617436994374E-2</v>
      </c>
      <c r="CA82" s="18">
        <f t="shared" si="147"/>
        <v>-2.4889334824251819E-6</v>
      </c>
      <c r="CB82" s="18">
        <f t="shared" si="148"/>
        <v>-3.0494252607482508E-6</v>
      </c>
      <c r="CC82" s="18">
        <f t="shared" si="149"/>
        <v>-3.4499294920276036E-6</v>
      </c>
      <c r="CD82" s="18">
        <f t="shared" si="150"/>
        <v>-2.6449903543125371E-3</v>
      </c>
      <c r="CE82" s="18">
        <f t="shared" si="151"/>
        <v>-8.9874617614865845E-4</v>
      </c>
      <c r="CF82" s="18">
        <f t="shared" si="152"/>
        <v>-9.4939909222945332E-4</v>
      </c>
    </row>
    <row r="83" spans="1:84" x14ac:dyDescent="0.3">
      <c r="A83" s="2">
        <f t="shared" si="86"/>
        <v>2037</v>
      </c>
      <c r="B83" s="5">
        <f t="shared" si="87"/>
        <v>1142.8606934050413</v>
      </c>
      <c r="C83" s="5">
        <f t="shared" si="88"/>
        <v>2852.2883802957613</v>
      </c>
      <c r="D83" s="5">
        <f t="shared" si="89"/>
        <v>4040.0097606520953</v>
      </c>
      <c r="E83" s="15">
        <f t="shared" si="90"/>
        <v>1.0284076886279642E-3</v>
      </c>
      <c r="F83" s="15">
        <f t="shared" si="91"/>
        <v>2.0260321069689607E-3</v>
      </c>
      <c r="G83" s="15">
        <f t="shared" si="92"/>
        <v>4.1360724760827871E-3</v>
      </c>
      <c r="H83" s="5">
        <f t="shared" si="93"/>
        <v>73355.728046069111</v>
      </c>
      <c r="I83" s="5">
        <f t="shared" si="94"/>
        <v>19930.481122004985</v>
      </c>
      <c r="J83" s="5">
        <f t="shared" si="95"/>
        <v>7884.436946228434</v>
      </c>
      <c r="K83" s="5">
        <f t="shared" si="96"/>
        <v>64186.062631581903</v>
      </c>
      <c r="L83" s="5">
        <f t="shared" si="97"/>
        <v>6987.5406917789778</v>
      </c>
      <c r="M83" s="5">
        <f t="shared" si="98"/>
        <v>1951.5885884780171</v>
      </c>
      <c r="N83" s="15">
        <f t="shared" si="99"/>
        <v>1.9799220894800795E-2</v>
      </c>
      <c r="O83" s="15">
        <f t="shared" si="100"/>
        <v>2.5068901397482746E-2</v>
      </c>
      <c r="P83" s="15">
        <f t="shared" si="101"/>
        <v>2.2993147270048642E-2</v>
      </c>
      <c r="Q83" s="5">
        <f t="shared" si="102"/>
        <v>7710.3291355991851</v>
      </c>
      <c r="R83" s="5">
        <f t="shared" si="103"/>
        <v>8579.9831254230758</v>
      </c>
      <c r="S83" s="5">
        <f t="shared" si="104"/>
        <v>3977.8983315210257</v>
      </c>
      <c r="T83" s="5">
        <f t="shared" si="105"/>
        <v>105.10875348080408</v>
      </c>
      <c r="U83" s="5">
        <f t="shared" si="106"/>
        <v>430.49553459851137</v>
      </c>
      <c r="V83" s="5">
        <f t="shared" si="107"/>
        <v>504.52535274873071</v>
      </c>
      <c r="W83" s="15">
        <f t="shared" si="108"/>
        <v>-1.0734613539272964E-2</v>
      </c>
      <c r="X83" s="15">
        <f t="shared" si="109"/>
        <v>-1.217998157191269E-2</v>
      </c>
      <c r="Y83" s="15">
        <f t="shared" si="110"/>
        <v>-9.7425357312937999E-3</v>
      </c>
      <c r="Z83" s="5">
        <f t="shared" si="131"/>
        <v>13236.45875494537</v>
      </c>
      <c r="AA83" s="5">
        <f t="shared" si="132"/>
        <v>21801.507404823169</v>
      </c>
      <c r="AB83" s="5">
        <f t="shared" si="133"/>
        <v>11390.496938100196</v>
      </c>
      <c r="AC83" s="16">
        <f t="shared" si="114"/>
        <v>2.0745883530328699</v>
      </c>
      <c r="AD83" s="16">
        <f t="shared" si="115"/>
        <v>2.8985685287034273</v>
      </c>
      <c r="AE83" s="16">
        <f t="shared" si="116"/>
        <v>3.0542633676042761</v>
      </c>
      <c r="AF83" s="15">
        <f t="shared" si="117"/>
        <v>-4.0504037456468023E-3</v>
      </c>
      <c r="AG83" s="15">
        <f t="shared" si="118"/>
        <v>2.9673830763510267E-4</v>
      </c>
      <c r="AH83" s="15">
        <f t="shared" si="119"/>
        <v>9.7937136394747881E-3</v>
      </c>
      <c r="AI83" s="1">
        <f t="shared" si="77"/>
        <v>118873.094646813</v>
      </c>
      <c r="AJ83" s="1">
        <f t="shared" si="78"/>
        <v>30592.233437978732</v>
      </c>
      <c r="AK83" s="1">
        <f t="shared" si="79"/>
        <v>12022.06731706901</v>
      </c>
      <c r="AL83" s="14">
        <f t="shared" si="120"/>
        <v>24.678352590465305</v>
      </c>
      <c r="AM83" s="14">
        <f t="shared" si="121"/>
        <v>4.30382279295487</v>
      </c>
      <c r="AN83" s="14">
        <f t="shared" si="122"/>
        <v>1.5703742421317985</v>
      </c>
      <c r="AO83" s="11">
        <f t="shared" si="123"/>
        <v>1.5720361321165863E-2</v>
      </c>
      <c r="AP83" s="11">
        <f t="shared" si="124"/>
        <v>1.9803509073870216E-2</v>
      </c>
      <c r="AQ83" s="11">
        <f t="shared" si="125"/>
        <v>1.7964281423617261E-2</v>
      </c>
      <c r="AR83" s="1">
        <f t="shared" si="134"/>
        <v>73355.728046069111</v>
      </c>
      <c r="AS83" s="1">
        <f t="shared" si="129"/>
        <v>19930.481122004985</v>
      </c>
      <c r="AT83" s="1">
        <f t="shared" si="130"/>
        <v>7884.436946228434</v>
      </c>
      <c r="AU83" s="1">
        <f t="shared" si="83"/>
        <v>14671.145609213823</v>
      </c>
      <c r="AV83" s="1">
        <f t="shared" si="84"/>
        <v>3986.096224400997</v>
      </c>
      <c r="AW83" s="1">
        <f t="shared" si="85"/>
        <v>1576.8873892456868</v>
      </c>
      <c r="AX83" s="1">
        <f t="shared" si="153"/>
        <v>51348.850105265527</v>
      </c>
      <c r="AY83" s="1">
        <f t="shared" si="139"/>
        <v>5590.0325534231824</v>
      </c>
      <c r="AZ83" s="1">
        <f t="shared" si="140"/>
        <v>1561.2708707824136</v>
      </c>
      <c r="BA83" s="1">
        <f t="shared" si="154"/>
        <v>12395.921735603266</v>
      </c>
      <c r="BB83" s="1">
        <f t="shared" si="155"/>
        <v>24611.655949966298</v>
      </c>
      <c r="BC83" s="1">
        <f t="shared" si="156"/>
        <v>29707.223707124147</v>
      </c>
      <c r="BD83" s="1">
        <f t="shared" si="157"/>
        <v>22806.446255661911</v>
      </c>
      <c r="BE83" s="2">
        <f t="shared" si="164"/>
        <v>0.16431838121402917</v>
      </c>
      <c r="BF83" s="2">
        <f t="shared" si="165"/>
        <v>0.11054004131171606</v>
      </c>
      <c r="BG83" s="2">
        <f t="shared" si="166"/>
        <v>4.6334817249198731E-2</v>
      </c>
      <c r="BH83" s="2">
        <f t="shared" si="141"/>
        <v>0.11012015599208687</v>
      </c>
      <c r="BI83" s="2">
        <f t="shared" si="158"/>
        <v>2.7000530404799016E-3</v>
      </c>
      <c r="BJ83" s="2">
        <f t="shared" si="142"/>
        <v>1.2219100733195894E-3</v>
      </c>
      <c r="BK83" s="2">
        <f t="shared" si="143"/>
        <v>2.1469152895166443E-4</v>
      </c>
      <c r="BL83" s="2">
        <f t="shared" si="144"/>
        <v>198.06435654740568</v>
      </c>
      <c r="BM83" s="2">
        <f t="shared" si="145"/>
        <v>24.353255649083803</v>
      </c>
      <c r="BN83" s="2">
        <f t="shared" si="146"/>
        <v>1.6927218229087746</v>
      </c>
      <c r="BO83" s="2">
        <f t="shared" si="159"/>
        <v>182.12869028588429</v>
      </c>
      <c r="BP83" s="2">
        <f t="shared" si="160"/>
        <v>20.210677781862099</v>
      </c>
      <c r="BQ83" s="2">
        <f t="shared" si="161"/>
        <v>6.4145391900216229</v>
      </c>
      <c r="BR83" s="11">
        <f t="shared" si="162"/>
        <v>4.9576650081774004E-2</v>
      </c>
      <c r="BS83" s="17">
        <f t="shared" si="136"/>
        <v>0.3236875260508022</v>
      </c>
      <c r="BT83" s="17">
        <f t="shared" si="137"/>
        <v>0.34184987108662163</v>
      </c>
      <c r="BU83" s="12">
        <f>(BU$3*temperature!$I193+BU$4*temperature!$I193^2+BU$5*temperature!I193^6)*(K83/K$56)^$BW$1</f>
        <v>2.9491180049602752</v>
      </c>
      <c r="BV83" s="12">
        <f>(BV$3*temperature!$I193+BV$4*temperature!$I193^2+BV$5*temperature!J193^6)*(L83/L$56)^$BW$1</f>
        <v>1.0842073131125383</v>
      </c>
      <c r="BW83" s="12">
        <f>(BW$3*temperature!$I193+BW$4*temperature!$I193^2+BW$5*temperature!K193^6)*(M83/M$56)^$BW$1</f>
        <v>-0.10685616190548096</v>
      </c>
      <c r="BX83" s="12">
        <f>(BX$3*temperature!$M193+BX$4*temperature!$M193^2+BX$5*temperature!$M193^6)*(K83/K$56)^$BW$1</f>
        <v>2.9491152443599917</v>
      </c>
      <c r="BY83" s="12">
        <f>(BY$3*temperature!$M193+BY$4*temperature!$M193^2+BY$5*temperature!$M193^6)*(L83/L$56)^$BW$1</f>
        <v>1.0842040566531563</v>
      </c>
      <c r="BZ83" s="12">
        <f>(BZ$3*temperature!$M193+BZ$4*temperature!$M193^2+BZ$5*temperature!$M193^6)*(M83/M$56)^$BW$1</f>
        <v>-0.10685978374148801</v>
      </c>
      <c r="CA83" s="18">
        <f t="shared" si="147"/>
        <v>-2.7606002834801302E-6</v>
      </c>
      <c r="CB83" s="18">
        <f t="shared" si="148"/>
        <v>-3.2564593819284227E-6</v>
      </c>
      <c r="CC83" s="18">
        <f t="shared" si="149"/>
        <v>-3.6218360070505717E-6</v>
      </c>
      <c r="CD83" s="18">
        <f t="shared" si="150"/>
        <v>-2.9596478350214016E-3</v>
      </c>
      <c r="CE83" s="18">
        <f t="shared" si="151"/>
        <v>-9.5800108569969028E-4</v>
      </c>
      <c r="CF83" s="18">
        <f t="shared" si="152"/>
        <v>-1.011755230863865E-3</v>
      </c>
    </row>
    <row r="84" spans="1:84" x14ac:dyDescent="0.3">
      <c r="A84" s="2">
        <f t="shared" si="86"/>
        <v>2038</v>
      </c>
      <c r="B84" s="5">
        <f t="shared" si="87"/>
        <v>1143.9772537929632</v>
      </c>
      <c r="C84" s="5">
        <f t="shared" si="88"/>
        <v>2857.7782667407346</v>
      </c>
      <c r="D84" s="5">
        <f t="shared" si="89"/>
        <v>4055.8840451675278</v>
      </c>
      <c r="E84" s="15">
        <f t="shared" si="90"/>
        <v>9.7698730419656585E-4</v>
      </c>
      <c r="F84" s="15">
        <f t="shared" si="91"/>
        <v>1.9247305016205126E-3</v>
      </c>
      <c r="G84" s="15">
        <f t="shared" si="92"/>
        <v>3.9292688522786475E-3</v>
      </c>
      <c r="H84" s="5">
        <f t="shared" si="93"/>
        <v>74862.873321246312</v>
      </c>
      <c r="I84" s="5">
        <f t="shared" si="94"/>
        <v>20463.605613203075</v>
      </c>
      <c r="J84" s="5">
        <f t="shared" si="95"/>
        <v>8095.2705171983462</v>
      </c>
      <c r="K84" s="5">
        <f t="shared" si="96"/>
        <v>65440.875745589765</v>
      </c>
      <c r="L84" s="5">
        <f t="shared" si="97"/>
        <v>7160.6694792810495</v>
      </c>
      <c r="M84" s="5">
        <f t="shared" si="98"/>
        <v>1995.9324347163313</v>
      </c>
      <c r="N84" s="15">
        <f t="shared" si="99"/>
        <v>1.9549619692522668E-2</v>
      </c>
      <c r="O84" s="15">
        <f t="shared" si="100"/>
        <v>2.477678415608553E-2</v>
      </c>
      <c r="P84" s="15">
        <f t="shared" si="101"/>
        <v>2.2721923309100944E-2</v>
      </c>
      <c r="Q84" s="5">
        <f t="shared" si="102"/>
        <v>7784.2753784567849</v>
      </c>
      <c r="R84" s="5">
        <f t="shared" si="103"/>
        <v>8702.1914022009059</v>
      </c>
      <c r="S84" s="5">
        <f t="shared" si="104"/>
        <v>4044.4780745392341</v>
      </c>
      <c r="T84" s="5">
        <f t="shared" si="105"/>
        <v>103.98045163259295</v>
      </c>
      <c r="U84" s="5">
        <f t="shared" si="106"/>
        <v>425.25210692031078</v>
      </c>
      <c r="V84" s="5">
        <f t="shared" si="107"/>
        <v>499.60999647223258</v>
      </c>
      <c r="W84" s="15">
        <f t="shared" si="108"/>
        <v>-1.0734613539272964E-2</v>
      </c>
      <c r="X84" s="15">
        <f t="shared" si="109"/>
        <v>-1.217998157191269E-2</v>
      </c>
      <c r="Y84" s="15">
        <f t="shared" si="110"/>
        <v>-9.7425357312937999E-3</v>
      </c>
      <c r="Z84" s="5">
        <f t="shared" si="131"/>
        <v>13313.218581574532</v>
      </c>
      <c r="AA84" s="5">
        <f t="shared" si="132"/>
        <v>22127.138840332616</v>
      </c>
      <c r="AB84" s="5">
        <f t="shared" si="133"/>
        <v>11700.077876489904</v>
      </c>
      <c r="AC84" s="16">
        <f t="shared" si="114"/>
        <v>2.0661854325970705</v>
      </c>
      <c r="AD84" s="16">
        <f t="shared" si="115"/>
        <v>2.8994286450231992</v>
      </c>
      <c r="AE84" s="16">
        <f t="shared" si="116"/>
        <v>3.0841759484061302</v>
      </c>
      <c r="AF84" s="15">
        <f t="shared" si="117"/>
        <v>-4.0504037456468023E-3</v>
      </c>
      <c r="AG84" s="15">
        <f t="shared" si="118"/>
        <v>2.9673830763510267E-4</v>
      </c>
      <c r="AH84" s="15">
        <f t="shared" si="119"/>
        <v>9.7937136394747881E-3</v>
      </c>
      <c r="AI84" s="1">
        <f t="shared" si="77"/>
        <v>121656.93079134553</v>
      </c>
      <c r="AJ84" s="1">
        <f t="shared" si="78"/>
        <v>31519.106318581857</v>
      </c>
      <c r="AK84" s="1">
        <f t="shared" si="79"/>
        <v>12396.747974607795</v>
      </c>
      <c r="AL84" s="14">
        <f t="shared" si="120"/>
        <v>25.06242568380322</v>
      </c>
      <c r="AM84" s="14">
        <f t="shared" si="121"/>
        <v>4.388201278750155</v>
      </c>
      <c r="AN84" s="14">
        <f t="shared" si="122"/>
        <v>1.5983027805095935</v>
      </c>
      <c r="AO84" s="11">
        <f t="shared" si="123"/>
        <v>1.5563157707954205E-2</v>
      </c>
      <c r="AP84" s="11">
        <f t="shared" si="124"/>
        <v>1.9605473983131512E-2</v>
      </c>
      <c r="AQ84" s="11">
        <f t="shared" si="125"/>
        <v>1.7784638609381089E-2</v>
      </c>
      <c r="AR84" s="1">
        <f t="shared" si="134"/>
        <v>74862.873321246312</v>
      </c>
      <c r="AS84" s="1">
        <f t="shared" si="129"/>
        <v>20463.605613203075</v>
      </c>
      <c r="AT84" s="1">
        <f t="shared" si="130"/>
        <v>8095.2705171983462</v>
      </c>
      <c r="AU84" s="1">
        <f t="shared" si="83"/>
        <v>14972.574664249263</v>
      </c>
      <c r="AV84" s="1">
        <f t="shared" si="84"/>
        <v>4092.7211226406152</v>
      </c>
      <c r="AW84" s="1">
        <f t="shared" si="85"/>
        <v>1619.0541034396692</v>
      </c>
      <c r="AX84" s="1">
        <f t="shared" si="153"/>
        <v>52352.700596471812</v>
      </c>
      <c r="AY84" s="1">
        <f t="shared" si="139"/>
        <v>5728.5355834248403</v>
      </c>
      <c r="AZ84" s="1">
        <f t="shared" si="140"/>
        <v>1596.7459477730649</v>
      </c>
      <c r="BA84" s="1">
        <f t="shared" si="154"/>
        <v>12430.180915024157</v>
      </c>
      <c r="BB84" s="1">
        <f t="shared" si="155"/>
        <v>24728.970355887181</v>
      </c>
      <c r="BC84" s="1">
        <f t="shared" si="156"/>
        <v>29915.077458895754</v>
      </c>
      <c r="BD84" s="1">
        <f t="shared" si="157"/>
        <v>21837.444232875358</v>
      </c>
      <c r="BE84" s="2">
        <f t="shared" si="164"/>
        <v>0.16431838121402917</v>
      </c>
      <c r="BF84" s="2">
        <f t="shared" si="165"/>
        <v>0.11054004131171606</v>
      </c>
      <c r="BG84" s="2">
        <f t="shared" si="166"/>
        <v>4.6334817249198731E-2</v>
      </c>
      <c r="BH84" s="2">
        <f t="shared" si="141"/>
        <v>0.10979241716883022</v>
      </c>
      <c r="BI84" s="2">
        <f t="shared" si="158"/>
        <v>2.7000530404799016E-3</v>
      </c>
      <c r="BJ84" s="2">
        <f t="shared" si="142"/>
        <v>1.2219100733195894E-3</v>
      </c>
      <c r="BK84" s="2">
        <f t="shared" si="143"/>
        <v>2.1469152895166443E-4</v>
      </c>
      <c r="BL84" s="2">
        <f t="shared" si="144"/>
        <v>202.1337287300928</v>
      </c>
      <c r="BM84" s="2">
        <f t="shared" si="145"/>
        <v>25.004685835212133</v>
      </c>
      <c r="BN84" s="2">
        <f t="shared" si="146"/>
        <v>1.7379860046146443</v>
      </c>
      <c r="BO84" s="2">
        <f t="shared" si="159"/>
        <v>184.79898128020167</v>
      </c>
      <c r="BP84" s="2">
        <f t="shared" si="160"/>
        <v>20.44591328497426</v>
      </c>
      <c r="BQ84" s="2">
        <f t="shared" si="161"/>
        <v>6.4118014248592692</v>
      </c>
      <c r="BR84" s="11">
        <f t="shared" si="162"/>
        <v>4.939848955789003E-2</v>
      </c>
      <c r="BS84" s="17">
        <f t="shared" si="136"/>
        <v>0.30839817751812909</v>
      </c>
      <c r="BT84" s="17">
        <f t="shared" si="137"/>
        <v>0.32557130579678251</v>
      </c>
      <c r="BU84" s="12">
        <f>(BU$3*temperature!$I194+BU$4*temperature!$I194^2+BU$5*temperature!I194^6)*(K84/K$56)^$BW$1</f>
        <v>2.8928106109413099</v>
      </c>
      <c r="BV84" s="12">
        <f>(BV$3*temperature!$I194+BV$4*temperature!$I194^2+BV$5*temperature!J194^6)*(L84/L$56)^$BW$1</f>
        <v>1.0288505183062238</v>
      </c>
      <c r="BW84" s="12">
        <f>(BW$3*temperature!$I194+BW$4*temperature!$I194^2+BW$5*temperature!K194^6)*(M84/M$56)^$BW$1</f>
        <v>-0.16004882534453715</v>
      </c>
      <c r="BX84" s="12">
        <f>(BX$3*temperature!$M194+BX$4*temperature!$M194^2+BX$5*temperature!$M194^6)*(K84/K$56)^$BW$1</f>
        <v>2.892807574944297</v>
      </c>
      <c r="BY84" s="12">
        <f>(BY$3*temperature!$M194+BY$4*temperature!$M194^2+BY$5*temperature!$M194^6)*(L84/L$56)^$BW$1</f>
        <v>1.0288470547809139</v>
      </c>
      <c r="BZ84" s="12">
        <f>(BZ$3*temperature!$M194+BZ$4*temperature!$M194^2+BZ$5*temperature!$M194^6)*(M84/M$56)^$BW$1</f>
        <v>-0.16005261731462903</v>
      </c>
      <c r="CA84" s="18">
        <f t="shared" si="147"/>
        <v>-3.0359970129012481E-6</v>
      </c>
      <c r="CB84" s="18">
        <f t="shared" si="148"/>
        <v>-3.463525309888027E-6</v>
      </c>
      <c r="CC84" s="18">
        <f t="shared" si="149"/>
        <v>-3.7919700918709331E-6</v>
      </c>
      <c r="CD84" s="18">
        <f t="shared" si="150"/>
        <v>-3.2885669944022456E-3</v>
      </c>
      <c r="CE84" s="18">
        <f t="shared" si="151"/>
        <v>-1.0141880677199239E-3</v>
      </c>
      <c r="CF84" s="18">
        <f t="shared" si="152"/>
        <v>-1.0706630505677394E-3</v>
      </c>
    </row>
    <row r="85" spans="1:84" x14ac:dyDescent="0.3">
      <c r="A85" s="2">
        <f t="shared" si="86"/>
        <v>2039</v>
      </c>
      <c r="B85" s="5">
        <f t="shared" si="87"/>
        <v>1145.0390224835462</v>
      </c>
      <c r="C85" s="5">
        <f t="shared" si="88"/>
        <v>2863.003697087755</v>
      </c>
      <c r="D85" s="5">
        <f t="shared" si="89"/>
        <v>4071.0238710723024</v>
      </c>
      <c r="E85" s="15">
        <f t="shared" si="90"/>
        <v>9.2813793898673753E-4</v>
      </c>
      <c r="F85" s="15">
        <f t="shared" si="91"/>
        <v>1.8284939765394869E-3</v>
      </c>
      <c r="G85" s="15">
        <f t="shared" si="92"/>
        <v>3.732805409664715E-3</v>
      </c>
      <c r="H85" s="5">
        <f t="shared" si="93"/>
        <v>76378.691260979918</v>
      </c>
      <c r="I85" s="5">
        <f t="shared" si="94"/>
        <v>21003.033183365947</v>
      </c>
      <c r="J85" s="5">
        <f t="shared" si="95"/>
        <v>8307.9290364938006</v>
      </c>
      <c r="K85" s="5">
        <f t="shared" si="96"/>
        <v>66704.007253235293</v>
      </c>
      <c r="L85" s="5">
        <f t="shared" si="97"/>
        <v>7336.0132942651153</v>
      </c>
      <c r="M85" s="5">
        <f t="shared" si="98"/>
        <v>2040.7468242885795</v>
      </c>
      <c r="N85" s="15">
        <f t="shared" si="99"/>
        <v>1.9301873534763203E-2</v>
      </c>
      <c r="O85" s="15">
        <f t="shared" si="100"/>
        <v>2.4487070027657598E-2</v>
      </c>
      <c r="P85" s="15">
        <f t="shared" si="101"/>
        <v>2.2452859021060645E-2</v>
      </c>
      <c r="Q85" s="5">
        <f t="shared" si="102"/>
        <v>7856.6376837806074</v>
      </c>
      <c r="R85" s="5">
        <f t="shared" si="103"/>
        <v>8822.79758303993</v>
      </c>
      <c r="S85" s="5">
        <f t="shared" si="104"/>
        <v>4110.2858158694598</v>
      </c>
      <c r="T85" s="5">
        <f t="shared" si="105"/>
        <v>102.864261668678</v>
      </c>
      <c r="U85" s="5">
        <f t="shared" si="106"/>
        <v>420.07254409460432</v>
      </c>
      <c r="V85" s="5">
        <f t="shared" si="107"/>
        <v>494.7425282298903</v>
      </c>
      <c r="W85" s="15">
        <f t="shared" si="108"/>
        <v>-1.0734613539272964E-2</v>
      </c>
      <c r="X85" s="15">
        <f t="shared" si="109"/>
        <v>-1.217998157191269E-2</v>
      </c>
      <c r="Y85" s="15">
        <f t="shared" si="110"/>
        <v>-9.7425357312937999E-3</v>
      </c>
      <c r="Z85" s="5">
        <f t="shared" si="131"/>
        <v>13386.458506408862</v>
      </c>
      <c r="AA85" s="5">
        <f t="shared" si="132"/>
        <v>22448.964395545012</v>
      </c>
      <c r="AB85" s="5">
        <f t="shared" si="133"/>
        <v>12012.412064661919</v>
      </c>
      <c r="AC85" s="16">
        <f t="shared" si="114"/>
        <v>2.0578165473816785</v>
      </c>
      <c r="AD85" s="16">
        <f t="shared" si="115"/>
        <v>2.9002890165724322</v>
      </c>
      <c r="AE85" s="16">
        <f t="shared" si="116"/>
        <v>3.1143814844585753</v>
      </c>
      <c r="AF85" s="15">
        <f t="shared" si="117"/>
        <v>-4.0504037456468023E-3</v>
      </c>
      <c r="AG85" s="15">
        <f t="shared" si="118"/>
        <v>2.9673830763510267E-4</v>
      </c>
      <c r="AH85" s="15">
        <f t="shared" si="119"/>
        <v>9.7937136394747881E-3</v>
      </c>
      <c r="AI85" s="1">
        <f t="shared" si="77"/>
        <v>124463.81237646024</v>
      </c>
      <c r="AJ85" s="1">
        <f t="shared" si="78"/>
        <v>32459.916809364287</v>
      </c>
      <c r="AK85" s="1">
        <f t="shared" si="79"/>
        <v>12776.127280586687</v>
      </c>
      <c r="AL85" s="14">
        <f t="shared" si="120"/>
        <v>25.448575662429519</v>
      </c>
      <c r="AM85" s="14">
        <f t="shared" si="121"/>
        <v>4.473373717093402</v>
      </c>
      <c r="AN85" s="14">
        <f t="shared" si="122"/>
        <v>1.6264437654759281</v>
      </c>
      <c r="AO85" s="11">
        <f t="shared" si="123"/>
        <v>1.5407526130874663E-2</v>
      </c>
      <c r="AP85" s="11">
        <f t="shared" si="124"/>
        <v>1.9409419243300197E-2</v>
      </c>
      <c r="AQ85" s="11">
        <f t="shared" si="125"/>
        <v>1.7606792223287277E-2</v>
      </c>
      <c r="AR85" s="1">
        <f t="shared" si="134"/>
        <v>76378.691260979918</v>
      </c>
      <c r="AS85" s="1">
        <f t="shared" si="129"/>
        <v>21003.033183365947</v>
      </c>
      <c r="AT85" s="1">
        <f t="shared" si="130"/>
        <v>8307.9290364938006</v>
      </c>
      <c r="AU85" s="1">
        <f t="shared" si="83"/>
        <v>15275.738252195984</v>
      </c>
      <c r="AV85" s="1">
        <f t="shared" si="84"/>
        <v>4200.6066366731893</v>
      </c>
      <c r="AW85" s="1">
        <f t="shared" si="85"/>
        <v>1661.5858072987603</v>
      </c>
      <c r="AX85" s="1">
        <f t="shared" si="153"/>
        <v>53363.205802588243</v>
      </c>
      <c r="AY85" s="1">
        <f t="shared" si="139"/>
        <v>5868.8106354120928</v>
      </c>
      <c r="AZ85" s="1">
        <f t="shared" si="140"/>
        <v>1632.5974594308634</v>
      </c>
      <c r="BA85" s="1">
        <f t="shared" si="154"/>
        <v>12463.608642312052</v>
      </c>
      <c r="BB85" s="1">
        <f t="shared" si="155"/>
        <v>24843.449108933823</v>
      </c>
      <c r="BC85" s="1">
        <f t="shared" si="156"/>
        <v>30117.139688610689</v>
      </c>
      <c r="BD85" s="1">
        <f t="shared" si="157"/>
        <v>20906.080002661125</v>
      </c>
      <c r="BE85" s="2">
        <f t="shared" si="164"/>
        <v>0.16431838121402917</v>
      </c>
      <c r="BF85" s="2">
        <f t="shared" si="165"/>
        <v>0.11054004131171606</v>
      </c>
      <c r="BG85" s="2">
        <f t="shared" si="166"/>
        <v>4.6334817249198731E-2</v>
      </c>
      <c r="BH85" s="2">
        <f t="shared" si="141"/>
        <v>0.10946667837830702</v>
      </c>
      <c r="BI85" s="2">
        <f t="shared" si="158"/>
        <v>2.7000530404799016E-3</v>
      </c>
      <c r="BJ85" s="2">
        <f t="shared" si="142"/>
        <v>1.2219100733195894E-3</v>
      </c>
      <c r="BK85" s="2">
        <f t="shared" si="143"/>
        <v>2.1469152895166443E-4</v>
      </c>
      <c r="BL85" s="2">
        <f t="shared" si="144"/>
        <v>206.22651756708453</v>
      </c>
      <c r="BM85" s="2">
        <f t="shared" si="145"/>
        <v>25.663817817020455</v>
      </c>
      <c r="BN85" s="2">
        <f t="shared" si="146"/>
        <v>1.7836419872667824</v>
      </c>
      <c r="BO85" s="2">
        <f t="shared" si="159"/>
        <v>187.50923407026184</v>
      </c>
      <c r="BP85" s="2">
        <f t="shared" si="160"/>
        <v>20.684037934697347</v>
      </c>
      <c r="BQ85" s="2">
        <f t="shared" si="161"/>
        <v>6.4091436682843428</v>
      </c>
      <c r="BR85" s="11">
        <f t="shared" si="162"/>
        <v>4.921837084012301E-2</v>
      </c>
      <c r="BS85" s="17">
        <f t="shared" si="136"/>
        <v>0.29388090471528766</v>
      </c>
      <c r="BT85" s="17">
        <f t="shared" si="137"/>
        <v>0.31006791028265002</v>
      </c>
      <c r="BU85" s="12">
        <f>(BU$3*temperature!$I195+BU$4*temperature!$I195^2+BU$5*temperature!I195^6)*(K85/K$56)^$BW$1</f>
        <v>2.8332091219640647</v>
      </c>
      <c r="BV85" s="12">
        <f>(BV$3*temperature!$I195+BV$4*temperature!$I195^2+BV$5*temperature!J195^6)*(L85/L$56)^$BW$1</f>
        <v>0.97121542519655002</v>
      </c>
      <c r="BW85" s="12">
        <f>(BW$3*temperature!$I195+BW$4*temperature!$I195^2+BW$5*temperature!K195^6)*(M85/M$56)^$BW$1</f>
        <v>-0.21506792702613334</v>
      </c>
      <c r="BX85" s="12">
        <f>(BX$3*temperature!$M195+BX$4*temperature!$M195^2+BX$5*temperature!$M195^6)*(K85/K$56)^$BW$1</f>
        <v>2.8332058076066735</v>
      </c>
      <c r="BY85" s="12">
        <f>(BY$3*temperature!$M195+BY$4*temperature!$M195^2+BY$5*temperature!$M195^6)*(L85/L$56)^$BW$1</f>
        <v>0.97121175497384182</v>
      </c>
      <c r="BZ85" s="12">
        <f>(BZ$3*temperature!$M195+BZ$4*temperature!$M195^2+BZ$5*temperature!$M195^6)*(M85/M$56)^$BW$1</f>
        <v>-0.21507188718551642</v>
      </c>
      <c r="CA85" s="18">
        <f t="shared" si="147"/>
        <v>-3.3143573912042257E-6</v>
      </c>
      <c r="CB85" s="18">
        <f t="shared" si="148"/>
        <v>-3.6702227081963912E-6</v>
      </c>
      <c r="CC85" s="18">
        <f t="shared" si="149"/>
        <v>-3.9601593830873583E-6</v>
      </c>
      <c r="CD85" s="18">
        <f t="shared" si="150"/>
        <v>-3.6313281236982128E-3</v>
      </c>
      <c r="CE85" s="18">
        <f t="shared" si="151"/>
        <v>-1.0671779943104988E-3</v>
      </c>
      <c r="CF85" s="18">
        <f t="shared" si="152"/>
        <v>-1.1259583228657212E-3</v>
      </c>
    </row>
    <row r="86" spans="1:84" x14ac:dyDescent="0.3">
      <c r="A86" s="2">
        <f t="shared" si="86"/>
        <v>2040</v>
      </c>
      <c r="B86" s="5">
        <f t="shared" si="87"/>
        <v>1146.0486389340142</v>
      </c>
      <c r="C86" s="5">
        <f t="shared" si="88"/>
        <v>2867.9769328519437</v>
      </c>
      <c r="D86" s="5">
        <f t="shared" si="89"/>
        <v>4085.4603940046745</v>
      </c>
      <c r="E86" s="15">
        <f t="shared" si="90"/>
        <v>8.8173104203740065E-4</v>
      </c>
      <c r="F86" s="15">
        <f t="shared" si="91"/>
        <v>1.7370692777125124E-3</v>
      </c>
      <c r="G86" s="15">
        <f t="shared" si="92"/>
        <v>3.5461651391814793E-3</v>
      </c>
      <c r="H86" s="5">
        <f t="shared" si="93"/>
        <v>77902.786636340956</v>
      </c>
      <c r="I86" s="5">
        <f t="shared" si="94"/>
        <v>21548.667868429307</v>
      </c>
      <c r="J86" s="5">
        <f t="shared" si="95"/>
        <v>8522.3636176505242</v>
      </c>
      <c r="K86" s="5">
        <f t="shared" si="96"/>
        <v>67975.1137864458</v>
      </c>
      <c r="L86" s="5">
        <f t="shared" si="97"/>
        <v>7513.542951337864</v>
      </c>
      <c r="M86" s="5">
        <f t="shared" si="98"/>
        <v>2086.0228213586183</v>
      </c>
      <c r="N86" s="15">
        <f t="shared" si="99"/>
        <v>1.9055924607121133E-2</v>
      </c>
      <c r="O86" s="15">
        <f t="shared" si="100"/>
        <v>2.4199745822643504E-2</v>
      </c>
      <c r="P86" s="15">
        <f t="shared" si="101"/>
        <v>2.2185994132722708E-2</v>
      </c>
      <c r="Q86" s="5">
        <f t="shared" si="102"/>
        <v>7927.3917415737205</v>
      </c>
      <c r="R86" s="5">
        <f t="shared" si="103"/>
        <v>8941.7504946797781</v>
      </c>
      <c r="S86" s="5">
        <f t="shared" si="104"/>
        <v>4175.2975315559788</v>
      </c>
      <c r="T86" s="5">
        <f t="shared" si="105"/>
        <v>101.76005357266209</v>
      </c>
      <c r="U86" s="5">
        <f t="shared" si="106"/>
        <v>414.95606824866559</v>
      </c>
      <c r="V86" s="5">
        <f t="shared" si="107"/>
        <v>489.92248147081995</v>
      </c>
      <c r="W86" s="15">
        <f t="shared" si="108"/>
        <v>-1.0734613539272964E-2</v>
      </c>
      <c r="X86" s="15">
        <f t="shared" si="109"/>
        <v>-1.217998157191269E-2</v>
      </c>
      <c r="Y86" s="15">
        <f t="shared" si="110"/>
        <v>-9.7425357312937999E-3</v>
      </c>
      <c r="Z86" s="5">
        <f t="shared" si="131"/>
        <v>13456.173883006841</v>
      </c>
      <c r="AA86" s="5">
        <f t="shared" si="132"/>
        <v>22766.844859537898</v>
      </c>
      <c r="AB86" s="5">
        <f t="shared" si="133"/>
        <v>12327.426481034357</v>
      </c>
      <c r="AC86" s="16">
        <f t="shared" si="114"/>
        <v>2.0494815595303097</v>
      </c>
      <c r="AD86" s="16">
        <f t="shared" si="115"/>
        <v>2.9011496434268627</v>
      </c>
      <c r="AE86" s="16">
        <f t="shared" si="116"/>
        <v>3.1448828448814452</v>
      </c>
      <c r="AF86" s="15">
        <f t="shared" si="117"/>
        <v>-4.0504037456468023E-3</v>
      </c>
      <c r="AG86" s="15">
        <f t="shared" si="118"/>
        <v>2.9673830763510267E-4</v>
      </c>
      <c r="AH86" s="15">
        <f t="shared" si="119"/>
        <v>9.7937136394747881E-3</v>
      </c>
      <c r="AI86" s="1">
        <f t="shared" si="77"/>
        <v>127293.16939101019</v>
      </c>
      <c r="AJ86" s="1">
        <f t="shared" si="78"/>
        <v>33414.531765101048</v>
      </c>
      <c r="AK86" s="1">
        <f t="shared" si="79"/>
        <v>13160.100359826778</v>
      </c>
      <c r="AL86" s="14">
        <f t="shared" si="120"/>
        <v>25.836754260996816</v>
      </c>
      <c r="AM86" s="14">
        <f t="shared" si="121"/>
        <v>4.5593310471413577</v>
      </c>
      <c r="AN86" s="14">
        <f t="shared" si="122"/>
        <v>1.6547938583431077</v>
      </c>
      <c r="AO86" s="11">
        <f t="shared" si="123"/>
        <v>1.5253450869565916E-2</v>
      </c>
      <c r="AP86" s="11">
        <f t="shared" si="124"/>
        <v>1.9215325050867194E-2</v>
      </c>
      <c r="AQ86" s="11">
        <f t="shared" si="125"/>
        <v>1.7430724301054405E-2</v>
      </c>
      <c r="AR86" s="1">
        <f t="shared" si="134"/>
        <v>77902.786636340956</v>
      </c>
      <c r="AS86" s="1">
        <f t="shared" si="129"/>
        <v>21548.667868429307</v>
      </c>
      <c r="AT86" s="1">
        <f t="shared" si="130"/>
        <v>8522.3636176505242</v>
      </c>
      <c r="AU86" s="1">
        <f t="shared" si="83"/>
        <v>15580.557327268192</v>
      </c>
      <c r="AV86" s="1">
        <f t="shared" si="84"/>
        <v>4309.7335736858613</v>
      </c>
      <c r="AW86" s="1">
        <f t="shared" si="85"/>
        <v>1704.472723530105</v>
      </c>
      <c r="AX86" s="1">
        <f t="shared" si="153"/>
        <v>54380.09102915664</v>
      </c>
      <c r="AY86" s="1">
        <f t="shared" si="139"/>
        <v>6010.8343610702914</v>
      </c>
      <c r="AZ86" s="1">
        <f t="shared" si="140"/>
        <v>1668.8182570868948</v>
      </c>
      <c r="BA86" s="1">
        <f t="shared" si="154"/>
        <v>12496.231734323375</v>
      </c>
      <c r="BB86" s="1">
        <f t="shared" si="155"/>
        <v>24955.181737698182</v>
      </c>
      <c r="BC86" s="1">
        <f t="shared" si="156"/>
        <v>30313.589198953239</v>
      </c>
      <c r="BD86" s="1">
        <f t="shared" si="157"/>
        <v>20011.193112845096</v>
      </c>
      <c r="BE86" s="2">
        <f t="shared" si="164"/>
        <v>0.16431838121402917</v>
      </c>
      <c r="BF86" s="2">
        <f t="shared" si="165"/>
        <v>0.11054004131171606</v>
      </c>
      <c r="BG86" s="2">
        <f t="shared" si="166"/>
        <v>4.6334817249198731E-2</v>
      </c>
      <c r="BH86" s="2">
        <f t="shared" si="141"/>
        <v>0.10914284534056344</v>
      </c>
      <c r="BI86" s="2">
        <f t="shared" si="158"/>
        <v>2.7000530404799016E-3</v>
      </c>
      <c r="BJ86" s="2">
        <f t="shared" si="142"/>
        <v>1.2219100733195894E-3</v>
      </c>
      <c r="BK86" s="2">
        <f t="shared" si="143"/>
        <v>2.1469152895166443E-4</v>
      </c>
      <c r="BL86" s="2">
        <f t="shared" si="144"/>
        <v>210.34165591930943</v>
      </c>
      <c r="BM86" s="2">
        <f t="shared" si="145"/>
        <v>26.330534335051937</v>
      </c>
      <c r="BN86" s="2">
        <f t="shared" si="146"/>
        <v>1.8296792753554292</v>
      </c>
      <c r="BO86" s="2">
        <f t="shared" si="159"/>
        <v>190.26002344263765</v>
      </c>
      <c r="BP86" s="2">
        <f t="shared" si="160"/>
        <v>20.92508339284192</v>
      </c>
      <c r="BQ86" s="2">
        <f t="shared" si="161"/>
        <v>6.4065628192969575</v>
      </c>
      <c r="BR86" s="11">
        <f t="shared" si="162"/>
        <v>4.9036442712199396E-2</v>
      </c>
      <c r="BS86" s="17">
        <f t="shared" si="136"/>
        <v>0.28009508114118642</v>
      </c>
      <c r="BT86" s="17">
        <f t="shared" si="137"/>
        <v>0.29530277169776192</v>
      </c>
      <c r="BU86" s="12">
        <f>(BU$3*temperature!$I196+BU$4*temperature!$I196^2+BU$5*temperature!I196^6)*(K86/K$56)^$BW$1</f>
        <v>2.7702575597756232</v>
      </c>
      <c r="BV86" s="12">
        <f>(BV$3*temperature!$I196+BV$4*temperature!$I196^2+BV$5*temperature!J196^6)*(L86/L$56)^$BW$1</f>
        <v>0.91126984330755656</v>
      </c>
      <c r="BW86" s="12">
        <f>(BW$3*temperature!$I196+BW$4*temperature!$I196^2+BW$5*temperature!K196^6)*(M86/M$56)^$BW$1</f>
        <v>-0.27193921716650699</v>
      </c>
      <c r="BX86" s="12">
        <f>(BX$3*temperature!$M196+BX$4*temperature!$M196^2+BX$5*temperature!$M196^6)*(K86/K$56)^$BW$1</f>
        <v>2.7702539648044255</v>
      </c>
      <c r="BY86" s="12">
        <f>(BY$3*temperature!$M196+BY$4*temperature!$M196^2+BY$5*temperature!$M196^6)*(L86/L$56)^$BW$1</f>
        <v>0.91126596712310515</v>
      </c>
      <c r="BZ86" s="12">
        <f>(BZ$3*temperature!$M196+BZ$4*temperature!$M196^2+BZ$5*temperature!$M196^6)*(M86/M$56)^$BW$1</f>
        <v>-0.27194334341428172</v>
      </c>
      <c r="CA86" s="18">
        <f t="shared" si="147"/>
        <v>-3.5949711976179799E-6</v>
      </c>
      <c r="CB86" s="18">
        <f t="shared" si="148"/>
        <v>-3.8761844514123567E-6</v>
      </c>
      <c r="CC86" s="18">
        <f t="shared" si="149"/>
        <v>-4.1262477747383564E-6</v>
      </c>
      <c r="CD86" s="18">
        <f t="shared" si="150"/>
        <v>-3.9875026942492097E-3</v>
      </c>
      <c r="CE86" s="18">
        <f t="shared" si="151"/>
        <v>-1.1168798906964318E-3</v>
      </c>
      <c r="CF86" s="18">
        <f t="shared" si="152"/>
        <v>-1.177520597764085E-3</v>
      </c>
    </row>
    <row r="87" spans="1:84" x14ac:dyDescent="0.3">
      <c r="A87" s="2">
        <f t="shared" si="86"/>
        <v>2041</v>
      </c>
      <c r="B87" s="5">
        <f t="shared" si="87"/>
        <v>1147.0086202616155</v>
      </c>
      <c r="C87" s="5">
        <f t="shared" si="88"/>
        <v>2872.709713740227</v>
      </c>
      <c r="D87" s="5">
        <f t="shared" si="89"/>
        <v>4099.2237253700641</v>
      </c>
      <c r="E87" s="15">
        <f t="shared" si="90"/>
        <v>8.3764448993553053E-4</v>
      </c>
      <c r="F87" s="15">
        <f t="shared" si="91"/>
        <v>1.6502158138268868E-3</v>
      </c>
      <c r="G87" s="15">
        <f t="shared" si="92"/>
        <v>3.3688568822224053E-3</v>
      </c>
      <c r="H87" s="5">
        <f t="shared" si="93"/>
        <v>79434.754504450568</v>
      </c>
      <c r="I87" s="5">
        <f t="shared" si="94"/>
        <v>22100.41026087572</v>
      </c>
      <c r="J87" s="5">
        <f t="shared" si="95"/>
        <v>8738.525417074683</v>
      </c>
      <c r="K87" s="5">
        <f t="shared" si="96"/>
        <v>69253.842648830905</v>
      </c>
      <c r="L87" s="5">
        <f t="shared" si="97"/>
        <v>7693.2278103732597</v>
      </c>
      <c r="M87" s="5">
        <f t="shared" si="98"/>
        <v>2131.7512784169394</v>
      </c>
      <c r="N87" s="15">
        <f t="shared" si="99"/>
        <v>1.8811720807153431E-2</v>
      </c>
      <c r="O87" s="15">
        <f t="shared" si="100"/>
        <v>2.3914797612676342E-2</v>
      </c>
      <c r="P87" s="15">
        <f t="shared" si="101"/>
        <v>2.1921359915199057E-2</v>
      </c>
      <c r="Q87" s="5">
        <f t="shared" si="102"/>
        <v>7996.5139346549386</v>
      </c>
      <c r="R87" s="5">
        <f t="shared" si="103"/>
        <v>9059.0003994687413</v>
      </c>
      <c r="S87" s="5">
        <f t="shared" si="104"/>
        <v>4239.4903122035603</v>
      </c>
      <c r="T87" s="5">
        <f t="shared" si="105"/>
        <v>100.66769872382385</v>
      </c>
      <c r="U87" s="5">
        <f t="shared" si="106"/>
        <v>409.9019109842435</v>
      </c>
      <c r="V87" s="5">
        <f t="shared" si="107"/>
        <v>485.14939418952633</v>
      </c>
      <c r="W87" s="15">
        <f t="shared" si="108"/>
        <v>-1.0734613539272964E-2</v>
      </c>
      <c r="X87" s="15">
        <f t="shared" si="109"/>
        <v>-1.217998157191269E-2</v>
      </c>
      <c r="Y87" s="15">
        <f t="shared" si="110"/>
        <v>-9.7425357312937999E-3</v>
      </c>
      <c r="Z87" s="5">
        <f t="shared" si="131"/>
        <v>13522.361582132296</v>
      </c>
      <c r="AA87" s="5">
        <f t="shared" si="132"/>
        <v>23080.644546342854</v>
      </c>
      <c r="AB87" s="5">
        <f t="shared" si="133"/>
        <v>12645.048232830171</v>
      </c>
      <c r="AC87" s="16">
        <f t="shared" si="114"/>
        <v>2.0411803317449539</v>
      </c>
      <c r="AD87" s="16">
        <f t="shared" si="115"/>
        <v>2.9020105256622495</v>
      </c>
      <c r="AE87" s="16">
        <f t="shared" si="116"/>
        <v>3.1756829268939111</v>
      </c>
      <c r="AF87" s="15">
        <f t="shared" si="117"/>
        <v>-4.0504037456468023E-3</v>
      </c>
      <c r="AG87" s="15">
        <f t="shared" si="118"/>
        <v>2.9673830763510267E-4</v>
      </c>
      <c r="AH87" s="15">
        <f t="shared" si="119"/>
        <v>9.7937136394747881E-3</v>
      </c>
      <c r="AI87" s="1">
        <f t="shared" si="77"/>
        <v>130144.40977917737</v>
      </c>
      <c r="AJ87" s="1">
        <f t="shared" si="78"/>
        <v>34382.812162276801</v>
      </c>
      <c r="AK87" s="1">
        <f t="shared" si="79"/>
        <v>13548.563047374206</v>
      </c>
      <c r="AL87" s="14">
        <f t="shared" si="120"/>
        <v>26.226912926128485</v>
      </c>
      <c r="AM87" s="14">
        <f t="shared" si="121"/>
        <v>4.6460639849458367</v>
      </c>
      <c r="AN87" s="14">
        <f t="shared" si="122"/>
        <v>1.6833496713077658</v>
      </c>
      <c r="AO87" s="11">
        <f t="shared" si="123"/>
        <v>1.5100916360870256E-2</v>
      </c>
      <c r="AP87" s="11">
        <f t="shared" si="124"/>
        <v>1.9023171800358521E-2</v>
      </c>
      <c r="AQ87" s="11">
        <f t="shared" si="125"/>
        <v>1.7256417058043861E-2</v>
      </c>
      <c r="AR87" s="1">
        <f t="shared" si="134"/>
        <v>79434.754504450568</v>
      </c>
      <c r="AS87" s="1">
        <f t="shared" si="129"/>
        <v>22100.41026087572</v>
      </c>
      <c r="AT87" s="1">
        <f t="shared" si="130"/>
        <v>8738.525417074683</v>
      </c>
      <c r="AU87" s="1">
        <f t="shared" si="83"/>
        <v>15886.950900890115</v>
      </c>
      <c r="AV87" s="1">
        <f t="shared" si="84"/>
        <v>4420.0820521751439</v>
      </c>
      <c r="AW87" s="1">
        <f t="shared" si="85"/>
        <v>1747.7050834149368</v>
      </c>
      <c r="AX87" s="1">
        <f t="shared" si="153"/>
        <v>55403.074119064724</v>
      </c>
      <c r="AY87" s="1">
        <f t="shared" si="139"/>
        <v>6154.5822482986077</v>
      </c>
      <c r="AZ87" s="1">
        <f t="shared" si="140"/>
        <v>1705.4010227335514</v>
      </c>
      <c r="BA87" s="1">
        <f t="shared" si="154"/>
        <v>12528.075897596394</v>
      </c>
      <c r="BB87" s="1">
        <f t="shared" si="155"/>
        <v>25064.254834560998</v>
      </c>
      <c r="BC87" s="1">
        <f t="shared" si="156"/>
        <v>30504.601129851137</v>
      </c>
      <c r="BD87" s="1">
        <f t="shared" si="157"/>
        <v>19151.631164728336</v>
      </c>
      <c r="BE87" s="2">
        <f t="shared" si="164"/>
        <v>0.16431838121402917</v>
      </c>
      <c r="BF87" s="2">
        <f t="shared" si="165"/>
        <v>0.11054004131171606</v>
      </c>
      <c r="BG87" s="2">
        <f t="shared" si="166"/>
        <v>4.6334817249198731E-2</v>
      </c>
      <c r="BH87" s="2">
        <f t="shared" si="141"/>
        <v>0.10882082623363101</v>
      </c>
      <c r="BI87" s="2">
        <f t="shared" si="158"/>
        <v>2.7000530404799016E-3</v>
      </c>
      <c r="BJ87" s="2">
        <f t="shared" si="142"/>
        <v>1.2219100733195894E-3</v>
      </c>
      <c r="BK87" s="2">
        <f t="shared" si="143"/>
        <v>2.1469152895166443E-4</v>
      </c>
      <c r="BL87" s="2">
        <f t="shared" si="144"/>
        <v>214.47805041951631</v>
      </c>
      <c r="BM87" s="2">
        <f t="shared" si="145"/>
        <v>27.004713922259658</v>
      </c>
      <c r="BN87" s="2">
        <f t="shared" si="146"/>
        <v>1.8760873825747448</v>
      </c>
      <c r="BO87" s="2">
        <f t="shared" si="159"/>
        <v>193.05193391000731</v>
      </c>
      <c r="BP87" s="2">
        <f t="shared" si="160"/>
        <v>21.16908181084716</v>
      </c>
      <c r="BQ87" s="2">
        <f t="shared" si="161"/>
        <v>6.4040558924307192</v>
      </c>
      <c r="BR87" s="11">
        <f t="shared" si="162"/>
        <v>4.8852848907884522E-2</v>
      </c>
      <c r="BS87" s="17">
        <f t="shared" si="136"/>
        <v>0.26700224104419396</v>
      </c>
      <c r="BT87" s="17">
        <f t="shared" si="137"/>
        <v>0.28124073495024943</v>
      </c>
      <c r="BU87" s="12">
        <f>(BU$3*temperature!$I197+BU$4*temperature!$I197^2+BU$5*temperature!I197^6)*(K87/K$56)^$BW$1</f>
        <v>2.7039010459105994</v>
      </c>
      <c r="BV87" s="12">
        <f>(BV$3*temperature!$I197+BV$4*temperature!$I197^2+BV$5*temperature!J197^6)*(L87/L$56)^$BW$1</f>
        <v>0.84898269508988788</v>
      </c>
      <c r="BW87" s="12">
        <f>(BW$3*temperature!$I197+BW$4*temperature!$I197^2+BW$5*temperature!K197^6)*(M87/M$56)^$BW$1</f>
        <v>-0.33068735330124477</v>
      </c>
      <c r="BX87" s="12">
        <f>(BX$3*temperature!$M197+BX$4*temperature!$M197^2+BX$5*temperature!$M197^6)*(K87/K$56)^$BW$1</f>
        <v>2.7038971687302342</v>
      </c>
      <c r="BY87" s="12">
        <f>(BY$3*temperature!$M197+BY$4*temperature!$M197^2+BY$5*temperature!$M197^6)*(L87/L$56)^$BW$1</f>
        <v>0.84897861401574071</v>
      </c>
      <c r="BZ87" s="12">
        <f>(BZ$3*temperature!$M197+BZ$4*temperature!$M197^2+BZ$5*temperature!$M197^6)*(M87/M$56)^$BW$1</f>
        <v>-0.33069164339537488</v>
      </c>
      <c r="CA87" s="18">
        <f t="shared" si="147"/>
        <v>-3.8771803652082326E-6</v>
      </c>
      <c r="CB87" s="18">
        <f t="shared" si="148"/>
        <v>-4.0810741471775103E-6</v>
      </c>
      <c r="CC87" s="18">
        <f t="shared" si="149"/>
        <v>-4.2900941301105E-6</v>
      </c>
      <c r="CD87" s="18">
        <f t="shared" si="150"/>
        <v>-4.3566538003508189E-3</v>
      </c>
      <c r="CE87" s="18">
        <f t="shared" si="151"/>
        <v>-1.163236328147373E-3</v>
      </c>
      <c r="CF87" s="18">
        <f t="shared" si="152"/>
        <v>-1.2252685167344615E-3</v>
      </c>
    </row>
    <row r="88" spans="1:84" x14ac:dyDescent="0.3">
      <c r="A88" s="2">
        <f t="shared" si="86"/>
        <v>2042</v>
      </c>
      <c r="B88" s="5">
        <f t="shared" si="87"/>
        <v>1147.9213664397525</v>
      </c>
      <c r="C88" s="5">
        <f t="shared" si="88"/>
        <v>2877.2132751884678</v>
      </c>
      <c r="D88" s="5">
        <f t="shared" si="89"/>
        <v>4112.342938526097</v>
      </c>
      <c r="E88" s="15">
        <f t="shared" si="90"/>
        <v>7.9576226543875397E-4</v>
      </c>
      <c r="F88" s="15">
        <f t="shared" si="91"/>
        <v>1.5677050231355423E-3</v>
      </c>
      <c r="G88" s="15">
        <f t="shared" si="92"/>
        <v>3.2004140381112849E-3</v>
      </c>
      <c r="H88" s="5">
        <f t="shared" si="93"/>
        <v>80974.180524375421</v>
      </c>
      <c r="I88" s="5">
        <f t="shared" si="94"/>
        <v>22658.15752684512</v>
      </c>
      <c r="J88" s="5">
        <f t="shared" si="95"/>
        <v>8956.3656018752135</v>
      </c>
      <c r="K88" s="5">
        <f t="shared" si="96"/>
        <v>70539.832162471779</v>
      </c>
      <c r="L88" s="5">
        <f t="shared" si="97"/>
        <v>7875.0357932228462</v>
      </c>
      <c r="M88" s="5">
        <f t="shared" si="98"/>
        <v>2177.9228376039232</v>
      </c>
      <c r="N88" s="15">
        <f t="shared" si="99"/>
        <v>1.856921528761668E-2</v>
      </c>
      <c r="O88" s="15">
        <f t="shared" si="100"/>
        <v>2.3632210995291558E-2</v>
      </c>
      <c r="P88" s="15">
        <f t="shared" si="101"/>
        <v>2.1658980414108742E-2</v>
      </c>
      <c r="Q88" s="5">
        <f t="shared" si="102"/>
        <v>8063.9813745296415</v>
      </c>
      <c r="R88" s="5">
        <f t="shared" si="103"/>
        <v>9174.4990039807799</v>
      </c>
      <c r="S88" s="5">
        <f t="shared" si="104"/>
        <v>4302.8423198236051</v>
      </c>
      <c r="T88" s="5">
        <f t="shared" si="105"/>
        <v>99.587069882135637</v>
      </c>
      <c r="U88" s="5">
        <f t="shared" si="106"/>
        <v>404.90931326216361</v>
      </c>
      <c r="V88" s="5">
        <f t="shared" si="107"/>
        <v>480.42280888161935</v>
      </c>
      <c r="W88" s="15">
        <f t="shared" si="108"/>
        <v>-1.0734613539272964E-2</v>
      </c>
      <c r="X88" s="15">
        <f t="shared" si="109"/>
        <v>-1.217998157191269E-2</v>
      </c>
      <c r="Y88" s="15">
        <f t="shared" si="110"/>
        <v>-9.7425357312937999E-3</v>
      </c>
      <c r="Z88" s="5">
        <f t="shared" si="131"/>
        <v>13585.020026137261</v>
      </c>
      <c r="AA88" s="5">
        <f t="shared" si="132"/>
        <v>23390.231317780792</v>
      </c>
      <c r="AB88" s="5">
        <f t="shared" si="133"/>
        <v>12965.204503745332</v>
      </c>
      <c r="AC88" s="16">
        <f t="shared" si="114"/>
        <v>2.0329127272837137</v>
      </c>
      <c r="AD88" s="16">
        <f t="shared" si="115"/>
        <v>2.9028716633543739</v>
      </c>
      <c r="AE88" s="16">
        <f t="shared" si="116"/>
        <v>3.2067846560896793</v>
      </c>
      <c r="AF88" s="15">
        <f t="shared" si="117"/>
        <v>-4.0504037456468023E-3</v>
      </c>
      <c r="AG88" s="15">
        <f t="shared" si="118"/>
        <v>2.9673830763510267E-4</v>
      </c>
      <c r="AH88" s="15">
        <f t="shared" si="119"/>
        <v>9.7937136394747881E-3</v>
      </c>
      <c r="AI88" s="1">
        <f t="shared" si="77"/>
        <v>133016.91970214975</v>
      </c>
      <c r="AJ88" s="1">
        <f t="shared" si="78"/>
        <v>35364.612998224264</v>
      </c>
      <c r="AK88" s="1">
        <f t="shared" si="79"/>
        <v>13941.411826051721</v>
      </c>
      <c r="AL88" s="14">
        <f t="shared" si="120"/>
        <v>26.619002840444768</v>
      </c>
      <c r="AM88" s="14">
        <f t="shared" si="121"/>
        <v>4.7335630295931095</v>
      </c>
      <c r="AN88" s="14">
        <f t="shared" si="122"/>
        <v>1.7121077694505478</v>
      </c>
      <c r="AO88" s="11">
        <f t="shared" si="123"/>
        <v>1.4949907197261553E-2</v>
      </c>
      <c r="AP88" s="11">
        <f t="shared" si="124"/>
        <v>1.8832940082354935E-2</v>
      </c>
      <c r="AQ88" s="11">
        <f t="shared" si="125"/>
        <v>1.7083852887463422E-2</v>
      </c>
      <c r="AR88" s="1">
        <f t="shared" si="134"/>
        <v>80974.180524375421</v>
      </c>
      <c r="AS88" s="1">
        <f t="shared" si="129"/>
        <v>22658.15752684512</v>
      </c>
      <c r="AT88" s="1">
        <f t="shared" si="130"/>
        <v>8956.3656018752135</v>
      </c>
      <c r="AU88" s="1">
        <f t="shared" si="83"/>
        <v>16194.836104875085</v>
      </c>
      <c r="AV88" s="1">
        <f t="shared" si="84"/>
        <v>4531.6315053690241</v>
      </c>
      <c r="AW88" s="1">
        <f t="shared" si="85"/>
        <v>1791.2731203750427</v>
      </c>
      <c r="AX88" s="1">
        <f t="shared" si="153"/>
        <v>56431.865729977435</v>
      </c>
      <c r="AY88" s="1">
        <f t="shared" si="139"/>
        <v>6300.028634578277</v>
      </c>
      <c r="AZ88" s="1">
        <f t="shared" si="140"/>
        <v>1742.3382700831387</v>
      </c>
      <c r="BA88" s="1">
        <f t="shared" si="154"/>
        <v>12559.165772362374</v>
      </c>
      <c r="BB88" s="1">
        <f t="shared" si="155"/>
        <v>25170.752106692209</v>
      </c>
      <c r="BC88" s="1">
        <f t="shared" si="156"/>
        <v>30690.346770542987</v>
      </c>
      <c r="BD88" s="1">
        <f t="shared" si="157"/>
        <v>18326.252871946086</v>
      </c>
      <c r="BE88" s="2">
        <f t="shared" si="164"/>
        <v>0.16431838121402917</v>
      </c>
      <c r="BF88" s="2">
        <f t="shared" si="165"/>
        <v>0.11054004131171606</v>
      </c>
      <c r="BG88" s="2">
        <f t="shared" si="166"/>
        <v>4.6334817249198731E-2</v>
      </c>
      <c r="BH88" s="2">
        <f t="shared" si="141"/>
        <v>0.10850053178171339</v>
      </c>
      <c r="BI88" s="2">
        <f t="shared" si="158"/>
        <v>2.7000530404799016E-3</v>
      </c>
      <c r="BJ88" s="2">
        <f t="shared" si="142"/>
        <v>1.2219100733195894E-3</v>
      </c>
      <c r="BK88" s="2">
        <f t="shared" si="143"/>
        <v>2.1469152895166443E-4</v>
      </c>
      <c r="BL88" s="2">
        <f t="shared" si="144"/>
        <v>218.63458232520827</v>
      </c>
      <c r="BM88" s="2">
        <f t="shared" si="145"/>
        <v>27.686230924914128</v>
      </c>
      <c r="BN88" s="2">
        <f t="shared" si="146"/>
        <v>1.9228558249166838</v>
      </c>
      <c r="BO88" s="2">
        <f t="shared" si="159"/>
        <v>195.88555980481993</v>
      </c>
      <c r="BP88" s="2">
        <f t="shared" si="160"/>
        <v>21.416065835662401</v>
      </c>
      <c r="BQ88" s="2">
        <f t="shared" si="161"/>
        <v>6.4016200170235162</v>
      </c>
      <c r="BR88" s="11">
        <f t="shared" si="162"/>
        <v>4.8667728204188937E-2</v>
      </c>
      <c r="BS88" s="17">
        <f t="shared" si="136"/>
        <v>0.25456596825971289</v>
      </c>
      <c r="BT88" s="17">
        <f t="shared" si="137"/>
        <v>0.26784831900023753</v>
      </c>
      <c r="BU88" s="12">
        <f>(BU$3*temperature!$I198+BU$4*temperature!$I198^2+BU$5*temperature!I198^6)*(K88/K$56)^$BW$1</f>
        <v>2.6340860043393923</v>
      </c>
      <c r="BV88" s="12">
        <f>(BV$3*temperature!$I198+BV$4*temperature!$I198^2+BV$5*temperature!J198^6)*(L88/L$56)^$BW$1</f>
        <v>0.78432413134723544</v>
      </c>
      <c r="BW88" s="12">
        <f>(BW$3*temperature!$I198+BW$4*temperature!$I198^2+BW$5*temperature!K198^6)*(M88/M$56)^$BW$1</f>
        <v>-0.39133583269529854</v>
      </c>
      <c r="BX88" s="12">
        <f>(BX$3*temperature!$M198+BX$4*temperature!$M198^2+BX$5*temperature!$M198^6)*(K88/K$56)^$BW$1</f>
        <v>2.6340818439639397</v>
      </c>
      <c r="BY88" s="12">
        <f>(BY$3*temperature!$M198+BY$4*temperature!$M198^2+BY$5*temperature!$M198^6)*(L88/L$56)^$BW$1</f>
        <v>0.78431984676334232</v>
      </c>
      <c r="BZ88" s="12">
        <f>(BZ$3*temperature!$M198+BZ$4*temperature!$M198^2+BZ$5*temperature!$M198^6)*(M88/M$56)^$BW$1</f>
        <v>-0.39134028426643752</v>
      </c>
      <c r="CA88" s="18">
        <f t="shared" si="147"/>
        <v>-4.1603754525887382E-6</v>
      </c>
      <c r="CB88" s="18">
        <f t="shared" si="148"/>
        <v>-4.2845838931215852E-6</v>
      </c>
      <c r="CC88" s="18">
        <f t="shared" si="149"/>
        <v>-4.4515711389858659E-6</v>
      </c>
      <c r="CD88" s="18">
        <f t="shared" si="150"/>
        <v>-4.7383366835794622E-3</v>
      </c>
      <c r="CE88" s="18">
        <f t="shared" si="151"/>
        <v>-1.2062192657959227E-3</v>
      </c>
      <c r="CF88" s="18">
        <f t="shared" si="152"/>
        <v>-1.2691555155539193E-3</v>
      </c>
    </row>
    <row r="89" spans="1:84" x14ac:dyDescent="0.3">
      <c r="A89" s="2">
        <f t="shared" si="86"/>
        <v>2043</v>
      </c>
      <c r="B89" s="5">
        <f t="shared" si="87"/>
        <v>1148.7891653215011</v>
      </c>
      <c r="C89" s="5">
        <f t="shared" si="88"/>
        <v>2881.4983658074057</v>
      </c>
      <c r="D89" s="5">
        <f t="shared" si="89"/>
        <v>4124.8460785925845</v>
      </c>
      <c r="E89" s="15">
        <f t="shared" si="90"/>
        <v>7.5597415216681623E-4</v>
      </c>
      <c r="F89" s="15">
        <f t="shared" si="91"/>
        <v>1.489319771978765E-3</v>
      </c>
      <c r="G89" s="15">
        <f t="shared" si="92"/>
        <v>3.0403933362057206E-3</v>
      </c>
      <c r="H89" s="5">
        <f t="shared" si="93"/>
        <v>82520.641291691994</v>
      </c>
      <c r="I89" s="5">
        <f t="shared" si="94"/>
        <v>23221.803431281056</v>
      </c>
      <c r="J89" s="5">
        <f t="shared" si="95"/>
        <v>9175.8353208040189</v>
      </c>
      <c r="K89" s="5">
        <f t="shared" si="96"/>
        <v>71832.712026490699</v>
      </c>
      <c r="L89" s="5">
        <f t="shared" si="97"/>
        <v>8058.9334031339031</v>
      </c>
      <c r="M89" s="5">
        <f t="shared" si="98"/>
        <v>2224.5279329149794</v>
      </c>
      <c r="N89" s="15">
        <f t="shared" si="99"/>
        <v>1.8328366036384658E-2</v>
      </c>
      <c r="O89" s="15">
        <f t="shared" si="100"/>
        <v>2.3351971310316744E-2</v>
      </c>
      <c r="P89" s="15">
        <f t="shared" si="101"/>
        <v>2.1398873507534111E-2</v>
      </c>
      <c r="Q89" s="5">
        <f t="shared" si="102"/>
        <v>8129.7719364337781</v>
      </c>
      <c r="R89" s="5">
        <f t="shared" si="103"/>
        <v>9288.1994691759537</v>
      </c>
      <c r="S89" s="5">
        <f t="shared" si="104"/>
        <v>4365.3327476047189</v>
      </c>
      <c r="T89" s="5">
        <f t="shared" si="105"/>
        <v>98.518041173442342</v>
      </c>
      <c r="U89" s="5">
        <f t="shared" si="106"/>
        <v>399.97752528833462</v>
      </c>
      <c r="V89" s="5">
        <f t="shared" si="107"/>
        <v>475.74227249996164</v>
      </c>
      <c r="W89" s="15">
        <f t="shared" si="108"/>
        <v>-1.0734613539272964E-2</v>
      </c>
      <c r="X89" s="15">
        <f t="shared" si="109"/>
        <v>-1.217998157191269E-2</v>
      </c>
      <c r="Y89" s="15">
        <f t="shared" si="110"/>
        <v>-9.7425357312937999E-3</v>
      </c>
      <c r="Z89" s="5">
        <f t="shared" si="131"/>
        <v>13644.149220974485</v>
      </c>
      <c r="AA89" s="5">
        <f t="shared" si="132"/>
        <v>23695.476611099846</v>
      </c>
      <c r="AB89" s="5">
        <f t="shared" si="133"/>
        <v>13287.822506208808</v>
      </c>
      <c r="AC89" s="16">
        <f t="shared" si="114"/>
        <v>2.0246786099585505</v>
      </c>
      <c r="AD89" s="16">
        <f t="shared" si="115"/>
        <v>2.9037330565790396</v>
      </c>
      <c r="AE89" s="16">
        <f t="shared" si="116"/>
        <v>3.2381909867148835</v>
      </c>
      <c r="AF89" s="15">
        <f t="shared" si="117"/>
        <v>-4.0504037456468023E-3</v>
      </c>
      <c r="AG89" s="15">
        <f t="shared" si="118"/>
        <v>2.9673830763510267E-4</v>
      </c>
      <c r="AH89" s="15">
        <f t="shared" si="119"/>
        <v>9.7937136394747881E-3</v>
      </c>
      <c r="AI89" s="1">
        <f t="shared" si="77"/>
        <v>135910.06383680986</v>
      </c>
      <c r="AJ89" s="1">
        <f t="shared" si="78"/>
        <v>36359.783203770865</v>
      </c>
      <c r="AK89" s="1">
        <f t="shared" si="79"/>
        <v>14338.543763821592</v>
      </c>
      <c r="AL89" s="14">
        <f t="shared" si="120"/>
        <v>27.012974946371578</v>
      </c>
      <c r="AM89" s="14">
        <f t="shared" si="121"/>
        <v>4.8218184694163639</v>
      </c>
      <c r="AN89" s="14">
        <f t="shared" si="122"/>
        <v>1.7410646727387162</v>
      </c>
      <c r="AO89" s="11">
        <f t="shared" si="123"/>
        <v>1.4800408125288936E-2</v>
      </c>
      <c r="AP89" s="11">
        <f t="shared" si="124"/>
        <v>1.8644610681531386E-2</v>
      </c>
      <c r="AQ89" s="11">
        <f t="shared" si="125"/>
        <v>1.6913014358588788E-2</v>
      </c>
      <c r="AR89" s="1">
        <f t="shared" si="134"/>
        <v>82520.641291691994</v>
      </c>
      <c r="AS89" s="1">
        <f t="shared" si="129"/>
        <v>23221.803431281056</v>
      </c>
      <c r="AT89" s="1">
        <f t="shared" si="130"/>
        <v>9175.8353208040189</v>
      </c>
      <c r="AU89" s="1">
        <f t="shared" si="83"/>
        <v>16504.128258338398</v>
      </c>
      <c r="AV89" s="1">
        <f t="shared" si="84"/>
        <v>4644.360686256211</v>
      </c>
      <c r="AW89" s="1">
        <f t="shared" si="85"/>
        <v>1835.1670641608039</v>
      </c>
      <c r="AX89" s="1">
        <f t="shared" si="153"/>
        <v>57466.169621192552</v>
      </c>
      <c r="AY89" s="1">
        <f t="shared" si="139"/>
        <v>6447.1467225071228</v>
      </c>
      <c r="AZ89" s="1">
        <f t="shared" si="140"/>
        <v>1779.6223463319834</v>
      </c>
      <c r="BA89" s="1">
        <f t="shared" si="154"/>
        <v>12589.524975349063</v>
      </c>
      <c r="BB89" s="1">
        <f t="shared" si="155"/>
        <v>25274.754432009337</v>
      </c>
      <c r="BC89" s="1">
        <f t="shared" si="156"/>
        <v>30870.993408254948</v>
      </c>
      <c r="BD89" s="1">
        <f t="shared" si="157"/>
        <v>17533.930742556913</v>
      </c>
      <c r="BE89" s="2">
        <f t="shared" si="164"/>
        <v>0.16431838121402917</v>
      </c>
      <c r="BF89" s="2">
        <f t="shared" si="165"/>
        <v>0.11054004131171606</v>
      </c>
      <c r="BG89" s="2">
        <f t="shared" si="166"/>
        <v>4.6334817249198731E-2</v>
      </c>
      <c r="BH89" s="2">
        <f t="shared" si="141"/>
        <v>0.10818187532173919</v>
      </c>
      <c r="BI89" s="2">
        <f t="shared" si="158"/>
        <v>2.7000530404799016E-3</v>
      </c>
      <c r="BJ89" s="2">
        <f t="shared" si="142"/>
        <v>1.2219100733195894E-3</v>
      </c>
      <c r="BK89" s="2">
        <f t="shared" si="143"/>
        <v>2.1469152895166443E-4</v>
      </c>
      <c r="BL89" s="2">
        <f t="shared" si="144"/>
        <v>222.81010842198427</v>
      </c>
      <c r="BM89" s="2">
        <f t="shared" si="145"/>
        <v>28.374955533329729</v>
      </c>
      <c r="BN89" s="2">
        <f t="shared" si="146"/>
        <v>1.969974114432101</v>
      </c>
      <c r="BO89" s="2">
        <f t="shared" si="159"/>
        <v>198.76150537770138</v>
      </c>
      <c r="BP89" s="2">
        <f t="shared" si="160"/>
        <v>21.666068615171113</v>
      </c>
      <c r="BQ89" s="2">
        <f t="shared" si="161"/>
        <v>6.3992524358229259</v>
      </c>
      <c r="BR89" s="11">
        <f t="shared" si="162"/>
        <v>4.8481214522537258E-2</v>
      </c>
      <c r="BS89" s="17">
        <f t="shared" si="136"/>
        <v>0.24275179011720827</v>
      </c>
      <c r="BT89" s="17">
        <f t="shared" si="137"/>
        <v>0.25509363714308336</v>
      </c>
      <c r="BU89" s="12">
        <f>(BU$3*temperature!$I199+BU$4*temperature!$I199^2+BU$5*temperature!I199^6)*(K89/K$56)^$BW$1</f>
        <v>2.5607603473102754</v>
      </c>
      <c r="BV89" s="12">
        <f>(BV$3*temperature!$I199+BV$4*temperature!$I199^2+BV$5*temperature!J199^6)*(L89/L$56)^$BW$1</f>
        <v>0.7172656358245566</v>
      </c>
      <c r="BW89" s="12">
        <f>(BW$3*temperature!$I199+BW$4*temperature!$I199^2+BW$5*temperature!K199^6)*(M89/M$56)^$BW$1</f>
        <v>-0.45390693099409429</v>
      </c>
      <c r="BX89" s="12">
        <f>(BX$3*temperature!$M199+BX$4*temperature!$M199^2+BX$5*temperature!$M199^6)*(K89/K$56)^$BW$1</f>
        <v>2.5607559033179079</v>
      </c>
      <c r="BY89" s="12">
        <f>(BY$3*temperature!$M199+BY$4*temperature!$M199^2+BY$5*temperature!$M199^6)*(L89/L$56)^$BW$1</f>
        <v>0.71726114939234731</v>
      </c>
      <c r="BZ89" s="12">
        <f>(BZ$3*temperature!$M199+BZ$4*temperature!$M199^2+BZ$5*temperature!$M199^6)*(M89/M$56)^$BW$1</f>
        <v>-0.45391154155836622</v>
      </c>
      <c r="CA89" s="18">
        <f t="shared" si="147"/>
        <v>-4.4439923674310933E-6</v>
      </c>
      <c r="CB89" s="18">
        <f t="shared" si="148"/>
        <v>-4.4864322092941222E-6</v>
      </c>
      <c r="CC89" s="18">
        <f t="shared" si="149"/>
        <v>-4.6105642719229678E-6</v>
      </c>
      <c r="CD89" s="18">
        <f t="shared" si="150"/>
        <v>-5.1320992542294233E-3</v>
      </c>
      <c r="CE89" s="18">
        <f t="shared" si="151"/>
        <v>-1.2458262810233821E-3</v>
      </c>
      <c r="CF89" s="18">
        <f t="shared" si="152"/>
        <v>-1.3091658649406893E-3</v>
      </c>
    </row>
    <row r="90" spans="1:84" x14ac:dyDescent="0.3">
      <c r="A90" s="2">
        <f t="shared" si="86"/>
        <v>2044</v>
      </c>
      <c r="B90" s="5">
        <f t="shared" si="87"/>
        <v>1149.6141974910097</v>
      </c>
      <c r="C90" s="5">
        <f t="shared" si="88"/>
        <v>2885.5752646720712</v>
      </c>
      <c r="D90" s="5">
        <f t="shared" si="89"/>
        <v>4136.7601753962999</v>
      </c>
      <c r="E90" s="15">
        <f t="shared" si="90"/>
        <v>7.1817544455847536E-4</v>
      </c>
      <c r="F90" s="15">
        <f t="shared" si="91"/>
        <v>1.4148537833798267E-3</v>
      </c>
      <c r="G90" s="15">
        <f t="shared" si="92"/>
        <v>2.8883736693954346E-3</v>
      </c>
      <c r="H90" s="5">
        <f t="shared" si="93"/>
        <v>84073.704690809303</v>
      </c>
      <c r="I90" s="5">
        <f t="shared" si="94"/>
        <v>23791.23837090674</v>
      </c>
      <c r="J90" s="5">
        <f t="shared" si="95"/>
        <v>9396.88567831209</v>
      </c>
      <c r="K90" s="5">
        <f t="shared" si="96"/>
        <v>73132.103686869072</v>
      </c>
      <c r="L90" s="5">
        <f t="shared" si="97"/>
        <v>8244.8857467630369</v>
      </c>
      <c r="M90" s="5">
        <f t="shared" si="98"/>
        <v>2271.5567932124254</v>
      </c>
      <c r="N90" s="15">
        <f t="shared" si="99"/>
        <v>1.8089135488845054E-2</v>
      </c>
      <c r="O90" s="15">
        <f t="shared" si="100"/>
        <v>2.3074063815544443E-2</v>
      </c>
      <c r="P90" s="15">
        <f t="shared" si="101"/>
        <v>2.1141051816697232E-2</v>
      </c>
      <c r="Q90" s="5">
        <f t="shared" si="102"/>
        <v>8193.8642934228137</v>
      </c>
      <c r="R90" s="5">
        <f t="shared" si="103"/>
        <v>9400.0564218189338</v>
      </c>
      <c r="S90" s="5">
        <f t="shared" si="104"/>
        <v>4426.9417824705733</v>
      </c>
      <c r="T90" s="5">
        <f t="shared" si="105"/>
        <v>97.460488074799258</v>
      </c>
      <c r="U90" s="5">
        <f t="shared" si="106"/>
        <v>395.10580640114347</v>
      </c>
      <c r="V90" s="5">
        <f t="shared" si="107"/>
        <v>471.10733641124386</v>
      </c>
      <c r="W90" s="15">
        <f t="shared" si="108"/>
        <v>-1.0734613539272964E-2</v>
      </c>
      <c r="X90" s="15">
        <f t="shared" si="109"/>
        <v>-1.217998157191269E-2</v>
      </c>
      <c r="Y90" s="15">
        <f t="shared" si="110"/>
        <v>-9.7425357312937999E-3</v>
      </c>
      <c r="Z90" s="5">
        <f t="shared" si="131"/>
        <v>13699.750785674712</v>
      </c>
      <c r="AA90" s="5">
        <f t="shared" si="132"/>
        <v>23996.255470645134</v>
      </c>
      <c r="AB90" s="5">
        <f t="shared" si="133"/>
        <v>13612.829438265893</v>
      </c>
      <c r="AC90" s="16">
        <f t="shared" si="114"/>
        <v>2.0164778441330435</v>
      </c>
      <c r="AD90" s="16">
        <f t="shared" si="115"/>
        <v>2.9045947054120731</v>
      </c>
      <c r="AE90" s="16">
        <f t="shared" si="116"/>
        <v>3.2699049019486974</v>
      </c>
      <c r="AF90" s="15">
        <f t="shared" si="117"/>
        <v>-4.0504037456468023E-3</v>
      </c>
      <c r="AG90" s="15">
        <f t="shared" si="118"/>
        <v>2.9673830763510267E-4</v>
      </c>
      <c r="AH90" s="15">
        <f t="shared" si="119"/>
        <v>9.7937136394747881E-3</v>
      </c>
      <c r="AI90" s="1">
        <f t="shared" si="77"/>
        <v>138823.18571146726</v>
      </c>
      <c r="AJ90" s="1">
        <f t="shared" si="78"/>
        <v>37368.165569649987</v>
      </c>
      <c r="AK90" s="1">
        <f t="shared" si="79"/>
        <v>14739.856451600237</v>
      </c>
      <c r="AL90" s="14">
        <f t="shared" si="120"/>
        <v>27.408779969717241</v>
      </c>
      <c r="AM90" s="14">
        <f t="shared" si="121"/>
        <v>4.9108203882742574</v>
      </c>
      <c r="AN90" s="14">
        <f t="shared" si="122"/>
        <v>1.7702168580298854</v>
      </c>
      <c r="AO90" s="11">
        <f t="shared" si="123"/>
        <v>1.4652404044036046E-2</v>
      </c>
      <c r="AP90" s="11">
        <f t="shared" si="124"/>
        <v>1.8458164574716072E-2</v>
      </c>
      <c r="AQ90" s="11">
        <f t="shared" si="125"/>
        <v>1.6743884215002898E-2</v>
      </c>
      <c r="AR90" s="1">
        <f t="shared" si="134"/>
        <v>84073.704690809303</v>
      </c>
      <c r="AS90" s="1">
        <f t="shared" si="129"/>
        <v>23791.23837090674</v>
      </c>
      <c r="AT90" s="1">
        <f t="shared" si="130"/>
        <v>9396.88567831209</v>
      </c>
      <c r="AU90" s="1">
        <f t="shared" si="83"/>
        <v>16814.74093816186</v>
      </c>
      <c r="AV90" s="1">
        <f t="shared" si="84"/>
        <v>4758.247674181348</v>
      </c>
      <c r="AW90" s="1">
        <f t="shared" si="85"/>
        <v>1879.3771356624181</v>
      </c>
      <c r="AX90" s="1">
        <f t="shared" si="153"/>
        <v>58505.682949495262</v>
      </c>
      <c r="AY90" s="1">
        <f t="shared" si="139"/>
        <v>6595.90859741043</v>
      </c>
      <c r="AZ90" s="1">
        <f t="shared" si="140"/>
        <v>1817.2454345699402</v>
      </c>
      <c r="BA90" s="1">
        <f t="shared" si="154"/>
        <v>12619.176141352378</v>
      </c>
      <c r="BB90" s="1">
        <f t="shared" si="155"/>
        <v>25376.339919253882</v>
      </c>
      <c r="BC90" s="1">
        <f t="shared" si="156"/>
        <v>31046.704209844153</v>
      </c>
      <c r="BD90" s="1">
        <f t="shared" si="157"/>
        <v>16773.553414498198</v>
      </c>
      <c r="BE90" s="2">
        <f t="shared" si="164"/>
        <v>0.16431838121402917</v>
      </c>
      <c r="BF90" s="2">
        <f t="shared" si="165"/>
        <v>0.11054004131171606</v>
      </c>
      <c r="BG90" s="2">
        <f t="shared" si="166"/>
        <v>4.6334817249198731E-2</v>
      </c>
      <c r="BH90" s="2">
        <f t="shared" si="141"/>
        <v>0.10786477285119667</v>
      </c>
      <c r="BI90" s="2">
        <f t="shared" si="158"/>
        <v>2.7000530404799016E-3</v>
      </c>
      <c r="BJ90" s="2">
        <f t="shared" si="142"/>
        <v>1.2219100733195894E-3</v>
      </c>
      <c r="BK90" s="2">
        <f t="shared" si="143"/>
        <v>2.1469152895166443E-4</v>
      </c>
      <c r="BL90" s="2">
        <f t="shared" si="144"/>
        <v>227.00346197482901</v>
      </c>
      <c r="BM90" s="2">
        <f t="shared" si="145"/>
        <v>29.070753822158483</v>
      </c>
      <c r="BN90" s="2">
        <f t="shared" si="146"/>
        <v>2.0174317536608211</v>
      </c>
      <c r="BO90" s="2">
        <f t="shared" si="159"/>
        <v>201.68038490022408</v>
      </c>
      <c r="BP90" s="2">
        <f t="shared" si="160"/>
        <v>21.919123803245721</v>
      </c>
      <c r="BQ90" s="2">
        <f t="shared" si="161"/>
        <v>6.3969505030640939</v>
      </c>
      <c r="BR90" s="11">
        <f t="shared" si="162"/>
        <v>4.8293437035743042E-2</v>
      </c>
      <c r="BS90" s="17">
        <f t="shared" si="136"/>
        <v>0.23152707626502761</v>
      </c>
      <c r="BT90" s="17">
        <f t="shared" si="137"/>
        <v>0.2429463210886508</v>
      </c>
      <c r="BU90" s="12">
        <f>(BU$3*temperature!$I200+BU$4*temperature!$I200^2+BU$5*temperature!I200^6)*(K90/K$56)^$BW$1</f>
        <v>2.4838736451228844</v>
      </c>
      <c r="BV90" s="12">
        <f>(BV$3*temperature!$I200+BV$4*temperature!$I200^2+BV$5*temperature!J200^6)*(L90/L$56)^$BW$1</f>
        <v>0.64778011934900326</v>
      </c>
      <c r="BW90" s="12">
        <f>(BW$3*temperature!$I200+BW$4*temperature!$I200^2+BW$5*temperature!K200^6)*(M90/M$56)^$BW$1</f>
        <v>-0.51842164708977301</v>
      </c>
      <c r="BX90" s="12">
        <f>(BX$3*temperature!$M200+BX$4*temperature!$M200^2+BX$5*temperature!$M200^6)*(K90/K$56)^$BW$1</f>
        <v>2.4838689176134938</v>
      </c>
      <c r="BY90" s="12">
        <f>(BY$3*temperature!$M200+BY$4*temperature!$M200^2+BY$5*temperature!$M200^6)*(L90/L$56)^$BW$1</f>
        <v>0.64777543298681828</v>
      </c>
      <c r="BZ90" s="12">
        <f>(BZ$3*temperature!$M200+BZ$4*temperature!$M200^2+BZ$5*temperature!$M200^6)*(M90/M$56)^$BW$1</f>
        <v>-0.51842641406062184</v>
      </c>
      <c r="CA90" s="18">
        <f t="shared" si="147"/>
        <v>-4.7275093906229415E-6</v>
      </c>
      <c r="CB90" s="18">
        <f t="shared" si="148"/>
        <v>-4.6863621849801973E-6</v>
      </c>
      <c r="CC90" s="18">
        <f t="shared" si="149"/>
        <v>-4.7669708488351503E-6</v>
      </c>
      <c r="CD90" s="18">
        <f t="shared" si="150"/>
        <v>-5.537482683638786E-3</v>
      </c>
      <c r="CE90" s="18">
        <f t="shared" si="151"/>
        <v>-1.282077175611107E-3</v>
      </c>
      <c r="CF90" s="18">
        <f t="shared" si="152"/>
        <v>-1.3453110460821523E-3</v>
      </c>
    </row>
    <row r="91" spans="1:84" x14ac:dyDescent="0.3">
      <c r="A91" s="2">
        <f t="shared" si="86"/>
        <v>2045</v>
      </c>
      <c r="B91" s="5">
        <f t="shared" si="87"/>
        <v>1150.3985409439958</v>
      </c>
      <c r="C91" s="5">
        <f t="shared" si="88"/>
        <v>2889.4537983984969</v>
      </c>
      <c r="D91" s="5">
        <f t="shared" si="89"/>
        <v>4148.1112591051569</v>
      </c>
      <c r="E91" s="15">
        <f t="shared" si="90"/>
        <v>6.8226667233055153E-4</v>
      </c>
      <c r="F91" s="15">
        <f t="shared" si="91"/>
        <v>1.3441110942108354E-3</v>
      </c>
      <c r="G91" s="15">
        <f t="shared" si="92"/>
        <v>2.7439549859256626E-3</v>
      </c>
      <c r="H91" s="5">
        <f t="shared" si="93"/>
        <v>85632.930264067123</v>
      </c>
      <c r="I91" s="5">
        <f t="shared" si="94"/>
        <v>24366.349414815555</v>
      </c>
      <c r="J91" s="5">
        <f t="shared" si="95"/>
        <v>9619.4677117147658</v>
      </c>
      <c r="K91" s="5">
        <f t="shared" si="96"/>
        <v>74437.620716902442</v>
      </c>
      <c r="L91" s="5">
        <f t="shared" si="97"/>
        <v>8432.8565586758305</v>
      </c>
      <c r="M91" s="5">
        <f t="shared" si="98"/>
        <v>2318.9994459767468</v>
      </c>
      <c r="N91" s="15">
        <f t="shared" si="99"/>
        <v>1.7851490169395801E-2</v>
      </c>
      <c r="O91" s="15">
        <f t="shared" si="100"/>
        <v>2.2798473828044452E-2</v>
      </c>
      <c r="P91" s="15">
        <f t="shared" si="101"/>
        <v>2.0885523490358437E-2</v>
      </c>
      <c r="Q91" s="5">
        <f t="shared" si="102"/>
        <v>8256.2379493811313</v>
      </c>
      <c r="R91" s="5">
        <f t="shared" si="103"/>
        <v>9510.0259668858616</v>
      </c>
      <c r="S91" s="5">
        <f t="shared" si="104"/>
        <v>4487.6505702855902</v>
      </c>
      <c r="T91" s="5">
        <f t="shared" si="105"/>
        <v>96.414287399967364</v>
      </c>
      <c r="U91" s="5">
        <f t="shared" si="106"/>
        <v>390.29342496022184</v>
      </c>
      <c r="V91" s="5">
        <f t="shared" si="107"/>
        <v>466.51755635298269</v>
      </c>
      <c r="W91" s="15">
        <f t="shared" si="108"/>
        <v>-1.0734613539272964E-2</v>
      </c>
      <c r="X91" s="15">
        <f t="shared" si="109"/>
        <v>-1.217998157191269E-2</v>
      </c>
      <c r="Y91" s="15">
        <f t="shared" si="110"/>
        <v>-9.7425357312937999E-3</v>
      </c>
      <c r="Z91" s="5">
        <f t="shared" si="131"/>
        <v>13751.82797913081</v>
      </c>
      <c r="AA91" s="5">
        <f t="shared" si="132"/>
        <v>24292.446582831399</v>
      </c>
      <c r="AB91" s="5">
        <f t="shared" si="133"/>
        <v>13940.152445095435</v>
      </c>
      <c r="AC91" s="16">
        <f t="shared" si="114"/>
        <v>2.0083102947201534</v>
      </c>
      <c r="AD91" s="16">
        <f t="shared" si="115"/>
        <v>2.9054566099293231</v>
      </c>
      <c r="AE91" s="16">
        <f t="shared" si="116"/>
        <v>3.3019294141866977</v>
      </c>
      <c r="AF91" s="15">
        <f t="shared" si="117"/>
        <v>-4.0504037456468023E-3</v>
      </c>
      <c r="AG91" s="15">
        <f t="shared" si="118"/>
        <v>2.9673830763510267E-4</v>
      </c>
      <c r="AH91" s="15">
        <f t="shared" si="119"/>
        <v>9.7937136394747881E-3</v>
      </c>
      <c r="AI91" s="1">
        <f t="shared" si="77"/>
        <v>141755.60807848239</v>
      </c>
      <c r="AJ91" s="1">
        <f t="shared" si="78"/>
        <v>38389.596686866338</v>
      </c>
      <c r="AK91" s="1">
        <f t="shared" si="79"/>
        <v>15145.247942102633</v>
      </c>
      <c r="AL91" s="14">
        <f t="shared" si="120"/>
        <v>27.806368443002917</v>
      </c>
      <c r="AM91" s="14">
        <f t="shared" si="121"/>
        <v>5.0005586718886583</v>
      </c>
      <c r="AN91" s="14">
        <f t="shared" si="122"/>
        <v>1.7995607610751212</v>
      </c>
      <c r="AO91" s="11">
        <f t="shared" si="123"/>
        <v>1.4505880003595685E-2</v>
      </c>
      <c r="AP91" s="11">
        <f t="shared" si="124"/>
        <v>1.8273582928968912E-2</v>
      </c>
      <c r="AQ91" s="11">
        <f t="shared" si="125"/>
        <v>1.6576445372852869E-2</v>
      </c>
      <c r="AR91" s="1">
        <f t="shared" si="134"/>
        <v>85632.930264067123</v>
      </c>
      <c r="AS91" s="1">
        <f t="shared" si="129"/>
        <v>24366.349414815555</v>
      </c>
      <c r="AT91" s="1">
        <f t="shared" si="130"/>
        <v>9619.4677117147658</v>
      </c>
      <c r="AU91" s="1">
        <f t="shared" si="83"/>
        <v>17126.586052813425</v>
      </c>
      <c r="AV91" s="1">
        <f t="shared" si="84"/>
        <v>4873.2698829631108</v>
      </c>
      <c r="AW91" s="1">
        <f t="shared" si="85"/>
        <v>1923.8935423429532</v>
      </c>
      <c r="AX91" s="1">
        <f t="shared" si="153"/>
        <v>59550.096573521958</v>
      </c>
      <c r="AY91" s="1">
        <f t="shared" si="139"/>
        <v>6746.2852469406635</v>
      </c>
      <c r="AZ91" s="1">
        <f t="shared" si="140"/>
        <v>1855.1995567813976</v>
      </c>
      <c r="BA91" s="1">
        <f t="shared" si="154"/>
        <v>12648.14096355987</v>
      </c>
      <c r="BB91" s="1">
        <f t="shared" si="155"/>
        <v>25475.583971432836</v>
      </c>
      <c r="BC91" s="1">
        <f t="shared" si="156"/>
        <v>31217.638133039691</v>
      </c>
      <c r="BD91" s="1">
        <f t="shared" si="157"/>
        <v>16044.027673000868</v>
      </c>
      <c r="BE91" s="2">
        <f t="shared" si="164"/>
        <v>0.16431838121402917</v>
      </c>
      <c r="BF91" s="2">
        <f t="shared" si="165"/>
        <v>0.11054004131171606</v>
      </c>
      <c r="BG91" s="2">
        <f t="shared" si="166"/>
        <v>4.6334817249198731E-2</v>
      </c>
      <c r="BH91" s="2">
        <f t="shared" si="141"/>
        <v>0.10754914305978272</v>
      </c>
      <c r="BI91" s="2">
        <f t="shared" si="158"/>
        <v>2.7000530404799016E-3</v>
      </c>
      <c r="BJ91" s="2">
        <f t="shared" si="142"/>
        <v>1.2219100733195894E-3</v>
      </c>
      <c r="BK91" s="2">
        <f t="shared" si="143"/>
        <v>2.1469152895166443E-4</v>
      </c>
      <c r="BL91" s="2">
        <f t="shared" si="144"/>
        <v>231.21345372469781</v>
      </c>
      <c r="BM91" s="2">
        <f t="shared" si="145"/>
        <v>29.773487799988011</v>
      </c>
      <c r="BN91" s="2">
        <f t="shared" si="146"/>
        <v>2.065218230729212</v>
      </c>
      <c r="BO91" s="2">
        <f t="shared" si="159"/>
        <v>204.6428227717654</v>
      </c>
      <c r="BP91" s="2">
        <f t="shared" si="160"/>
        <v>22.175265564506883</v>
      </c>
      <c r="BQ91" s="2">
        <f t="shared" si="161"/>
        <v>6.3947116821335488</v>
      </c>
      <c r="BR91" s="11">
        <f t="shared" si="162"/>
        <v>4.8104520279114132E-2</v>
      </c>
      <c r="BS91" s="17">
        <f t="shared" si="136"/>
        <v>0.22086094225650804</v>
      </c>
      <c r="BT91" s="17">
        <f t="shared" si="137"/>
        <v>0.23137744865585791</v>
      </c>
      <c r="BU91" s="12">
        <f>(BU$3*temperature!$I201+BU$4*temperature!$I201^2+BU$5*temperature!I201^6)*(K91/K$56)^$BW$1</f>
        <v>2.4033772805295421</v>
      </c>
      <c r="BV91" s="12">
        <f>(BV$3*temperature!$I201+BV$4*temperature!$I201^2+BV$5*temperature!J201^6)*(L91/L$56)^$BW$1</f>
        <v>0.57584200394940477</v>
      </c>
      <c r="BW91" s="12">
        <f>(BW$3*temperature!$I201+BW$4*temperature!$I201^2+BW$5*temperature!K201^6)*(M91/M$56)^$BW$1</f>
        <v>-0.58489965408069999</v>
      </c>
      <c r="BX91" s="12">
        <f>(BX$3*temperature!$M201+BX$4*temperature!$M201^2+BX$5*temperature!$M201^6)*(K91/K$56)^$BW$1</f>
        <v>2.4033722700851148</v>
      </c>
      <c r="BY91" s="12">
        <f>(BY$3*temperature!$M201+BY$4*temperature!$M201^2+BY$5*temperature!$M201^6)*(L91/L$56)^$BW$1</f>
        <v>0.57583711980965635</v>
      </c>
      <c r="BZ91" s="12">
        <f>(BZ$3*temperature!$M201+BZ$4*temperature!$M201^2+BZ$5*temperature!$M201^6)*(M91/M$56)^$BW$1</f>
        <v>-0.58490457477988411</v>
      </c>
      <c r="CA91" s="18">
        <f t="shared" si="147"/>
        <v>-5.0104444273557647E-6</v>
      </c>
      <c r="CB91" s="18">
        <f t="shared" si="148"/>
        <v>-4.8841397484178373E-6</v>
      </c>
      <c r="CC91" s="18">
        <f t="shared" si="149"/>
        <v>-4.9206991841188596E-6</v>
      </c>
      <c r="CD91" s="18">
        <f t="shared" si="150"/>
        <v>-5.9540220086117084E-3</v>
      </c>
      <c r="CE91" s="18">
        <f t="shared" si="151"/>
        <v>-1.3150109110379685E-3</v>
      </c>
      <c r="CF91" s="18">
        <f t="shared" si="152"/>
        <v>-1.3776264215934035E-3</v>
      </c>
    </row>
    <row r="92" spans="1:84" x14ac:dyDescent="0.3">
      <c r="A92" s="2">
        <f t="shared" si="86"/>
        <v>2046</v>
      </c>
      <c r="B92" s="5">
        <f t="shared" si="87"/>
        <v>1151.1441755991602</v>
      </c>
      <c r="C92" s="5">
        <f t="shared" si="88"/>
        <v>2893.1433579598024</v>
      </c>
      <c r="D92" s="5">
        <f t="shared" si="89"/>
        <v>4158.9243781481728</v>
      </c>
      <c r="E92" s="15">
        <f t="shared" si="90"/>
        <v>6.481533387140239E-4</v>
      </c>
      <c r="F92" s="15">
        <f t="shared" si="91"/>
        <v>1.2769055395002935E-3</v>
      </c>
      <c r="G92" s="15">
        <f t="shared" si="92"/>
        <v>2.6067572366293792E-3</v>
      </c>
      <c r="H92" s="5">
        <f t="shared" si="93"/>
        <v>87197.869596575707</v>
      </c>
      <c r="I92" s="5">
        <f t="shared" si="94"/>
        <v>24947.02035244758</v>
      </c>
      <c r="J92" s="5">
        <f t="shared" si="95"/>
        <v>9843.5323714438236</v>
      </c>
      <c r="K92" s="5">
        <f t="shared" si="96"/>
        <v>75748.869207621188</v>
      </c>
      <c r="L92" s="5">
        <f t="shared" si="97"/>
        <v>8622.808228224063</v>
      </c>
      <c r="M92" s="5">
        <f t="shared" si="98"/>
        <v>2366.8457217360642</v>
      </c>
      <c r="N92" s="15">
        <f t="shared" si="99"/>
        <v>1.7615400359256794E-2</v>
      </c>
      <c r="O92" s="15">
        <f t="shared" si="100"/>
        <v>2.2525186836340527E-2</v>
      </c>
      <c r="P92" s="15">
        <f t="shared" si="101"/>
        <v>2.0632292880589764E-2</v>
      </c>
      <c r="Q92" s="5">
        <f t="shared" si="102"/>
        <v>8316.8732708334574</v>
      </c>
      <c r="R92" s="5">
        <f t="shared" si="103"/>
        <v>9618.0657007033369</v>
      </c>
      <c r="S92" s="5">
        <f t="shared" si="104"/>
        <v>4547.4411835667825</v>
      </c>
      <c r="T92" s="5">
        <f t="shared" si="105"/>
        <v>95.379317285064317</v>
      </c>
      <c r="U92" s="5">
        <f t="shared" si="106"/>
        <v>385.53965823656767</v>
      </c>
      <c r="V92" s="5">
        <f t="shared" si="107"/>
        <v>461.97249239093787</v>
      </c>
      <c r="W92" s="15">
        <f t="shared" si="108"/>
        <v>-1.0734613539272964E-2</v>
      </c>
      <c r="X92" s="15">
        <f t="shared" si="109"/>
        <v>-1.217998157191269E-2</v>
      </c>
      <c r="Y92" s="15">
        <f t="shared" si="110"/>
        <v>-9.7425357312937999E-3</v>
      </c>
      <c r="Z92" s="5">
        <f t="shared" si="131"/>
        <v>13800.38572404331</v>
      </c>
      <c r="AA92" s="5">
        <f t="shared" si="132"/>
        <v>24583.932313728001</v>
      </c>
      <c r="AB92" s="5">
        <f t="shared" si="133"/>
        <v>14269.718585149401</v>
      </c>
      <c r="AC92" s="16">
        <f t="shared" si="114"/>
        <v>2.0001758271799979</v>
      </c>
      <c r="AD92" s="16">
        <f t="shared" si="115"/>
        <v>2.9063187702066609</v>
      </c>
      <c r="AE92" s="16">
        <f t="shared" si="116"/>
        <v>3.3342675653270009</v>
      </c>
      <c r="AF92" s="15">
        <f t="shared" si="117"/>
        <v>-4.0504037456468023E-3</v>
      </c>
      <c r="AG92" s="15">
        <f t="shared" si="118"/>
        <v>2.9673830763510267E-4</v>
      </c>
      <c r="AH92" s="15">
        <f t="shared" si="119"/>
        <v>9.7937136394747881E-3</v>
      </c>
      <c r="AI92" s="1">
        <f t="shared" si="77"/>
        <v>144706.63332344758</v>
      </c>
      <c r="AJ92" s="1">
        <f t="shared" si="78"/>
        <v>39423.906901142815</v>
      </c>
      <c r="AK92" s="1">
        <f t="shared" si="79"/>
        <v>15554.616690235323</v>
      </c>
      <c r="AL92" s="14">
        <f t="shared" si="120"/>
        <v>28.205690728533188</v>
      </c>
      <c r="AM92" s="14">
        <f t="shared" si="121"/>
        <v>5.0910230142347714</v>
      </c>
      <c r="AN92" s="14">
        <f t="shared" si="122"/>
        <v>1.8290927785197013</v>
      </c>
      <c r="AO92" s="11">
        <f t="shared" si="123"/>
        <v>1.4360821203559727E-2</v>
      </c>
      <c r="AP92" s="11">
        <f t="shared" si="124"/>
        <v>1.8090847099679223E-2</v>
      </c>
      <c r="AQ92" s="11">
        <f t="shared" si="125"/>
        <v>1.641068091912434E-2</v>
      </c>
      <c r="AR92" s="1">
        <f t="shared" si="134"/>
        <v>87197.869596575707</v>
      </c>
      <c r="AS92" s="1">
        <f t="shared" si="129"/>
        <v>24947.02035244758</v>
      </c>
      <c r="AT92" s="1">
        <f t="shared" si="130"/>
        <v>9843.5323714438236</v>
      </c>
      <c r="AU92" s="1">
        <f t="shared" si="83"/>
        <v>17439.573919315142</v>
      </c>
      <c r="AV92" s="1">
        <f t="shared" si="84"/>
        <v>4989.404070489516</v>
      </c>
      <c r="AW92" s="1">
        <f t="shared" si="85"/>
        <v>1968.7064742887649</v>
      </c>
      <c r="AX92" s="1">
        <f t="shared" si="153"/>
        <v>60599.095366096954</v>
      </c>
      <c r="AY92" s="1">
        <f t="shared" si="139"/>
        <v>6898.2465825792497</v>
      </c>
      <c r="AZ92" s="1">
        <f t="shared" si="140"/>
        <v>1893.4765773888512</v>
      </c>
      <c r="BA92" s="1">
        <f t="shared" si="154"/>
        <v>12676.440232616127</v>
      </c>
      <c r="BB92" s="1">
        <f t="shared" si="155"/>
        <v>25572.559351951699</v>
      </c>
      <c r="BC92" s="1">
        <f t="shared" si="156"/>
        <v>31383.949864170761</v>
      </c>
      <c r="BD92" s="1">
        <f t="shared" si="157"/>
        <v>15344.280176982345</v>
      </c>
      <c r="BE92" s="2">
        <f t="shared" si="164"/>
        <v>0.16431838121402917</v>
      </c>
      <c r="BF92" s="2">
        <f t="shared" si="165"/>
        <v>0.11054004131171606</v>
      </c>
      <c r="BG92" s="2">
        <f t="shared" si="166"/>
        <v>4.6334817249198731E-2</v>
      </c>
      <c r="BH92" s="2">
        <f t="shared" si="141"/>
        <v>0.10723490734707337</v>
      </c>
      <c r="BI92" s="2">
        <f t="shared" si="158"/>
        <v>2.7000530404799016E-3</v>
      </c>
      <c r="BJ92" s="2">
        <f t="shared" si="142"/>
        <v>1.2219100733195894E-3</v>
      </c>
      <c r="BK92" s="2">
        <f t="shared" si="143"/>
        <v>2.1469152895166443E-4</v>
      </c>
      <c r="BL92" s="2">
        <f t="shared" si="144"/>
        <v>235.43887292760419</v>
      </c>
      <c r="BM92" s="2">
        <f t="shared" si="145"/>
        <v>30.483015467964513</v>
      </c>
      <c r="BN92" s="2">
        <f t="shared" si="146"/>
        <v>2.1133230151104776</v>
      </c>
      <c r="BO92" s="2">
        <f t="shared" si="159"/>
        <v>207.6494536302479</v>
      </c>
      <c r="BP92" s="2">
        <f t="shared" si="160"/>
        <v>22.434528578846361</v>
      </c>
      <c r="BQ92" s="2">
        <f t="shared" si="161"/>
        <v>6.3925335429121377</v>
      </c>
      <c r="BR92" s="11">
        <f t="shared" si="162"/>
        <v>4.7914584264362431E-2</v>
      </c>
      <c r="BS92" s="17">
        <f t="shared" si="136"/>
        <v>0.21072415773733325</v>
      </c>
      <c r="BT92" s="17">
        <f t="shared" si="137"/>
        <v>0.22035947491034086</v>
      </c>
      <c r="BU92" s="12">
        <f>(BU$3*temperature!$I202+BU$4*temperature!$I202^2+BU$5*temperature!I202^6)*(K92/K$56)^$BW$1</f>
        <v>2.3192245884317613</v>
      </c>
      <c r="BV92" s="12">
        <f>(BV$3*temperature!$I202+BV$4*temperature!$I202^2+BV$5*temperature!J202^6)*(L92/L$56)^$BW$1</f>
        <v>0.50142729739567948</v>
      </c>
      <c r="BW92" s="12">
        <f>(BW$3*temperature!$I202+BW$4*temperature!$I202^2+BW$5*temperature!K202^6)*(M92/M$56)^$BW$1</f>
        <v>-0.65335925614705714</v>
      </c>
      <c r="BX92" s="12">
        <f>(BX$3*temperature!$M202+BX$4*temperature!$M202^2+BX$5*temperature!$M202^6)*(K92/K$56)^$BW$1</f>
        <v>2.3192192960792961</v>
      </c>
      <c r="BY92" s="12">
        <f>(BY$3*temperature!$M202+BY$4*temperature!$M202^2+BY$5*temperature!$M202^6)*(L92/L$56)^$BW$1</f>
        <v>0.50142221784356789</v>
      </c>
      <c r="BZ92" s="12">
        <f>(BZ$3*temperature!$M202+BZ$4*temperature!$M202^2+BZ$5*temperature!$M202^6)*(M92/M$56)^$BW$1</f>
        <v>-0.65336432781488019</v>
      </c>
      <c r="CA92" s="18">
        <f t="shared" si="147"/>
        <v>-5.2923524651582454E-6</v>
      </c>
      <c r="CB92" s="18">
        <f t="shared" si="148"/>
        <v>-5.0795521115976072E-6</v>
      </c>
      <c r="CC92" s="18">
        <f t="shared" si="149"/>
        <v>-5.0716678230422474E-6</v>
      </c>
      <c r="CD92" s="18">
        <f t="shared" si="150"/>
        <v>-6.3812467641865466E-3</v>
      </c>
      <c r="CE92" s="18">
        <f t="shared" si="151"/>
        <v>-1.3446828496972933E-3</v>
      </c>
      <c r="CF92" s="18">
        <f t="shared" si="152"/>
        <v>-1.4061681862294591E-3</v>
      </c>
    </row>
    <row r="93" spans="1:84" x14ac:dyDescent="0.3">
      <c r="A93" s="2">
        <f t="shared" si="86"/>
        <v>2047</v>
      </c>
      <c r="B93" s="5">
        <f t="shared" si="87"/>
        <v>1151.8529876428784</v>
      </c>
      <c r="C93" s="5">
        <f t="shared" si="88"/>
        <v>2896.6529152011326</v>
      </c>
      <c r="D93" s="5">
        <f t="shared" si="89"/>
        <v>4169.2236190565382</v>
      </c>
      <c r="E93" s="15">
        <f t="shared" si="90"/>
        <v>6.1574567177832265E-4</v>
      </c>
      <c r="F93" s="15">
        <f t="shared" si="91"/>
        <v>1.2130602625252788E-3</v>
      </c>
      <c r="G93" s="15">
        <f t="shared" si="92"/>
        <v>2.4764193747979103E-3</v>
      </c>
      <c r="H93" s="5">
        <f t="shared" si="93"/>
        <v>88768.066715721361</v>
      </c>
      <c r="I93" s="5">
        <f t="shared" si="94"/>
        <v>25533.131748712061</v>
      </c>
      <c r="J93" s="5">
        <f t="shared" si="95"/>
        <v>10069.030504348852</v>
      </c>
      <c r="K93" s="5">
        <f t="shared" si="96"/>
        <v>77065.448167455819</v>
      </c>
      <c r="L93" s="5">
        <f t="shared" si="97"/>
        <v>8814.7018286929051</v>
      </c>
      <c r="M93" s="5">
        <f t="shared" si="98"/>
        <v>2415.085259117714</v>
      </c>
      <c r="N93" s="15">
        <f t="shared" si="99"/>
        <v>1.7380839788195379E-2</v>
      </c>
      <c r="O93" s="15">
        <f t="shared" si="100"/>
        <v>2.2254188587975232E-2</v>
      </c>
      <c r="P93" s="15">
        <f t="shared" si="101"/>
        <v>2.0381361124909514E-2</v>
      </c>
      <c r="Q93" s="5">
        <f t="shared" si="102"/>
        <v>8375.7515174468172</v>
      </c>
      <c r="R93" s="5">
        <f t="shared" si="103"/>
        <v>9724.1347245772849</v>
      </c>
      <c r="S93" s="5">
        <f t="shared" si="104"/>
        <v>4606.2965915585492</v>
      </c>
      <c r="T93" s="5">
        <f t="shared" si="105"/>
        <v>94.355457174369448</v>
      </c>
      <c r="U93" s="5">
        <f t="shared" si="106"/>
        <v>380.84379230400475</v>
      </c>
      <c r="V93" s="5">
        <f t="shared" si="107"/>
        <v>457.47170887694432</v>
      </c>
      <c r="W93" s="15">
        <f t="shared" si="108"/>
        <v>-1.0734613539272964E-2</v>
      </c>
      <c r="X93" s="15">
        <f t="shared" si="109"/>
        <v>-1.217998157191269E-2</v>
      </c>
      <c r="Y93" s="15">
        <f t="shared" si="110"/>
        <v>-9.7425357312937999E-3</v>
      </c>
      <c r="Z93" s="5">
        <f t="shared" si="131"/>
        <v>13845.43062789778</v>
      </c>
      <c r="AA93" s="5">
        <f t="shared" si="132"/>
        <v>24870.598748599099</v>
      </c>
      <c r="AB93" s="5">
        <f t="shared" si="133"/>
        <v>14601.454800880358</v>
      </c>
      <c r="AC93" s="16">
        <f t="shared" si="114"/>
        <v>1.9920743075176359</v>
      </c>
      <c r="AD93" s="16">
        <f t="shared" si="115"/>
        <v>2.9071811863199799</v>
      </c>
      <c r="AE93" s="16">
        <f t="shared" si="116"/>
        <v>3.3669224270592024</v>
      </c>
      <c r="AF93" s="15">
        <f t="shared" si="117"/>
        <v>-4.0504037456468023E-3</v>
      </c>
      <c r="AG93" s="15">
        <f t="shared" si="118"/>
        <v>2.9673830763510267E-4</v>
      </c>
      <c r="AH93" s="15">
        <f t="shared" si="119"/>
        <v>9.7937136394747881E-3</v>
      </c>
      <c r="AI93" s="1">
        <f t="shared" si="77"/>
        <v>147675.54391041797</v>
      </c>
      <c r="AJ93" s="1">
        <f t="shared" si="78"/>
        <v>40470.920281518047</v>
      </c>
      <c r="AK93" s="1">
        <f t="shared" si="79"/>
        <v>15967.861495500556</v>
      </c>
      <c r="AL93" s="14">
        <f t="shared" si="120"/>
        <v>28.606697041193801</v>
      </c>
      <c r="AM93" s="14">
        <f t="shared" si="121"/>
        <v>5.1822029239769263</v>
      </c>
      <c r="AN93" s="14">
        <f t="shared" si="122"/>
        <v>1.8588092698998651</v>
      </c>
      <c r="AO93" s="11">
        <f t="shared" si="123"/>
        <v>1.421721299152413E-2</v>
      </c>
      <c r="AP93" s="11">
        <f t="shared" si="124"/>
        <v>1.7909938628682429E-2</v>
      </c>
      <c r="AQ93" s="11">
        <f t="shared" si="125"/>
        <v>1.6246574109933097E-2</v>
      </c>
      <c r="AR93" s="1">
        <f t="shared" si="134"/>
        <v>88768.066715721361</v>
      </c>
      <c r="AS93" s="1">
        <f t="shared" si="129"/>
        <v>25533.131748712061</v>
      </c>
      <c r="AT93" s="1">
        <f t="shared" si="130"/>
        <v>10069.030504348852</v>
      </c>
      <c r="AU93" s="1">
        <f t="shared" si="83"/>
        <v>17753.613343144272</v>
      </c>
      <c r="AV93" s="1">
        <f t="shared" si="84"/>
        <v>5106.6263497424125</v>
      </c>
      <c r="AW93" s="1">
        <f t="shared" si="85"/>
        <v>2013.8061008697705</v>
      </c>
      <c r="AX93" s="1">
        <f t="shared" si="153"/>
        <v>61652.358533964652</v>
      </c>
      <c r="AY93" s="1">
        <f t="shared" si="139"/>
        <v>7051.7614629543259</v>
      </c>
      <c r="AZ93" s="1">
        <f t="shared" si="140"/>
        <v>1932.0682072941709</v>
      </c>
      <c r="BA93" s="1">
        <f t="shared" si="154"/>
        <v>12704.093874426688</v>
      </c>
      <c r="BB93" s="1">
        <f t="shared" si="155"/>
        <v>25667.336252837827</v>
      </c>
      <c r="BC93" s="1">
        <f t="shared" si="156"/>
        <v>31545.789779516504</v>
      </c>
      <c r="BD93" s="1">
        <f t="shared" si="157"/>
        <v>14673.25891985628</v>
      </c>
      <c r="BE93" s="2">
        <f t="shared" si="164"/>
        <v>0.16431838121402917</v>
      </c>
      <c r="BF93" s="2">
        <f t="shared" si="165"/>
        <v>0.11054004131171606</v>
      </c>
      <c r="BG93" s="2">
        <f t="shared" si="166"/>
        <v>4.6334817249198731E-2</v>
      </c>
      <c r="BH93" s="2">
        <f t="shared" si="141"/>
        <v>0.10692198982814459</v>
      </c>
      <c r="BI93" s="2">
        <f t="shared" si="158"/>
        <v>2.7000530404799016E-3</v>
      </c>
      <c r="BJ93" s="2">
        <f t="shared" si="142"/>
        <v>1.2219100733195894E-3</v>
      </c>
      <c r="BK93" s="2">
        <f t="shared" si="143"/>
        <v>2.1469152895166443E-4</v>
      </c>
      <c r="BL93" s="2">
        <f t="shared" si="144"/>
        <v>239.6784884333062</v>
      </c>
      <c r="BM93" s="2">
        <f t="shared" si="145"/>
        <v>31.199190887147491</v>
      </c>
      <c r="BN93" s="2">
        <f t="shared" si="146"/>
        <v>2.1617355540396037</v>
      </c>
      <c r="BO93" s="2">
        <f t="shared" si="159"/>
        <v>210.70092246659107</v>
      </c>
      <c r="BP93" s="2">
        <f t="shared" si="160"/>
        <v>22.696948045765094</v>
      </c>
      <c r="BQ93" s="2">
        <f t="shared" si="161"/>
        <v>6.390413758873974</v>
      </c>
      <c r="BR93" s="11">
        <f t="shared" si="162"/>
        <v>4.7723744595196987E-2</v>
      </c>
      <c r="BS93" s="17">
        <f t="shared" si="136"/>
        <v>0.20108905907179631</v>
      </c>
      <c r="BT93" s="17">
        <f t="shared" si="137"/>
        <v>0.20986616658127699</v>
      </c>
      <c r="BU93" s="12">
        <f>(BU$3*temperature!$I203+BU$4*temperature!$I203^2+BU$5*temperature!I203^6)*(K93/K$56)^$BW$1</f>
        <v>2.2313709815160969</v>
      </c>
      <c r="BV93" s="12">
        <f>(BV$3*temperature!$I203+BV$4*temperature!$I203^2+BV$5*temperature!J203^6)*(L93/L$56)^$BW$1</f>
        <v>0.42451365860264811</v>
      </c>
      <c r="BW93" s="12">
        <f>(BW$3*temperature!$I203+BW$4*temperature!$I203^2+BW$5*temperature!K203^6)*(M93/M$56)^$BW$1</f>
        <v>-0.72381735113499845</v>
      </c>
      <c r="BX93" s="12">
        <f>(BX$3*temperature!$M203+BX$4*temperature!$M203^2+BX$5*temperature!$M203^6)*(K93/K$56)^$BW$1</f>
        <v>2.2313654086928616</v>
      </c>
      <c r="BY93" s="12">
        <f>(BY$3*temperature!$M203+BY$4*temperature!$M203^2+BY$5*temperature!$M203^6)*(L93/L$56)^$BW$1</f>
        <v>0.42450838619632819</v>
      </c>
      <c r="BZ93" s="12">
        <f>(BZ$3*temperature!$M203+BZ$4*temperature!$M203^2+BZ$5*temperature!$M203^6)*(M93/M$56)^$BW$1</f>
        <v>-0.72382257093983571</v>
      </c>
      <c r="CA93" s="18">
        <f t="shared" si="147"/>
        <v>-5.5728232353224882E-6</v>
      </c>
      <c r="CB93" s="18">
        <f t="shared" si="148"/>
        <v>-5.2724063199227622E-6</v>
      </c>
      <c r="CC93" s="18">
        <f t="shared" si="149"/>
        <v>-5.2198048372531503E-6</v>
      </c>
      <c r="CD93" s="18">
        <f t="shared" si="150"/>
        <v>-6.8186816408040843E-3</v>
      </c>
      <c r="CE93" s="18">
        <f t="shared" si="151"/>
        <v>-1.3711622752594255E-3</v>
      </c>
      <c r="CF93" s="18">
        <f t="shared" si="152"/>
        <v>-1.431010577093685E-3</v>
      </c>
    </row>
    <row r="94" spans="1:84" x14ac:dyDescent="0.3">
      <c r="A94" s="2">
        <f t="shared" si="86"/>
        <v>2048</v>
      </c>
      <c r="B94" s="5">
        <f t="shared" si="87"/>
        <v>1152.5267737099612</v>
      </c>
      <c r="C94" s="5">
        <f t="shared" si="88"/>
        <v>2899.9910390196028</v>
      </c>
      <c r="D94" s="5">
        <f t="shared" si="89"/>
        <v>4179.0321278972297</v>
      </c>
      <c r="E94" s="15">
        <f t="shared" si="90"/>
        <v>5.8495838818940651E-4</v>
      </c>
      <c r="F94" s="15">
        <f t="shared" si="91"/>
        <v>1.1524072493990149E-3</v>
      </c>
      <c r="G94" s="15">
        <f t="shared" si="92"/>
        <v>2.3525984060580145E-3</v>
      </c>
      <c r="H94" s="5">
        <f t="shared" si="93"/>
        <v>90343.058504233253</v>
      </c>
      <c r="I94" s="5">
        <f t="shared" si="94"/>
        <v>26124.561006001935</v>
      </c>
      <c r="J94" s="5">
        <f t="shared" si="95"/>
        <v>10295.912839996738</v>
      </c>
      <c r="K94" s="5">
        <f t="shared" si="96"/>
        <v>78386.94993038704</v>
      </c>
      <c r="L94" s="5">
        <f t="shared" si="97"/>
        <v>9008.4971486097566</v>
      </c>
      <c r="M94" s="5">
        <f t="shared" si="98"/>
        <v>2463.7075104702171</v>
      </c>
      <c r="N94" s="15">
        <f t="shared" si="99"/>
        <v>1.7147785348107236E-2</v>
      </c>
      <c r="O94" s="15">
        <f t="shared" si="100"/>
        <v>2.1985465156180828E-2</v>
      </c>
      <c r="P94" s="15">
        <f t="shared" si="101"/>
        <v>2.0132726647615673E-2</v>
      </c>
      <c r="Q94" s="5">
        <f t="shared" si="102"/>
        <v>8432.8548711193889</v>
      </c>
      <c r="R94" s="5">
        <f t="shared" si="103"/>
        <v>9828.1936586820066</v>
      </c>
      <c r="S94" s="5">
        <f t="shared" si="104"/>
        <v>4664.2006325268494</v>
      </c>
      <c r="T94" s="5">
        <f t="shared" si="105"/>
        <v>93.342587806281173</v>
      </c>
      <c r="U94" s="5">
        <f t="shared" si="106"/>
        <v>376.20512193196464</v>
      </c>
      <c r="V94" s="5">
        <f t="shared" si="107"/>
        <v>453.01477440715468</v>
      </c>
      <c r="W94" s="15">
        <f t="shared" si="108"/>
        <v>-1.0734613539272964E-2</v>
      </c>
      <c r="X94" s="15">
        <f t="shared" si="109"/>
        <v>-1.217998157191269E-2</v>
      </c>
      <c r="Y94" s="15">
        <f t="shared" si="110"/>
        <v>-9.7425357312937999E-3</v>
      </c>
      <c r="Z94" s="5">
        <f t="shared" si="131"/>
        <v>13886.971000861307</v>
      </c>
      <c r="AA94" s="5">
        <f t="shared" si="132"/>
        <v>25152.335732776435</v>
      </c>
      <c r="AB94" s="5">
        <f t="shared" si="133"/>
        <v>14935.287893999599</v>
      </c>
      <c r="AC94" s="16">
        <f t="shared" si="114"/>
        <v>1.9840056022808596</v>
      </c>
      <c r="AD94" s="16">
        <f t="shared" si="115"/>
        <v>2.9080438583451973</v>
      </c>
      <c r="AE94" s="16">
        <f t="shared" si="116"/>
        <v>3.3998971011561459</v>
      </c>
      <c r="AF94" s="15">
        <f t="shared" si="117"/>
        <v>-4.0504037456468023E-3</v>
      </c>
      <c r="AG94" s="15">
        <f t="shared" si="118"/>
        <v>2.9673830763510267E-4</v>
      </c>
      <c r="AH94" s="15">
        <f t="shared" si="119"/>
        <v>9.7937136394747881E-3</v>
      </c>
      <c r="AI94" s="1">
        <f t="shared" si="77"/>
        <v>150661.60286252043</v>
      </c>
      <c r="AJ94" s="1">
        <f t="shared" si="78"/>
        <v>41530.454603108657</v>
      </c>
      <c r="AK94" s="1">
        <f t="shared" si="79"/>
        <v>16384.881446820273</v>
      </c>
      <c r="AL94" s="14">
        <f t="shared" si="120"/>
        <v>29.009337470964269</v>
      </c>
      <c r="AM94" s="14">
        <f t="shared" si="121"/>
        <v>5.2740877309434335</v>
      </c>
      <c r="AN94" s="14">
        <f t="shared" si="122"/>
        <v>1.888706559633927</v>
      </c>
      <c r="AO94" s="11">
        <f t="shared" si="123"/>
        <v>1.4075040861608889E-2</v>
      </c>
      <c r="AP94" s="11">
        <f t="shared" si="124"/>
        <v>1.7730839242395605E-2</v>
      </c>
      <c r="AQ94" s="11">
        <f t="shared" si="125"/>
        <v>1.6084108368833765E-2</v>
      </c>
      <c r="AR94" s="1">
        <f t="shared" si="134"/>
        <v>90343.058504233253</v>
      </c>
      <c r="AS94" s="1">
        <f t="shared" si="129"/>
        <v>26124.561006001935</v>
      </c>
      <c r="AT94" s="1">
        <f t="shared" si="130"/>
        <v>10295.912839996738</v>
      </c>
      <c r="AU94" s="1">
        <f t="shared" si="83"/>
        <v>18068.61170084665</v>
      </c>
      <c r="AV94" s="1">
        <f t="shared" si="84"/>
        <v>5224.9122012003872</v>
      </c>
      <c r="AW94" s="1">
        <f t="shared" si="85"/>
        <v>2059.1825679993476</v>
      </c>
      <c r="AX94" s="1">
        <f t="shared" si="153"/>
        <v>62709.559944309636</v>
      </c>
      <c r="AY94" s="1">
        <f t="shared" si="139"/>
        <v>7206.7977188878049</v>
      </c>
      <c r="AZ94" s="1">
        <f t="shared" si="140"/>
        <v>1970.9660083761737</v>
      </c>
      <c r="BA94" s="1">
        <f t="shared" si="154"/>
        <v>12731.120986702348</v>
      </c>
      <c r="BB94" s="1">
        <f t="shared" si="155"/>
        <v>25759.982364518615</v>
      </c>
      <c r="BC94" s="1">
        <f t="shared" si="156"/>
        <v>31703.30392764325</v>
      </c>
      <c r="BD94" s="1">
        <f t="shared" si="157"/>
        <v>14029.934448628683</v>
      </c>
      <c r="BE94" s="2">
        <f t="shared" si="164"/>
        <v>0.16431838121402917</v>
      </c>
      <c r="BF94" s="2">
        <f t="shared" si="165"/>
        <v>0.11054004131171606</v>
      </c>
      <c r="BG94" s="2">
        <f t="shared" si="166"/>
        <v>4.6334817249198731E-2</v>
      </c>
      <c r="BH94" s="2">
        <f t="shared" si="141"/>
        <v>0.10661031732883403</v>
      </c>
      <c r="BI94" s="2">
        <f t="shared" si="158"/>
        <v>2.7000530404799016E-3</v>
      </c>
      <c r="BJ94" s="2">
        <f t="shared" si="142"/>
        <v>1.2219100733195894E-3</v>
      </c>
      <c r="BK94" s="2">
        <f t="shared" si="143"/>
        <v>2.1469152895166443E-4</v>
      </c>
      <c r="BL94" s="2">
        <f t="shared" si="144"/>
        <v>243.93104980060863</v>
      </c>
      <c r="BM94" s="2">
        <f t="shared" si="145"/>
        <v>31.921864254285911</v>
      </c>
      <c r="BN94" s="2">
        <f t="shared" si="146"/>
        <v>2.2104452695719732</v>
      </c>
      <c r="BO94" s="2">
        <f t="shared" si="159"/>
        <v>213.79788474274497</v>
      </c>
      <c r="BP94" s="2">
        <f t="shared" si="160"/>
        <v>22.962559688567978</v>
      </c>
      <c r="BQ94" s="2">
        <f t="shared" si="161"/>
        <v>6.3883501040055721</v>
      </c>
      <c r="BR94" s="11">
        <f t="shared" si="162"/>
        <v>4.7532112583721337E-2</v>
      </c>
      <c r="BS94" s="17">
        <f t="shared" si="136"/>
        <v>0.19192946624445351</v>
      </c>
      <c r="BT94" s="17">
        <f t="shared" si="137"/>
        <v>0.19987253960121618</v>
      </c>
      <c r="BU94" s="12">
        <f>(BU$3*temperature!$I204+BU$4*temperature!$I204^2+BU$5*temperature!I204^6)*(K94/K$56)^$BW$1</f>
        <v>2.1397740624533435</v>
      </c>
      <c r="BV94" s="12">
        <f>(BV$3*temperature!$I204+BV$4*temperature!$I204^2+BV$5*temperature!J204^6)*(L94/L$56)^$BW$1</f>
        <v>0.34508045433835888</v>
      </c>
      <c r="BW94" s="12">
        <f>(BW$3*temperature!$I204+BW$4*temperature!$I204^2+BW$5*temperature!K204^6)*(M94/M$56)^$BW$1</f>
        <v>-0.79628939862647707</v>
      </c>
      <c r="BX94" s="12">
        <f>(BX$3*temperature!$M204+BX$4*temperature!$M204^2+BX$5*temperature!$M204^6)*(K94/K$56)^$BW$1</f>
        <v>2.1397682109742884</v>
      </c>
      <c r="BY94" s="12">
        <f>(BY$3*temperature!$M204+BY$4*temperature!$M204^2+BY$5*temperature!$M204^6)*(L94/L$56)^$BW$1</f>
        <v>0.34507499181042817</v>
      </c>
      <c r="BZ94" s="12">
        <f>(BZ$3*temperature!$M204+BZ$4*temperature!$M204^2+BZ$5*temperature!$M204^6)*(M94/M$56)^$BW$1</f>
        <v>-0.79629476367366259</v>
      </c>
      <c r="CA94" s="18">
        <f t="shared" si="147"/>
        <v>-5.8514790550745488E-6</v>
      </c>
      <c r="CB94" s="18">
        <f t="shared" si="148"/>
        <v>-5.462527930710781E-6</v>
      </c>
      <c r="CC94" s="18">
        <f t="shared" si="149"/>
        <v>-5.3650471855126725E-6</v>
      </c>
      <c r="CD94" s="18">
        <f t="shared" si="150"/>
        <v>-7.2658471698624719E-3</v>
      </c>
      <c r="CE94" s="18">
        <f t="shared" si="151"/>
        <v>-1.3945301691254772E-3</v>
      </c>
      <c r="CF94" s="18">
        <f t="shared" si="152"/>
        <v>-1.4522433261947214E-3</v>
      </c>
    </row>
    <row r="95" spans="1:84" x14ac:dyDescent="0.3">
      <c r="A95" s="2">
        <f t="shared" si="86"/>
        <v>2049</v>
      </c>
      <c r="B95" s="5">
        <f t="shared" si="87"/>
        <v>1153.167244903661</v>
      </c>
      <c r="C95" s="5">
        <f t="shared" si="88"/>
        <v>2903.1659111813333</v>
      </c>
      <c r="D95" s="5">
        <f t="shared" si="89"/>
        <v>4188.3721330040389</v>
      </c>
      <c r="E95" s="15">
        <f t="shared" si="90"/>
        <v>5.5571046877993615E-4</v>
      </c>
      <c r="F95" s="15">
        <f t="shared" si="91"/>
        <v>1.0947868869290642E-3</v>
      </c>
      <c r="G95" s="15">
        <f t="shared" si="92"/>
        <v>2.2349684857551136E-3</v>
      </c>
      <c r="H95" s="5">
        <f t="shared" si="93"/>
        <v>91922.375125679275</v>
      </c>
      <c r="I95" s="5">
        <f t="shared" si="94"/>
        <v>26721.182432835281</v>
      </c>
      <c r="J95" s="5">
        <f t="shared" si="95"/>
        <v>10524.129979904408</v>
      </c>
      <c r="K95" s="5">
        <f t="shared" si="96"/>
        <v>79712.960571784832</v>
      </c>
      <c r="L95" s="5">
        <f t="shared" si="97"/>
        <v>9204.1527251062653</v>
      </c>
      <c r="M95" s="5">
        <f t="shared" si="98"/>
        <v>2512.7017480073232</v>
      </c>
      <c r="N95" s="15">
        <f t="shared" si="99"/>
        <v>1.6916216826593944E-2</v>
      </c>
      <c r="O95" s="15">
        <f t="shared" si="100"/>
        <v>2.1719002988939584E-2</v>
      </c>
      <c r="P95" s="15">
        <f t="shared" si="101"/>
        <v>1.988638559118372E-2</v>
      </c>
      <c r="Q95" s="5">
        <f t="shared" si="102"/>
        <v>8488.1664635605521</v>
      </c>
      <c r="R95" s="5">
        <f t="shared" si="103"/>
        <v>9930.2046559932132</v>
      </c>
      <c r="S95" s="5">
        <f t="shared" si="104"/>
        <v>4721.1379881290941</v>
      </c>
      <c r="T95" s="5">
        <f t="shared" si="105"/>
        <v>92.340591199425091</v>
      </c>
      <c r="U95" s="5">
        <f t="shared" si="106"/>
        <v>371.62295047957417</v>
      </c>
      <c r="V95" s="5">
        <f t="shared" si="107"/>
        <v>448.60126178068896</v>
      </c>
      <c r="W95" s="15">
        <f t="shared" si="108"/>
        <v>-1.0734613539272964E-2</v>
      </c>
      <c r="X95" s="15">
        <f t="shared" si="109"/>
        <v>-1.217998157191269E-2</v>
      </c>
      <c r="Y95" s="15">
        <f t="shared" si="110"/>
        <v>-9.7425357312937999E-3</v>
      </c>
      <c r="Z95" s="5">
        <f t="shared" si="131"/>
        <v>13925.016870503292</v>
      </c>
      <c r="AA95" s="5">
        <f t="shared" si="132"/>
        <v>25429.03691327311</v>
      </c>
      <c r="AB95" s="5">
        <f t="shared" si="133"/>
        <v>15271.144505188835</v>
      </c>
      <c r="AC95" s="16">
        <f t="shared" si="114"/>
        <v>1.9759695785579969</v>
      </c>
      <c r="AD95" s="16">
        <f t="shared" si="115"/>
        <v>2.9089067863582514</v>
      </c>
      <c r="AE95" s="16">
        <f t="shared" si="116"/>
        <v>3.4331947197685495</v>
      </c>
      <c r="AF95" s="15">
        <f t="shared" si="117"/>
        <v>-4.0504037456468023E-3</v>
      </c>
      <c r="AG95" s="15">
        <f t="shared" si="118"/>
        <v>2.9673830763510267E-4</v>
      </c>
      <c r="AH95" s="15">
        <f t="shared" si="119"/>
        <v>9.7937136394747881E-3</v>
      </c>
      <c r="AI95" s="1">
        <f t="shared" si="77"/>
        <v>153664.05427711504</v>
      </c>
      <c r="AJ95" s="1">
        <f t="shared" si="78"/>
        <v>42602.321343998177</v>
      </c>
      <c r="AK95" s="1">
        <f t="shared" si="79"/>
        <v>16805.575870137593</v>
      </c>
      <c r="AL95" s="14">
        <f t="shared" si="120"/>
        <v>29.413562005133574</v>
      </c>
      <c r="AM95" s="14">
        <f t="shared" si="121"/>
        <v>5.3666665926340062</v>
      </c>
      <c r="AN95" s="14">
        <f t="shared" si="122"/>
        <v>1.9187809390061856</v>
      </c>
      <c r="AO95" s="11">
        <f t="shared" si="123"/>
        <v>1.39342904529928E-2</v>
      </c>
      <c r="AP95" s="11">
        <f t="shared" si="124"/>
        <v>1.755353084997165E-2</v>
      </c>
      <c r="AQ95" s="11">
        <f t="shared" si="125"/>
        <v>1.5923267285145426E-2</v>
      </c>
      <c r="AR95" s="1">
        <f t="shared" si="134"/>
        <v>91922.375125679275</v>
      </c>
      <c r="AS95" s="1">
        <f t="shared" si="129"/>
        <v>26721.182432835281</v>
      </c>
      <c r="AT95" s="1">
        <f t="shared" si="130"/>
        <v>10524.129979904408</v>
      </c>
      <c r="AU95" s="1">
        <f t="shared" si="83"/>
        <v>18384.475025135856</v>
      </c>
      <c r="AV95" s="1">
        <f t="shared" si="84"/>
        <v>5344.236486567057</v>
      </c>
      <c r="AW95" s="1">
        <f t="shared" si="85"/>
        <v>2104.8259959808815</v>
      </c>
      <c r="AX95" s="1">
        <f t="shared" si="153"/>
        <v>63770.368457427874</v>
      </c>
      <c r="AY95" s="1">
        <f t="shared" si="139"/>
        <v>7363.3221800850115</v>
      </c>
      <c r="AZ95" s="1">
        <f t="shared" si="140"/>
        <v>2010.1613984058581</v>
      </c>
      <c r="BA95" s="1">
        <f t="shared" si="154"/>
        <v>12757.539874250695</v>
      </c>
      <c r="BB95" s="1">
        <f t="shared" si="155"/>
        <v>25850.562946679242</v>
      </c>
      <c r="BC95" s="1">
        <f t="shared" si="156"/>
        <v>31856.634030312103</v>
      </c>
      <c r="BD95" s="1">
        <f t="shared" si="157"/>
        <v>13413.300863608718</v>
      </c>
      <c r="BE95" s="2">
        <f t="shared" si="164"/>
        <v>0.16431838121402917</v>
      </c>
      <c r="BF95" s="2">
        <f t="shared" si="165"/>
        <v>0.11054004131171606</v>
      </c>
      <c r="BG95" s="2">
        <f t="shared" si="166"/>
        <v>4.6334817249198731E-2</v>
      </c>
      <c r="BH95" s="2">
        <f t="shared" si="141"/>
        <v>0.10629981937212543</v>
      </c>
      <c r="BI95" s="2">
        <f t="shared" si="158"/>
        <v>2.7000530404799016E-3</v>
      </c>
      <c r="BJ95" s="2">
        <f t="shared" si="142"/>
        <v>1.2219100733195894E-3</v>
      </c>
      <c r="BK95" s="2">
        <f t="shared" si="143"/>
        <v>2.1469152895166443E-4</v>
      </c>
      <c r="BL95" s="2">
        <f t="shared" si="144"/>
        <v>248.1952884462244</v>
      </c>
      <c r="BM95" s="2">
        <f t="shared" si="145"/>
        <v>32.650881985691882</v>
      </c>
      <c r="BN95" s="2">
        <f t="shared" si="146"/>
        <v>2.2594415562717267</v>
      </c>
      <c r="BO95" s="2">
        <f t="shared" si="159"/>
        <v>216.94100651318544</v>
      </c>
      <c r="BP95" s="2">
        <f t="shared" si="160"/>
        <v>23.231399758452898</v>
      </c>
      <c r="BQ95" s="2">
        <f t="shared" si="161"/>
        <v>6.3863404495975526</v>
      </c>
      <c r="BR95" s="11">
        <f t="shared" si="162"/>
        <v>4.7339795366833942E-2</v>
      </c>
      <c r="BS95" s="17">
        <f t="shared" si="136"/>
        <v>0.18322060387348177</v>
      </c>
      <c r="BT95" s="17">
        <f t="shared" si="137"/>
        <v>0.19035479962020588</v>
      </c>
      <c r="BU95" s="12">
        <f>(BU$3*temperature!$I205+BU$4*temperature!$I205^2+BU$5*temperature!I205^6)*(K95/K$56)^$BW$1</f>
        <v>2.0443937232666713</v>
      </c>
      <c r="BV95" s="12">
        <f>(BV$3*temperature!$I205+BV$4*temperature!$I205^2+BV$5*temperature!J205^6)*(L95/L$56)^$BW$1</f>
        <v>0.26310880766819433</v>
      </c>
      <c r="BW95" s="12">
        <f>(BW$3*temperature!$I205+BW$4*temperature!$I205^2+BW$5*temperature!K205^6)*(M95/M$56)^$BW$1</f>
        <v>-0.87078939326549076</v>
      </c>
      <c r="BX95" s="12">
        <f>(BX$3*temperature!$M205+BX$4*temperature!$M205^2+BX$5*temperature!$M205^6)*(K95/K$56)^$BW$1</f>
        <v>2.0443875952938586</v>
      </c>
      <c r="BY95" s="12">
        <f>(BY$3*temperature!$M205+BY$4*temperature!$M205^2+BY$5*temperature!$M205^6)*(L95/L$56)^$BW$1</f>
        <v>0.26310315790840338</v>
      </c>
      <c r="BZ95" s="12">
        <f>(BZ$3*temperature!$M205+BZ$4*temperature!$M205^2+BZ$5*temperature!$M205^6)*(M95/M$56)^$BW$1</f>
        <v>-0.87079490060562403</v>
      </c>
      <c r="CA95" s="18">
        <f t="shared" si="147"/>
        <v>-6.1279728127416888E-6</v>
      </c>
      <c r="CB95" s="18">
        <f t="shared" si="148"/>
        <v>-5.6497597909488384E-6</v>
      </c>
      <c r="CC95" s="18">
        <f t="shared" si="149"/>
        <v>-5.5073401332705885E-6</v>
      </c>
      <c r="CD95" s="18">
        <f t="shared" si="150"/>
        <v>-7.7222604113453041E-3</v>
      </c>
      <c r="CE95" s="18">
        <f t="shared" si="151"/>
        <v>-1.4148772158349683E-3</v>
      </c>
      <c r="CF95" s="18">
        <f t="shared" si="152"/>
        <v>-1.4699693332166841E-3</v>
      </c>
    </row>
    <row r="96" spans="1:84" x14ac:dyDescent="0.3">
      <c r="A96" s="2">
        <f t="shared" si="86"/>
        <v>2050</v>
      </c>
      <c r="B96" s="5">
        <f t="shared" si="87"/>
        <v>1153.7760306583957</v>
      </c>
      <c r="C96" s="5">
        <f t="shared" si="88"/>
        <v>2906.1853417529674</v>
      </c>
      <c r="D96" s="5">
        <f t="shared" si="89"/>
        <v>4197.2649687417243</v>
      </c>
      <c r="E96" s="15">
        <f t="shared" si="90"/>
        <v>5.2792494534093935E-4</v>
      </c>
      <c r="F96" s="15">
        <f t="shared" si="91"/>
        <v>1.0400475425826109E-3</v>
      </c>
      <c r="G96" s="15">
        <f t="shared" si="92"/>
        <v>2.123220061467358E-3</v>
      </c>
      <c r="H96" s="5">
        <f t="shared" si="93"/>
        <v>93505.540461241675</v>
      </c>
      <c r="I96" s="5">
        <f t="shared" si="94"/>
        <v>27322.867318844812</v>
      </c>
      <c r="J96" s="5">
        <f t="shared" si="95"/>
        <v>10753.63238962926</v>
      </c>
      <c r="K96" s="5">
        <f t="shared" si="96"/>
        <v>81043.060331114058</v>
      </c>
      <c r="L96" s="5">
        <f t="shared" si="97"/>
        <v>9401.6258792235421</v>
      </c>
      <c r="M96" s="5">
        <f t="shared" si="98"/>
        <v>2562.0570704291358</v>
      </c>
      <c r="N96" s="15">
        <f t="shared" si="99"/>
        <v>1.668611665892672E-2</v>
      </c>
      <c r="O96" s="15">
        <f t="shared" si="100"/>
        <v>2.1454788943106928E-2</v>
      </c>
      <c r="P96" s="15">
        <f t="shared" si="101"/>
        <v>1.9642332187237654E-2</v>
      </c>
      <c r="Q96" s="5">
        <f t="shared" si="102"/>
        <v>8541.6704022748709</v>
      </c>
      <c r="R96" s="5">
        <f t="shared" si="103"/>
        <v>10030.1314160608</v>
      </c>
      <c r="S96" s="5">
        <f t="shared" si="104"/>
        <v>4777.0941597177707</v>
      </c>
      <c r="T96" s="5">
        <f t="shared" si="105"/>
        <v>91.349350638911275</v>
      </c>
      <c r="U96" s="5">
        <f t="shared" si="106"/>
        <v>367.09658979103313</v>
      </c>
      <c r="V96" s="5">
        <f t="shared" si="107"/>
        <v>444.23074795868712</v>
      </c>
      <c r="W96" s="15">
        <f t="shared" si="108"/>
        <v>-1.0734613539272964E-2</v>
      </c>
      <c r="X96" s="15">
        <f t="shared" si="109"/>
        <v>-1.217998157191269E-2</v>
      </c>
      <c r="Y96" s="15">
        <f t="shared" si="110"/>
        <v>-9.7425357312937999E-3</v>
      </c>
      <c r="Z96" s="5">
        <f t="shared" si="131"/>
        <v>13959.579993263147</v>
      </c>
      <c r="AA96" s="5">
        <f t="shared" si="132"/>
        <v>25700.599780580222</v>
      </c>
      <c r="AB96" s="5">
        <f t="shared" si="133"/>
        <v>15608.951098167645</v>
      </c>
      <c r="AC96" s="16">
        <f t="shared" si="114"/>
        <v>1.9679661039757215</v>
      </c>
      <c r="AD96" s="16">
        <f t="shared" si="115"/>
        <v>2.9097699704351037</v>
      </c>
      <c r="AE96" s="16">
        <f t="shared" si="116"/>
        <v>3.4668184457225197</v>
      </c>
      <c r="AF96" s="15">
        <f t="shared" si="117"/>
        <v>-4.0504037456468023E-3</v>
      </c>
      <c r="AG96" s="15">
        <f t="shared" si="118"/>
        <v>2.9673830763510267E-4</v>
      </c>
      <c r="AH96" s="15">
        <f t="shared" si="119"/>
        <v>9.7937136394747881E-3</v>
      </c>
      <c r="AI96" s="1">
        <f t="shared" si="77"/>
        <v>156682.12387453939</v>
      </c>
      <c r="AJ96" s="1">
        <f t="shared" si="78"/>
        <v>43686.325696165412</v>
      </c>
      <c r="AK96" s="1">
        <f t="shared" si="79"/>
        <v>17229.844279104716</v>
      </c>
      <c r="AL96" s="14">
        <f t="shared" si="120"/>
        <v>29.819320550207852</v>
      </c>
      <c r="AM96" s="14">
        <f t="shared" si="121"/>
        <v>5.4599285007533664</v>
      </c>
      <c r="AN96" s="14">
        <f t="shared" si="122"/>
        <v>1.9490286681420892</v>
      </c>
      <c r="AO96" s="11">
        <f t="shared" si="123"/>
        <v>1.3794947548462872E-2</v>
      </c>
      <c r="AP96" s="11">
        <f t="shared" si="124"/>
        <v>1.7377995541471934E-2</v>
      </c>
      <c r="AQ96" s="11">
        <f t="shared" si="125"/>
        <v>1.5764034612293972E-2</v>
      </c>
      <c r="AR96" s="1">
        <f t="shared" si="134"/>
        <v>93505.540461241675</v>
      </c>
      <c r="AS96" s="1">
        <f t="shared" si="129"/>
        <v>27322.867318844812</v>
      </c>
      <c r="AT96" s="1">
        <f t="shared" si="130"/>
        <v>10753.63238962926</v>
      </c>
      <c r="AU96" s="1">
        <f t="shared" si="83"/>
        <v>18701.108092248334</v>
      </c>
      <c r="AV96" s="1">
        <f t="shared" si="84"/>
        <v>5464.5734637689629</v>
      </c>
      <c r="AW96" s="1">
        <f t="shared" si="85"/>
        <v>2150.7264779258521</v>
      </c>
      <c r="AX96" s="1">
        <f t="shared" si="153"/>
        <v>64834.448264891253</v>
      </c>
      <c r="AY96" s="1">
        <f t="shared" si="139"/>
        <v>7521.3007033788335</v>
      </c>
      <c r="AZ96" s="1">
        <f t="shared" si="140"/>
        <v>2049.6456563433085</v>
      </c>
      <c r="BA96" s="1">
        <f t="shared" si="154"/>
        <v>12783.368083025864</v>
      </c>
      <c r="BB96" s="1">
        <f t="shared" si="155"/>
        <v>25939.140899778802</v>
      </c>
      <c r="BC96" s="1">
        <f t="shared" si="156"/>
        <v>32005.917499744224</v>
      </c>
      <c r="BD96" s="1">
        <f t="shared" si="157"/>
        <v>12822.376619560051</v>
      </c>
      <c r="BE96" s="2">
        <f t="shared" si="164"/>
        <v>0.16431838121402917</v>
      </c>
      <c r="BF96" s="2">
        <f t="shared" si="165"/>
        <v>0.11054004131171606</v>
      </c>
      <c r="BG96" s="2">
        <f t="shared" si="166"/>
        <v>4.6334817249198731E-2</v>
      </c>
      <c r="BH96" s="2">
        <f t="shared" si="141"/>
        <v>0.10599042815695532</v>
      </c>
      <c r="BI96" s="2">
        <f t="shared" si="158"/>
        <v>2.7000530404799016E-3</v>
      </c>
      <c r="BJ96" s="2">
        <f t="shared" si="142"/>
        <v>1.2219100733195894E-3</v>
      </c>
      <c r="BK96" s="2">
        <f t="shared" si="143"/>
        <v>2.1469152895166443E-4</v>
      </c>
      <c r="BL96" s="2">
        <f t="shared" si="144"/>
        <v>252.46991882409205</v>
      </c>
      <c r="BM96" s="2">
        <f t="shared" si="145"/>
        <v>33.386086808871077</v>
      </c>
      <c r="BN96" s="2">
        <f t="shared" si="146"/>
        <v>2.3087137795136465</v>
      </c>
      <c r="BO96" s="2">
        <f t="shared" si="159"/>
        <v>220.13096454977997</v>
      </c>
      <c r="BP96" s="2">
        <f t="shared" si="160"/>
        <v>23.503505038522928</v>
      </c>
      <c r="BQ96" s="2">
        <f t="shared" si="161"/>
        <v>6.3843827609534669</v>
      </c>
      <c r="BR96" s="11">
        <f t="shared" si="162"/>
        <v>4.7146896022043555E-2</v>
      </c>
      <c r="BS96" s="17">
        <f t="shared" si="136"/>
        <v>0.17493902617278873</v>
      </c>
      <c r="BT96" s="17">
        <f t="shared" si="137"/>
        <v>0.18129028535257702</v>
      </c>
      <c r="BU96" s="12">
        <f>(BU$3*temperature!$I206+BU$4*temperature!$I206^2+BU$5*temperature!I206^6)*(K96/K$56)^$BW$1</f>
        <v>1.9451922324570634</v>
      </c>
      <c r="BV96" s="12">
        <f>(BV$3*temperature!$I206+BV$4*temperature!$I206^2+BV$5*temperature!J206^6)*(L96/L$56)^$BW$1</f>
        <v>0.17858163855497983</v>
      </c>
      <c r="BW96" s="12">
        <f>(BW$3*temperature!$I206+BW$4*temperature!$I206^2+BW$5*temperature!K206^6)*(M96/M$56)^$BW$1</f>
        <v>-0.94732984311025503</v>
      </c>
      <c r="BX96" s="12">
        <f>(BX$3*temperature!$M206+BX$4*temperature!$M206^2+BX$5*temperature!$M206^6)*(K96/K$56)^$BW$1</f>
        <v>1.9451858304709551</v>
      </c>
      <c r="BY96" s="12">
        <f>(BY$3*temperature!$M206+BY$4*temperature!$M206^2+BY$5*temperature!$M206^6)*(L96/L$56)^$BW$1</f>
        <v>0.17857580459407793</v>
      </c>
      <c r="BZ96" s="12">
        <f>(BZ$3*temperature!$M206+BZ$4*temperature!$M206^2+BZ$5*temperature!$M206^6)*(M96/M$56)^$BW$1</f>
        <v>-0.94733548974696624</v>
      </c>
      <c r="CA96" s="18">
        <f t="shared" si="147"/>
        <v>-6.4019861083508545E-6</v>
      </c>
      <c r="CB96" s="18">
        <f t="shared" si="148"/>
        <v>-5.8339609018964733E-6</v>
      </c>
      <c r="CC96" s="18">
        <f t="shared" si="149"/>
        <v>-5.6466367112095739E-6</v>
      </c>
      <c r="CD96" s="18">
        <f t="shared" si="150"/>
        <v>-8.187435661826864E-3</v>
      </c>
      <c r="CE96" s="18">
        <f t="shared" si="151"/>
        <v>-1.4323020215323535E-3</v>
      </c>
      <c r="CF96" s="18">
        <f t="shared" si="152"/>
        <v>-1.4843025474384575E-3</v>
      </c>
    </row>
    <row r="97" spans="1:84" x14ac:dyDescent="0.3">
      <c r="A97" s="2">
        <f t="shared" si="86"/>
        <v>2051</v>
      </c>
      <c r="B97" s="5">
        <f t="shared" si="87"/>
        <v>1154.3546824489206</v>
      </c>
      <c r="C97" s="5">
        <f t="shared" si="88"/>
        <v>2909.0567841297984</v>
      </c>
      <c r="D97" s="5">
        <f t="shared" si="89"/>
        <v>4205.7311000674044</v>
      </c>
      <c r="E97" s="15">
        <f t="shared" si="90"/>
        <v>5.0152869807389231E-4</v>
      </c>
      <c r="F97" s="15">
        <f t="shared" si="91"/>
        <v>9.8804516545348024E-4</v>
      </c>
      <c r="G97" s="15">
        <f t="shared" si="92"/>
        <v>2.01705905839399E-3</v>
      </c>
      <c r="H97" s="5">
        <f t="shared" si="93"/>
        <v>95092.072556607978</v>
      </c>
      <c r="I97" s="5">
        <f t="shared" si="94"/>
        <v>27929.484015827045</v>
      </c>
      <c r="J97" s="5">
        <f t="shared" si="95"/>
        <v>10984.370393630461</v>
      </c>
      <c r="K97" s="5">
        <f t="shared" si="96"/>
        <v>82376.824040661115</v>
      </c>
      <c r="L97" s="5">
        <f t="shared" si="97"/>
        <v>9600.8727530500037</v>
      </c>
      <c r="M97" s="5">
        <f t="shared" si="98"/>
        <v>2611.7624099777604</v>
      </c>
      <c r="N97" s="15">
        <f t="shared" si="99"/>
        <v>1.6457469696945726E-2</v>
      </c>
      <c r="O97" s="15">
        <f t="shared" si="100"/>
        <v>2.1192810306010168E-2</v>
      </c>
      <c r="P97" s="15">
        <f t="shared" si="101"/>
        <v>1.9400559075094748E-2</v>
      </c>
      <c r="Q97" s="5">
        <f t="shared" si="102"/>
        <v>8593.351794871196</v>
      </c>
      <c r="R97" s="5">
        <f t="shared" si="103"/>
        <v>10127.93919843048</v>
      </c>
      <c r="S97" s="5">
        <f t="shared" si="104"/>
        <v>4832.055446437319</v>
      </c>
      <c r="T97" s="5">
        <f t="shared" si="105"/>
        <v>90.368750662739032</v>
      </c>
      <c r="U97" s="5">
        <f t="shared" si="106"/>
        <v>362.62536009226636</v>
      </c>
      <c r="V97" s="5">
        <f t="shared" si="107"/>
        <v>439.90281402376024</v>
      </c>
      <c r="W97" s="15">
        <f t="shared" si="108"/>
        <v>-1.0734613539272964E-2</v>
      </c>
      <c r="X97" s="15">
        <f t="shared" si="109"/>
        <v>-1.217998157191269E-2</v>
      </c>
      <c r="Y97" s="15">
        <f t="shared" si="110"/>
        <v>-9.7425357312937999E-3</v>
      </c>
      <c r="Z97" s="5">
        <f t="shared" si="131"/>
        <v>13990.673862605177</v>
      </c>
      <c r="AA97" s="5">
        <f t="shared" si="132"/>
        <v>25966.925710118005</v>
      </c>
      <c r="AB97" s="5">
        <f t="shared" si="133"/>
        <v>15948.633948003455</v>
      </c>
      <c r="AC97" s="16">
        <f t="shared" si="114"/>
        <v>1.9599950466968723</v>
      </c>
      <c r="AD97" s="16">
        <f t="shared" si="115"/>
        <v>2.9106334106517382</v>
      </c>
      <c r="AE97" s="16">
        <f t="shared" si="116"/>
        <v>3.500771472819975</v>
      </c>
      <c r="AF97" s="15">
        <f t="shared" si="117"/>
        <v>-4.0504037456468023E-3</v>
      </c>
      <c r="AG97" s="15">
        <f t="shared" si="118"/>
        <v>2.9673830763510267E-4</v>
      </c>
      <c r="AH97" s="15">
        <f t="shared" si="119"/>
        <v>9.7937136394747881E-3</v>
      </c>
      <c r="AI97" s="1">
        <f t="shared" si="77"/>
        <v>159715.01957933378</v>
      </c>
      <c r="AJ97" s="1">
        <f t="shared" si="78"/>
        <v>44782.266590317835</v>
      </c>
      <c r="AK97" s="1">
        <f t="shared" si="79"/>
        <v>17657.586329120099</v>
      </c>
      <c r="AL97" s="14">
        <f t="shared" si="120"/>
        <v>30.22656295349956</v>
      </c>
      <c r="AM97" s="14">
        <f t="shared" si="121"/>
        <v>5.5538622877647859</v>
      </c>
      <c r="AN97" s="14">
        <f t="shared" si="122"/>
        <v>1.979445977973185</v>
      </c>
      <c r="AO97" s="11">
        <f t="shared" si="123"/>
        <v>1.3656998072978243E-2</v>
      </c>
      <c r="AP97" s="11">
        <f t="shared" si="124"/>
        <v>1.7204215586057215E-2</v>
      </c>
      <c r="AQ97" s="11">
        <f t="shared" si="125"/>
        <v>1.5606394266171032E-2</v>
      </c>
      <c r="AR97" s="1">
        <f t="shared" si="134"/>
        <v>95092.072556607978</v>
      </c>
      <c r="AS97" s="1">
        <f t="shared" si="129"/>
        <v>27929.484015827045</v>
      </c>
      <c r="AT97" s="1">
        <f t="shared" si="130"/>
        <v>10984.370393630461</v>
      </c>
      <c r="AU97" s="1">
        <f t="shared" si="83"/>
        <v>19018.414511321596</v>
      </c>
      <c r="AV97" s="1">
        <f t="shared" si="84"/>
        <v>5585.8968031654094</v>
      </c>
      <c r="AW97" s="1">
        <f t="shared" si="85"/>
        <v>2196.8740787260922</v>
      </c>
      <c r="AX97" s="1">
        <f t="shared" si="153"/>
        <v>65901.459232528912</v>
      </c>
      <c r="AY97" s="1">
        <f t="shared" si="139"/>
        <v>7680.6982024400031</v>
      </c>
      <c r="AZ97" s="1">
        <f t="shared" si="140"/>
        <v>2089.409927982208</v>
      </c>
      <c r="BA97" s="1">
        <f t="shared" si="154"/>
        <v>12808.622432951288</v>
      </c>
      <c r="BB97" s="1">
        <f t="shared" si="155"/>
        <v>26025.776836853587</v>
      </c>
      <c r="BC97" s="1">
        <f t="shared" si="156"/>
        <v>32151.287470222025</v>
      </c>
      <c r="BD97" s="1">
        <f t="shared" si="157"/>
        <v>12256.205147664874</v>
      </c>
      <c r="BE97" s="2">
        <f t="shared" si="164"/>
        <v>0.16431838121402917</v>
      </c>
      <c r="BF97" s="2">
        <f t="shared" si="165"/>
        <v>0.11054004131171606</v>
      </c>
      <c r="BG97" s="2">
        <f t="shared" si="166"/>
        <v>4.6334817249198731E-2</v>
      </c>
      <c r="BH97" s="2">
        <f t="shared" si="141"/>
        <v>0.10568207853058266</v>
      </c>
      <c r="BI97" s="2">
        <f t="shared" si="158"/>
        <v>2.7000530404799016E-3</v>
      </c>
      <c r="BJ97" s="2">
        <f t="shared" si="142"/>
        <v>1.2219100733195894E-3</v>
      </c>
      <c r="BK97" s="2">
        <f t="shared" si="143"/>
        <v>2.1469152895166443E-4</v>
      </c>
      <c r="BL97" s="2">
        <f t="shared" si="144"/>
        <v>256.75363963200476</v>
      </c>
      <c r="BM97" s="2">
        <f t="shared" si="145"/>
        <v>34.127317861557529</v>
      </c>
      <c r="BN97" s="2">
        <f t="shared" si="146"/>
        <v>2.3582512743799198</v>
      </c>
      <c r="BO97" s="2">
        <f t="shared" si="159"/>
        <v>223.36844646994376</v>
      </c>
      <c r="BP97" s="2">
        <f t="shared" si="160"/>
        <v>23.778912847749702</v>
      </c>
      <c r="BQ97" s="2">
        <f t="shared" si="161"/>
        <v>6.3824750940514381</v>
      </c>
      <c r="BR97" s="11">
        <f t="shared" si="162"/>
        <v>4.6953513682146369E-2</v>
      </c>
      <c r="BS97" s="17">
        <f t="shared" si="136"/>
        <v>0.1670625457014257</v>
      </c>
      <c r="BT97" s="17">
        <f t="shared" si="137"/>
        <v>0.17265741462150191</v>
      </c>
      <c r="BU97" s="12">
        <f>(BU$3*temperature!$I207+BU$4*temperature!$I207^2+BU$5*temperature!I207^6)*(K97/K$56)^$BW$1</f>
        <v>1.8421343104582295</v>
      </c>
      <c r="BV97" s="12">
        <f>(BV$3*temperature!$I207+BV$4*temperature!$I207^2+BV$5*temperature!J207^6)*(L97/L$56)^$BW$1</f>
        <v>9.1483697023118676E-2</v>
      </c>
      <c r="BW97" s="12">
        <f>(BW$3*temperature!$I207+BW$4*temperature!$I207^2+BW$5*temperature!K207^6)*(M97/M$56)^$BW$1</f>
        <v>-1.0259217527824844</v>
      </c>
      <c r="BX97" s="12">
        <f>(BX$3*temperature!$M207+BX$4*temperature!$M207^2+BX$5*temperature!$M207^6)*(K97/K$56)^$BW$1</f>
        <v>1.8421276372307147</v>
      </c>
      <c r="BY97" s="12">
        <f>(BY$3*temperature!$M207+BY$4*temperature!$M207^2+BY$5*temperature!$M207^6)*(L97/L$56)^$BW$1</f>
        <v>9.147768201773529E-2</v>
      </c>
      <c r="BZ97" s="12">
        <f>(BZ$3*temperature!$M207+BZ$4*temperature!$M207^2+BZ$5*temperature!$M207^6)*(M97/M$56)^$BW$1</f>
        <v>-1.0259275356797115</v>
      </c>
      <c r="CA97" s="18">
        <f t="shared" si="147"/>
        <v>-6.6732275147973752E-6</v>
      </c>
      <c r="CB97" s="18">
        <f t="shared" si="148"/>
        <v>-6.0150053833862849E-6</v>
      </c>
      <c r="CC97" s="18">
        <f t="shared" si="149"/>
        <v>-5.7828972270801415E-6</v>
      </c>
      <c r="CD97" s="18">
        <f t="shared" si="150"/>
        <v>-8.6608851682481239E-3</v>
      </c>
      <c r="CE97" s="18">
        <f t="shared" si="151"/>
        <v>-1.4469095242352521E-3</v>
      </c>
      <c r="CF97" s="18">
        <f t="shared" si="152"/>
        <v>-1.4953660414834327E-3</v>
      </c>
    </row>
    <row r="98" spans="1:84" x14ac:dyDescent="0.3">
      <c r="A98" s="2">
        <f t="shared" si="86"/>
        <v>2052</v>
      </c>
      <c r="B98" s="5">
        <f t="shared" si="87"/>
        <v>1154.9046773498744</v>
      </c>
      <c r="C98" s="5">
        <f t="shared" si="88"/>
        <v>2911.7873496468078</v>
      </c>
      <c r="D98" s="5">
        <f t="shared" si="89"/>
        <v>4213.7901476793368</v>
      </c>
      <c r="E98" s="15">
        <f t="shared" si="90"/>
        <v>4.764522631701977E-4</v>
      </c>
      <c r="F98" s="15">
        <f t="shared" si="91"/>
        <v>9.3864290718080623E-4</v>
      </c>
      <c r="G98" s="15">
        <f t="shared" si="92"/>
        <v>1.9162061054742905E-3</v>
      </c>
      <c r="H98" s="5">
        <f t="shared" si="93"/>
        <v>96681.484077804591</v>
      </c>
      <c r="I98" s="5">
        <f t="shared" si="94"/>
        <v>28540.898024552142</v>
      </c>
      <c r="J98" s="5">
        <f t="shared" si="95"/>
        <v>11216.294172806072</v>
      </c>
      <c r="K98" s="5">
        <f t="shared" si="96"/>
        <v>83713.821559417978</v>
      </c>
      <c r="L98" s="5">
        <f t="shared" si="97"/>
        <v>9801.8483485801535</v>
      </c>
      <c r="M98" s="5">
        <f t="shared" si="98"/>
        <v>2661.8065398874282</v>
      </c>
      <c r="N98" s="15">
        <f t="shared" si="99"/>
        <v>1.6230262993593092E-2</v>
      </c>
      <c r="O98" s="15">
        <f t="shared" si="100"/>
        <v>2.0933054806533402E-2</v>
      </c>
      <c r="P98" s="15">
        <f t="shared" si="101"/>
        <v>1.9161057574947682E-2</v>
      </c>
      <c r="Q98" s="5">
        <f t="shared" si="102"/>
        <v>8643.1967716266136</v>
      </c>
      <c r="R98" s="5">
        <f t="shared" si="103"/>
        <v>10223.594835535841</v>
      </c>
      <c r="S98" s="5">
        <f t="shared" si="104"/>
        <v>4886.0089249769544</v>
      </c>
      <c r="T98" s="5">
        <f t="shared" si="105"/>
        <v>89.398677048347608</v>
      </c>
      <c r="U98" s="5">
        <f t="shared" si="106"/>
        <v>358.20858988883435</v>
      </c>
      <c r="V98" s="5">
        <f t="shared" si="107"/>
        <v>435.61704513983705</v>
      </c>
      <c r="W98" s="15">
        <f t="shared" si="108"/>
        <v>-1.0734613539272964E-2</v>
      </c>
      <c r="X98" s="15">
        <f t="shared" si="109"/>
        <v>-1.217998157191269E-2</v>
      </c>
      <c r="Y98" s="15">
        <f t="shared" si="110"/>
        <v>-9.7425357312937999E-3</v>
      </c>
      <c r="Z98" s="5">
        <f t="shared" si="131"/>
        <v>14018.313713818054</v>
      </c>
      <c r="AA98" s="5">
        <f t="shared" si="132"/>
        <v>26227.920002846251</v>
      </c>
      <c r="AB98" s="5">
        <f t="shared" si="133"/>
        <v>16290.119133533855</v>
      </c>
      <c r="AC98" s="16">
        <f t="shared" si="114"/>
        <v>1.9520562754182822</v>
      </c>
      <c r="AD98" s="16">
        <f t="shared" si="115"/>
        <v>2.9114971070841613</v>
      </c>
      <c r="AE98" s="16">
        <f t="shared" si="116"/>
        <v>3.5350570261420162</v>
      </c>
      <c r="AF98" s="15">
        <f t="shared" si="117"/>
        <v>-4.0504037456468023E-3</v>
      </c>
      <c r="AG98" s="15">
        <f t="shared" si="118"/>
        <v>2.9673830763510267E-4</v>
      </c>
      <c r="AH98" s="15">
        <f t="shared" si="119"/>
        <v>9.7937136394747881E-3</v>
      </c>
      <c r="AI98" s="1">
        <f t="shared" si="77"/>
        <v>162761.93213272202</v>
      </c>
      <c r="AJ98" s="1">
        <f t="shared" si="78"/>
        <v>45889.936734451461</v>
      </c>
      <c r="AK98" s="1">
        <f t="shared" si="79"/>
        <v>18088.701774934183</v>
      </c>
      <c r="AL98" s="14">
        <f t="shared" si="120"/>
        <v>30.635239024388174</v>
      </c>
      <c r="AM98" s="14">
        <f t="shared" si="121"/>
        <v>5.6484566334574238</v>
      </c>
      <c r="AN98" s="14">
        <f t="shared" si="122"/>
        <v>2.0100290721904126</v>
      </c>
      <c r="AO98" s="11">
        <f t="shared" si="123"/>
        <v>1.352042809224846E-2</v>
      </c>
      <c r="AP98" s="11">
        <f t="shared" si="124"/>
        <v>1.7032173430196643E-2</v>
      </c>
      <c r="AQ98" s="11">
        <f t="shared" si="125"/>
        <v>1.5450330323509322E-2</v>
      </c>
      <c r="AR98" s="1">
        <f t="shared" si="134"/>
        <v>96681.484077804591</v>
      </c>
      <c r="AS98" s="1">
        <f t="shared" si="129"/>
        <v>28540.898024552142</v>
      </c>
      <c r="AT98" s="1">
        <f t="shared" si="130"/>
        <v>11216.294172806072</v>
      </c>
      <c r="AU98" s="1">
        <f t="shared" si="83"/>
        <v>19336.29681556092</v>
      </c>
      <c r="AV98" s="1">
        <f t="shared" si="84"/>
        <v>5708.1796049104287</v>
      </c>
      <c r="AW98" s="1">
        <f t="shared" si="85"/>
        <v>2243.2588345612144</v>
      </c>
      <c r="AX98" s="1">
        <f t="shared" si="153"/>
        <v>66971.057247534394</v>
      </c>
      <c r="AY98" s="1">
        <f t="shared" si="139"/>
        <v>7841.4786788641222</v>
      </c>
      <c r="AZ98" s="1">
        <f t="shared" si="140"/>
        <v>2129.4452319099428</v>
      </c>
      <c r="BA98" s="1">
        <f t="shared" si="154"/>
        <v>12833.319049533273</v>
      </c>
      <c r="BB98" s="1">
        <f t="shared" si="155"/>
        <v>26110.529155281121</v>
      </c>
      <c r="BC98" s="1">
        <f t="shared" si="156"/>
        <v>32292.872842183075</v>
      </c>
      <c r="BD98" s="1">
        <f t="shared" si="157"/>
        <v>11713.855316274012</v>
      </c>
      <c r="BE98" s="2">
        <f t="shared" si="164"/>
        <v>0.16431838121402917</v>
      </c>
      <c r="BF98" s="2">
        <f t="shared" si="165"/>
        <v>0.11054004131171606</v>
      </c>
      <c r="BG98" s="2">
        <f t="shared" si="166"/>
        <v>4.6334817249198731E-2</v>
      </c>
      <c r="BH98" s="2">
        <f t="shared" si="141"/>
        <v>0.10537470795552213</v>
      </c>
      <c r="BI98" s="2">
        <f t="shared" si="158"/>
        <v>2.7000530404799016E-3</v>
      </c>
      <c r="BJ98" s="2">
        <f t="shared" si="142"/>
        <v>1.2219100733195894E-3</v>
      </c>
      <c r="BK98" s="2">
        <f t="shared" si="143"/>
        <v>2.1469152895166443E-4</v>
      </c>
      <c r="BL98" s="2">
        <f t="shared" si="144"/>
        <v>261.04513504238548</v>
      </c>
      <c r="BM98" s="2">
        <f t="shared" si="145"/>
        <v>34.874410797787434</v>
      </c>
      <c r="BN98" s="2">
        <f t="shared" si="146"/>
        <v>2.4080433451313801</v>
      </c>
      <c r="BO98" s="2">
        <f t="shared" si="159"/>
        <v>226.65415086802042</v>
      </c>
      <c r="BP98" s="2">
        <f t="shared" si="160"/>
        <v>24.057661044910144</v>
      </c>
      <c r="BQ98" s="2">
        <f t="shared" si="161"/>
        <v>6.3806155921891179</v>
      </c>
      <c r="BR98" s="11">
        <f t="shared" si="162"/>
        <v>4.6759743648383284E-2</v>
      </c>
      <c r="BS98" s="17">
        <f t="shared" si="136"/>
        <v>0.15957016574104135</v>
      </c>
      <c r="BT98" s="17">
        <f t="shared" si="137"/>
        <v>0.16443563297285896</v>
      </c>
      <c r="BU98" s="12">
        <f>(BU$3*temperature!$I208+BU$4*temperature!$I208^2+BU$5*temperature!I208^6)*(K98/K$56)^$BW$1</f>
        <v>1.7351871939776911</v>
      </c>
      <c r="BV98" s="12">
        <f>(BV$3*temperature!$I208+BV$4*temperature!$I208^2+BV$5*temperature!J208^6)*(L98/L$56)^$BW$1</f>
        <v>1.801589282294181E-3</v>
      </c>
      <c r="BW98" s="12">
        <f>(BW$3*temperature!$I208+BW$4*temperature!$I208^2+BW$5*temperature!K208^6)*(M98/M$56)^$BW$1</f>
        <v>-1.1065746111881836</v>
      </c>
      <c r="BX98" s="12">
        <f>(BX$3*temperature!$M208+BX$4*temperature!$M208^2+BX$5*temperature!$M208^6)*(K98/K$56)^$BW$1</f>
        <v>1.7351802525467352</v>
      </c>
      <c r="BY98" s="12">
        <f>(BY$3*temperature!$M208+BY$4*temperature!$M208^2+BY$5*temperature!$M208^6)*(L98/L$56)^$BW$1</f>
        <v>1.7953965008085772E-3</v>
      </c>
      <c r="BZ98" s="12">
        <f>(BZ$3*temperature!$M208+BZ$4*temperature!$M208^2+BZ$5*temperature!$M208^6)*(M98/M$56)^$BW$1</f>
        <v>-1.1065805272769769</v>
      </c>
      <c r="CA98" s="18">
        <f t="shared" si="147"/>
        <v>-6.9414309558091247E-6</v>
      </c>
      <c r="CB98" s="18">
        <f t="shared" si="148"/>
        <v>-6.1927814856037929E-6</v>
      </c>
      <c r="CC98" s="18">
        <f t="shared" si="149"/>
        <v>-5.9160887933007444E-6</v>
      </c>
      <c r="CD98" s="18">
        <f t="shared" si="150"/>
        <v>-9.1421198355829455E-3</v>
      </c>
      <c r="CE98" s="18">
        <f t="shared" si="151"/>
        <v>-1.4588095773884324E-3</v>
      </c>
      <c r="CF98" s="18">
        <f t="shared" si="152"/>
        <v>-1.5032902618778109E-3</v>
      </c>
    </row>
    <row r="99" spans="1:84" x14ac:dyDescent="0.3">
      <c r="A99" s="2">
        <f t="shared" si="86"/>
        <v>2053</v>
      </c>
      <c r="B99" s="5">
        <f t="shared" si="87"/>
        <v>1155.42742144978</v>
      </c>
      <c r="C99" s="5">
        <f t="shared" si="88"/>
        <v>2914.3838217626244</v>
      </c>
      <c r="D99" s="5">
        <f t="shared" si="89"/>
        <v>4221.4609135670989</v>
      </c>
      <c r="E99" s="15">
        <f t="shared" si="90"/>
        <v>4.5262965001168778E-4</v>
      </c>
      <c r="F99" s="15">
        <f t="shared" si="91"/>
        <v>8.9171076182176592E-4</v>
      </c>
      <c r="G99" s="15">
        <f t="shared" si="92"/>
        <v>1.820395800200576E-3</v>
      </c>
      <c r="H99" s="5">
        <f t="shared" si="93"/>
        <v>98273.282774794308</v>
      </c>
      <c r="I99" s="5">
        <f t="shared" si="94"/>
        <v>29156.972087026752</v>
      </c>
      <c r="J99" s="5">
        <f t="shared" si="95"/>
        <v>11449.353764602867</v>
      </c>
      <c r="K99" s="5">
        <f t="shared" si="96"/>
        <v>85053.618211246241</v>
      </c>
      <c r="L99" s="5">
        <f t="shared" si="97"/>
        <v>10004.506568181732</v>
      </c>
      <c r="M99" s="5">
        <f t="shared" si="98"/>
        <v>2712.1780821910438</v>
      </c>
      <c r="N99" s="15">
        <f t="shared" si="99"/>
        <v>1.6004485601906371E-2</v>
      </c>
      <c r="O99" s="15">
        <f t="shared" si="100"/>
        <v>2.0675510617437221E-2</v>
      </c>
      <c r="P99" s="15">
        <f t="shared" si="101"/>
        <v>1.8923817921698394E-2</v>
      </c>
      <c r="Q99" s="5">
        <f t="shared" si="102"/>
        <v>8691.1925062435039</v>
      </c>
      <c r="R99" s="5">
        <f t="shared" si="103"/>
        <v>10317.066744895146</v>
      </c>
      <c r="S99" s="5">
        <f t="shared" si="104"/>
        <v>4938.9424308453117</v>
      </c>
      <c r="T99" s="5">
        <f t="shared" si="105"/>
        <v>88.439016799311318</v>
      </c>
      <c r="U99" s="5">
        <f t="shared" si="106"/>
        <v>353.8456158650875</v>
      </c>
      <c r="V99" s="5">
        <f t="shared" si="107"/>
        <v>431.37303051240156</v>
      </c>
      <c r="W99" s="15">
        <f t="shared" si="108"/>
        <v>-1.0734613539272964E-2</v>
      </c>
      <c r="X99" s="15">
        <f t="shared" si="109"/>
        <v>-1.217998157191269E-2</v>
      </c>
      <c r="Y99" s="15">
        <f t="shared" si="110"/>
        <v>-9.7425357312937999E-3</v>
      </c>
      <c r="Z99" s="5">
        <f t="shared" si="131"/>
        <v>14042.51652543303</v>
      </c>
      <c r="AA99" s="5">
        <f t="shared" si="132"/>
        <v>26483.491924570044</v>
      </c>
      <c r="AB99" s="5">
        <f t="shared" si="133"/>
        <v>16633.332533759109</v>
      </c>
      <c r="AC99" s="16">
        <f t="shared" si="114"/>
        <v>1.9441496593686147</v>
      </c>
      <c r="AD99" s="16">
        <f t="shared" si="115"/>
        <v>2.912361059808402</v>
      </c>
      <c r="AE99" s="16">
        <f t="shared" si="116"/>
        <v>3.5696783623552646</v>
      </c>
      <c r="AF99" s="15">
        <f t="shared" si="117"/>
        <v>-4.0504037456468023E-3</v>
      </c>
      <c r="AG99" s="15">
        <f t="shared" si="118"/>
        <v>2.9673830763510267E-4</v>
      </c>
      <c r="AH99" s="15">
        <f t="shared" si="119"/>
        <v>9.7937136394747881E-3</v>
      </c>
      <c r="AI99" s="1">
        <f t="shared" si="77"/>
        <v>165822.03573501075</v>
      </c>
      <c r="AJ99" s="1">
        <f t="shared" si="78"/>
        <v>47009.122665916744</v>
      </c>
      <c r="AK99" s="1">
        <f t="shared" si="79"/>
        <v>18523.09043200198</v>
      </c>
      <c r="AL99" s="14">
        <f t="shared" si="120"/>
        <v>31.045298555243075</v>
      </c>
      <c r="AM99" s="14">
        <f t="shared" si="121"/>
        <v>5.7437000715214754</v>
      </c>
      <c r="AN99" s="14">
        <f t="shared" si="122"/>
        <v>2.0407741291843595</v>
      </c>
      <c r="AO99" s="11">
        <f t="shared" si="123"/>
        <v>1.3385223811325975E-2</v>
      </c>
      <c r="AP99" s="11">
        <f t="shared" si="124"/>
        <v>1.6861851695894676E-2</v>
      </c>
      <c r="AQ99" s="11">
        <f t="shared" si="125"/>
        <v>1.5295827020274228E-2</v>
      </c>
      <c r="AR99" s="1">
        <f t="shared" si="134"/>
        <v>98273.282774794308</v>
      </c>
      <c r="AS99" s="1">
        <f t="shared" si="129"/>
        <v>29156.972087026752</v>
      </c>
      <c r="AT99" s="1">
        <f t="shared" si="130"/>
        <v>11449.353764602867</v>
      </c>
      <c r="AU99" s="1">
        <f t="shared" si="83"/>
        <v>19654.656554958863</v>
      </c>
      <c r="AV99" s="1">
        <f t="shared" si="84"/>
        <v>5831.3944174053504</v>
      </c>
      <c r="AW99" s="1">
        <f t="shared" si="85"/>
        <v>2289.8707529205735</v>
      </c>
      <c r="AX99" s="1">
        <f t="shared" si="153"/>
        <v>68042.894568997013</v>
      </c>
      <c r="AY99" s="1">
        <f t="shared" si="139"/>
        <v>8003.6052545453858</v>
      </c>
      <c r="AZ99" s="1">
        <f t="shared" si="140"/>
        <v>2169.7424657528354</v>
      </c>
      <c r="BA99" s="1">
        <f t="shared" si="154"/>
        <v>12857.473394286058</v>
      </c>
      <c r="BB99" s="1">
        <f t="shared" si="155"/>
        <v>26193.454108219292</v>
      </c>
      <c r="BC99" s="1">
        <f t="shared" si="156"/>
        <v>32430.798337129749</v>
      </c>
      <c r="BD99" s="1">
        <f t="shared" si="157"/>
        <v>11194.421747078824</v>
      </c>
      <c r="BE99" s="2">
        <f t="shared" si="164"/>
        <v>0.16431838121402917</v>
      </c>
      <c r="BF99" s="2">
        <f t="shared" si="165"/>
        <v>0.11054004131171606</v>
      </c>
      <c r="BG99" s="2">
        <f t="shared" si="166"/>
        <v>4.6334817249198731E-2</v>
      </c>
      <c r="BH99" s="2">
        <f t="shared" si="141"/>
        <v>0.10506825647191838</v>
      </c>
      <c r="BI99" s="2">
        <f t="shared" si="158"/>
        <v>2.7000530404799016E-3</v>
      </c>
      <c r="BJ99" s="2">
        <f t="shared" si="142"/>
        <v>1.2219100733195894E-3</v>
      </c>
      <c r="BK99" s="2">
        <f t="shared" si="143"/>
        <v>2.1469152895166443E-4</v>
      </c>
      <c r="BL99" s="2">
        <f t="shared" si="144"/>
        <v>265.34307595402453</v>
      </c>
      <c r="BM99" s="2">
        <f t="shared" si="145"/>
        <v>35.627197900636084</v>
      </c>
      <c r="BN99" s="2">
        <f t="shared" si="146"/>
        <v>2.4580792652310848</v>
      </c>
      <c r="BO99" s="2">
        <f t="shared" si="159"/>
        <v>229.98878744983034</v>
      </c>
      <c r="BP99" s="2">
        <f t="shared" si="160"/>
        <v>24.339788032516523</v>
      </c>
      <c r="BQ99" s="2">
        <f t="shared" si="161"/>
        <v>6.3788024826364289</v>
      </c>
      <c r="BR99" s="11">
        <f t="shared" si="162"/>
        <v>4.6565677501707564E-2</v>
      </c>
      <c r="BS99" s="17">
        <f t="shared" si="136"/>
        <v>0.15244201614486477</v>
      </c>
      <c r="BT99" s="17">
        <f t="shared" si="137"/>
        <v>0.15660536473605616</v>
      </c>
      <c r="BU99" s="12">
        <f>(BU$3*temperature!$I209+BU$4*temperature!$I209^2+BU$5*temperature!I209^6)*(K99/K$56)^$BW$1</f>
        <v>1.6243206897661424</v>
      </c>
      <c r="BV99" s="12">
        <f>(BV$3*temperature!$I209+BV$4*temperature!$I209^2+BV$5*temperature!J209^6)*(L99/L$56)^$BW$1</f>
        <v>-9.0476202806044528E-2</v>
      </c>
      <c r="BW99" s="12">
        <f>(BW$3*temperature!$I209+BW$4*temperature!$I209^2+BW$5*temperature!K209^6)*(M99/M$56)^$BW$1</f>
        <v>-1.1892963835882742</v>
      </c>
      <c r="BX99" s="12">
        <f>(BX$3*temperature!$M209+BX$4*temperature!$M209^2+BX$5*temperature!$M209^6)*(K99/K$56)^$BW$1</f>
        <v>1.6243134834119382</v>
      </c>
      <c r="BY99" s="12">
        <f>(BY$3*temperature!$M209+BY$4*temperature!$M209^2+BY$5*temperature!$M209^6)*(L99/L$56)^$BW$1</f>
        <v>-9.0482569996743298E-2</v>
      </c>
      <c r="BZ99" s="12">
        <f>(BZ$3*temperature!$M209+BZ$4*temperature!$M209^2+BZ$5*temperature!$M209^6)*(M99/M$56)^$BW$1</f>
        <v>-1.1893024297731969</v>
      </c>
      <c r="CA99" s="18">
        <f t="shared" si="147"/>
        <v>-7.206354204258858E-6</v>
      </c>
      <c r="CB99" s="18">
        <f t="shared" si="148"/>
        <v>-6.3671906987694538E-6</v>
      </c>
      <c r="CC99" s="18">
        <f t="shared" si="149"/>
        <v>-6.0461849227255726E-6</v>
      </c>
      <c r="CD99" s="18">
        <f t="shared" si="150"/>
        <v>-9.6306499607374911E-3</v>
      </c>
      <c r="CE99" s="18">
        <f t="shared" si="151"/>
        <v>-1.468115696800286E-3</v>
      </c>
      <c r="CF99" s="18">
        <f t="shared" si="152"/>
        <v>-1.5082114497465798E-3</v>
      </c>
    </row>
    <row r="100" spans="1:84" x14ac:dyDescent="0.3">
      <c r="A100" s="2">
        <f t="shared" si="86"/>
        <v>2054</v>
      </c>
      <c r="B100" s="5">
        <f t="shared" si="87"/>
        <v>1155.9242531236955</v>
      </c>
      <c r="C100" s="5">
        <f t="shared" si="88"/>
        <v>2916.8526698096725</v>
      </c>
      <c r="D100" s="5">
        <f t="shared" si="89"/>
        <v>4228.7614067989789</v>
      </c>
      <c r="E100" s="15">
        <f t="shared" si="90"/>
        <v>4.2999816751110336E-4</v>
      </c>
      <c r="F100" s="15">
        <f t="shared" si="91"/>
        <v>8.4712522373067754E-4</v>
      </c>
      <c r="G100" s="15">
        <f t="shared" si="92"/>
        <v>1.7293760101905471E-3</v>
      </c>
      <c r="H100" s="5">
        <f t="shared" si="93"/>
        <v>99866.971951663116</v>
      </c>
      <c r="I100" s="5">
        <f t="shared" si="94"/>
        <v>29777.566283894179</v>
      </c>
      <c r="J100" s="5">
        <f t="shared" si="95"/>
        <v>11683.499065588961</v>
      </c>
      <c r="K100" s="5">
        <f t="shared" si="96"/>
        <v>86395.775226438069</v>
      </c>
      <c r="L100" s="5">
        <f t="shared" si="97"/>
        <v>10208.800256557763</v>
      </c>
      <c r="M100" s="5">
        <f t="shared" si="98"/>
        <v>2762.8655158468619</v>
      </c>
      <c r="N100" s="15">
        <f t="shared" si="99"/>
        <v>1.5780128387464121E-2</v>
      </c>
      <c r="O100" s="15">
        <f t="shared" si="100"/>
        <v>2.0420166350408886E-2</v>
      </c>
      <c r="P100" s="15">
        <f t="shared" si="101"/>
        <v>1.8688829464645673E-2</v>
      </c>
      <c r="Q100" s="5">
        <f t="shared" si="102"/>
        <v>8737.3272347467591</v>
      </c>
      <c r="R100" s="5">
        <f t="shared" si="103"/>
        <v>10408.324940459735</v>
      </c>
      <c r="S100" s="5">
        <f t="shared" si="104"/>
        <v>4990.8445410367176</v>
      </c>
      <c r="T100" s="5">
        <f t="shared" si="105"/>
        <v>87.489658132177439</v>
      </c>
      <c r="U100" s="5">
        <f t="shared" si="106"/>
        <v>349.53578278454864</v>
      </c>
      <c r="V100" s="5">
        <f t="shared" si="107"/>
        <v>427.17036334911802</v>
      </c>
      <c r="W100" s="15">
        <f t="shared" si="108"/>
        <v>-1.0734613539272964E-2</v>
      </c>
      <c r="X100" s="15">
        <f t="shared" si="109"/>
        <v>-1.217998157191269E-2</v>
      </c>
      <c r="Y100" s="15">
        <f t="shared" si="110"/>
        <v>-9.7425357312937999E-3</v>
      </c>
      <c r="Z100" s="5">
        <f t="shared" si="131"/>
        <v>14063.301017251106</v>
      </c>
      <c r="AA100" s="5">
        <f t="shared" si="132"/>
        <v>26733.554743508699</v>
      </c>
      <c r="AB100" s="5">
        <f t="shared" si="133"/>
        <v>16978.199828050638</v>
      </c>
      <c r="AC100" s="16">
        <f t="shared" si="114"/>
        <v>1.9362750683062102</v>
      </c>
      <c r="AD100" s="16">
        <f t="shared" si="115"/>
        <v>2.9132252689005118</v>
      </c>
      <c r="AE100" s="16">
        <f t="shared" si="116"/>
        <v>3.6046387700212015</v>
      </c>
      <c r="AF100" s="15">
        <f t="shared" si="117"/>
        <v>-4.0504037456468023E-3</v>
      </c>
      <c r="AG100" s="15">
        <f t="shared" si="118"/>
        <v>2.9673830763510267E-4</v>
      </c>
      <c r="AH100" s="15">
        <f t="shared" si="119"/>
        <v>9.7937136394747881E-3</v>
      </c>
      <c r="AI100" s="1">
        <f t="shared" si="77"/>
        <v>168894.48871646856</v>
      </c>
      <c r="AJ100" s="1">
        <f t="shared" si="78"/>
        <v>48139.604816730425</v>
      </c>
      <c r="AK100" s="1">
        <f t="shared" si="79"/>
        <v>18960.652141722356</v>
      </c>
      <c r="AL100" s="14">
        <f t="shared" si="120"/>
        <v>31.456691341999928</v>
      </c>
      <c r="AM100" s="14">
        <f t="shared" si="121"/>
        <v>5.8395809961252532</v>
      </c>
      <c r="AN100" s="14">
        <f t="shared" si="122"/>
        <v>2.0716773039711396</v>
      </c>
      <c r="AO100" s="11">
        <f t="shared" si="123"/>
        <v>1.3251371573212715E-2</v>
      </c>
      <c r="AP100" s="11">
        <f t="shared" si="124"/>
        <v>1.6693233178935729E-2</v>
      </c>
      <c r="AQ100" s="11">
        <f t="shared" si="125"/>
        <v>1.5142868750071486E-2</v>
      </c>
      <c r="AR100" s="1">
        <f t="shared" si="134"/>
        <v>99866.971951663116</v>
      </c>
      <c r="AS100" s="1">
        <f t="shared" si="129"/>
        <v>29777.566283894179</v>
      </c>
      <c r="AT100" s="1">
        <f t="shared" si="130"/>
        <v>11683.499065588961</v>
      </c>
      <c r="AU100" s="1">
        <f t="shared" si="83"/>
        <v>19973.394390332625</v>
      </c>
      <c r="AV100" s="1">
        <f t="shared" si="84"/>
        <v>5955.513256778836</v>
      </c>
      <c r="AW100" s="1">
        <f t="shared" si="85"/>
        <v>2336.6998131177925</v>
      </c>
      <c r="AX100" s="1">
        <f t="shared" si="153"/>
        <v>69116.620181150472</v>
      </c>
      <c r="AY100" s="1">
        <f t="shared" si="139"/>
        <v>8167.0402052462096</v>
      </c>
      <c r="AZ100" s="1">
        <f t="shared" si="140"/>
        <v>2210.2924126774897</v>
      </c>
      <c r="BA100" s="1">
        <f t="shared" si="154"/>
        <v>12881.100293991272</v>
      </c>
      <c r="BB100" s="1">
        <f t="shared" si="155"/>
        <v>26274.605875471905</v>
      </c>
      <c r="BC100" s="1">
        <f t="shared" si="156"/>
        <v>32565.184561831989</v>
      </c>
      <c r="BD100" s="1">
        <f t="shared" si="157"/>
        <v>10697.025002066008</v>
      </c>
      <c r="BE100" s="2">
        <f t="shared" si="164"/>
        <v>0.16431838121402917</v>
      </c>
      <c r="BF100" s="2">
        <f t="shared" si="165"/>
        <v>0.11054004131171606</v>
      </c>
      <c r="BG100" s="2">
        <f t="shared" si="166"/>
        <v>4.6334817249198731E-2</v>
      </c>
      <c r="BH100" s="2">
        <f t="shared" si="141"/>
        <v>0.10476266665612932</v>
      </c>
      <c r="BI100" s="2">
        <f t="shared" si="158"/>
        <v>2.7000530404799016E-3</v>
      </c>
      <c r="BJ100" s="2">
        <f t="shared" si="142"/>
        <v>1.2219100733195894E-3</v>
      </c>
      <c r="BK100" s="2">
        <f t="shared" si="143"/>
        <v>2.1469152895166443E-4</v>
      </c>
      <c r="BL100" s="2">
        <f t="shared" si="144"/>
        <v>269.64612126160904</v>
      </c>
      <c r="BM100" s="2">
        <f t="shared" si="145"/>
        <v>36.385508201232071</v>
      </c>
      <c r="BN100" s="2">
        <f t="shared" si="146"/>
        <v>2.5083482778966371</v>
      </c>
      <c r="BO100" s="2">
        <f t="shared" si="159"/>
        <v>233.37307717035165</v>
      </c>
      <c r="BP100" s="2">
        <f t="shared" si="160"/>
        <v>24.625332760756621</v>
      </c>
      <c r="BQ100" s="2">
        <f t="shared" si="161"/>
        <v>6.3770340733161746</v>
      </c>
      <c r="BR100" s="11">
        <f t="shared" si="162"/>
        <v>4.6371403211946188E-2</v>
      </c>
      <c r="BS100" s="17">
        <f t="shared" si="136"/>
        <v>0.14565929250495227</v>
      </c>
      <c r="BT100" s="17">
        <f t="shared" si="137"/>
        <v>0.14914796641529157</v>
      </c>
      <c r="BU100" s="12">
        <f>(BU$3*temperature!$I210+BU$4*temperature!$I210^2+BU$5*temperature!I210^6)*(K100/K$56)^$BW$1</f>
        <v>1.5095072183430167</v>
      </c>
      <c r="BV100" s="12">
        <f>(BV$3*temperature!$I210+BV$4*temperature!$I210^2+BV$5*temperature!J210^6)*(L100/L$56)^$BW$1</f>
        <v>-0.18535930854831859</v>
      </c>
      <c r="BW100" s="12">
        <f>(BW$3*temperature!$I210+BW$4*temperature!$I210^2+BW$5*temperature!K210^6)*(M100/M$56)^$BW$1</f>
        <v>-1.2740935078017361</v>
      </c>
      <c r="BX100" s="12">
        <f>(BX$3*temperature!$M210+BX$4*temperature!$M210^2+BX$5*temperature!$M210^6)*(K100/K$56)^$BW$1</f>
        <v>1.509499750565563</v>
      </c>
      <c r="BY100" s="12">
        <f>(BY$3*temperature!$M210+BY$4*temperature!$M210^2+BY$5*temperature!$M210^6)*(L100/L$56)^$BW$1</f>
        <v>-0.18536584669521763</v>
      </c>
      <c r="BZ100" s="12">
        <f>(BZ$3*temperature!$M210+BZ$4*temperature!$M210^2+BZ$5*temperature!$M210^6)*(M100/M$56)^$BW$1</f>
        <v>-1.2740996809668523</v>
      </c>
      <c r="CA100" s="18">
        <f t="shared" si="147"/>
        <v>-7.4677774537512676E-6</v>
      </c>
      <c r="CB100" s="18">
        <f t="shared" si="148"/>
        <v>-6.5381468990488578E-6</v>
      </c>
      <c r="CC100" s="18">
        <f t="shared" si="149"/>
        <v>-6.1731651161966994E-6</v>
      </c>
      <c r="CD100" s="18">
        <f t="shared" si="150"/>
        <v>-1.012598593042115E-2</v>
      </c>
      <c r="CE100" s="18">
        <f t="shared" si="151"/>
        <v>-1.4749439465402455E-3</v>
      </c>
      <c r="CF100" s="18">
        <f t="shared" si="152"/>
        <v>-1.5102702094721687E-3</v>
      </c>
    </row>
    <row r="101" spans="1:84" x14ac:dyDescent="0.3">
      <c r="A101" s="2">
        <f t="shared" si="86"/>
        <v>2055</v>
      </c>
      <c r="B101" s="5">
        <f t="shared" si="87"/>
        <v>1156.396446168789</v>
      </c>
      <c r="C101" s="5">
        <f t="shared" si="88"/>
        <v>2919.2000623066492</v>
      </c>
      <c r="D101" s="5">
        <f t="shared" si="89"/>
        <v>4235.7088694022304</v>
      </c>
      <c r="E101" s="15">
        <f t="shared" si="90"/>
        <v>4.0849825913554817E-4</v>
      </c>
      <c r="F101" s="15">
        <f t="shared" si="91"/>
        <v>8.0476896254414365E-4</v>
      </c>
      <c r="G101" s="15">
        <f t="shared" si="92"/>
        <v>1.6429072096810196E-3</v>
      </c>
      <c r="H101" s="5">
        <f t="shared" si="93"/>
        <v>101462.05094222177</v>
      </c>
      <c r="I101" s="5">
        <f t="shared" si="94"/>
        <v>30402.538136650761</v>
      </c>
      <c r="J101" s="5">
        <f t="shared" si="95"/>
        <v>11918.679836374891</v>
      </c>
      <c r="K101" s="5">
        <f t="shared" si="96"/>
        <v>87739.850185783303</v>
      </c>
      <c r="L101" s="5">
        <f t="shared" si="97"/>
        <v>10414.681244089774</v>
      </c>
      <c r="M101" s="5">
        <f t="shared" si="98"/>
        <v>2813.8571851509073</v>
      </c>
      <c r="N101" s="15">
        <f t="shared" si="99"/>
        <v>1.5557183853290191E-2</v>
      </c>
      <c r="O101" s="15">
        <f t="shared" si="100"/>
        <v>2.0167011045177485E-2</v>
      </c>
      <c r="P101" s="15">
        <f t="shared" si="101"/>
        <v>1.8456080837657263E-2</v>
      </c>
      <c r="Q101" s="5">
        <f t="shared" si="102"/>
        <v>8781.5902724763764</v>
      </c>
      <c r="R101" s="5">
        <f t="shared" si="103"/>
        <v>10497.341042973754</v>
      </c>
      <c r="S101" s="5">
        <f t="shared" si="104"/>
        <v>5041.7045579636888</v>
      </c>
      <c r="T101" s="5">
        <f t="shared" si="105"/>
        <v>86.550490463445399</v>
      </c>
      <c r="U101" s="5">
        <f t="shared" si="106"/>
        <v>345.27844339150874</v>
      </c>
      <c r="V101" s="5">
        <f t="shared" si="107"/>
        <v>423.0086408208395</v>
      </c>
      <c r="W101" s="15">
        <f t="shared" si="108"/>
        <v>-1.0734613539272964E-2</v>
      </c>
      <c r="X101" s="15">
        <f t="shared" si="109"/>
        <v>-1.217998157191269E-2</v>
      </c>
      <c r="Y101" s="15">
        <f t="shared" si="110"/>
        <v>-9.7425357312937999E-3</v>
      </c>
      <c r="Z101" s="5">
        <f t="shared" si="131"/>
        <v>14080.687644985397</v>
      </c>
      <c r="AA101" s="5">
        <f t="shared" si="132"/>
        <v>26978.025765727267</v>
      </c>
      <c r="AB101" s="5">
        <f t="shared" si="133"/>
        <v>17324.646500011408</v>
      </c>
      <c r="AC101" s="16">
        <f t="shared" si="114"/>
        <v>1.9284323725169403</v>
      </c>
      <c r="AD101" s="16">
        <f t="shared" si="115"/>
        <v>2.914089734436565</v>
      </c>
      <c r="AE101" s="16">
        <f t="shared" si="116"/>
        <v>3.6399415699085376</v>
      </c>
      <c r="AF101" s="15">
        <f t="shared" si="117"/>
        <v>-4.0504037456468023E-3</v>
      </c>
      <c r="AG101" s="15">
        <f t="shared" si="118"/>
        <v>2.9673830763510267E-4</v>
      </c>
      <c r="AH101" s="15">
        <f t="shared" si="119"/>
        <v>9.7937136394747881E-3</v>
      </c>
      <c r="AI101" s="1">
        <f t="shared" si="77"/>
        <v>171978.43423515433</v>
      </c>
      <c r="AJ101" s="1">
        <f t="shared" si="78"/>
        <v>49281.157591836221</v>
      </c>
      <c r="AK101" s="1">
        <f t="shared" si="79"/>
        <v>19401.286740667914</v>
      </c>
      <c r="AL101" s="14">
        <f t="shared" si="120"/>
        <v>31.869367204382264</v>
      </c>
      <c r="AM101" s="14">
        <f t="shared" si="121"/>
        <v>5.936087668488498</v>
      </c>
      <c r="AN101" s="14">
        <f t="shared" si="122"/>
        <v>2.1027347301026111</v>
      </c>
      <c r="AO101" s="11">
        <f t="shared" si="123"/>
        <v>1.3118857857480588E-2</v>
      </c>
      <c r="AP101" s="11">
        <f t="shared" si="124"/>
        <v>1.6526300847146371E-2</v>
      </c>
      <c r="AQ101" s="11">
        <f t="shared" si="125"/>
        <v>1.4991440062570771E-2</v>
      </c>
      <c r="AR101" s="1">
        <f t="shared" si="134"/>
        <v>101462.05094222177</v>
      </c>
      <c r="AS101" s="1">
        <f t="shared" si="129"/>
        <v>30402.538136650761</v>
      </c>
      <c r="AT101" s="1">
        <f t="shared" si="130"/>
        <v>11918.679836374891</v>
      </c>
      <c r="AU101" s="1">
        <f t="shared" si="83"/>
        <v>20292.410188444355</v>
      </c>
      <c r="AV101" s="1">
        <f t="shared" si="84"/>
        <v>6080.5076273301529</v>
      </c>
      <c r="AW101" s="1">
        <f t="shared" si="85"/>
        <v>2383.7359672749785</v>
      </c>
      <c r="AX101" s="1">
        <f t="shared" si="153"/>
        <v>70191.880148626646</v>
      </c>
      <c r="AY101" s="1">
        <f t="shared" si="139"/>
        <v>8331.7449952718198</v>
      </c>
      <c r="AZ101" s="1">
        <f t="shared" si="140"/>
        <v>2251.0857481207254</v>
      </c>
      <c r="BA101" s="1">
        <f t="shared" si="154"/>
        <v>12904.213968816632</v>
      </c>
      <c r="BB101" s="1">
        <f t="shared" si="155"/>
        <v>26354.036633565454</v>
      </c>
      <c r="BC101" s="1">
        <f t="shared" si="156"/>
        <v>32696.148080444334</v>
      </c>
      <c r="BD101" s="1">
        <f t="shared" si="157"/>
        <v>10220.811655408281</v>
      </c>
      <c r="BE101" s="2">
        <f t="shared" si="164"/>
        <v>0.16431838121402917</v>
      </c>
      <c r="BF101" s="2">
        <f t="shared" si="165"/>
        <v>0.11054004131171606</v>
      </c>
      <c r="BG101" s="2">
        <f t="shared" si="166"/>
        <v>4.6334817249198731E-2</v>
      </c>
      <c r="BH101" s="2">
        <f t="shared" si="141"/>
        <v>0.1044578835761934</v>
      </c>
      <c r="BI101" s="2">
        <f t="shared" si="158"/>
        <v>2.7000530404799016E-3</v>
      </c>
      <c r="BJ101" s="2">
        <f t="shared" si="142"/>
        <v>1.2219100733195894E-3</v>
      </c>
      <c r="BK101" s="2">
        <f t="shared" si="143"/>
        <v>2.1469152895166443E-4</v>
      </c>
      <c r="BL101" s="2">
        <f t="shared" si="144"/>
        <v>273.95291913987256</v>
      </c>
      <c r="BM101" s="2">
        <f t="shared" si="145"/>
        <v>37.149167603656544</v>
      </c>
      <c r="BN101" s="2">
        <f t="shared" si="146"/>
        <v>2.5588395971566991</v>
      </c>
      <c r="BO101" s="2">
        <f t="shared" si="159"/>
        <v>236.80775237449043</v>
      </c>
      <c r="BP101" s="2">
        <f t="shared" si="160"/>
        <v>24.914334731459931</v>
      </c>
      <c r="BQ101" s="2">
        <f t="shared" si="161"/>
        <v>6.3753087495294842</v>
      </c>
      <c r="BR101" s="11">
        <f t="shared" si="162"/>
        <v>4.6177005244619956E-2</v>
      </c>
      <c r="BS101" s="17">
        <f t="shared" si="136"/>
        <v>0.13920419848806634</v>
      </c>
      <c r="BT101" s="17">
        <f t="shared" si="137"/>
        <v>0.14204568230027767</v>
      </c>
      <c r="BU101" s="12">
        <f>(BU$3*temperature!$I211+BU$4*temperature!$I211^2+BU$5*temperature!I211^6)*(K101/K$56)^$BW$1</f>
        <v>1.3907218481927826</v>
      </c>
      <c r="BV101" s="12">
        <f>(BV$3*temperature!$I211+BV$4*temperature!$I211^2+BV$5*temperature!J211^6)*(L101/L$56)^$BW$1</f>
        <v>-0.28285546116504717</v>
      </c>
      <c r="BW101" s="12">
        <f>(BW$3*temperature!$I211+BW$4*temperature!$I211^2+BW$5*temperature!K211^6)*(M101/M$56)^$BW$1</f>
        <v>-1.3609708943282017</v>
      </c>
      <c r="BX101" s="12">
        <f>(BX$3*temperature!$M211+BX$4*temperature!$M211^2+BX$5*temperature!$M211^6)*(K101/K$56)^$BW$1</f>
        <v>1.3907141226907875</v>
      </c>
      <c r="BY101" s="12">
        <f>(BY$3*temperature!$M211+BY$4*temperature!$M211^2+BY$5*temperature!$M211^6)*(L101/L$56)^$BW$1</f>
        <v>-0.28286216674061387</v>
      </c>
      <c r="BZ101" s="12">
        <f>(BZ$3*temperature!$M211+BZ$4*temperature!$M211^2+BZ$5*temperature!$M211^6)*(M101/M$56)^$BW$1</f>
        <v>-1.3609771913427056</v>
      </c>
      <c r="CA101" s="18">
        <f t="shared" si="147"/>
        <v>-7.7255019950150938E-6</v>
      </c>
      <c r="CB101" s="18">
        <f t="shared" si="148"/>
        <v>-6.7055755667011496E-6</v>
      </c>
      <c r="CC101" s="18">
        <f t="shared" si="149"/>
        <v>-6.2970145038310221E-6</v>
      </c>
      <c r="CD101" s="18">
        <f t="shared" si="150"/>
        <v>-1.0627638936634537E-2</v>
      </c>
      <c r="CE101" s="18">
        <f t="shared" si="151"/>
        <v>-1.4794119599947763E-3</v>
      </c>
      <c r="CF101" s="18">
        <f t="shared" si="152"/>
        <v>-1.5096102239952503E-3</v>
      </c>
    </row>
    <row r="102" spans="1:84" x14ac:dyDescent="0.3">
      <c r="A102" s="2">
        <f t="shared" si="86"/>
        <v>2056</v>
      </c>
      <c r="B102" s="5">
        <f t="shared" si="87"/>
        <v>1156.8452128071629</v>
      </c>
      <c r="C102" s="5">
        <f t="shared" si="88"/>
        <v>2921.43187983197</v>
      </c>
      <c r="D102" s="5">
        <f t="shared" si="89"/>
        <v>4242.3198022098995</v>
      </c>
      <c r="E102" s="15">
        <f t="shared" si="90"/>
        <v>3.8807334617877077E-4</v>
      </c>
      <c r="F102" s="15">
        <f t="shared" si="91"/>
        <v>7.6453051441693648E-4</v>
      </c>
      <c r="G102" s="15">
        <f t="shared" si="92"/>
        <v>1.5607618491969685E-3</v>
      </c>
      <c r="H102" s="5">
        <f t="shared" si="93"/>
        <v>103058.01558986287</v>
      </c>
      <c r="I102" s="5">
        <f t="shared" si="94"/>
        <v>31031.742714351487</v>
      </c>
      <c r="J102" s="5">
        <f t="shared" si="95"/>
        <v>12154.845708763058</v>
      </c>
      <c r="K102" s="5">
        <f t="shared" si="96"/>
        <v>89085.397466257098</v>
      </c>
      <c r="L102" s="5">
        <f t="shared" si="97"/>
        <v>10622.100391447881</v>
      </c>
      <c r="M102" s="5">
        <f t="shared" si="98"/>
        <v>2865.1413084019227</v>
      </c>
      <c r="N102" s="15">
        <f t="shared" si="99"/>
        <v>1.533564597642556E-2</v>
      </c>
      <c r="O102" s="15">
        <f t="shared" si="100"/>
        <v>1.9916034153788065E-2</v>
      </c>
      <c r="P102" s="15">
        <f t="shared" si="101"/>
        <v>1.8225560103635852E-2</v>
      </c>
      <c r="Q102" s="5">
        <f t="shared" si="102"/>
        <v>8823.972029139597</v>
      </c>
      <c r="R102" s="5">
        <f t="shared" si="103"/>
        <v>10584.088289217238</v>
      </c>
      <c r="S102" s="5">
        <f t="shared" si="104"/>
        <v>5091.5124945345578</v>
      </c>
      <c r="T102" s="5">
        <f t="shared" si="105"/>
        <v>85.621404396685776</v>
      </c>
      <c r="U102" s="5">
        <f t="shared" si="106"/>
        <v>341.07295831382146</v>
      </c>
      <c r="V102" s="5">
        <f t="shared" si="107"/>
        <v>418.88746402299643</v>
      </c>
      <c r="W102" s="15">
        <f t="shared" si="108"/>
        <v>-1.0734613539272964E-2</v>
      </c>
      <c r="X102" s="15">
        <f t="shared" si="109"/>
        <v>-1.217998157191269E-2</v>
      </c>
      <c r="Y102" s="15">
        <f t="shared" si="110"/>
        <v>-9.7425357312937999E-3</v>
      </c>
      <c r="Z102" s="5">
        <f t="shared" si="131"/>
        <v>14094.69859153932</v>
      </c>
      <c r="AA102" s="5">
        <f t="shared" si="132"/>
        <v>27216.82636806243</v>
      </c>
      <c r="AB102" s="5">
        <f t="shared" si="133"/>
        <v>17672.597844817472</v>
      </c>
      <c r="AC102" s="16">
        <f t="shared" si="114"/>
        <v>1.9206214428120711</v>
      </c>
      <c r="AD102" s="16">
        <f t="shared" si="115"/>
        <v>2.9149544564926586</v>
      </c>
      <c r="AE102" s="16">
        <f t="shared" si="116"/>
        <v>3.6755901153086419</v>
      </c>
      <c r="AF102" s="15">
        <f t="shared" si="117"/>
        <v>-4.0504037456468023E-3</v>
      </c>
      <c r="AG102" s="15">
        <f t="shared" si="118"/>
        <v>2.9673830763510267E-4</v>
      </c>
      <c r="AH102" s="15">
        <f t="shared" si="119"/>
        <v>9.7937136394747881E-3</v>
      </c>
      <c r="AI102" s="1">
        <f t="shared" si="77"/>
        <v>175073.00100008326</v>
      </c>
      <c r="AJ102" s="1">
        <f t="shared" si="78"/>
        <v>50433.549459982751</v>
      </c>
      <c r="AK102" s="1">
        <f t="shared" si="79"/>
        <v>19844.894033876102</v>
      </c>
      <c r="AL102" s="14">
        <f t="shared" si="120"/>
        <v>32.283276005760783</v>
      </c>
      <c r="AM102" s="14">
        <f t="shared" si="121"/>
        <v>6.03320822344633</v>
      </c>
      <c r="AN102" s="14">
        <f t="shared" si="122"/>
        <v>2.1339425215596921</v>
      </c>
      <c r="AO102" s="11">
        <f t="shared" si="123"/>
        <v>1.2987669278905782E-2</v>
      </c>
      <c r="AP102" s="11">
        <f t="shared" si="124"/>
        <v>1.6361037838674906E-2</v>
      </c>
      <c r="AQ102" s="11">
        <f t="shared" si="125"/>
        <v>1.4841525661945064E-2</v>
      </c>
      <c r="AR102" s="1">
        <f t="shared" si="134"/>
        <v>103058.01558986287</v>
      </c>
      <c r="AS102" s="1">
        <f t="shared" si="129"/>
        <v>31031.742714351487</v>
      </c>
      <c r="AT102" s="1">
        <f t="shared" si="130"/>
        <v>12154.845708763058</v>
      </c>
      <c r="AU102" s="1">
        <f t="shared" si="83"/>
        <v>20611.603117972576</v>
      </c>
      <c r="AV102" s="1">
        <f t="shared" si="84"/>
        <v>6206.3485428702979</v>
      </c>
      <c r="AW102" s="1">
        <f t="shared" si="85"/>
        <v>2430.9691417526114</v>
      </c>
      <c r="AX102" s="1">
        <f t="shared" si="153"/>
        <v>71268.317973005673</v>
      </c>
      <c r="AY102" s="1">
        <f t="shared" si="139"/>
        <v>8497.6803131583038</v>
      </c>
      <c r="AZ102" s="1">
        <f t="shared" si="140"/>
        <v>2292.1130467215385</v>
      </c>
      <c r="BA102" s="1">
        <f t="shared" si="154"/>
        <v>12926.828059320376</v>
      </c>
      <c r="BB102" s="1">
        <f t="shared" si="155"/>
        <v>26431.796624852075</v>
      </c>
      <c r="BC102" s="1">
        <f t="shared" si="156"/>
        <v>32823.801493290201</v>
      </c>
      <c r="BD102" s="1">
        <f t="shared" si="157"/>
        <v>9764.9542633020064</v>
      </c>
      <c r="BE102" s="2">
        <f t="shared" si="164"/>
        <v>0.16431838121402917</v>
      </c>
      <c r="BF102" s="2">
        <f t="shared" si="165"/>
        <v>0.11054004131171606</v>
      </c>
      <c r="BG102" s="2">
        <f t="shared" si="166"/>
        <v>4.6334817249198731E-2</v>
      </c>
      <c r="BH102" s="2">
        <f t="shared" si="141"/>
        <v>0.10415385474476775</v>
      </c>
      <c r="BI102" s="2">
        <f t="shared" si="158"/>
        <v>2.7000530404799016E-3</v>
      </c>
      <c r="BJ102" s="2">
        <f t="shared" si="142"/>
        <v>1.2219100733195894E-3</v>
      </c>
      <c r="BK102" s="2">
        <f t="shared" si="143"/>
        <v>2.1469152895166443E-4</v>
      </c>
      <c r="BL102" s="2">
        <f t="shared" si="144"/>
        <v>278.26210833923432</v>
      </c>
      <c r="BM102" s="2">
        <f t="shared" si="145"/>
        <v>37.917999015327858</v>
      </c>
      <c r="BN102" s="2">
        <f t="shared" si="146"/>
        <v>2.6095424093859183</v>
      </c>
      <c r="BO102" s="2">
        <f t="shared" si="159"/>
        <v>240.29355694092934</v>
      </c>
      <c r="BP102" s="2">
        <f t="shared" si="160"/>
        <v>25.206834002102337</v>
      </c>
      <c r="BQ102" s="2">
        <f t="shared" si="161"/>
        <v>6.3736249707385397</v>
      </c>
      <c r="BR102" s="11">
        <f t="shared" si="162"/>
        <v>4.5982564665330211E-2</v>
      </c>
      <c r="BS102" s="17">
        <f t="shared" si="136"/>
        <v>0.13305989119452805</v>
      </c>
      <c r="BT102" s="17">
        <f t="shared" si="137"/>
        <v>0.13528160219074065</v>
      </c>
      <c r="BU102" s="12">
        <f>(BU$3*temperature!$I212+BU$4*temperature!$I212^2+BU$5*temperature!I212^6)*(K102/K$56)^$BW$1</f>
        <v>1.2679423209333596</v>
      </c>
      <c r="BV102" s="12">
        <f>(BV$3*temperature!$I212+BV$4*temperature!$I212^2+BV$5*temperature!J212^6)*(L102/L$56)^$BW$1</f>
        <v>-0.38297049611540335</v>
      </c>
      <c r="BW102" s="12">
        <f>(BW$3*temperature!$I212+BW$4*temperature!$I212^2+BW$5*temperature!K212^6)*(M102/M$56)^$BW$1</f>
        <v>-1.4499319301813585</v>
      </c>
      <c r="BX102" s="12">
        <f>(BX$3*temperature!$M212+BX$4*temperature!$M212^2+BX$5*temperature!$M212^6)*(K102/K$56)^$BW$1</f>
        <v>1.2679343415843938</v>
      </c>
      <c r="BY102" s="12">
        <f>(BY$3*temperature!$M212+BY$4*temperature!$M212^2+BY$5*temperature!$M212^6)*(L102/L$56)^$BW$1</f>
        <v>-0.38297736552844708</v>
      </c>
      <c r="BZ102" s="12">
        <f>(BZ$3*temperature!$M212+BZ$4*temperature!$M212^2+BZ$5*temperature!$M212^6)*(M102/M$56)^$BW$1</f>
        <v>-1.4499383479048471</v>
      </c>
      <c r="CA102" s="18">
        <f t="shared" si="147"/>
        <v>-7.9793489657919991E-6</v>
      </c>
      <c r="CB102" s="18">
        <f t="shared" si="148"/>
        <v>-6.8694130437307876E-6</v>
      </c>
      <c r="CC102" s="18">
        <f t="shared" si="149"/>
        <v>-6.4177234886386714E-6</v>
      </c>
      <c r="CD102" s="18">
        <f t="shared" si="150"/>
        <v>-1.1135121670911196E-2</v>
      </c>
      <c r="CE102" s="18">
        <f t="shared" si="151"/>
        <v>-1.4816380779692751E-3</v>
      </c>
      <c r="CF102" s="18">
        <f t="shared" si="152"/>
        <v>-1.5063771002297036E-3</v>
      </c>
    </row>
    <row r="103" spans="1:84" x14ac:dyDescent="0.3">
      <c r="A103" s="2">
        <f t="shared" si="86"/>
        <v>2057</v>
      </c>
      <c r="B103" s="5">
        <f t="shared" si="87"/>
        <v>1157.2717065602706</v>
      </c>
      <c r="C103" s="5">
        <f t="shared" si="88"/>
        <v>2923.5537274589956</v>
      </c>
      <c r="D103" s="5">
        <f t="shared" si="89"/>
        <v>4248.6099905643132</v>
      </c>
      <c r="E103" s="15">
        <f t="shared" si="90"/>
        <v>3.6866967886983222E-4</v>
      </c>
      <c r="F103" s="15">
        <f t="shared" si="91"/>
        <v>7.263039886960896E-4</v>
      </c>
      <c r="G103" s="15">
        <f t="shared" si="92"/>
        <v>1.48272375673712E-3</v>
      </c>
      <c r="H103" s="5">
        <f t="shared" si="93"/>
        <v>104654.35873051845</v>
      </c>
      <c r="I103" s="5">
        <f t="shared" si="94"/>
        <v>31665.032744474203</v>
      </c>
      <c r="J103" s="5">
        <f t="shared" si="95"/>
        <v>12391.946195003668</v>
      </c>
      <c r="K103" s="5">
        <f t="shared" si="96"/>
        <v>90431.968687439832</v>
      </c>
      <c r="L103" s="5">
        <f t="shared" si="97"/>
        <v>10831.007635353377</v>
      </c>
      <c r="M103" s="5">
        <f t="shared" si="98"/>
        <v>2916.7059867873945</v>
      </c>
      <c r="N103" s="15">
        <f t="shared" si="99"/>
        <v>1.5115510055312642E-2</v>
      </c>
      <c r="O103" s="15">
        <f t="shared" si="100"/>
        <v>1.9667225521017739E-2</v>
      </c>
      <c r="P103" s="15">
        <f t="shared" si="101"/>
        <v>1.7997254876839897E-2</v>
      </c>
      <c r="Q103" s="5">
        <f t="shared" si="102"/>
        <v>8864.4640218941713</v>
      </c>
      <c r="R103" s="5">
        <f t="shared" si="103"/>
        <v>10668.541540016849</v>
      </c>
      <c r="S103" s="5">
        <f t="shared" si="104"/>
        <v>5140.2590602609098</v>
      </c>
      <c r="T103" s="5">
        <f t="shared" si="105"/>
        <v>84.702291709797549</v>
      </c>
      <c r="U103" s="5">
        <f t="shared" si="106"/>
        <v>336.91869596688139</v>
      </c>
      <c r="V103" s="5">
        <f t="shared" si="107"/>
        <v>414.80643793736135</v>
      </c>
      <c r="W103" s="15">
        <f t="shared" si="108"/>
        <v>-1.0734613539272964E-2</v>
      </c>
      <c r="X103" s="15">
        <f t="shared" si="109"/>
        <v>-1.217998157191269E-2</v>
      </c>
      <c r="Y103" s="15">
        <f t="shared" si="110"/>
        <v>-9.7425357312937999E-3</v>
      </c>
      <c r="Z103" s="5">
        <f t="shared" si="131"/>
        <v>14105.357754956471</v>
      </c>
      <c r="AA103" s="5">
        <f t="shared" si="132"/>
        <v>27449.882028205622</v>
      </c>
      <c r="AB103" s="5">
        <f t="shared" si="133"/>
        <v>18021.978979861593</v>
      </c>
      <c r="AC103" s="16">
        <f t="shared" si="114"/>
        <v>1.9128421505261355</v>
      </c>
      <c r="AD103" s="16">
        <f t="shared" si="115"/>
        <v>2.9158194351449116</v>
      </c>
      <c r="AE103" s="16">
        <f t="shared" si="116"/>
        <v>3.711587792354059</v>
      </c>
      <c r="AF103" s="15">
        <f t="shared" si="117"/>
        <v>-4.0504037456468023E-3</v>
      </c>
      <c r="AG103" s="15">
        <f t="shared" si="118"/>
        <v>2.9673830763510267E-4</v>
      </c>
      <c r="AH103" s="15">
        <f t="shared" si="119"/>
        <v>9.7937136394747881E-3</v>
      </c>
      <c r="AI103" s="1">
        <f t="shared" si="77"/>
        <v>178177.30401804752</v>
      </c>
      <c r="AJ103" s="1">
        <f t="shared" si="78"/>
        <v>51596.543056854774</v>
      </c>
      <c r="AK103" s="1">
        <f t="shared" si="79"/>
        <v>20291.373772241106</v>
      </c>
      <c r="AL103" s="14">
        <f t="shared" si="120"/>
        <v>32.698367672643208</v>
      </c>
      <c r="AM103" s="14">
        <f t="shared" si="121"/>
        <v>6.1309306759984157</v>
      </c>
      <c r="AN103" s="14">
        <f t="shared" si="122"/>
        <v>2.1652967746275875</v>
      </c>
      <c r="AO103" s="11">
        <f t="shared" si="123"/>
        <v>1.2857792586116724E-2</v>
      </c>
      <c r="AP103" s="11">
        <f t="shared" si="124"/>
        <v>1.6197427460288155E-2</v>
      </c>
      <c r="AQ103" s="11">
        <f t="shared" si="125"/>
        <v>1.4693110405325614E-2</v>
      </c>
      <c r="AR103" s="1">
        <f t="shared" si="134"/>
        <v>104654.35873051845</v>
      </c>
      <c r="AS103" s="1">
        <f t="shared" si="129"/>
        <v>31665.032744474203</v>
      </c>
      <c r="AT103" s="1">
        <f t="shared" si="130"/>
        <v>12391.946195003668</v>
      </c>
      <c r="AU103" s="1">
        <f t="shared" si="83"/>
        <v>20930.87174610369</v>
      </c>
      <c r="AV103" s="1">
        <f t="shared" si="84"/>
        <v>6333.0065488948412</v>
      </c>
      <c r="AW103" s="1">
        <f t="shared" si="85"/>
        <v>2478.3892390007336</v>
      </c>
      <c r="AX103" s="1">
        <f t="shared" si="153"/>
        <v>72345.574949951872</v>
      </c>
      <c r="AY103" s="1">
        <f t="shared" si="139"/>
        <v>8664.8061082827007</v>
      </c>
      <c r="AZ103" s="1">
        <f t="shared" si="140"/>
        <v>2333.3647894299156</v>
      </c>
      <c r="BA103" s="1">
        <f t="shared" si="154"/>
        <v>12948.955652369132</v>
      </c>
      <c r="BB103" s="1">
        <f t="shared" si="155"/>
        <v>26507.934225480582</v>
      </c>
      <c r="BC103" s="1">
        <f t="shared" si="156"/>
        <v>32948.253521189734</v>
      </c>
      <c r="BD103" s="1">
        <f t="shared" si="157"/>
        <v>9328.6512436879857</v>
      </c>
      <c r="BE103" s="2">
        <f t="shared" si="164"/>
        <v>0.16431838121402917</v>
      </c>
      <c r="BF103" s="2">
        <f t="shared" si="165"/>
        <v>0.11054004131171606</v>
      </c>
      <c r="BG103" s="2">
        <f t="shared" si="166"/>
        <v>4.6334817249198731E-2</v>
      </c>
      <c r="BH103" s="2">
        <f t="shared" si="141"/>
        <v>0.10385053007005388</v>
      </c>
      <c r="BI103" s="2">
        <f t="shared" si="158"/>
        <v>2.7000530404799016E-3</v>
      </c>
      <c r="BJ103" s="2">
        <f t="shared" si="142"/>
        <v>1.2219100733195894E-3</v>
      </c>
      <c r="BK103" s="2">
        <f t="shared" si="143"/>
        <v>2.1469152895166443E-4</v>
      </c>
      <c r="BL103" s="2">
        <f t="shared" si="144"/>
        <v>282.57231948981064</v>
      </c>
      <c r="BM103" s="2">
        <f t="shared" si="145"/>
        <v>38.691822482467671</v>
      </c>
      <c r="BN103" s="2">
        <f t="shared" si="146"/>
        <v>2.6604458752920976</v>
      </c>
      <c r="BO103" s="2">
        <f t="shared" si="159"/>
        <v>243.83124642901564</v>
      </c>
      <c r="BP103" s="2">
        <f t="shared" si="160"/>
        <v>25.502871189860841</v>
      </c>
      <c r="BQ103" s="2">
        <f t="shared" si="161"/>
        <v>6.3719812674180369</v>
      </c>
      <c r="BR103" s="11">
        <f t="shared" si="162"/>
        <v>4.5788159241543419E-2</v>
      </c>
      <c r="BS103" s="17">
        <f t="shared" si="136"/>
        <v>0.12721042939860239</v>
      </c>
      <c r="BT103" s="17">
        <f t="shared" si="137"/>
        <v>0.12883962113403871</v>
      </c>
      <c r="BU103" s="12">
        <f>(BU$3*temperature!$I213+BU$4*temperature!$I213^2+BU$5*temperature!I213^6)*(K103/K$56)^$BW$1</f>
        <v>1.1411490679452121</v>
      </c>
      <c r="BV103" s="12">
        <f>(BV$3*temperature!$I213+BV$4*temperature!$I213^2+BV$5*temperature!J213^6)*(L103/L$56)^$BW$1</f>
        <v>-0.48570835466268342</v>
      </c>
      <c r="BW103" s="12">
        <f>(BW$3*temperature!$I213+BW$4*temperature!$I213^2+BW$5*temperature!K213^6)*(M103/M$56)^$BW$1</f>
        <v>-1.5409784862287641</v>
      </c>
      <c r="BX103" s="12">
        <f>(BX$3*temperature!$M213+BX$4*temperature!$M213^2+BX$5*temperature!$M213^6)*(K103/K$56)^$BW$1</f>
        <v>1.1411408387870243</v>
      </c>
      <c r="BY103" s="12">
        <f>(BY$3*temperature!$M213+BY$4*temperature!$M213^2+BY$5*temperature!$M213^6)*(L103/L$56)^$BW$1</f>
        <v>-0.48571538426852895</v>
      </c>
      <c r="BZ103" s="12">
        <f>(BZ$3*temperature!$M213+BZ$4*temperature!$M213^2+BZ$5*temperature!$M213^6)*(M103/M$56)^$BW$1</f>
        <v>-1.5409850215162022</v>
      </c>
      <c r="CA103" s="18">
        <f t="shared" si="147"/>
        <v>-8.2291581877669273E-6</v>
      </c>
      <c r="CB103" s="18">
        <f t="shared" si="148"/>
        <v>-7.0296058455321386E-6</v>
      </c>
      <c r="CC103" s="18">
        <f t="shared" si="149"/>
        <v>-6.5352874381030546E-6</v>
      </c>
      <c r="CD103" s="18">
        <f t="shared" si="150"/>
        <v>-1.1647949026141221E-2</v>
      </c>
      <c r="CE103" s="18">
        <f t="shared" si="151"/>
        <v>-1.4817405972284571E-3</v>
      </c>
      <c r="CF103" s="18">
        <f t="shared" si="152"/>
        <v>-1.50071733951663E-3</v>
      </c>
    </row>
    <row r="104" spans="1:84" x14ac:dyDescent="0.3">
      <c r="A104" s="2">
        <f t="shared" si="86"/>
        <v>2058</v>
      </c>
      <c r="B104" s="5">
        <f t="shared" si="87"/>
        <v>1157.6770249992721</v>
      </c>
      <c r="C104" s="5">
        <f t="shared" si="88"/>
        <v>2925.5709467557454</v>
      </c>
      <c r="D104" s="5">
        <f t="shared" si="89"/>
        <v>4254.5945297821272</v>
      </c>
      <c r="E104" s="15">
        <f t="shared" si="90"/>
        <v>3.5023619492634061E-4</v>
      </c>
      <c r="F104" s="15">
        <f t="shared" si="91"/>
        <v>6.8998878926128512E-4</v>
      </c>
      <c r="G104" s="15">
        <f t="shared" si="92"/>
        <v>1.4085875689002639E-3</v>
      </c>
      <c r="H104" s="5">
        <f t="shared" si="93"/>
        <v>106250.57067759146</v>
      </c>
      <c r="I104" s="5">
        <f t="shared" si="94"/>
        <v>32302.258727609089</v>
      </c>
      <c r="J104" s="5">
        <f t="shared" si="95"/>
        <v>12629.930699031216</v>
      </c>
      <c r="K104" s="5">
        <f t="shared" si="96"/>
        <v>91779.113157798274</v>
      </c>
      <c r="L104" s="5">
        <f t="shared" si="97"/>
        <v>11041.352035379641</v>
      </c>
      <c r="M104" s="5">
        <f t="shared" si="98"/>
        <v>2968.539213460132</v>
      </c>
      <c r="N104" s="15">
        <f t="shared" si="99"/>
        <v>1.4896772567393413E-2</v>
      </c>
      <c r="O104" s="15">
        <f t="shared" si="100"/>
        <v>1.9420575361768E-2</v>
      </c>
      <c r="P104" s="15">
        <f t="shared" si="101"/>
        <v>1.7771152425901215E-2</v>
      </c>
      <c r="Q104" s="5">
        <f t="shared" si="102"/>
        <v>8903.0588864435213</v>
      </c>
      <c r="R104" s="5">
        <f t="shared" si="103"/>
        <v>10750.677286920865</v>
      </c>
      <c r="S104" s="5">
        <f t="shared" si="104"/>
        <v>5187.9356482842477</v>
      </c>
      <c r="T104" s="5">
        <f t="shared" si="105"/>
        <v>83.79304534240211</v>
      </c>
      <c r="U104" s="5">
        <f t="shared" si="106"/>
        <v>332.8150324587719</v>
      </c>
      <c r="V104" s="5">
        <f t="shared" si="107"/>
        <v>410.76517139418593</v>
      </c>
      <c r="W104" s="15">
        <f t="shared" si="108"/>
        <v>-1.0734613539272964E-2</v>
      </c>
      <c r="X104" s="15">
        <f t="shared" si="109"/>
        <v>-1.217998157191269E-2</v>
      </c>
      <c r="Y104" s="15">
        <f t="shared" si="110"/>
        <v>-9.7425357312937999E-3</v>
      </c>
      <c r="Z104" s="5">
        <f t="shared" si="131"/>
        <v>14112.690733090132</v>
      </c>
      <c r="AA104" s="5">
        <f t="shared" si="132"/>
        <v>27677.122351637241</v>
      </c>
      <c r="AB104" s="5">
        <f t="shared" si="133"/>
        <v>18372.714858517189</v>
      </c>
      <c r="AC104" s="16">
        <f t="shared" si="114"/>
        <v>1.9050943675148133</v>
      </c>
      <c r="AD104" s="16">
        <f t="shared" si="115"/>
        <v>2.9166846704694662</v>
      </c>
      <c r="AE104" s="16">
        <f t="shared" si="116"/>
        <v>3.7479380203401451</v>
      </c>
      <c r="AF104" s="15">
        <f t="shared" si="117"/>
        <v>-4.0504037456468023E-3</v>
      </c>
      <c r="AG104" s="15">
        <f t="shared" si="118"/>
        <v>2.9673830763510267E-4</v>
      </c>
      <c r="AH104" s="15">
        <f t="shared" si="119"/>
        <v>9.7937136394747881E-3</v>
      </c>
      <c r="AI104" s="1">
        <f t="shared" si="77"/>
        <v>181290.44536234645</v>
      </c>
      <c r="AJ104" s="1">
        <f t="shared" si="78"/>
        <v>52769.895300064134</v>
      </c>
      <c r="AK104" s="1">
        <f t="shared" si="79"/>
        <v>20740.625634017731</v>
      </c>
      <c r="AL104" s="14">
        <f t="shared" si="120"/>
        <v>33.114592213788242</v>
      </c>
      <c r="AM104" s="14">
        <f t="shared" si="121"/>
        <v>6.2292429278380697</v>
      </c>
      <c r="AN104" s="14">
        <f t="shared" si="122"/>
        <v>2.1967935697517875</v>
      </c>
      <c r="AO104" s="11">
        <f t="shared" si="123"/>
        <v>1.2729214660255558E-2</v>
      </c>
      <c r="AP104" s="11">
        <f t="shared" si="124"/>
        <v>1.6035453185685274E-2</v>
      </c>
      <c r="AQ104" s="11">
        <f t="shared" si="125"/>
        <v>1.4546179301272357E-2</v>
      </c>
      <c r="AR104" s="1">
        <f t="shared" si="134"/>
        <v>106250.57067759146</v>
      </c>
      <c r="AS104" s="1">
        <f t="shared" si="129"/>
        <v>32302.258727609089</v>
      </c>
      <c r="AT104" s="1">
        <f t="shared" si="130"/>
        <v>12629.930699031216</v>
      </c>
      <c r="AU104" s="1">
        <f t="shared" si="83"/>
        <v>21250.114135518292</v>
      </c>
      <c r="AV104" s="1">
        <f t="shared" si="84"/>
        <v>6460.4517455218183</v>
      </c>
      <c r="AW104" s="1">
        <f t="shared" si="85"/>
        <v>2525.9861398062435</v>
      </c>
      <c r="AX104" s="1">
        <f t="shared" si="153"/>
        <v>73423.290526238619</v>
      </c>
      <c r="AY104" s="1">
        <f t="shared" si="139"/>
        <v>8833.0816283037111</v>
      </c>
      <c r="AZ104" s="1">
        <f t="shared" si="140"/>
        <v>2374.8313707681054</v>
      </c>
      <c r="BA104" s="1">
        <f t="shared" si="154"/>
        <v>12970.609305998014</v>
      </c>
      <c r="BB104" s="1">
        <f t="shared" si="155"/>
        <v>26582.496012102351</v>
      </c>
      <c r="BC104" s="1">
        <f t="shared" si="156"/>
        <v>33069.609094319661</v>
      </c>
      <c r="BD104" s="1">
        <f t="shared" si="157"/>
        <v>8911.12667678256</v>
      </c>
      <c r="BE104" s="2">
        <f t="shared" si="164"/>
        <v>0.16431838121402917</v>
      </c>
      <c r="BF104" s="2">
        <f t="shared" si="165"/>
        <v>0.11054004131171606</v>
      </c>
      <c r="BG104" s="2">
        <f t="shared" si="166"/>
        <v>4.6334817249198731E-2</v>
      </c>
      <c r="BH104" s="2">
        <f t="shared" si="141"/>
        <v>0.10354786180515781</v>
      </c>
      <c r="BI104" s="2">
        <f t="shared" si="158"/>
        <v>2.7000530404799016E-3</v>
      </c>
      <c r="BJ104" s="2">
        <f t="shared" si="142"/>
        <v>1.2219100733195894E-3</v>
      </c>
      <c r="BK104" s="2">
        <f t="shared" si="143"/>
        <v>2.1469152895166443E-4</v>
      </c>
      <c r="BL104" s="2">
        <f t="shared" si="144"/>
        <v>286.88217641075551</v>
      </c>
      <c r="BM104" s="2">
        <f t="shared" si="145"/>
        <v>39.470455330241172</v>
      </c>
      <c r="BN104" s="2">
        <f t="shared" si="146"/>
        <v>2.7115391323285758</v>
      </c>
      <c r="BO104" s="2">
        <f t="shared" si="159"/>
        <v>247.42158822870761</v>
      </c>
      <c r="BP104" s="2">
        <f t="shared" si="160"/>
        <v>25.802487475728672</v>
      </c>
      <c r="BQ104" s="2">
        <f t="shared" si="161"/>
        <v>6.3703762379827902</v>
      </c>
      <c r="BR104" s="11">
        <f t="shared" si="162"/>
        <v>4.5593863541800256E-2</v>
      </c>
      <c r="BS104" s="17">
        <f t="shared" si="136"/>
        <v>0.12164072453340989</v>
      </c>
      <c r="BT104" s="17">
        <f t="shared" si="137"/>
        <v>0.12270440108003686</v>
      </c>
      <c r="BU104" s="12">
        <f>(BU$3*temperature!$I214+BU$4*temperature!$I214^2+BU$5*temperature!I214^6)*(K104/K$56)^$BW$1</f>
        <v>1.0103252189372696</v>
      </c>
      <c r="BV104" s="12">
        <f>(BV$3*temperature!$I214+BV$4*temperature!$I214^2+BV$5*temperature!J214^6)*(L104/L$56)^$BW$1</f>
        <v>-0.59107109235371147</v>
      </c>
      <c r="BW104" s="12">
        <f>(BW$3*temperature!$I214+BW$4*temperature!$I214^2+BW$5*temperature!K214^6)*(M104/M$56)^$BW$1</f>
        <v>-1.6341109278379193</v>
      </c>
      <c r="BX104" s="12">
        <f>(BX$3*temperature!$M214+BX$4*temperature!$M214^2+BX$5*temperature!$M214^6)*(K104/K$56)^$BW$1</f>
        <v>1.0103167441502168</v>
      </c>
      <c r="BY104" s="12">
        <f>(BY$3*temperature!$M214+BY$4*temperature!$M214^2+BY$5*temperature!$M214^6)*(L104/L$56)^$BW$1</f>
        <v>-0.59107827846372396</v>
      </c>
      <c r="BZ104" s="12">
        <f>(BZ$3*temperature!$M214+BZ$4*temperature!$M214^2+BZ$5*temperature!$M214^6)*(M104/M$56)^$BW$1</f>
        <v>-1.6341175775442784</v>
      </c>
      <c r="CA104" s="18">
        <f t="shared" si="147"/>
        <v>-8.4747870527923652E-6</v>
      </c>
      <c r="CB104" s="18">
        <f t="shared" si="148"/>
        <v>-7.1861100124914756E-6</v>
      </c>
      <c r="CC104" s="18">
        <f t="shared" si="149"/>
        <v>-6.6497063591075545E-6</v>
      </c>
      <c r="CD104" s="18">
        <f t="shared" si="150"/>
        <v>-1.2165638760832495E-2</v>
      </c>
      <c r="CE104" s="18">
        <f t="shared" si="151"/>
        <v>-1.4798371132793997E-3</v>
      </c>
      <c r="CF104" s="18">
        <f t="shared" si="152"/>
        <v>-1.492777417904033E-3</v>
      </c>
    </row>
    <row r="105" spans="1:84" x14ac:dyDescent="0.3">
      <c r="A105" s="2">
        <f t="shared" si="86"/>
        <v>2059</v>
      </c>
      <c r="B105" s="5">
        <f t="shared" si="87"/>
        <v>1158.0622123756521</v>
      </c>
      <c r="C105" s="5">
        <f t="shared" si="88"/>
        <v>2927.488627353423</v>
      </c>
      <c r="D105" s="5">
        <f t="shared" si="89"/>
        <v>4260.2878502992216</v>
      </c>
      <c r="E105" s="15">
        <f t="shared" si="90"/>
        <v>3.3272438518002357E-4</v>
      </c>
      <c r="F105" s="15">
        <f t="shared" si="91"/>
        <v>6.5548934979822086E-4</v>
      </c>
      <c r="G105" s="15">
        <f t="shared" si="92"/>
        <v>1.3381581904552506E-3</v>
      </c>
      <c r="H105" s="5">
        <f t="shared" si="93"/>
        <v>107846.1397077451</v>
      </c>
      <c r="I105" s="5">
        <f t="shared" si="94"/>
        <v>32943.269055639066</v>
      </c>
      <c r="J105" s="5">
        <f t="shared" si="95"/>
        <v>12868.748529555256</v>
      </c>
      <c r="K105" s="5">
        <f t="shared" si="96"/>
        <v>93126.378319960219</v>
      </c>
      <c r="L105" s="5">
        <f t="shared" si="97"/>
        <v>11253.081821677719</v>
      </c>
      <c r="M105" s="5">
        <f t="shared" si="98"/>
        <v>3020.628882776411</v>
      </c>
      <c r="N105" s="15">
        <f t="shared" si="99"/>
        <v>1.4679431036183077E-2</v>
      </c>
      <c r="O105" s="15">
        <f t="shared" si="100"/>
        <v>1.9176074236165519E-2</v>
      </c>
      <c r="P105" s="15">
        <f t="shared" si="101"/>
        <v>1.7547239760246747E-2</v>
      </c>
      <c r="Q105" s="5">
        <f t="shared" si="102"/>
        <v>8939.7503861314708</v>
      </c>
      <c r="R105" s="5">
        <f t="shared" si="103"/>
        <v>10830.473657446984</v>
      </c>
      <c r="S105" s="5">
        <f t="shared" si="104"/>
        <v>5234.5343232174637</v>
      </c>
      <c r="T105" s="5">
        <f t="shared" si="105"/>
        <v>82.893559383372647</v>
      </c>
      <c r="U105" s="5">
        <f t="shared" si="106"/>
        <v>328.76135149656852</v>
      </c>
      <c r="V105" s="5">
        <f t="shared" si="107"/>
        <v>406.76327703470707</v>
      </c>
      <c r="W105" s="15">
        <f t="shared" si="108"/>
        <v>-1.0734613539272964E-2</v>
      </c>
      <c r="X105" s="15">
        <f t="shared" si="109"/>
        <v>-1.217998157191269E-2</v>
      </c>
      <c r="Y105" s="15">
        <f t="shared" si="110"/>
        <v>-9.7425357312937999E-3</v>
      </c>
      <c r="Z105" s="5">
        <f t="shared" si="131"/>
        <v>14116.724805054993</v>
      </c>
      <c r="AA105" s="5">
        <f t="shared" si="132"/>
        <v>27898.481095137024</v>
      </c>
      <c r="AB105" s="5">
        <f t="shared" si="133"/>
        <v>18724.730286834936</v>
      </c>
      <c r="AC105" s="16">
        <f t="shared" si="114"/>
        <v>1.8973779661528207</v>
      </c>
      <c r="AD105" s="16">
        <f t="shared" si="115"/>
        <v>2.9175501625424864</v>
      </c>
      <c r="AE105" s="16">
        <f t="shared" si="116"/>
        <v>3.7846442520498567</v>
      </c>
      <c r="AF105" s="15">
        <f t="shared" si="117"/>
        <v>-4.0504037456468023E-3</v>
      </c>
      <c r="AG105" s="15">
        <f t="shared" si="118"/>
        <v>2.9673830763510267E-4</v>
      </c>
      <c r="AH105" s="15">
        <f t="shared" si="119"/>
        <v>9.7937136394747881E-3</v>
      </c>
      <c r="AI105" s="1">
        <f t="shared" si="77"/>
        <v>184411.51496163011</v>
      </c>
      <c r="AJ105" s="1">
        <f t="shared" si="78"/>
        <v>53953.357515579541</v>
      </c>
      <c r="AK105" s="1">
        <f t="shared" si="79"/>
        <v>21192.549210422199</v>
      </c>
      <c r="AL105" s="14">
        <f t="shared" si="120"/>
        <v>33.531899738937625</v>
      </c>
      <c r="AM105" s="14">
        <f t="shared" si="121"/>
        <v>6.3281327738561624</v>
      </c>
      <c r="AN105" s="14">
        <f t="shared" si="122"/>
        <v>2.2284289733737443</v>
      </c>
      <c r="AO105" s="11">
        <f t="shared" si="123"/>
        <v>1.2601922513653002E-2</v>
      </c>
      <c r="AP105" s="11">
        <f t="shared" si="124"/>
        <v>1.5875098653828423E-2</v>
      </c>
      <c r="AQ105" s="11">
        <f t="shared" si="125"/>
        <v>1.4400717508259633E-2</v>
      </c>
      <c r="AR105" s="1">
        <f t="shared" si="134"/>
        <v>107846.1397077451</v>
      </c>
      <c r="AS105" s="1">
        <f t="shared" si="129"/>
        <v>32943.269055639066</v>
      </c>
      <c r="AT105" s="1">
        <f t="shared" si="130"/>
        <v>12868.748529555256</v>
      </c>
      <c r="AU105" s="1">
        <f t="shared" si="83"/>
        <v>21569.227941549019</v>
      </c>
      <c r="AV105" s="1">
        <f t="shared" si="84"/>
        <v>6588.6538111278132</v>
      </c>
      <c r="AW105" s="1">
        <f t="shared" si="85"/>
        <v>2573.7497059110515</v>
      </c>
      <c r="AX105" s="1">
        <f t="shared" si="153"/>
        <v>74501.102655968178</v>
      </c>
      <c r="AY105" s="1">
        <f t="shared" si="139"/>
        <v>9002.4654573421758</v>
      </c>
      <c r="AZ105" s="1">
        <f t="shared" si="140"/>
        <v>2416.5031062211287</v>
      </c>
      <c r="BA105" s="1">
        <f t="shared" si="154"/>
        <v>12991.801073242514</v>
      </c>
      <c r="BB105" s="1">
        <f t="shared" si="155"/>
        <v>26655.526827200389</v>
      </c>
      <c r="BC105" s="1">
        <f t="shared" si="156"/>
        <v>33187.969444698028</v>
      </c>
      <c r="BD105" s="1">
        <f t="shared" si="157"/>
        <v>8511.6300364018261</v>
      </c>
      <c r="BE105" s="2">
        <f t="shared" si="164"/>
        <v>0.16431838121402917</v>
      </c>
      <c r="BF105" s="2">
        <f t="shared" si="165"/>
        <v>0.11054004131171606</v>
      </c>
      <c r="BG105" s="2">
        <f t="shared" si="166"/>
        <v>4.6334817249198731E-2</v>
      </c>
      <c r="BH105" s="2">
        <f t="shared" si="141"/>
        <v>0.10324580449627785</v>
      </c>
      <c r="BI105" s="2">
        <f t="shared" si="158"/>
        <v>2.7000530404799016E-3</v>
      </c>
      <c r="BJ105" s="2">
        <f t="shared" si="142"/>
        <v>1.2219100733195894E-3</v>
      </c>
      <c r="BK105" s="2">
        <f t="shared" si="143"/>
        <v>2.1469152895166443E-4</v>
      </c>
      <c r="BL105" s="2">
        <f t="shared" si="144"/>
        <v>291.19029742191736</v>
      </c>
      <c r="BM105" s="2">
        <f t="shared" si="145"/>
        <v>40.253712307162893</v>
      </c>
      <c r="BN105" s="2">
        <f t="shared" si="146"/>
        <v>2.7628112975047014</v>
      </c>
      <c r="BO105" s="2">
        <f t="shared" si="159"/>
        <v>251.06536171354759</v>
      </c>
      <c r="BP105" s="2">
        <f t="shared" si="160"/>
        <v>26.105724608699774</v>
      </c>
      <c r="BQ105" s="2">
        <f t="shared" si="161"/>
        <v>6.3688085457985641</v>
      </c>
      <c r="BR105" s="11">
        <f t="shared" si="162"/>
        <v>4.5399749032257269E-2</v>
      </c>
      <c r="BS105" s="17">
        <f t="shared" si="136"/>
        <v>0.11633649428791526</v>
      </c>
      <c r="BT105" s="17">
        <f t="shared" si="137"/>
        <v>0.11686133436193986</v>
      </c>
      <c r="BU105" s="12">
        <f>(BU$3*temperature!$I215+BU$4*temperature!$I215^2+BU$5*temperature!I215^6)*(K105/K$56)^$BW$1</f>
        <v>0.87545660291335847</v>
      </c>
      <c r="BV105" s="12">
        <f>(BV$3*temperature!$I215+BV$4*temperature!$I215^2+BV$5*temperature!J215^6)*(L105/L$56)^$BW$1</f>
        <v>-0.69905889209548178</v>
      </c>
      <c r="BW105" s="12">
        <f>(BW$3*temperature!$I215+BW$4*temperature!$I215^2+BW$5*temperature!K215^6)*(M105/M$56)^$BW$1</f>
        <v>-1.7293281286326156</v>
      </c>
      <c r="BX105" s="12">
        <f>(BX$3*temperature!$M215+BX$4*temperature!$M215^2+BX$5*temperature!$M215^6)*(K105/K$56)^$BW$1</f>
        <v>0.87544788680388208</v>
      </c>
      <c r="BY105" s="12">
        <f>(BY$3*temperature!$M215+BY$4*temperature!$M215^2+BY$5*temperature!$M215^6)*(L105/L$56)^$BW$1</f>
        <v>-0.69906623098596699</v>
      </c>
      <c r="BZ105" s="12">
        <f>(BZ$3*temperature!$M215+BZ$4*temperature!$M215^2+BZ$5*temperature!$M215^6)*(M105/M$56)^$BW$1</f>
        <v>-1.7293348896172378</v>
      </c>
      <c r="CA105" s="18">
        <f t="shared" si="147"/>
        <v>-8.7161094763921199E-6</v>
      </c>
      <c r="CB105" s="18">
        <f t="shared" si="148"/>
        <v>-7.3388904852089709E-6</v>
      </c>
      <c r="CC105" s="18">
        <f t="shared" si="149"/>
        <v>-6.7609846221561298E-6</v>
      </c>
      <c r="CD105" s="18">
        <f t="shared" si="150"/>
        <v>-1.2687712150378117E-2</v>
      </c>
      <c r="CE105" s="18">
        <f t="shared" si="151"/>
        <v>-1.4760439521091769E-3</v>
      </c>
      <c r="CF105" s="18">
        <f t="shared" si="152"/>
        <v>-1.4827029718933842E-3</v>
      </c>
    </row>
    <row r="106" spans="1:84" x14ac:dyDescent="0.3">
      <c r="A106" s="2">
        <f t="shared" si="86"/>
        <v>2060</v>
      </c>
      <c r="B106" s="5">
        <f t="shared" si="87"/>
        <v>1158.4282621363843</v>
      </c>
      <c r="C106" s="5">
        <f t="shared" si="88"/>
        <v>2929.3116180894644</v>
      </c>
      <c r="D106" s="5">
        <f t="shared" si="89"/>
        <v>4265.7037424257678</v>
      </c>
      <c r="E106" s="15">
        <f t="shared" si="90"/>
        <v>3.1608816592102238E-4</v>
      </c>
      <c r="F106" s="15">
        <f t="shared" si="91"/>
        <v>6.2271488230830976E-4</v>
      </c>
      <c r="G106" s="15">
        <f t="shared" si="92"/>
        <v>1.271250280932488E-3</v>
      </c>
      <c r="H106" s="5">
        <f t="shared" si="93"/>
        <v>109440.55254646248</v>
      </c>
      <c r="I106" s="5">
        <f t="shared" si="94"/>
        <v>33587.910133075442</v>
      </c>
      <c r="J106" s="5">
        <f t="shared" si="95"/>
        <v>13108.348914877264</v>
      </c>
      <c r="K106" s="5">
        <f t="shared" si="96"/>
        <v>94473.310194134232</v>
      </c>
      <c r="L106" s="5">
        <f t="shared" si="97"/>
        <v>11466.144443513293</v>
      </c>
      <c r="M106" s="5">
        <f t="shared" si="98"/>
        <v>3072.962799667604</v>
      </c>
      <c r="N106" s="15">
        <f t="shared" si="99"/>
        <v>1.4463483907279917E-2</v>
      </c>
      <c r="O106" s="15">
        <f t="shared" si="100"/>
        <v>1.893371302296365E-2</v>
      </c>
      <c r="P106" s="15">
        <f t="shared" si="101"/>
        <v>1.7325503702093403E-2</v>
      </c>
      <c r="Q106" s="5">
        <f t="shared" si="102"/>
        <v>8974.5334190323538</v>
      </c>
      <c r="R106" s="5">
        <f t="shared" si="103"/>
        <v>10907.910418822792</v>
      </c>
      <c r="S106" s="5">
        <f t="shared" si="104"/>
        <v>5280.0478097019359</v>
      </c>
      <c r="T106" s="5">
        <f t="shared" si="105"/>
        <v>82.00372905849737</v>
      </c>
      <c r="U106" s="5">
        <f t="shared" si="106"/>
        <v>324.75704429378322</v>
      </c>
      <c r="V106" s="5">
        <f t="shared" si="107"/>
        <v>402.80037127401829</v>
      </c>
      <c r="W106" s="15">
        <f t="shared" si="108"/>
        <v>-1.0734613539272964E-2</v>
      </c>
      <c r="X106" s="15">
        <f t="shared" si="109"/>
        <v>-1.217998157191269E-2</v>
      </c>
      <c r="Y106" s="15">
        <f t="shared" si="110"/>
        <v>-9.7425357312937999E-3</v>
      </c>
      <c r="Z106" s="5">
        <f t="shared" si="131"/>
        <v>14117.488909533953</v>
      </c>
      <c r="AA106" s="5">
        <f t="shared" si="132"/>
        <v>28113.896186626098</v>
      </c>
      <c r="AB106" s="5">
        <f t="shared" si="133"/>
        <v>19077.949942983894</v>
      </c>
      <c r="AC106" s="16">
        <f t="shared" si="114"/>
        <v>1.8896928193318077</v>
      </c>
      <c r="AD106" s="16">
        <f t="shared" si="115"/>
        <v>2.9184159114401598</v>
      </c>
      <c r="AE106" s="16">
        <f t="shared" si="116"/>
        <v>3.8217099740817173</v>
      </c>
      <c r="AF106" s="15">
        <f t="shared" si="117"/>
        <v>-4.0504037456468023E-3</v>
      </c>
      <c r="AG106" s="15">
        <f t="shared" si="118"/>
        <v>2.9673830763510267E-4</v>
      </c>
      <c r="AH106" s="15">
        <f t="shared" si="119"/>
        <v>9.7937136394747881E-3</v>
      </c>
      <c r="AI106" s="1">
        <f t="shared" si="77"/>
        <v>187539.59140701609</v>
      </c>
      <c r="AJ106" s="1">
        <f t="shared" si="78"/>
        <v>55146.675575149398</v>
      </c>
      <c r="AK106" s="1">
        <f t="shared" si="79"/>
        <v>21647.043995291031</v>
      </c>
      <c r="AL106" s="14">
        <f t="shared" si="120"/>
        <v>33.95024047716084</v>
      </c>
      <c r="AM106" s="14">
        <f t="shared" si="121"/>
        <v>6.4275879086148588</v>
      </c>
      <c r="AN106" s="14">
        <f t="shared" si="122"/>
        <v>2.260199039745193</v>
      </c>
      <c r="AO106" s="11">
        <f t="shared" si="123"/>
        <v>1.2475903288516471E-2</v>
      </c>
      <c r="AP106" s="11">
        <f t="shared" si="124"/>
        <v>1.5716347667290138E-2</v>
      </c>
      <c r="AQ106" s="11">
        <f t="shared" si="125"/>
        <v>1.4256710333177037E-2</v>
      </c>
      <c r="AR106" s="1">
        <f t="shared" si="134"/>
        <v>109440.55254646248</v>
      </c>
      <c r="AS106" s="1">
        <f t="shared" si="129"/>
        <v>33587.910133075442</v>
      </c>
      <c r="AT106" s="1">
        <f t="shared" si="130"/>
        <v>13108.348914877264</v>
      </c>
      <c r="AU106" s="1">
        <f t="shared" si="83"/>
        <v>21888.110509292499</v>
      </c>
      <c r="AV106" s="1">
        <f t="shared" si="84"/>
        <v>6717.5820266150886</v>
      </c>
      <c r="AW106" s="1">
        <f t="shared" si="85"/>
        <v>2621.669782975453</v>
      </c>
      <c r="AX106" s="1">
        <f t="shared" si="153"/>
        <v>75578.648155307397</v>
      </c>
      <c r="AY106" s="1">
        <f t="shared" si="139"/>
        <v>9172.9155548106319</v>
      </c>
      <c r="AZ106" s="1">
        <f t="shared" si="140"/>
        <v>2458.3702397340835</v>
      </c>
      <c r="BA106" s="1">
        <f t="shared" si="154"/>
        <v>13012.542524972252</v>
      </c>
      <c r="BB106" s="1">
        <f t="shared" si="155"/>
        <v>26727.06984294991</v>
      </c>
      <c r="BC106" s="1">
        <f t="shared" si="156"/>
        <v>33303.432201481563</v>
      </c>
      <c r="BD106" s="1">
        <f t="shared" si="157"/>
        <v>8129.4358611801554</v>
      </c>
      <c r="BE106" s="2">
        <f t="shared" si="164"/>
        <v>0.16431838121402917</v>
      </c>
      <c r="BF106" s="2">
        <f t="shared" si="165"/>
        <v>0.11054004131171606</v>
      </c>
      <c r="BG106" s="2">
        <f t="shared" si="166"/>
        <v>4.6334817249198731E-2</v>
      </c>
      <c r="BH106" s="2">
        <f t="shared" si="141"/>
        <v>0.10294431493005833</v>
      </c>
      <c r="BI106" s="2">
        <f t="shared" si="158"/>
        <v>2.7000530404799016E-3</v>
      </c>
      <c r="BJ106" s="2">
        <f t="shared" si="142"/>
        <v>1.2219100733195894E-3</v>
      </c>
      <c r="BK106" s="2">
        <f t="shared" si="143"/>
        <v>2.1469152895166443E-4</v>
      </c>
      <c r="BL106" s="2">
        <f t="shared" si="144"/>
        <v>295.49529665487643</v>
      </c>
      <c r="BM106" s="2">
        <f t="shared" si="145"/>
        <v>41.041405733357998</v>
      </c>
      <c r="BN106" s="2">
        <f t="shared" si="146"/>
        <v>2.8142514705668913</v>
      </c>
      <c r="BO106" s="2">
        <f t="shared" si="159"/>
        <v>254.7633583966778</v>
      </c>
      <c r="BP106" s="2">
        <f t="shared" si="160"/>
        <v>26.412624910029834</v>
      </c>
      <c r="BQ106" s="2">
        <f t="shared" si="161"/>
        <v>6.3672769162803888</v>
      </c>
      <c r="BR106" s="11">
        <f t="shared" si="162"/>
        <v>4.5205884170573557E-2</v>
      </c>
      <c r="BS106" s="17">
        <f t="shared" si="136"/>
        <v>0.11128421868821926</v>
      </c>
      <c r="BT106" s="17">
        <f t="shared" si="137"/>
        <v>0.1112965089161332</v>
      </c>
      <c r="BU106" s="12">
        <f>(BU$3*temperature!$I216+BU$4*temperature!$I216^2+BU$5*temperature!I216^6)*(K106/K$56)^$BW$1</f>
        <v>0.7365317419906503</v>
      </c>
      <c r="BV106" s="12">
        <f>(BV$3*temperature!$I216+BV$4*temperature!$I216^2+BV$5*temperature!J216^6)*(L106/L$56)^$BW$1</f>
        <v>-0.80967008152223141</v>
      </c>
      <c r="BW106" s="12">
        <f>(BW$3*temperature!$I216+BW$4*temperature!$I216^2+BW$5*temperature!K216^6)*(M106/M$56)^$BW$1</f>
        <v>-1.826627487167803</v>
      </c>
      <c r="BX106" s="12">
        <f>(BX$3*temperature!$M216+BX$4*temperature!$M216^2+BX$5*temperature!$M216^6)*(K106/K$56)^$BW$1</f>
        <v>0.73652278897573176</v>
      </c>
      <c r="BY106" s="12">
        <f>(BY$3*temperature!$M216+BY$4*temperature!$M216^2+BY$5*temperature!$M216^6)*(L106/L$56)^$BW$1</f>
        <v>-0.80967756944277713</v>
      </c>
      <c r="BZ106" s="12">
        <f>(BZ$3*temperature!$M216+BZ$4*temperature!$M216^2+BZ$5*temperature!$M216^6)*(M106/M$56)^$BW$1</f>
        <v>-1.826634356298483</v>
      </c>
      <c r="CA106" s="18">
        <f t="shared" si="147"/>
        <v>-8.9530149185446106E-6</v>
      </c>
      <c r="CB106" s="18">
        <f t="shared" si="148"/>
        <v>-7.4879205457234477E-6</v>
      </c>
      <c r="CC106" s="18">
        <f t="shared" si="149"/>
        <v>-6.8691306800428009E-6</v>
      </c>
      <c r="CD106" s="18">
        <f t="shared" si="150"/>
        <v>-1.3213694637115015E-2</v>
      </c>
      <c r="CE106" s="18">
        <f t="shared" si="151"/>
        <v>-1.4704756836760573E-3</v>
      </c>
      <c r="CF106" s="18">
        <f t="shared" si="152"/>
        <v>-1.4706380829947326E-3</v>
      </c>
    </row>
    <row r="107" spans="1:84" x14ac:dyDescent="0.3">
      <c r="A107" s="2">
        <f t="shared" si="86"/>
        <v>2061</v>
      </c>
      <c r="B107" s="5">
        <f t="shared" si="87"/>
        <v>1158.7761193278775</v>
      </c>
      <c r="C107" s="5">
        <f t="shared" si="88"/>
        <v>2931.0445377319925</v>
      </c>
      <c r="D107" s="5">
        <f t="shared" si="89"/>
        <v>4270.8553806526543</v>
      </c>
      <c r="E107" s="15">
        <f t="shared" si="90"/>
        <v>3.0028375762497126E-4</v>
      </c>
      <c r="F107" s="15">
        <f t="shared" si="91"/>
        <v>5.9157913819289426E-4</v>
      </c>
      <c r="G107" s="15">
        <f t="shared" si="92"/>
        <v>1.2076877668858637E-3</v>
      </c>
      <c r="H107" s="5">
        <f t="shared" si="93"/>
        <v>111033.29485231696</v>
      </c>
      <c r="I107" s="5">
        <f t="shared" si="94"/>
        <v>34236.026501214641</v>
      </c>
      <c r="J107" s="5">
        <f t="shared" si="95"/>
        <v>13348.681019305894</v>
      </c>
      <c r="K107" s="5">
        <f t="shared" si="96"/>
        <v>95819.453818844122</v>
      </c>
      <c r="L107" s="5">
        <f t="shared" si="97"/>
        <v>11680.48661850293</v>
      </c>
      <c r="M107" s="5">
        <f t="shared" si="98"/>
        <v>3125.5286891184792</v>
      </c>
      <c r="N107" s="15">
        <f t="shared" si="99"/>
        <v>1.4248930432771756E-2</v>
      </c>
      <c r="O107" s="15">
        <f t="shared" si="100"/>
        <v>1.8693482891792401E-2</v>
      </c>
      <c r="P107" s="15">
        <f t="shared" si="101"/>
        <v>1.7105930946043735E-2</v>
      </c>
      <c r="Q107" s="5">
        <f t="shared" si="102"/>
        <v>9007.4040230396477</v>
      </c>
      <c r="R107" s="5">
        <f t="shared" si="103"/>
        <v>10982.968980150517</v>
      </c>
      <c r="S107" s="5">
        <f t="shared" si="104"/>
        <v>5324.4694815871462</v>
      </c>
      <c r="T107" s="5">
        <f t="shared" si="105"/>
        <v>81.123450718275151</v>
      </c>
      <c r="U107" s="5">
        <f t="shared" si="106"/>
        <v>320.80150947893611</v>
      </c>
      <c r="V107" s="5">
        <f t="shared" si="107"/>
        <v>398.87607426430276</v>
      </c>
      <c r="W107" s="15">
        <f t="shared" si="108"/>
        <v>-1.0734613539272964E-2</v>
      </c>
      <c r="X107" s="15">
        <f t="shared" si="109"/>
        <v>-1.217998157191269E-2</v>
      </c>
      <c r="Y107" s="15">
        <f t="shared" si="110"/>
        <v>-9.7425357312937999E-3</v>
      </c>
      <c r="Z107" s="5">
        <f t="shared" si="131"/>
        <v>14115.013620024938</v>
      </c>
      <c r="AA107" s="5">
        <f t="shared" si="132"/>
        <v>28323.309741124929</v>
      </c>
      <c r="AB107" s="5">
        <f t="shared" si="133"/>
        <v>19432.298399246363</v>
      </c>
      <c r="AC107" s="16">
        <f t="shared" si="114"/>
        <v>1.8820388004582642</v>
      </c>
      <c r="AD107" s="16">
        <f t="shared" si="115"/>
        <v>2.9192819172386959</v>
      </c>
      <c r="AE107" s="16">
        <f t="shared" si="116"/>
        <v>3.8591387071809984</v>
      </c>
      <c r="AF107" s="15">
        <f t="shared" si="117"/>
        <v>-4.0504037456468023E-3</v>
      </c>
      <c r="AG107" s="15">
        <f t="shared" si="118"/>
        <v>2.9673830763510267E-4</v>
      </c>
      <c r="AH107" s="15">
        <f t="shared" si="119"/>
        <v>9.7937136394747881E-3</v>
      </c>
      <c r="AI107" s="1">
        <f t="shared" si="77"/>
        <v>190673.74277560698</v>
      </c>
      <c r="AJ107" s="1">
        <f t="shared" si="78"/>
        <v>56349.590044249548</v>
      </c>
      <c r="AK107" s="1">
        <f t="shared" si="79"/>
        <v>22104.009378737381</v>
      </c>
      <c r="AL107" s="14">
        <f t="shared" si="120"/>
        <v>34.369564794807623</v>
      </c>
      <c r="AM107" s="14">
        <f t="shared" si="121"/>
        <v>6.5275959327863822</v>
      </c>
      <c r="AN107" s="14">
        <f t="shared" si="122"/>
        <v>2.2920998127201155</v>
      </c>
      <c r="AO107" s="11">
        <f t="shared" si="123"/>
        <v>1.2351144255631306E-2</v>
      </c>
      <c r="AP107" s="11">
        <f t="shared" si="124"/>
        <v>1.5559184190617237E-2</v>
      </c>
      <c r="AQ107" s="11">
        <f t="shared" si="125"/>
        <v>1.4114143229845267E-2</v>
      </c>
      <c r="AR107" s="1">
        <f t="shared" si="134"/>
        <v>111033.29485231696</v>
      </c>
      <c r="AS107" s="1">
        <f t="shared" si="129"/>
        <v>34236.026501214641</v>
      </c>
      <c r="AT107" s="1">
        <f t="shared" si="130"/>
        <v>13348.681019305894</v>
      </c>
      <c r="AU107" s="1">
        <f t="shared" si="83"/>
        <v>22206.658970463395</v>
      </c>
      <c r="AV107" s="1">
        <f t="shared" si="84"/>
        <v>6847.2053002429284</v>
      </c>
      <c r="AW107" s="1">
        <f t="shared" si="85"/>
        <v>2669.7362038611791</v>
      </c>
      <c r="AX107" s="1">
        <f t="shared" si="153"/>
        <v>76655.563055075298</v>
      </c>
      <c r="AY107" s="1">
        <f t="shared" si="139"/>
        <v>9344.389294802344</v>
      </c>
      <c r="AZ107" s="1">
        <f t="shared" si="140"/>
        <v>2500.4229512947832</v>
      </c>
      <c r="BA107" s="1">
        <f t="shared" si="154"/>
        <v>13032.84477175712</v>
      </c>
      <c r="BB107" s="1">
        <f t="shared" si="155"/>
        <v>26797.16662353609</v>
      </c>
      <c r="BC107" s="1">
        <f t="shared" si="156"/>
        <v>33416.09148835134</v>
      </c>
      <c r="BD107" s="1">
        <f t="shared" si="157"/>
        <v>7763.8433739633856</v>
      </c>
      <c r="BE107" s="2">
        <f t="shared" si="164"/>
        <v>0.16431838121402917</v>
      </c>
      <c r="BF107" s="2">
        <f t="shared" si="165"/>
        <v>0.11054004131171606</v>
      </c>
      <c r="BG107" s="2">
        <f t="shared" si="166"/>
        <v>4.6334817249198731E-2</v>
      </c>
      <c r="BH107" s="2">
        <f t="shared" si="141"/>
        <v>0.10264335208040519</v>
      </c>
      <c r="BI107" s="2">
        <f t="shared" si="158"/>
        <v>2.7000530404799016E-3</v>
      </c>
      <c r="BJ107" s="2">
        <f t="shared" si="142"/>
        <v>1.2219100733195894E-3</v>
      </c>
      <c r="BK107" s="2">
        <f t="shared" si="143"/>
        <v>2.1469152895166443E-4</v>
      </c>
      <c r="BL107" s="2">
        <f t="shared" si="144"/>
        <v>299.79578536049979</v>
      </c>
      <c r="BM107" s="2">
        <f t="shared" si="145"/>
        <v>41.833345652270587</v>
      </c>
      <c r="BN107" s="2">
        <f t="shared" si="146"/>
        <v>2.8658487375228447</v>
      </c>
      <c r="BO107" s="2">
        <f t="shared" si="159"/>
        <v>258.51638208990244</v>
      </c>
      <c r="BP107" s="2">
        <f t="shared" si="160"/>
        <v>26.723231277581363</v>
      </c>
      <c r="BQ107" s="2">
        <f t="shared" si="161"/>
        <v>6.365780134082069</v>
      </c>
      <c r="BR107" s="11">
        <f t="shared" si="162"/>
        <v>4.5012334497180867E-2</v>
      </c>
      <c r="BS107" s="17">
        <f t="shared" si="136"/>
        <v>0.1064710985401017</v>
      </c>
      <c r="BT107" s="17">
        <f t="shared" si="137"/>
        <v>0.10599667515822209</v>
      </c>
      <c r="BU107" s="12">
        <f>(BU$3*temperature!$I217+BU$4*temperature!$I217^2+BU$5*temperature!I217^6)*(K107/K$56)^$BW$1</f>
        <v>0.59354183850936149</v>
      </c>
      <c r="BV107" s="12">
        <f>(BV$3*temperature!$I217+BV$4*temperature!$I217^2+BV$5*temperature!J217^6)*(L107/L$56)^$BW$1</f>
        <v>-0.92290115435596842</v>
      </c>
      <c r="BW107" s="12">
        <f>(BW$3*temperature!$I217+BW$4*temperature!$I217^2+BW$5*temperature!K217^6)*(M107/M$56)^$BW$1</f>
        <v>-1.9260049463353666</v>
      </c>
      <c r="BX107" s="12">
        <f>(BX$3*temperature!$M217+BX$4*temperature!$M217^2+BX$5*temperature!$M217^6)*(K107/K$56)^$BW$1</f>
        <v>0.59353265310190473</v>
      </c>
      <c r="BY107" s="12">
        <f>(BY$3*temperature!$M217+BY$4*temperature!$M217^2+BY$5*temperature!$M217^6)*(L107/L$56)^$BW$1</f>
        <v>-0.92290878753723471</v>
      </c>
      <c r="BZ107" s="12">
        <f>(BZ$3*temperature!$M217+BZ$4*temperature!$M217^2+BZ$5*temperature!$M217^6)*(M107/M$56)^$BW$1</f>
        <v>-1.9260119204921811</v>
      </c>
      <c r="CA107" s="18">
        <f t="shared" si="147"/>
        <v>-9.185407456757666E-6</v>
      </c>
      <c r="CB107" s="18">
        <f t="shared" si="148"/>
        <v>-7.6331812662866483E-6</v>
      </c>
      <c r="CC107" s="18">
        <f t="shared" si="149"/>
        <v>-6.9741568144987554E-6</v>
      </c>
      <c r="CD107" s="18">
        <f t="shared" si="150"/>
        <v>-1.374311645301372E-2</v>
      </c>
      <c r="CE107" s="18">
        <f t="shared" si="151"/>
        <v>-1.4632447061169167E-3</v>
      </c>
      <c r="CF107" s="18">
        <f t="shared" si="152"/>
        <v>-1.4567246503317127E-3</v>
      </c>
    </row>
    <row r="108" spans="1:84" x14ac:dyDescent="0.3">
      <c r="A108" s="2">
        <f t="shared" si="86"/>
        <v>2062</v>
      </c>
      <c r="B108" s="5">
        <f t="shared" si="87"/>
        <v>1159.1066828928674</v>
      </c>
      <c r="C108" s="5">
        <f t="shared" si="88"/>
        <v>2932.6917852935467</v>
      </c>
      <c r="D108" s="5">
        <f t="shared" si="89"/>
        <v>4275.75534746014</v>
      </c>
      <c r="E108" s="15">
        <f t="shared" si="90"/>
        <v>2.8526956974372268E-4</v>
      </c>
      <c r="F108" s="15">
        <f t="shared" si="91"/>
        <v>5.6200018128324948E-4</v>
      </c>
      <c r="G108" s="15">
        <f t="shared" si="92"/>
        <v>1.1473033785415704E-3</v>
      </c>
      <c r="H108" s="5">
        <f t="shared" si="93"/>
        <v>112623.85169891983</v>
      </c>
      <c r="I108" s="5">
        <f t="shared" si="94"/>
        <v>34887.460964783873</v>
      </c>
      <c r="J108" s="5">
        <f t="shared" si="95"/>
        <v>13589.693961042602</v>
      </c>
      <c r="K108" s="5">
        <f t="shared" si="96"/>
        <v>97164.353688166331</v>
      </c>
      <c r="L108" s="5">
        <f t="shared" si="97"/>
        <v>11896.054382438904</v>
      </c>
      <c r="M108" s="5">
        <f t="shared" si="98"/>
        <v>3178.3142057262644</v>
      </c>
      <c r="N108" s="15">
        <f t="shared" si="99"/>
        <v>1.4035770563510797E-2</v>
      </c>
      <c r="O108" s="15">
        <f t="shared" si="100"/>
        <v>1.8455375274733621E-2</v>
      </c>
      <c r="P108" s="15">
        <f t="shared" si="101"/>
        <v>1.6888508107942846E-2</v>
      </c>
      <c r="Q108" s="5">
        <f t="shared" si="102"/>
        <v>9038.3593789631504</v>
      </c>
      <c r="R108" s="5">
        <f t="shared" si="103"/>
        <v>11055.632392938591</v>
      </c>
      <c r="S108" s="5">
        <f t="shared" si="104"/>
        <v>5367.7933516451903</v>
      </c>
      <c r="T108" s="5">
        <f t="shared" si="105"/>
        <v>80.252621825842212</v>
      </c>
      <c r="U108" s="5">
        <f t="shared" si="106"/>
        <v>316.89415300524092</v>
      </c>
      <c r="V108" s="5">
        <f t="shared" si="107"/>
        <v>394.99000985842457</v>
      </c>
      <c r="W108" s="15">
        <f t="shared" si="108"/>
        <v>-1.0734613539272964E-2</v>
      </c>
      <c r="X108" s="15">
        <f t="shared" si="109"/>
        <v>-1.217998157191269E-2</v>
      </c>
      <c r="Y108" s="15">
        <f t="shared" si="110"/>
        <v>-9.7425357312937999E-3</v>
      </c>
      <c r="Z108" s="5">
        <f t="shared" si="131"/>
        <v>14109.33111712276</v>
      </c>
      <c r="AA108" s="5">
        <f t="shared" si="132"/>
        <v>28526.668072641398</v>
      </c>
      <c r="AB108" s="5">
        <f t="shared" si="133"/>
        <v>19787.70014637625</v>
      </c>
      <c r="AC108" s="16">
        <f t="shared" si="114"/>
        <v>1.8744157834514354</v>
      </c>
      <c r="AD108" s="16">
        <f t="shared" si="115"/>
        <v>2.9201481800143272</v>
      </c>
      <c r="AE108" s="16">
        <f t="shared" si="116"/>
        <v>3.896934006574142</v>
      </c>
      <c r="AF108" s="15">
        <f t="shared" si="117"/>
        <v>-4.0504037456468023E-3</v>
      </c>
      <c r="AG108" s="15">
        <f t="shared" si="118"/>
        <v>2.9673830763510267E-4</v>
      </c>
      <c r="AH108" s="15">
        <f t="shared" si="119"/>
        <v>9.7937136394747881E-3</v>
      </c>
      <c r="AI108" s="1">
        <f t="shared" si="77"/>
        <v>193813.02746850968</v>
      </c>
      <c r="AJ108" s="1">
        <f t="shared" si="78"/>
        <v>57561.836340067523</v>
      </c>
      <c r="AK108" s="1">
        <f t="shared" si="79"/>
        <v>22563.344644724821</v>
      </c>
      <c r="AL108" s="14">
        <f t="shared" si="120"/>
        <v>34.78982321306372</v>
      </c>
      <c r="AM108" s="14">
        <f t="shared" si="121"/>
        <v>6.6281443595521274</v>
      </c>
      <c r="AN108" s="14">
        <f t="shared" si="122"/>
        <v>2.3241273275234104</v>
      </c>
      <c r="AO108" s="11">
        <f t="shared" si="123"/>
        <v>1.2227632813074993E-2</v>
      </c>
      <c r="AP108" s="11">
        <f t="shared" si="124"/>
        <v>1.5403592348711064E-2</v>
      </c>
      <c r="AQ108" s="11">
        <f t="shared" si="125"/>
        <v>1.3973001797546814E-2</v>
      </c>
      <c r="AR108" s="1">
        <f t="shared" si="134"/>
        <v>112623.85169891983</v>
      </c>
      <c r="AS108" s="1">
        <f t="shared" si="129"/>
        <v>34887.460964783873</v>
      </c>
      <c r="AT108" s="1">
        <f t="shared" si="130"/>
        <v>13589.693961042602</v>
      </c>
      <c r="AU108" s="1">
        <f t="shared" si="83"/>
        <v>22524.770339783965</v>
      </c>
      <c r="AV108" s="1">
        <f t="shared" si="84"/>
        <v>6977.4921929567754</v>
      </c>
      <c r="AW108" s="1">
        <f t="shared" si="85"/>
        <v>2717.9387922085207</v>
      </c>
      <c r="AX108" s="1">
        <f t="shared" si="153"/>
        <v>77731.482950533071</v>
      </c>
      <c r="AY108" s="1">
        <f t="shared" si="139"/>
        <v>9516.8435059511248</v>
      </c>
      <c r="AZ108" s="1">
        <f t="shared" si="140"/>
        <v>2542.6513645810114</v>
      </c>
      <c r="BA108" s="1">
        <f t="shared" si="154"/>
        <v>13052.718484796453</v>
      </c>
      <c r="BB108" s="1">
        <f t="shared" si="155"/>
        <v>26865.857185870616</v>
      </c>
      <c r="BC108" s="1">
        <f t="shared" si="156"/>
        <v>33526.038022341876</v>
      </c>
      <c r="BD108" s="1">
        <f t="shared" si="157"/>
        <v>7414.1760568942645</v>
      </c>
      <c r="BE108" s="2">
        <f t="shared" si="164"/>
        <v>0.16431838121402917</v>
      </c>
      <c r="BF108" s="2">
        <f t="shared" si="165"/>
        <v>0.11054004131171606</v>
      </c>
      <c r="BG108" s="2">
        <f t="shared" si="166"/>
        <v>4.6334817249198731E-2</v>
      </c>
      <c r="BH108" s="2">
        <f t="shared" si="141"/>
        <v>0.10234287705501788</v>
      </c>
      <c r="BI108" s="2">
        <f t="shared" si="158"/>
        <v>2.7000530404799016E-3</v>
      </c>
      <c r="BJ108" s="2">
        <f t="shared" si="142"/>
        <v>1.2219100733195894E-3</v>
      </c>
      <c r="BK108" s="2">
        <f t="shared" si="143"/>
        <v>2.1469152895166443E-4</v>
      </c>
      <c r="BL108" s="2">
        <f t="shared" si="144"/>
        <v>304.09037321022601</v>
      </c>
      <c r="BM108" s="2">
        <f t="shared" si="145"/>
        <v>42.629339985413374</v>
      </c>
      <c r="BN108" s="2">
        <f t="shared" si="146"/>
        <v>2.9175921744814368</v>
      </c>
      <c r="BO108" s="2">
        <f t="shared" si="159"/>
        <v>262.32524906580062</v>
      </c>
      <c r="BP108" s="2">
        <f t="shared" si="160"/>
        <v>27.037587190258957</v>
      </c>
      <c r="BQ108" s="2">
        <f t="shared" si="161"/>
        <v>6.3643170403788645</v>
      </c>
      <c r="BR108" s="11">
        <f t="shared" si="162"/>
        <v>4.4819162723941791E-2</v>
      </c>
      <c r="BS108" s="17">
        <f t="shared" si="136"/>
        <v>0.10188501611450494</v>
      </c>
      <c r="BT108" s="17">
        <f t="shared" si="137"/>
        <v>0.10094921443640198</v>
      </c>
      <c r="BU108" s="12">
        <f>(BU$3*temperature!$I218+BU$4*temperature!$I218^2+BU$5*temperature!I218^6)*(K108/K$56)^$BW$1</f>
        <v>0.44648075586074593</v>
      </c>
      <c r="BV108" s="12">
        <f>(BV$3*temperature!$I218+BV$4*temperature!$I218^2+BV$5*temperature!J218^6)*(L108/L$56)^$BW$1</f>
        <v>-1.038746795473068</v>
      </c>
      <c r="BW108" s="12">
        <f>(BW$3*temperature!$I218+BW$4*temperature!$I218^2+BW$5*temperature!K218^6)*(M108/M$56)^$BW$1</f>
        <v>-2.0274550153175399</v>
      </c>
      <c r="BX108" s="12">
        <f>(BX$3*temperature!$M218+BX$4*temperature!$M218^2+BX$5*temperature!$M218^6)*(K108/K$56)^$BW$1</f>
        <v>0.44647134265584787</v>
      </c>
      <c r="BY108" s="12">
        <f>(BY$3*temperature!$M218+BY$4*temperature!$M218^2+BY$5*temperature!$M218^6)*(L108/L$56)^$BW$1</f>
        <v>-1.0387545701340615</v>
      </c>
      <c r="BZ108" s="12">
        <f>(BZ$3*temperature!$M218+BZ$4*temperature!$M218^2+BZ$5*temperature!$M218^6)*(M108/M$56)^$BW$1</f>
        <v>-2.0274620913964245</v>
      </c>
      <c r="CA108" s="18">
        <f t="shared" si="147"/>
        <v>-9.4132048980566374E-6</v>
      </c>
      <c r="CB108" s="18">
        <f t="shared" si="148"/>
        <v>-7.7746609934425948E-6</v>
      </c>
      <c r="CC108" s="18">
        <f t="shared" si="149"/>
        <v>-7.0760788846158107E-6</v>
      </c>
      <c r="CD108" s="18">
        <f t="shared" si="150"/>
        <v>-1.4275513208595573E-2</v>
      </c>
      <c r="CE108" s="18">
        <f t="shared" si="151"/>
        <v>-1.4544608933005881E-3</v>
      </c>
      <c r="CF108" s="18">
        <f t="shared" si="152"/>
        <v>-1.4411018440842033E-3</v>
      </c>
    </row>
    <row r="109" spans="1:84" x14ac:dyDescent="0.3">
      <c r="A109" s="2">
        <f t="shared" si="86"/>
        <v>2063</v>
      </c>
      <c r="B109" s="5">
        <f t="shared" si="87"/>
        <v>1159.4208078643476</v>
      </c>
      <c r="C109" s="5">
        <f t="shared" si="88"/>
        <v>2934.2575499427803</v>
      </c>
      <c r="D109" s="5">
        <f t="shared" si="89"/>
        <v>4280.4156565883004</v>
      </c>
      <c r="E109" s="15">
        <f t="shared" si="90"/>
        <v>2.7100609125653652E-4</v>
      </c>
      <c r="F109" s="15">
        <f t="shared" si="91"/>
        <v>5.3390017221908699E-4</v>
      </c>
      <c r="G109" s="15">
        <f t="shared" si="92"/>
        <v>1.0899382096144919E-3</v>
      </c>
      <c r="H109" s="5">
        <f t="shared" si="93"/>
        <v>114211.70805354737</v>
      </c>
      <c r="I109" s="5">
        <f t="shared" si="94"/>
        <v>35542.054720744782</v>
      </c>
      <c r="J109" s="5">
        <f t="shared" si="95"/>
        <v>13831.336831410992</v>
      </c>
      <c r="K109" s="5">
        <f t="shared" si="96"/>
        <v>98507.554184684035</v>
      </c>
      <c r="L109" s="5">
        <f t="shared" si="97"/>
        <v>12112.793139592628</v>
      </c>
      <c r="M109" s="5">
        <f t="shared" si="98"/>
        <v>3231.3069433156966</v>
      </c>
      <c r="N109" s="15">
        <f t="shared" si="99"/>
        <v>1.3824004848820293E-2</v>
      </c>
      <c r="O109" s="15">
        <f t="shared" si="100"/>
        <v>1.8219381837534021E-2</v>
      </c>
      <c r="P109" s="15">
        <f t="shared" si="101"/>
        <v>1.6673221764530677E-2</v>
      </c>
      <c r="Q109" s="5">
        <f t="shared" si="102"/>
        <v>9067.39781165161</v>
      </c>
      <c r="R109" s="5">
        <f t="shared" si="103"/>
        <v>11125.885349952787</v>
      </c>
      <c r="S109" s="5">
        <f t="shared" si="104"/>
        <v>5410.0140617385314</v>
      </c>
      <c r="T109" s="5">
        <f t="shared" si="105"/>
        <v>79.391140945028368</v>
      </c>
      <c r="U109" s="5">
        <f t="shared" si="106"/>
        <v>313.03438806139019</v>
      </c>
      <c r="V109" s="5">
        <f t="shared" si="107"/>
        <v>391.14180557387476</v>
      </c>
      <c r="W109" s="15">
        <f t="shared" si="108"/>
        <v>-1.0734613539272964E-2</v>
      </c>
      <c r="X109" s="15">
        <f t="shared" si="109"/>
        <v>-1.217998157191269E-2</v>
      </c>
      <c r="Y109" s="15">
        <f t="shared" si="110"/>
        <v>-9.7425357312937999E-3</v>
      </c>
      <c r="Z109" s="5">
        <f t="shared" si="131"/>
        <v>14100.475157940249</v>
      </c>
      <c r="AA109" s="5">
        <f t="shared" si="132"/>
        <v>28723.921701831292</v>
      </c>
      <c r="AB109" s="5">
        <f t="shared" si="133"/>
        <v>20144.079620130542</v>
      </c>
      <c r="AC109" s="16">
        <f t="shared" si="114"/>
        <v>1.8668236427412443</v>
      </c>
      <c r="AD109" s="16">
        <f t="shared" si="115"/>
        <v>2.9210146998433082</v>
      </c>
      <c r="AE109" s="16">
        <f t="shared" si="116"/>
        <v>3.9350994623064603</v>
      </c>
      <c r="AF109" s="15">
        <f t="shared" si="117"/>
        <v>-4.0504037456468023E-3</v>
      </c>
      <c r="AG109" s="15">
        <f t="shared" si="118"/>
        <v>2.9673830763510267E-4</v>
      </c>
      <c r="AH109" s="15">
        <f t="shared" si="119"/>
        <v>9.7937136394747881E-3</v>
      </c>
      <c r="AI109" s="1">
        <f t="shared" si="77"/>
        <v>196956.49506144266</v>
      </c>
      <c r="AJ109" s="1">
        <f t="shared" si="78"/>
        <v>58783.144899017541</v>
      </c>
      <c r="AK109" s="1">
        <f t="shared" si="79"/>
        <v>23024.948972460857</v>
      </c>
      <c r="AL109" s="14">
        <f t="shared" si="120"/>
        <v>35.210966425106044</v>
      </c>
      <c r="AM109" s="14">
        <f t="shared" si="121"/>
        <v>6.7292206209576477</v>
      </c>
      <c r="AN109" s="14">
        <f t="shared" si="122"/>
        <v>2.3562776124953704</v>
      </c>
      <c r="AO109" s="11">
        <f t="shared" si="123"/>
        <v>1.2105356484944244E-2</v>
      </c>
      <c r="AP109" s="11">
        <f t="shared" si="124"/>
        <v>1.5249556425223954E-2</v>
      </c>
      <c r="AQ109" s="11">
        <f t="shared" si="125"/>
        <v>1.3833271779571346E-2</v>
      </c>
      <c r="AR109" s="1">
        <f t="shared" si="134"/>
        <v>114211.70805354737</v>
      </c>
      <c r="AS109" s="1">
        <f t="shared" si="129"/>
        <v>35542.054720744782</v>
      </c>
      <c r="AT109" s="1">
        <f t="shared" si="130"/>
        <v>13831.336831410992</v>
      </c>
      <c r="AU109" s="1">
        <f t="shared" si="83"/>
        <v>22842.341610709474</v>
      </c>
      <c r="AV109" s="1">
        <f t="shared" si="84"/>
        <v>7108.4109441489563</v>
      </c>
      <c r="AW109" s="1">
        <f t="shared" si="85"/>
        <v>2766.2673662821985</v>
      </c>
      <c r="AX109" s="1">
        <f t="shared" si="153"/>
        <v>78806.04334774724</v>
      </c>
      <c r="AY109" s="1">
        <f t="shared" si="139"/>
        <v>9690.2345116741017</v>
      </c>
      <c r="AZ109" s="1">
        <f t="shared" si="140"/>
        <v>2585.0455546525577</v>
      </c>
      <c r="BA109" s="1">
        <f t="shared" si="154"/>
        <v>13072.173915941963</v>
      </c>
      <c r="BB109" s="1">
        <f t="shared" si="155"/>
        <v>26933.18005866243</v>
      </c>
      <c r="BC109" s="1">
        <f t="shared" si="156"/>
        <v>33633.359213542288</v>
      </c>
      <c r="BD109" s="1">
        <f t="shared" si="157"/>
        <v>7079.781189000877</v>
      </c>
      <c r="BE109" s="2">
        <f t="shared" si="164"/>
        <v>0.16431838121402917</v>
      </c>
      <c r="BF109" s="2">
        <f t="shared" si="165"/>
        <v>0.11054004131171606</v>
      </c>
      <c r="BG109" s="2">
        <f t="shared" si="166"/>
        <v>4.6334817249198731E-2</v>
      </c>
      <c r="BH109" s="2">
        <f t="shared" si="141"/>
        <v>0.10204285304185833</v>
      </c>
      <c r="BI109" s="2">
        <f t="shared" si="158"/>
        <v>2.7000530404799016E-3</v>
      </c>
      <c r="BJ109" s="2">
        <f t="shared" si="142"/>
        <v>1.2219100733195894E-3</v>
      </c>
      <c r="BK109" s="2">
        <f t="shared" si="143"/>
        <v>2.1469152895166443E-4</v>
      </c>
      <c r="BL109" s="2">
        <f t="shared" si="144"/>
        <v>308.37766958838341</v>
      </c>
      <c r="BM109" s="2">
        <f t="shared" si="145"/>
        <v>43.429194689754112</v>
      </c>
      <c r="BN109" s="2">
        <f t="shared" si="146"/>
        <v>2.9694708517810957</v>
      </c>
      <c r="BO109" s="2">
        <f t="shared" si="159"/>
        <v>266.19078822290743</v>
      </c>
      <c r="BP109" s="2">
        <f t="shared" si="160"/>
        <v>27.355736712538942</v>
      </c>
      <c r="BQ109" s="2">
        <f t="shared" si="161"/>
        <v>6.3628865302448272</v>
      </c>
      <c r="BR109" s="11">
        <f t="shared" si="162"/>
        <v>4.4626428820254666E-2</v>
      </c>
      <c r="BS109" s="17">
        <f t="shared" si="136"/>
        <v>9.7514497962385302E-2</v>
      </c>
      <c r="BT109" s="17">
        <f t="shared" si="137"/>
        <v>9.6142108987049502E-2</v>
      </c>
      <c r="BU109" s="12">
        <f>(BU$3*temperature!$I219+BU$4*temperature!$I219^2+BU$5*temperature!I219^6)*(K109/K$56)^$BW$1</f>
        <v>0.29534499344820031</v>
      </c>
      <c r="BV109" s="12">
        <f>(BV$3*temperature!$I219+BV$4*temperature!$I219^2+BV$5*temperature!J219^6)*(L109/L$56)^$BW$1</f>
        <v>-1.1571999093990792</v>
      </c>
      <c r="BW109" s="12">
        <f>(BW$3*temperature!$I219+BW$4*temperature!$I219^2+BW$5*temperature!K219^6)*(M109/M$56)^$BW$1</f>
        <v>-2.1309707939089124</v>
      </c>
      <c r="BX109" s="12">
        <f>(BX$3*temperature!$M219+BX$4*temperature!$M219^2+BX$5*temperature!$M219^6)*(K109/K$56)^$BW$1</f>
        <v>0.29533535711026193</v>
      </c>
      <c r="BY109" s="12">
        <f>(BY$3*temperature!$M219+BY$4*temperature!$M219^2+BY$5*temperature!$M219^6)*(L109/L$56)^$BW$1</f>
        <v>-1.1572078217539421</v>
      </c>
      <c r="BZ109" s="12">
        <f>(BZ$3*temperature!$M219+BZ$4*temperature!$M219^2+BZ$5*temperature!$M219^6)*(M109/M$56)^$BW$1</f>
        <v>-2.1309779688250026</v>
      </c>
      <c r="CA109" s="18">
        <f t="shared" si="147"/>
        <v>-9.636337938379036E-6</v>
      </c>
      <c r="CB109" s="18">
        <f t="shared" si="148"/>
        <v>-7.912354862860127E-6</v>
      </c>
      <c r="CC109" s="18">
        <f t="shared" si="149"/>
        <v>-7.1749160901468656E-6</v>
      </c>
      <c r="CD109" s="18">
        <f t="shared" si="150"/>
        <v>-1.4810426460091263E-2</v>
      </c>
      <c r="CE109" s="18">
        <f t="shared" si="151"/>
        <v>-1.4442313008646269E-3</v>
      </c>
      <c r="CF109" s="18">
        <f t="shared" si="152"/>
        <v>-1.423905634870776E-3</v>
      </c>
    </row>
    <row r="110" spans="1:84" x14ac:dyDescent="0.3">
      <c r="A110" s="2">
        <f t="shared" si="86"/>
        <v>2064</v>
      </c>
      <c r="B110" s="5">
        <f t="shared" si="87"/>
        <v>1159.7193074605452</v>
      </c>
      <c r="C110" s="5">
        <f t="shared" si="88"/>
        <v>2935.7458205234675</v>
      </c>
      <c r="D110" s="5">
        <f t="shared" si="89"/>
        <v>4284.8477757365908</v>
      </c>
      <c r="E110" s="15">
        <f t="shared" si="90"/>
        <v>2.5745578669370971E-4</v>
      </c>
      <c r="F110" s="15">
        <f t="shared" si="91"/>
        <v>5.0720516360813262E-4</v>
      </c>
      <c r="G110" s="15">
        <f t="shared" si="92"/>
        <v>1.0354412991337672E-3</v>
      </c>
      <c r="H110" s="5">
        <f t="shared" si="93"/>
        <v>115796.34925148189</v>
      </c>
      <c r="I110" s="5">
        <f t="shared" si="94"/>
        <v>36199.647488929906</v>
      </c>
      <c r="J110" s="5">
        <f t="shared" si="95"/>
        <v>14073.558715304558</v>
      </c>
      <c r="K110" s="5">
        <f t="shared" si="96"/>
        <v>99848.600007395667</v>
      </c>
      <c r="L110" s="5">
        <f t="shared" si="97"/>
        <v>12330.647713389306</v>
      </c>
      <c r="M110" s="5">
        <f t="shared" si="98"/>
        <v>3284.4944445862443</v>
      </c>
      <c r="N110" s="15">
        <f t="shared" si="99"/>
        <v>1.3613634343183634E-2</v>
      </c>
      <c r="O110" s="15">
        <f t="shared" si="100"/>
        <v>1.7985494450869943E-2</v>
      </c>
      <c r="P110" s="15">
        <f t="shared" si="101"/>
        <v>1.6460058485181062E-2</v>
      </c>
      <c r="Q110" s="5">
        <f t="shared" si="102"/>
        <v>9094.5187891641071</v>
      </c>
      <c r="R110" s="5">
        <f t="shared" si="103"/>
        <v>11193.71418235063</v>
      </c>
      <c r="S110" s="5">
        <f t="shared" si="104"/>
        <v>5451.1268733649686</v>
      </c>
      <c r="T110" s="5">
        <f t="shared" si="105"/>
        <v>78.538907728541545</v>
      </c>
      <c r="U110" s="5">
        <f t="shared" si="106"/>
        <v>309.22163498342746</v>
      </c>
      <c r="V110" s="5">
        <f t="shared" si="107"/>
        <v>387.33109255706853</v>
      </c>
      <c r="W110" s="15">
        <f t="shared" si="108"/>
        <v>-1.0734613539272964E-2</v>
      </c>
      <c r="X110" s="15">
        <f t="shared" si="109"/>
        <v>-1.217998157191269E-2</v>
      </c>
      <c r="Y110" s="15">
        <f t="shared" si="110"/>
        <v>-9.7425357312937999E-3</v>
      </c>
      <c r="Z110" s="5">
        <f t="shared" si="131"/>
        <v>14088.481042781541</v>
      </c>
      <c r="AA110" s="5">
        <f t="shared" si="132"/>
        <v>28915.025359299605</v>
      </c>
      <c r="AB110" s="5">
        <f t="shared" si="133"/>
        <v>20501.361229785467</v>
      </c>
      <c r="AC110" s="16">
        <f t="shared" si="114"/>
        <v>1.8592622532662233</v>
      </c>
      <c r="AD110" s="16">
        <f t="shared" si="115"/>
        <v>2.921881476801917</v>
      </c>
      <c r="AE110" s="16">
        <f t="shared" si="116"/>
        <v>3.973638699583141</v>
      </c>
      <c r="AF110" s="15">
        <f t="shared" si="117"/>
        <v>-4.0504037456468023E-3</v>
      </c>
      <c r="AG110" s="15">
        <f t="shared" si="118"/>
        <v>2.9673830763510267E-4</v>
      </c>
      <c r="AH110" s="15">
        <f t="shared" si="119"/>
        <v>9.7937136394747881E-3</v>
      </c>
      <c r="AI110" s="1">
        <f t="shared" si="77"/>
        <v>200103.18716600788</v>
      </c>
      <c r="AJ110" s="1">
        <f t="shared" si="78"/>
        <v>60013.241353264748</v>
      </c>
      <c r="AK110" s="1">
        <f t="shared" si="79"/>
        <v>23488.721441496971</v>
      </c>
      <c r="AL110" s="14">
        <f t="shared" si="120"/>
        <v>35.632945312853799</v>
      </c>
      <c r="AM110" s="14">
        <f t="shared" si="121"/>
        <v>6.8308120742191516</v>
      </c>
      <c r="AN110" s="14">
        <f t="shared" si="122"/>
        <v>2.3885466908111206</v>
      </c>
      <c r="AO110" s="11">
        <f t="shared" si="123"/>
        <v>1.1984302920094801E-2</v>
      </c>
      <c r="AP110" s="11">
        <f t="shared" si="124"/>
        <v>1.5097060860971715E-2</v>
      </c>
      <c r="AQ110" s="11">
        <f t="shared" si="125"/>
        <v>1.3694939061775633E-2</v>
      </c>
      <c r="AR110" s="1">
        <f t="shared" si="134"/>
        <v>115796.34925148189</v>
      </c>
      <c r="AS110" s="1">
        <f t="shared" si="129"/>
        <v>36199.647488929906</v>
      </c>
      <c r="AT110" s="1">
        <f t="shared" si="130"/>
        <v>14073.558715304558</v>
      </c>
      <c r="AU110" s="1">
        <f t="shared" si="83"/>
        <v>23159.269850296379</v>
      </c>
      <c r="AV110" s="1">
        <f t="shared" si="84"/>
        <v>7239.9294977859818</v>
      </c>
      <c r="AW110" s="1">
        <f t="shared" si="85"/>
        <v>2814.7117430609119</v>
      </c>
      <c r="AX110" s="1">
        <f t="shared" si="153"/>
        <v>79878.880005916537</v>
      </c>
      <c r="AY110" s="1">
        <f t="shared" si="139"/>
        <v>9864.5181707114443</v>
      </c>
      <c r="AZ110" s="1">
        <f t="shared" si="140"/>
        <v>2627.5955556689951</v>
      </c>
      <c r="BA110" s="1">
        <f t="shared" si="154"/>
        <v>13091.22091684509</v>
      </c>
      <c r="BB110" s="1">
        <f t="shared" si="155"/>
        <v>26999.172339810477</v>
      </c>
      <c r="BC110" s="1">
        <f t="shared" si="156"/>
        <v>33738.139265164624</v>
      </c>
      <c r="BD110" s="1">
        <f t="shared" si="157"/>
        <v>6760.0293524445378</v>
      </c>
      <c r="BE110" s="2">
        <f t="shared" si="164"/>
        <v>0.16431838121402917</v>
      </c>
      <c r="BF110" s="2">
        <f t="shared" si="165"/>
        <v>0.11054004131171606</v>
      </c>
      <c r="BG110" s="2">
        <f t="shared" si="166"/>
        <v>4.6334817249198731E-2</v>
      </c>
      <c r="BH110" s="2">
        <f t="shared" si="141"/>
        <v>0.10174324525574481</v>
      </c>
      <c r="BI110" s="2">
        <f t="shared" si="158"/>
        <v>2.7000530404799016E-3</v>
      </c>
      <c r="BJ110" s="2">
        <f t="shared" si="142"/>
        <v>1.2219100733195894E-3</v>
      </c>
      <c r="BK110" s="2">
        <f t="shared" si="143"/>
        <v>2.1469152895166443E-4</v>
      </c>
      <c r="BL110" s="2">
        <f t="shared" si="144"/>
        <v>312.65628487293628</v>
      </c>
      <c r="BM110" s="2">
        <f t="shared" si="145"/>
        <v>44.232713917341634</v>
      </c>
      <c r="BN110" s="2">
        <f t="shared" si="146"/>
        <v>3.0214738383797579</v>
      </c>
      <c r="BO110" s="2">
        <f t="shared" si="159"/>
        <v>270.11384125397808</v>
      </c>
      <c r="BP110" s="2">
        <f t="shared" si="160"/>
        <v>27.677724499099643</v>
      </c>
      <c r="BQ110" s="2">
        <f t="shared" si="161"/>
        <v>6.3614875501252612</v>
      </c>
      <c r="BR110" s="11">
        <f t="shared" si="162"/>
        <v>4.4434190096659582E-2</v>
      </c>
      <c r="BS110" s="17">
        <f t="shared" si="136"/>
        <v>9.3348679750054731E-2</v>
      </c>
      <c r="BT110" s="17">
        <f t="shared" si="137"/>
        <v>9.1563913320999515E-2</v>
      </c>
      <c r="BU110" s="12">
        <f>(BU$3*temperature!$I220+BU$4*temperature!$I220^2+BU$5*temperature!I220^6)*(K110/K$56)^$BW$1</f>
        <v>0.14013365618406429</v>
      </c>
      <c r="BV110" s="12">
        <f>(BV$3*temperature!$I220+BV$4*temperature!$I220^2+BV$5*temperature!J220^6)*(L110/L$56)^$BW$1</f>
        <v>-1.2782516519632339</v>
      </c>
      <c r="BW110" s="12">
        <f>(BW$3*temperature!$I220+BW$4*temperature!$I220^2+BW$5*temperature!K220^6)*(M110/M$56)^$BW$1</f>
        <v>-2.2365439990324352</v>
      </c>
      <c r="BX110" s="12">
        <f>(BX$3*temperature!$M220+BX$4*temperature!$M220^2+BX$5*temperature!$M220^6)*(K110/K$56)^$BW$1</f>
        <v>0.14012380143466976</v>
      </c>
      <c r="BY110" s="12">
        <f>(BY$3*temperature!$M220+BY$4*temperature!$M220^2+BY$5*temperature!$M220^6)*(L110/L$56)^$BW$1</f>
        <v>-1.2782596982275838</v>
      </c>
      <c r="BZ110" s="12">
        <f>(BZ$3*temperature!$M220+BZ$4*temperature!$M220^2+BZ$5*temperature!$M220^6)*(M110/M$56)^$BW$1</f>
        <v>-2.2365512697231904</v>
      </c>
      <c r="CA110" s="18">
        <f t="shared" si="147"/>
        <v>-9.8547493945222442E-6</v>
      </c>
      <c r="CB110" s="18">
        <f t="shared" si="148"/>
        <v>-8.0462643499146225E-6</v>
      </c>
      <c r="CC110" s="18">
        <f t="shared" si="149"/>
        <v>-7.2706907552344546E-6</v>
      </c>
      <c r="CD110" s="18">
        <f t="shared" si="150"/>
        <v>-1.5347404289881947E-2</v>
      </c>
      <c r="CE110" s="18">
        <f t="shared" si="151"/>
        <v>-1.4326599280508061E-3</v>
      </c>
      <c r="CF110" s="18">
        <f t="shared" si="152"/>
        <v>-1.4052683961010867E-3</v>
      </c>
    </row>
    <row r="111" spans="1:84" x14ac:dyDescent="0.3">
      <c r="A111" s="2">
        <f t="shared" si="86"/>
        <v>2065</v>
      </c>
      <c r="B111" s="5">
        <f t="shared" si="87"/>
        <v>1160.002955084859</v>
      </c>
      <c r="C111" s="5">
        <f t="shared" si="88"/>
        <v>2937.1603946907176</v>
      </c>
      <c r="D111" s="5">
        <f t="shared" si="89"/>
        <v>4289.0626486667152</v>
      </c>
      <c r="E111" s="15">
        <f t="shared" si="90"/>
        <v>2.4458299735902422E-4</v>
      </c>
      <c r="F111" s="15">
        <f t="shared" si="91"/>
        <v>4.8184490542772595E-4</v>
      </c>
      <c r="G111" s="15">
        <f t="shared" si="92"/>
        <v>9.8366923417707894E-4</v>
      </c>
      <c r="H111" s="5">
        <f t="shared" si="93"/>
        <v>117377.26146514001</v>
      </c>
      <c r="I111" s="5">
        <f t="shared" si="94"/>
        <v>36860.07764418966</v>
      </c>
      <c r="J111" s="5">
        <f t="shared" si="95"/>
        <v>14316.308712729102</v>
      </c>
      <c r="K111" s="5">
        <f t="shared" si="96"/>
        <v>101187.03659384504</v>
      </c>
      <c r="L111" s="5">
        <f t="shared" si="97"/>
        <v>12549.562397347736</v>
      </c>
      <c r="M111" s="5">
        <f t="shared" si="98"/>
        <v>3337.8642107686223</v>
      </c>
      <c r="N111" s="15">
        <f t="shared" si="99"/>
        <v>1.3404660519529044E-2</v>
      </c>
      <c r="O111" s="15">
        <f t="shared" si="100"/>
        <v>1.7753705161872357E-2</v>
      </c>
      <c r="P111" s="15">
        <f t="shared" si="101"/>
        <v>1.6249004856849769E-2</v>
      </c>
      <c r="Q111" s="5">
        <f t="shared" si="102"/>
        <v>9119.722920019527</v>
      </c>
      <c r="R111" s="5">
        <f t="shared" si="103"/>
        <v>11259.106855072037</v>
      </c>
      <c r="S111" s="5">
        <f t="shared" si="104"/>
        <v>5491.1276585093337</v>
      </c>
      <c r="T111" s="5">
        <f t="shared" si="105"/>
        <v>77.695822906279034</v>
      </c>
      <c r="U111" s="5">
        <f t="shared" si="106"/>
        <v>305.4553211676926</v>
      </c>
      <c r="V111" s="5">
        <f t="shared" si="107"/>
        <v>383.55750554799022</v>
      </c>
      <c r="W111" s="15">
        <f t="shared" si="108"/>
        <v>-1.0734613539272964E-2</v>
      </c>
      <c r="X111" s="15">
        <f t="shared" si="109"/>
        <v>-1.217998157191269E-2</v>
      </c>
      <c r="Y111" s="15">
        <f t="shared" si="110"/>
        <v>-9.7425357312937999E-3</v>
      </c>
      <c r="Z111" s="5">
        <f t="shared" si="131"/>
        <v>14073.385579188112</v>
      </c>
      <c r="AA111" s="5">
        <f t="shared" si="132"/>
        <v>29099.937984439177</v>
      </c>
      <c r="AB111" s="5">
        <f t="shared" si="133"/>
        <v>20859.469388450951</v>
      </c>
      <c r="AC111" s="16">
        <f t="shared" si="114"/>
        <v>1.8517314904714541</v>
      </c>
      <c r="AD111" s="16">
        <f t="shared" si="115"/>
        <v>2.9227485109664535</v>
      </c>
      <c r="AE111" s="16">
        <f t="shared" si="116"/>
        <v>4.0125553791135928</v>
      </c>
      <c r="AF111" s="15">
        <f t="shared" si="117"/>
        <v>-4.0504037456468023E-3</v>
      </c>
      <c r="AG111" s="15">
        <f t="shared" si="118"/>
        <v>2.9673830763510267E-4</v>
      </c>
      <c r="AH111" s="15">
        <f t="shared" si="119"/>
        <v>9.7937136394747881E-3</v>
      </c>
      <c r="AI111" s="1">
        <f t="shared" si="77"/>
        <v>203252.13829970348</v>
      </c>
      <c r="AJ111" s="1">
        <f t="shared" si="78"/>
        <v>61251.846715724256</v>
      </c>
      <c r="AK111" s="1">
        <f t="shared" si="79"/>
        <v>23954.561040408185</v>
      </c>
      <c r="AL111" s="14">
        <f t="shared" si="120"/>
        <v>36.055710963312571</v>
      </c>
      <c r="AM111" s="14">
        <f t="shared" si="121"/>
        <v>6.9329060079773548</v>
      </c>
      <c r="AN111" s="14">
        <f t="shared" si="122"/>
        <v>2.4209305821742162</v>
      </c>
      <c r="AO111" s="11">
        <f t="shared" si="123"/>
        <v>1.1864459890893853E-2</v>
      </c>
      <c r="AP111" s="11">
        <f t="shared" si="124"/>
        <v>1.4946090252361998E-2</v>
      </c>
      <c r="AQ111" s="11">
        <f t="shared" si="125"/>
        <v>1.3557989671157877E-2</v>
      </c>
      <c r="AR111" s="1">
        <f t="shared" si="134"/>
        <v>117377.26146514001</v>
      </c>
      <c r="AS111" s="1">
        <f t="shared" si="129"/>
        <v>36860.07764418966</v>
      </c>
      <c r="AT111" s="1">
        <f t="shared" si="130"/>
        <v>14316.308712729102</v>
      </c>
      <c r="AU111" s="1">
        <f t="shared" si="83"/>
        <v>23475.452293028004</v>
      </c>
      <c r="AV111" s="1">
        <f t="shared" si="84"/>
        <v>7372.0155288379319</v>
      </c>
      <c r="AW111" s="1">
        <f t="shared" si="85"/>
        <v>2863.2617425458207</v>
      </c>
      <c r="AX111" s="1">
        <f t="shared" si="153"/>
        <v>80949.629275076019</v>
      </c>
      <c r="AY111" s="1">
        <f t="shared" si="139"/>
        <v>10039.649917878189</v>
      </c>
      <c r="AZ111" s="1">
        <f t="shared" si="140"/>
        <v>2670.2913686148977</v>
      </c>
      <c r="BA111" s="1">
        <f t="shared" si="154"/>
        <v>13109.868957259179</v>
      </c>
      <c r="BB111" s="1">
        <f t="shared" si="155"/>
        <v>27063.869752097467</v>
      </c>
      <c r="BC111" s="1">
        <f t="shared" si="156"/>
        <v>33840.459273535082</v>
      </c>
      <c r="BD111" s="1">
        <f t="shared" si="157"/>
        <v>6454.3139129798046</v>
      </c>
      <c r="BE111" s="2">
        <f t="shared" si="164"/>
        <v>0.16431838121402917</v>
      </c>
      <c r="BF111" s="2">
        <f t="shared" si="165"/>
        <v>0.11054004131171606</v>
      </c>
      <c r="BG111" s="2">
        <f t="shared" si="166"/>
        <v>4.6334817249198731E-2</v>
      </c>
      <c r="BH111" s="2">
        <f t="shared" si="141"/>
        <v>0.10144402088523362</v>
      </c>
      <c r="BI111" s="2">
        <f t="shared" si="158"/>
        <v>2.7000530404799016E-3</v>
      </c>
      <c r="BJ111" s="2">
        <f t="shared" si="142"/>
        <v>1.2219100733195894E-3</v>
      </c>
      <c r="BK111" s="2">
        <f t="shared" si="143"/>
        <v>2.1469152895166443E-4</v>
      </c>
      <c r="BL111" s="2">
        <f t="shared" si="144"/>
        <v>316.92483170215564</v>
      </c>
      <c r="BM111" s="2">
        <f t="shared" si="145"/>
        <v>45.039700176777544</v>
      </c>
      <c r="BN111" s="2">
        <f t="shared" si="146"/>
        <v>3.0735902064798459</v>
      </c>
      <c r="BO111" s="2">
        <f t="shared" si="159"/>
        <v>274.09526281735435</v>
      </c>
      <c r="BP111" s="2">
        <f t="shared" si="160"/>
        <v>28.003595799555193</v>
      </c>
      <c r="BQ111" s="2">
        <f t="shared" si="161"/>
        <v>6.3601190954040385</v>
      </c>
      <c r="BR111" s="11">
        <f t="shared" si="162"/>
        <v>4.4242501286007235E-2</v>
      </c>
      <c r="BS111" s="17">
        <f t="shared" si="136"/>
        <v>8.9377273010773001E-2</v>
      </c>
      <c r="BT111" s="17">
        <f t="shared" si="137"/>
        <v>8.7203726972380491E-2</v>
      </c>
      <c r="BU111" s="12">
        <f>(BU$3*temperature!$I221+BU$4*temperature!$I221^2+BU$5*temperature!I221^6)*(K111/K$56)^$BW$1</f>
        <v>-1.9151581087714767E-2</v>
      </c>
      <c r="BV111" s="12">
        <f>(BV$3*temperature!$I221+BV$4*temperature!$I221^2+BV$5*temperature!J221^6)*(L111/L$56)^$BW$1</f>
        <v>-1.4018914648535541</v>
      </c>
      <c r="BW111" s="12">
        <f>(BW$3*temperature!$I221+BW$4*temperature!$I221^2+BW$5*temperature!K221^6)*(M111/M$56)^$BW$1</f>
        <v>-2.3441649932793154</v>
      </c>
      <c r="BX111" s="12">
        <f>(BX$3*temperature!$M221+BX$4*temperature!$M221^2+BX$5*temperature!$M221^6)*(K111/K$56)^$BW$1</f>
        <v>-1.916164948114164E-2</v>
      </c>
      <c r="BY111" s="12">
        <f>(BY$3*temperature!$M221+BY$4*temperature!$M221^2+BY$5*temperature!$M221^6)*(L111/L$56)^$BW$1</f>
        <v>-1.4018996412503779</v>
      </c>
      <c r="BZ111" s="12">
        <f>(BZ$3*temperature!$M221+BZ$4*temperature!$M221^2+BZ$5*temperature!$M221^6)*(M111/M$56)^$BW$1</f>
        <v>-2.3441723567074284</v>
      </c>
      <c r="CA111" s="18">
        <f t="shared" si="147"/>
        <v>-1.0068393426872907E-5</v>
      </c>
      <c r="CB111" s="18">
        <f t="shared" si="148"/>
        <v>-8.1763968238224294E-6</v>
      </c>
      <c r="CC111" s="18">
        <f t="shared" si="149"/>
        <v>-7.3634281130274815E-6</v>
      </c>
      <c r="CD111" s="18">
        <f t="shared" si="150"/>
        <v>-1.5886001796258483E-2</v>
      </c>
      <c r="CE111" s="18">
        <f t="shared" si="151"/>
        <v>-1.4198475195938247E-3</v>
      </c>
      <c r="CF111" s="18">
        <f t="shared" si="152"/>
        <v>-1.3853185633236709E-3</v>
      </c>
    </row>
    <row r="112" spans="1:84" x14ac:dyDescent="0.3">
      <c r="A112" s="2">
        <f t="shared" si="86"/>
        <v>2066</v>
      </c>
      <c r="B112" s="5">
        <f t="shared" si="87"/>
        <v>1160.272486234574</v>
      </c>
      <c r="C112" s="5">
        <f t="shared" si="88"/>
        <v>2938.5048876746932</v>
      </c>
      <c r="D112" s="5">
        <f t="shared" si="89"/>
        <v>4293.0707166891189</v>
      </c>
      <c r="E112" s="15">
        <f t="shared" si="90"/>
        <v>2.3235384749107301E-4</v>
      </c>
      <c r="F112" s="15">
        <f t="shared" si="91"/>
        <v>4.577526601563396E-4</v>
      </c>
      <c r="G112" s="15">
        <f t="shared" si="92"/>
        <v>9.3448577246822489E-4</v>
      </c>
      <c r="H112" s="5">
        <f t="shared" si="93"/>
        <v>118953.9321670959</v>
      </c>
      <c r="I112" s="5">
        <f t="shared" si="94"/>
        <v>37523.182349733972</v>
      </c>
      <c r="J112" s="5">
        <f t="shared" si="95"/>
        <v>14559.535961318601</v>
      </c>
      <c r="K112" s="5">
        <f t="shared" si="96"/>
        <v>102522.41053576686</v>
      </c>
      <c r="L112" s="5">
        <f t="shared" si="97"/>
        <v>12769.481006181662</v>
      </c>
      <c r="M112" s="5">
        <f t="shared" si="98"/>
        <v>3391.4037112687342</v>
      </c>
      <c r="N112" s="15">
        <f t="shared" si="99"/>
        <v>1.3197085188707325E-2</v>
      </c>
      <c r="O112" s="15">
        <f t="shared" si="100"/>
        <v>1.7524006166175443E-2</v>
      </c>
      <c r="P112" s="15">
        <f t="shared" si="101"/>
        <v>1.6040047503245614E-2</v>
      </c>
      <c r="Q112" s="5">
        <f t="shared" si="102"/>
        <v>9143.0119485590494</v>
      </c>
      <c r="R112" s="5">
        <f t="shared" si="103"/>
        <v>11322.052960468956</v>
      </c>
      <c r="S112" s="5">
        <f t="shared" si="104"/>
        <v>5530.012890737029</v>
      </c>
      <c r="T112" s="5">
        <f t="shared" si="105"/>
        <v>76.861788273764333</v>
      </c>
      <c r="U112" s="5">
        <f t="shared" si="106"/>
        <v>301.73488098482744</v>
      </c>
      <c r="V112" s="5">
        <f t="shared" si="107"/>
        <v>379.820682845183</v>
      </c>
      <c r="W112" s="15">
        <f t="shared" si="108"/>
        <v>-1.0734613539272964E-2</v>
      </c>
      <c r="X112" s="15">
        <f t="shared" si="109"/>
        <v>-1.217998157191269E-2</v>
      </c>
      <c r="Y112" s="15">
        <f t="shared" si="110"/>
        <v>-9.7425357312937999E-3</v>
      </c>
      <c r="Z112" s="5">
        <f t="shared" si="131"/>
        <v>14055.227043484829</v>
      </c>
      <c r="AA112" s="5">
        <f t="shared" si="132"/>
        <v>29278.622719727151</v>
      </c>
      <c r="AB112" s="5">
        <f t="shared" si="133"/>
        <v>21218.328544999433</v>
      </c>
      <c r="AC112" s="16">
        <f t="shared" si="114"/>
        <v>1.8442312303065165</v>
      </c>
      <c r="AD112" s="16">
        <f t="shared" si="115"/>
        <v>2.9236158024132406</v>
      </c>
      <c r="AE112" s="16">
        <f t="shared" si="116"/>
        <v>4.0518531974591658</v>
      </c>
      <c r="AF112" s="15">
        <f t="shared" si="117"/>
        <v>-4.0504037456468023E-3</v>
      </c>
      <c r="AG112" s="15">
        <f t="shared" si="118"/>
        <v>2.9673830763510267E-4</v>
      </c>
      <c r="AH112" s="15">
        <f t="shared" si="119"/>
        <v>9.7937136394747881E-3</v>
      </c>
      <c r="AI112" s="1">
        <f t="shared" si="77"/>
        <v>206402.37676276115</v>
      </c>
      <c r="AJ112" s="1">
        <f t="shared" si="78"/>
        <v>62498.677572989764</v>
      </c>
      <c r="AK112" s="1">
        <f t="shared" si="79"/>
        <v>24422.366678913186</v>
      </c>
      <c r="AL112" s="14">
        <f t="shared" si="120"/>
        <v>36.479214684508833</v>
      </c>
      <c r="AM112" s="14">
        <f t="shared" si="121"/>
        <v>7.0354896484946625</v>
      </c>
      <c r="AN112" s="14">
        <f t="shared" si="122"/>
        <v>2.4534253044836469</v>
      </c>
      <c r="AO112" s="11">
        <f t="shared" si="123"/>
        <v>1.1745815291984913E-2</v>
      </c>
      <c r="AP112" s="11">
        <f t="shared" si="124"/>
        <v>1.4796629349838377E-2</v>
      </c>
      <c r="AQ112" s="11">
        <f t="shared" si="125"/>
        <v>1.3422409774446298E-2</v>
      </c>
      <c r="AR112" s="1">
        <f t="shared" si="134"/>
        <v>118953.9321670959</v>
      </c>
      <c r="AS112" s="1">
        <f t="shared" si="129"/>
        <v>37523.182349733972</v>
      </c>
      <c r="AT112" s="1">
        <f t="shared" si="130"/>
        <v>14559.535961318601</v>
      </c>
      <c r="AU112" s="1">
        <f t="shared" si="83"/>
        <v>23790.786433419184</v>
      </c>
      <c r="AV112" s="1">
        <f t="shared" si="84"/>
        <v>7504.6364699467949</v>
      </c>
      <c r="AW112" s="1">
        <f t="shared" si="85"/>
        <v>2911.9071922637204</v>
      </c>
      <c r="AX112" s="1">
        <f t="shared" si="153"/>
        <v>82017.928428613493</v>
      </c>
      <c r="AY112" s="1">
        <f t="shared" si="139"/>
        <v>10215.584804945327</v>
      </c>
      <c r="AZ112" s="1">
        <f t="shared" si="140"/>
        <v>2713.1229690149871</v>
      </c>
      <c r="BA112" s="1">
        <f t="shared" si="154"/>
        <v>13128.127142526628</v>
      </c>
      <c r="BB112" s="1">
        <f t="shared" si="155"/>
        <v>27127.30669717304</v>
      </c>
      <c r="BC112" s="1">
        <f t="shared" si="156"/>
        <v>33940.397327619052</v>
      </c>
      <c r="BD112" s="1">
        <f t="shared" si="157"/>
        <v>6162.0504796225714</v>
      </c>
      <c r="BE112" s="2">
        <f t="shared" si="164"/>
        <v>0.16431838121402917</v>
      </c>
      <c r="BF112" s="2">
        <f t="shared" si="165"/>
        <v>0.11054004131171606</v>
      </c>
      <c r="BG112" s="2">
        <f t="shared" si="166"/>
        <v>4.6334817249198731E-2</v>
      </c>
      <c r="BH112" s="2">
        <f t="shared" si="141"/>
        <v>0.10114514903992514</v>
      </c>
      <c r="BI112" s="2">
        <f t="shared" si="158"/>
        <v>2.7000530404799016E-3</v>
      </c>
      <c r="BJ112" s="2">
        <f t="shared" si="142"/>
        <v>1.2219100733195894E-3</v>
      </c>
      <c r="BK112" s="2">
        <f t="shared" si="143"/>
        <v>2.1469152895166443E-4</v>
      </c>
      <c r="BL112" s="2">
        <f t="shared" si="144"/>
        <v>321.18192622480728</v>
      </c>
      <c r="BM112" s="2">
        <f t="shared" si="145"/>
        <v>45.84995449614776</v>
      </c>
      <c r="BN112" s="2">
        <f t="shared" si="146"/>
        <v>3.1258090363622317</v>
      </c>
      <c r="BO112" s="2">
        <f t="shared" si="159"/>
        <v>278.13592071145018</v>
      </c>
      <c r="BP112" s="2">
        <f t="shared" si="160"/>
        <v>28.333396463297177</v>
      </c>
      <c r="BQ112" s="2">
        <f t="shared" si="161"/>
        <v>6.3587802080651823</v>
      </c>
      <c r="BR112" s="11">
        <f t="shared" si="162"/>
        <v>4.4051414622243906E-2</v>
      </c>
      <c r="BS112" s="17">
        <f t="shared" si="136"/>
        <v>8.5590533712909547E-2</v>
      </c>
      <c r="BT112" s="17">
        <f t="shared" si="137"/>
        <v>8.3051168545124274E-2</v>
      </c>
      <c r="BU112" s="12">
        <f>(BU$3*temperature!$I222+BU$4*temperature!$I222^2+BU$5*temperature!I222^6)*(K112/K$56)^$BW$1</f>
        <v>-0.18250651386512787</v>
      </c>
      <c r="BV112" s="12">
        <f>(BV$3*temperature!$I222+BV$4*temperature!$I222^2+BV$5*temperature!J222^6)*(L112/L$56)^$BW$1</f>
        <v>-1.5281071128226358</v>
      </c>
      <c r="BW112" s="12">
        <f>(BW$3*temperature!$I222+BW$4*temperature!$I222^2+BW$5*temperature!K222^6)*(M112/M$56)^$BW$1</f>
        <v>-2.4538228153072605</v>
      </c>
      <c r="BX112" s="12">
        <f>(BX$3*temperature!$M222+BX$4*temperature!$M222^2+BX$5*temperature!$M222^6)*(K112/K$56)^$BW$1</f>
        <v>-0.1825167910999646</v>
      </c>
      <c r="BY112" s="12">
        <f>(BY$3*temperature!$M222+BY$4*temperature!$M222^2+BY$5*temperature!$M222^6)*(L112/L$56)^$BW$1</f>
        <v>-1.5281154155877674</v>
      </c>
      <c r="BZ112" s="12">
        <f>(BZ$3*temperature!$M222+BZ$4*temperature!$M222^2+BZ$5*temperature!$M222^6)*(M112/M$56)^$BW$1</f>
        <v>-2.4538302684633524</v>
      </c>
      <c r="CA112" s="18">
        <f t="shared" si="147"/>
        <v>-1.0277234836736371E-5</v>
      </c>
      <c r="CB112" s="18">
        <f t="shared" si="148"/>
        <v>-8.3027651316402995E-6</v>
      </c>
      <c r="CC112" s="18">
        <f t="shared" si="149"/>
        <v>-7.4531560918522644E-6</v>
      </c>
      <c r="CD112" s="18">
        <f t="shared" si="150"/>
        <v>-1.6425781598206492E-2</v>
      </c>
      <c r="CE112" s="18">
        <f t="shared" si="151"/>
        <v>-1.405891413642182E-3</v>
      </c>
      <c r="CF112" s="18">
        <f t="shared" si="152"/>
        <v>-1.3641803559980481E-3</v>
      </c>
    </row>
    <row r="113" spans="1:84" x14ac:dyDescent="0.3">
      <c r="A113" s="2">
        <f t="shared" si="86"/>
        <v>2067</v>
      </c>
      <c r="B113" s="5">
        <f t="shared" si="87"/>
        <v>1160.5286003220729</v>
      </c>
      <c r="C113" s="5">
        <f t="shared" si="88"/>
        <v>2939.7827406824481</v>
      </c>
      <c r="D113" s="5">
        <f t="shared" si="89"/>
        <v>4296.8819395188175</v>
      </c>
      <c r="E113" s="15">
        <f t="shared" si="90"/>
        <v>2.2073615511651934E-4</v>
      </c>
      <c r="F113" s="15">
        <f t="shared" si="91"/>
        <v>4.3486502714852262E-4</v>
      </c>
      <c r="G113" s="15">
        <f t="shared" si="92"/>
        <v>8.8776148384481365E-4</v>
      </c>
      <c r="H113" s="5">
        <f t="shared" si="93"/>
        <v>120525.85058615418</v>
      </c>
      <c r="I113" s="5">
        <f t="shared" si="94"/>
        <v>38188.797691358086</v>
      </c>
      <c r="J113" s="5">
        <f t="shared" si="95"/>
        <v>14803.189659705829</v>
      </c>
      <c r="K113" s="5">
        <f t="shared" si="96"/>
        <v>103854.26998757767</v>
      </c>
      <c r="L113" s="5">
        <f t="shared" si="97"/>
        <v>12990.346926961292</v>
      </c>
      <c r="M113" s="5">
        <f t="shared" si="98"/>
        <v>3445.1003932780968</v>
      </c>
      <c r="N113" s="15">
        <f t="shared" si="99"/>
        <v>1.2990910424859559E-2</v>
      </c>
      <c r="O113" s="15">
        <f t="shared" si="100"/>
        <v>1.7296389780658172E-2</v>
      </c>
      <c r="P113" s="15">
        <f t="shared" si="101"/>
        <v>1.5833173099074838E-2</v>
      </c>
      <c r="Q113" s="5">
        <f t="shared" si="102"/>
        <v>9164.3887484622501</v>
      </c>
      <c r="R113" s="5">
        <f t="shared" si="103"/>
        <v>11382.543710165441</v>
      </c>
      <c r="S113" s="5">
        <f t="shared" si="104"/>
        <v>5567.7796364698461</v>
      </c>
      <c r="T113" s="5">
        <f t="shared" si="105"/>
        <v>76.03670668070805</v>
      </c>
      <c r="U113" s="5">
        <f t="shared" si="106"/>
        <v>298.05975569482899</v>
      </c>
      <c r="V113" s="5">
        <f t="shared" si="107"/>
        <v>376.1202662710794</v>
      </c>
      <c r="W113" s="15">
        <f t="shared" si="108"/>
        <v>-1.0734613539272964E-2</v>
      </c>
      <c r="X113" s="15">
        <f t="shared" si="109"/>
        <v>-1.217998157191269E-2</v>
      </c>
      <c r="Y113" s="15">
        <f t="shared" si="110"/>
        <v>-9.7425357312937999E-3</v>
      </c>
      <c r="Z113" s="5">
        <f t="shared" si="131"/>
        <v>14034.045139959053</v>
      </c>
      <c r="AA113" s="5">
        <f t="shared" si="132"/>
        <v>29451.046900424943</v>
      </c>
      <c r="AB113" s="5">
        <f t="shared" si="133"/>
        <v>21577.863217428945</v>
      </c>
      <c r="AC113" s="16">
        <f t="shared" si="114"/>
        <v>1.8367613492234443</v>
      </c>
      <c r="AD113" s="16">
        <f t="shared" si="115"/>
        <v>2.9244833512186239</v>
      </c>
      <c r="AE113" s="16">
        <f t="shared" si="116"/>
        <v>4.0915358873842713</v>
      </c>
      <c r="AF113" s="15">
        <f t="shared" si="117"/>
        <v>-4.0504037456468023E-3</v>
      </c>
      <c r="AG113" s="15">
        <f t="shared" si="118"/>
        <v>2.9673830763510267E-4</v>
      </c>
      <c r="AH113" s="15">
        <f t="shared" si="119"/>
        <v>9.7937136394747881E-3</v>
      </c>
      <c r="AI113" s="1">
        <f t="shared" si="77"/>
        <v>209552.92551990424</v>
      </c>
      <c r="AJ113" s="1">
        <f t="shared" si="78"/>
        <v>63753.446285637583</v>
      </c>
      <c r="AK113" s="1">
        <f t="shared" si="79"/>
        <v>24892.037203285588</v>
      </c>
      <c r="AL113" s="14">
        <f t="shared" si="120"/>
        <v>36.903408021012922</v>
      </c>
      <c r="AM113" s="14">
        <f t="shared" si="121"/>
        <v>7.1385501657918295</v>
      </c>
      <c r="AN113" s="14">
        <f t="shared" si="122"/>
        <v>2.4860268754735442</v>
      </c>
      <c r="AO113" s="11">
        <f t="shared" si="123"/>
        <v>1.1628357139065064E-2</v>
      </c>
      <c r="AP113" s="11">
        <f t="shared" si="124"/>
        <v>1.4648663056339993E-2</v>
      </c>
      <c r="AQ113" s="11">
        <f t="shared" si="125"/>
        <v>1.3288185676701836E-2</v>
      </c>
      <c r="AR113" s="1">
        <f t="shared" si="134"/>
        <v>120525.85058615418</v>
      </c>
      <c r="AS113" s="1">
        <f t="shared" si="129"/>
        <v>38188.797691358086</v>
      </c>
      <c r="AT113" s="1">
        <f t="shared" si="130"/>
        <v>14803.189659705829</v>
      </c>
      <c r="AU113" s="1">
        <f t="shared" si="83"/>
        <v>24105.170117230839</v>
      </c>
      <c r="AV113" s="1">
        <f t="shared" si="84"/>
        <v>7637.7595382716172</v>
      </c>
      <c r="AW113" s="1">
        <f t="shared" si="85"/>
        <v>2960.6379319411662</v>
      </c>
      <c r="AX113" s="1">
        <f t="shared" si="153"/>
        <v>83083.415990062131</v>
      </c>
      <c r="AY113" s="1">
        <f t="shared" si="139"/>
        <v>10392.277541569036</v>
      </c>
      <c r="AZ113" s="1">
        <f t="shared" si="140"/>
        <v>2756.0803146224771</v>
      </c>
      <c r="BA113" s="1">
        <f t="shared" si="154"/>
        <v>13146.004230280745</v>
      </c>
      <c r="BB113" s="1">
        <f t="shared" si="155"/>
        <v>27189.516307823382</v>
      </c>
      <c r="BC113" s="1">
        <f t="shared" si="156"/>
        <v>34038.028607740998</v>
      </c>
      <c r="BD113" s="1">
        <f t="shared" si="157"/>
        <v>5882.676348010159</v>
      </c>
      <c r="BE113" s="2">
        <f t="shared" si="164"/>
        <v>0.16431838121402917</v>
      </c>
      <c r="BF113" s="2">
        <f t="shared" si="165"/>
        <v>0.11054004131171606</v>
      </c>
      <c r="BG113" s="2">
        <f t="shared" si="166"/>
        <v>4.6334817249198731E-2</v>
      </c>
      <c r="BH113" s="2">
        <f t="shared" si="141"/>
        <v>0.10084660069831081</v>
      </c>
      <c r="BI113" s="2">
        <f t="shared" si="158"/>
        <v>2.7000530404799016E-3</v>
      </c>
      <c r="BJ113" s="2">
        <f t="shared" si="142"/>
        <v>1.2219100733195894E-3</v>
      </c>
      <c r="BK113" s="2">
        <f t="shared" si="143"/>
        <v>2.1469152895166443E-4</v>
      </c>
      <c r="BL113" s="2">
        <f t="shared" si="144"/>
        <v>325.42618933157189</v>
      </c>
      <c r="BM113" s="2">
        <f t="shared" si="145"/>
        <v>46.663276587034325</v>
      </c>
      <c r="BN113" s="2">
        <f t="shared" si="146"/>
        <v>3.1781194214037138</v>
      </c>
      <c r="BO113" s="2">
        <f t="shared" si="159"/>
        <v>282.23669605239115</v>
      </c>
      <c r="BP113" s="2">
        <f t="shared" si="160"/>
        <v>28.667172944446879</v>
      </c>
      <c r="BQ113" s="2">
        <f t="shared" si="161"/>
        <v>6.3574699744474978</v>
      </c>
      <c r="BR113" s="11">
        <f t="shared" si="162"/>
        <v>4.38609799169076E-2</v>
      </c>
      <c r="BS113" s="17">
        <f t="shared" si="136"/>
        <v>8.1979232549459935E-2</v>
      </c>
      <c r="BT113" s="17">
        <f t="shared" si="137"/>
        <v>7.9096350995356446E-2</v>
      </c>
      <c r="BU113" s="12">
        <f>(BU$3*temperature!$I223+BU$4*temperature!$I223^2+BU$5*temperature!I223^6)*(K113/K$56)^$BW$1</f>
        <v>-0.34992445259242827</v>
      </c>
      <c r="BV113" s="12">
        <f>(BV$3*temperature!$I223+BV$4*temperature!$I223^2+BV$5*temperature!J223^6)*(L113/L$56)^$BW$1</f>
        <v>-1.6568847233033863</v>
      </c>
      <c r="BW113" s="12">
        <f>(BW$3*temperature!$I223+BW$4*temperature!$I223^2+BW$5*temperature!K223^6)*(M113/M$56)^$BW$1</f>
        <v>-2.5655052119361939</v>
      </c>
      <c r="BX113" s="12">
        <f>(BX$3*temperature!$M223+BX$4*temperature!$M223^2+BX$5*temperature!$M223^6)*(K113/K$56)^$BW$1</f>
        <v>-0.34993493384082569</v>
      </c>
      <c r="BY113" s="12">
        <f>(BY$3*temperature!$M223+BY$4*temperature!$M223^2+BY$5*temperature!$M223^6)*(L113/L$56)^$BW$1</f>
        <v>-1.6568931486906144</v>
      </c>
      <c r="BZ113" s="12">
        <f>(BZ$3*temperature!$M223+BZ$4*temperature!$M223^2+BZ$5*temperature!$M223^6)*(M113/M$56)^$BW$1</f>
        <v>-2.5655127518413265</v>
      </c>
      <c r="CA113" s="18">
        <f t="shared" si="147"/>
        <v>-1.0481248397420373E-5</v>
      </c>
      <c r="CB113" s="18">
        <f t="shared" si="148"/>
        <v>-8.4253872281170317E-6</v>
      </c>
      <c r="CC113" s="18">
        <f t="shared" si="149"/>
        <v>-7.5399051326918709E-6</v>
      </c>
      <c r="CD113" s="18">
        <f t="shared" si="150"/>
        <v>-1.6966314323251967E-2</v>
      </c>
      <c r="CE113" s="18">
        <f t="shared" si="151"/>
        <v>-1.3908854274131059E-3</v>
      </c>
      <c r="CF113" s="18">
        <f t="shared" si="152"/>
        <v>-1.3419735528094809E-3</v>
      </c>
    </row>
    <row r="114" spans="1:84" x14ac:dyDescent="0.3">
      <c r="A114" s="2">
        <f t="shared" si="86"/>
        <v>2068</v>
      </c>
      <c r="B114" s="5">
        <f t="shared" si="87"/>
        <v>1160.7719624121537</v>
      </c>
      <c r="C114" s="5">
        <f t="shared" si="88"/>
        <v>2940.9972289487187</v>
      </c>
      <c r="D114" s="5">
        <f t="shared" si="89"/>
        <v>4300.5058154910248</v>
      </c>
      <c r="E114" s="15">
        <f t="shared" si="90"/>
        <v>2.0969934736069336E-4</v>
      </c>
      <c r="F114" s="15">
        <f t="shared" si="91"/>
        <v>4.1312177579109647E-4</v>
      </c>
      <c r="G114" s="15">
        <f t="shared" si="92"/>
        <v>8.4337340965257295E-4</v>
      </c>
      <c r="H114" s="5">
        <f t="shared" si="93"/>
        <v>122092.50815566002</v>
      </c>
      <c r="I114" s="5">
        <f t="shared" si="94"/>
        <v>38856.758812249391</v>
      </c>
      <c r="J114" s="5">
        <f t="shared" si="95"/>
        <v>15047.219091631747</v>
      </c>
      <c r="K114" s="5">
        <f t="shared" si="96"/>
        <v>105182.16506706836</v>
      </c>
      <c r="L114" s="5">
        <f t="shared" si="97"/>
        <v>13212.103170236249</v>
      </c>
      <c r="M114" s="5">
        <f t="shared" si="98"/>
        <v>3498.9416913307159</v>
      </c>
      <c r="N114" s="15">
        <f t="shared" si="99"/>
        <v>1.2786138496274857E-2</v>
      </c>
      <c r="O114" s="15">
        <f t="shared" si="100"/>
        <v>1.7070848417042983E-2</v>
      </c>
      <c r="P114" s="15">
        <f t="shared" si="101"/>
        <v>1.5628368380112168E-2</v>
      </c>
      <c r="Q114" s="5">
        <f t="shared" si="102"/>
        <v>9183.8573144618731</v>
      </c>
      <c r="R114" s="5">
        <f t="shared" si="103"/>
        <v>11440.571925148322</v>
      </c>
      <c r="S114" s="5">
        <f t="shared" si="104"/>
        <v>5604.4255463896498</v>
      </c>
      <c r="T114" s="5">
        <f t="shared" si="105"/>
        <v>75.220482019691602</v>
      </c>
      <c r="U114" s="5">
        <f t="shared" si="106"/>
        <v>294.42939336313719</v>
      </c>
      <c r="V114" s="5">
        <f t="shared" si="107"/>
        <v>372.45590113766968</v>
      </c>
      <c r="W114" s="15">
        <f t="shared" si="108"/>
        <v>-1.0734613539272964E-2</v>
      </c>
      <c r="X114" s="15">
        <f t="shared" si="109"/>
        <v>-1.217998157191269E-2</v>
      </c>
      <c r="Y114" s="15">
        <f t="shared" si="110"/>
        <v>-9.7425357312937999E-3</v>
      </c>
      <c r="Z114" s="5">
        <f t="shared" si="131"/>
        <v>14009.880957811491</v>
      </c>
      <c r="AA114" s="5">
        <f t="shared" si="132"/>
        <v>29617.182039649924</v>
      </c>
      <c r="AB114" s="5">
        <f t="shared" si="133"/>
        <v>21937.998027484045</v>
      </c>
      <c r="AC114" s="16">
        <f t="shared" si="114"/>
        <v>1.8293217241746904</v>
      </c>
      <c r="AD114" s="16">
        <f t="shared" si="115"/>
        <v>2.9253511574589717</v>
      </c>
      <c r="AE114" s="16">
        <f t="shared" si="116"/>
        <v>4.1316072182109469</v>
      </c>
      <c r="AF114" s="15">
        <f t="shared" si="117"/>
        <v>-4.0504037456468023E-3</v>
      </c>
      <c r="AG114" s="15">
        <f t="shared" si="118"/>
        <v>2.9673830763510267E-4</v>
      </c>
      <c r="AH114" s="15">
        <f t="shared" si="119"/>
        <v>9.7937136394747881E-3</v>
      </c>
      <c r="AI114" s="1">
        <f t="shared" si="77"/>
        <v>212702.80308514467</v>
      </c>
      <c r="AJ114" s="1">
        <f t="shared" si="78"/>
        <v>65015.861195345446</v>
      </c>
      <c r="AK114" s="1">
        <f t="shared" si="79"/>
        <v>25363.471414898195</v>
      </c>
      <c r="AL114" s="14">
        <f t="shared" si="120"/>
        <v>37.328242769048728</v>
      </c>
      <c r="AM114" s="14">
        <f t="shared" si="121"/>
        <v>7.2420746797203996</v>
      </c>
      <c r="AN114" s="14">
        <f t="shared" si="122"/>
        <v>2.5187313143249219</v>
      </c>
      <c r="AO114" s="11">
        <f t="shared" si="123"/>
        <v>1.1512073567674414E-2</v>
      </c>
      <c r="AP114" s="11">
        <f t="shared" si="124"/>
        <v>1.4502176425776593E-2</v>
      </c>
      <c r="AQ114" s="11">
        <f t="shared" si="125"/>
        <v>1.3155303819934818E-2</v>
      </c>
      <c r="AR114" s="1">
        <f t="shared" si="134"/>
        <v>122092.50815566002</v>
      </c>
      <c r="AS114" s="1">
        <f t="shared" si="129"/>
        <v>38856.758812249391</v>
      </c>
      <c r="AT114" s="1">
        <f t="shared" si="130"/>
        <v>15047.219091631747</v>
      </c>
      <c r="AU114" s="1">
        <f t="shared" si="83"/>
        <v>24418.501631132007</v>
      </c>
      <c r="AV114" s="1">
        <f t="shared" si="84"/>
        <v>7771.3517624498782</v>
      </c>
      <c r="AW114" s="1">
        <f t="shared" si="85"/>
        <v>3009.4438183263496</v>
      </c>
      <c r="AX114" s="1">
        <f t="shared" si="153"/>
        <v>84145.732053654676</v>
      </c>
      <c r="AY114" s="1">
        <f t="shared" si="139"/>
        <v>10569.682536188999</v>
      </c>
      <c r="AZ114" s="1">
        <f t="shared" si="140"/>
        <v>2799.1533530645729</v>
      </c>
      <c r="BA114" s="1">
        <f t="shared" si="154"/>
        <v>13163.508646391581</v>
      </c>
      <c r="BB114" s="1">
        <f t="shared" si="155"/>
        <v>27250.530498531782</v>
      </c>
      <c r="BC114" s="1">
        <f t="shared" si="156"/>
        <v>34133.425483205247</v>
      </c>
      <c r="BD114" s="1">
        <f t="shared" si="157"/>
        <v>5615.6499314670282</v>
      </c>
      <c r="BE114" s="2">
        <f t="shared" si="164"/>
        <v>0.16431838121402917</v>
      </c>
      <c r="BF114" s="2">
        <f t="shared" si="165"/>
        <v>0.11054004131171606</v>
      </c>
      <c r="BG114" s="2">
        <f t="shared" si="166"/>
        <v>4.6334817249198731E-2</v>
      </c>
      <c r="BH114" s="2">
        <f t="shared" si="141"/>
        <v>0.10054834865625892</v>
      </c>
      <c r="BI114" s="2">
        <f t="shared" si="158"/>
        <v>2.7000530404799016E-3</v>
      </c>
      <c r="BJ114" s="2">
        <f t="shared" si="142"/>
        <v>1.2219100733195894E-3</v>
      </c>
      <c r="BK114" s="2">
        <f t="shared" si="143"/>
        <v>2.1469152895166443E-4</v>
      </c>
      <c r="BL114" s="2">
        <f t="shared" si="144"/>
        <v>329.656247865507</v>
      </c>
      <c r="BM114" s="2">
        <f t="shared" si="145"/>
        <v>47.479465009237259</v>
      </c>
      <c r="BN114" s="2">
        <f t="shared" si="146"/>
        <v>3.2305104732530951</v>
      </c>
      <c r="BO114" s="2">
        <f t="shared" si="159"/>
        <v>286.39848345481784</v>
      </c>
      <c r="BP114" s="2">
        <f t="shared" si="160"/>
        <v>29.004972306921101</v>
      </c>
      <c r="BQ114" s="2">
        <f t="shared" si="161"/>
        <v>6.3561875230906892</v>
      </c>
      <c r="BR114" s="11">
        <f t="shared" si="162"/>
        <v>4.3671244633377987E-2</v>
      </c>
      <c r="BS114" s="17">
        <f t="shared" si="136"/>
        <v>7.8534626858056872E-2</v>
      </c>
      <c r="BT114" s="17">
        <f t="shared" si="137"/>
        <v>7.532985809081566E-2</v>
      </c>
      <c r="BU114" s="12">
        <f>(BU$3*temperature!$I224+BU$4*temperature!$I224^2+BU$5*temperature!I224^6)*(K114/K$56)^$BW$1</f>
        <v>-0.52139627124224797</v>
      </c>
      <c r="BV114" s="12">
        <f>(BV$3*temperature!$I224+BV$4*temperature!$I224^2+BV$5*temperature!J224^6)*(L114/L$56)^$BW$1</f>
        <v>-1.7882088282032007</v>
      </c>
      <c r="BW114" s="12">
        <f>(BW$3*temperature!$I224+BW$4*temperature!$I224^2+BW$5*temperature!K224^6)*(M114/M$56)^$BW$1</f>
        <v>-2.6791986717853757</v>
      </c>
      <c r="BX114" s="12">
        <f>(BX$3*temperature!$M224+BX$4*temperature!$M224^2+BX$5*temperature!$M224^6)*(K114/K$56)^$BW$1</f>
        <v>-0.52140695166044859</v>
      </c>
      <c r="BY114" s="12">
        <f>(BY$3*temperature!$M224+BY$4*temperature!$M224^2+BY$5*temperature!$M224^6)*(L114/L$56)^$BW$1</f>
        <v>-1.7882173724889834</v>
      </c>
      <c r="BZ114" s="12">
        <f>(BZ$3*temperature!$M224+BZ$4*temperature!$M224^2+BZ$5*temperature!$M224^6)*(M114/M$56)^$BW$1</f>
        <v>-2.6792062954933726</v>
      </c>
      <c r="CA114" s="18">
        <f t="shared" si="147"/>
        <v>-1.068041820062593E-5</v>
      </c>
      <c r="CB114" s="18">
        <f t="shared" si="148"/>
        <v>-8.5442857826745211E-6</v>
      </c>
      <c r="CC114" s="18">
        <f t="shared" si="149"/>
        <v>-7.6237079968954902E-6</v>
      </c>
      <c r="CD114" s="18">
        <f t="shared" si="150"/>
        <v>-1.7507179026660078E-2</v>
      </c>
      <c r="CE114" s="18">
        <f t="shared" si="151"/>
        <v>-1.3749197721959485E-3</v>
      </c>
      <c r="CF114" s="18">
        <f t="shared" si="152"/>
        <v>-1.3188133116488079E-3</v>
      </c>
    </row>
    <row r="115" spans="1:84" x14ac:dyDescent="0.3">
      <c r="A115" s="2">
        <f t="shared" si="86"/>
        <v>2069</v>
      </c>
      <c r="B115" s="5">
        <f t="shared" si="87"/>
        <v>1161.0032048789585</v>
      </c>
      <c r="C115" s="5">
        <f t="shared" si="88"/>
        <v>2942.1514694466478</v>
      </c>
      <c r="D115" s="5">
        <f t="shared" si="89"/>
        <v>4303.951401131224</v>
      </c>
      <c r="E115" s="15">
        <f t="shared" si="90"/>
        <v>1.992143799926587E-4</v>
      </c>
      <c r="F115" s="15">
        <f t="shared" si="91"/>
        <v>3.9246568700154164E-4</v>
      </c>
      <c r="G115" s="15">
        <f t="shared" si="92"/>
        <v>8.0120473916994424E-4</v>
      </c>
      <c r="H115" s="5">
        <f t="shared" si="93"/>
        <v>123653.39895328398</v>
      </c>
      <c r="I115" s="5">
        <f t="shared" si="94"/>
        <v>39526.900048080453</v>
      </c>
      <c r="J115" s="5">
        <f t="shared" si="95"/>
        <v>15291.573650681195</v>
      </c>
      <c r="K115" s="5">
        <f t="shared" si="96"/>
        <v>106505.64824769419</v>
      </c>
      <c r="L115" s="5">
        <f t="shared" si="97"/>
        <v>13434.692421024323</v>
      </c>
      <c r="M115" s="5">
        <f t="shared" si="98"/>
        <v>3552.9150367873699</v>
      </c>
      <c r="N115" s="15">
        <f t="shared" si="99"/>
        <v>1.2582771801492365E-2</v>
      </c>
      <c r="O115" s="15">
        <f t="shared" si="100"/>
        <v>1.6847374556498762E-2</v>
      </c>
      <c r="P115" s="15">
        <f t="shared" si="101"/>
        <v>1.5425620149767783E-2</v>
      </c>
      <c r="Q115" s="5">
        <f t="shared" si="102"/>
        <v>9201.422752307366</v>
      </c>
      <c r="R115" s="5">
        <f t="shared" si="103"/>
        <v>11496.132024096914</v>
      </c>
      <c r="S115" s="5">
        <f t="shared" si="104"/>
        <v>5639.9488469207063</v>
      </c>
      <c r="T115" s="5">
        <f t="shared" si="105"/>
        <v>74.41301921497238</v>
      </c>
      <c r="U115" s="5">
        <f t="shared" si="106"/>
        <v>290.84324877774475</v>
      </c>
      <c r="V115" s="5">
        <f t="shared" si="107"/>
        <v>368.82723621250472</v>
      </c>
      <c r="W115" s="15">
        <f t="shared" si="108"/>
        <v>-1.0734613539272964E-2</v>
      </c>
      <c r="X115" s="15">
        <f t="shared" si="109"/>
        <v>-1.217998157191269E-2</v>
      </c>
      <c r="Y115" s="15">
        <f t="shared" si="110"/>
        <v>-9.7425357312937999E-3</v>
      </c>
      <c r="Z115" s="5">
        <f t="shared" si="131"/>
        <v>13982.77692602089</v>
      </c>
      <c r="AA115" s="5">
        <f t="shared" si="132"/>
        <v>29777.003808809626</v>
      </c>
      <c r="AB115" s="5">
        <f t="shared" si="133"/>
        <v>22298.65773636234</v>
      </c>
      <c r="AC115" s="16">
        <f t="shared" si="114"/>
        <v>1.8219122326111001</v>
      </c>
      <c r="AD115" s="16">
        <f t="shared" si="115"/>
        <v>2.9262192212106743</v>
      </c>
      <c r="AE115" s="16">
        <f t="shared" si="116"/>
        <v>4.1720709961768918</v>
      </c>
      <c r="AF115" s="15">
        <f t="shared" si="117"/>
        <v>-4.0504037456468023E-3</v>
      </c>
      <c r="AG115" s="15">
        <f t="shared" si="118"/>
        <v>2.9673830763510267E-4</v>
      </c>
      <c r="AH115" s="15">
        <f t="shared" si="119"/>
        <v>9.7937136394747881E-3</v>
      </c>
      <c r="AI115" s="1">
        <f t="shared" si="77"/>
        <v>215851.02440776222</v>
      </c>
      <c r="AJ115" s="1">
        <f t="shared" si="78"/>
        <v>66285.626838260781</v>
      </c>
      <c r="AK115" s="1">
        <f t="shared" si="79"/>
        <v>25836.568091734724</v>
      </c>
      <c r="AL115" s="14">
        <f t="shared" si="120"/>
        <v>37.753670991188933</v>
      </c>
      <c r="AM115" s="14">
        <f t="shared" si="121"/>
        <v>7.3460502659674152</v>
      </c>
      <c r="AN115" s="14">
        <f t="shared" si="122"/>
        <v>2.5515346432488428</v>
      </c>
      <c r="AO115" s="11">
        <f t="shared" si="123"/>
        <v>1.1396952831997669E-2</v>
      </c>
      <c r="AP115" s="11">
        <f t="shared" si="124"/>
        <v>1.4357154661518826E-2</v>
      </c>
      <c r="AQ115" s="11">
        <f t="shared" si="125"/>
        <v>1.302375078173547E-2</v>
      </c>
      <c r="AR115" s="1">
        <f t="shared" si="134"/>
        <v>123653.39895328398</v>
      </c>
      <c r="AS115" s="1">
        <f t="shared" si="129"/>
        <v>39526.900048080453</v>
      </c>
      <c r="AT115" s="1">
        <f t="shared" si="130"/>
        <v>15291.573650681195</v>
      </c>
      <c r="AU115" s="1">
        <f t="shared" si="83"/>
        <v>24730.679790656795</v>
      </c>
      <c r="AV115" s="1">
        <f t="shared" si="84"/>
        <v>7905.3800096160912</v>
      </c>
      <c r="AW115" s="1">
        <f t="shared" si="85"/>
        <v>3058.3147301362392</v>
      </c>
      <c r="AX115" s="1">
        <f t="shared" si="153"/>
        <v>85204.518598155351</v>
      </c>
      <c r="AY115" s="1">
        <f t="shared" si="139"/>
        <v>10747.753936819458</v>
      </c>
      <c r="AZ115" s="1">
        <f t="shared" si="140"/>
        <v>2842.332029429896</v>
      </c>
      <c r="BA115" s="1">
        <f t="shared" si="154"/>
        <v>13180.648500184498</v>
      </c>
      <c r="BB115" s="1">
        <f t="shared" si="155"/>
        <v>27310.380014341114</v>
      </c>
      <c r="BC115" s="1">
        <f t="shared" si="156"/>
        <v>34226.657608565038</v>
      </c>
      <c r="BD115" s="1">
        <f t="shared" si="157"/>
        <v>5360.4501833585955</v>
      </c>
      <c r="BE115" s="2">
        <f t="shared" si="164"/>
        <v>0.16431838121402917</v>
      </c>
      <c r="BF115" s="2">
        <f t="shared" si="165"/>
        <v>0.11054004131171606</v>
      </c>
      <c r="BG115" s="2">
        <f t="shared" si="166"/>
        <v>4.6334817249198731E-2</v>
      </c>
      <c r="BH115" s="2">
        <f t="shared" si="141"/>
        <v>0.10025036747622004</v>
      </c>
      <c r="BI115" s="2">
        <f t="shared" si="158"/>
        <v>2.7000530404799016E-3</v>
      </c>
      <c r="BJ115" s="2">
        <f t="shared" si="142"/>
        <v>1.2219100733195894E-3</v>
      </c>
      <c r="BK115" s="2">
        <f t="shared" si="143"/>
        <v>2.1469152895166443E-4</v>
      </c>
      <c r="BL115" s="2">
        <f t="shared" si="144"/>
        <v>333.87073580948868</v>
      </c>
      <c r="BM115" s="2">
        <f t="shared" si="145"/>
        <v>48.298317335846072</v>
      </c>
      <c r="BN115" s="2">
        <f t="shared" si="146"/>
        <v>3.2829713271417309</v>
      </c>
      <c r="BO115" s="2">
        <f t="shared" si="159"/>
        <v>290.62219121589379</v>
      </c>
      <c r="BP115" s="2">
        <f t="shared" si="160"/>
        <v>29.346842229614868</v>
      </c>
      <c r="BQ115" s="2">
        <f t="shared" si="161"/>
        <v>6.3549320226712558</v>
      </c>
      <c r="BR115" s="11">
        <f t="shared" si="162"/>
        <v>4.3482253958977174E-2</v>
      </c>
      <c r="BS115" s="17">
        <f t="shared" si="136"/>
        <v>7.5248434084858401E-2</v>
      </c>
      <c r="BT115" s="17">
        <f t="shared" si="137"/>
        <v>7.1742721991253006E-2</v>
      </c>
      <c r="BU115" s="12">
        <f>(BU$3*temperature!$I225+BU$4*temperature!$I225^2+BU$5*temperature!I225^6)*(K115/K$56)^$BW$1</f>
        <v>-0.69691045953493358</v>
      </c>
      <c r="BV115" s="12">
        <f>(BV$3*temperature!$I225+BV$4*temperature!$I225^2+BV$5*temperature!J225^6)*(L115/L$56)^$BW$1</f>
        <v>-1.9220624076539972</v>
      </c>
      <c r="BW115" s="12">
        <f>(BW$3*temperature!$I225+BW$4*temperature!$I225^2+BW$5*temperature!K225^6)*(M115/M$56)^$BW$1</f>
        <v>-2.7948884603006992</v>
      </c>
      <c r="BX115" s="12">
        <f>(BX$3*temperature!$M225+BX$4*temperature!$M225^2+BX$5*temperature!$M225^6)*(K115/K$56)^$BW$1</f>
        <v>-0.69692133427198255</v>
      </c>
      <c r="BY115" s="12">
        <f>(BY$3*temperature!$M225+BY$4*temperature!$M225^2+BY$5*temperature!$M225^6)*(L115/L$56)^$BW$1</f>
        <v>-1.9220710671418348</v>
      </c>
      <c r="BZ115" s="12">
        <f>(BZ$3*temperature!$M225+BZ$4*temperature!$M225^2+BZ$5*temperature!$M225^6)*(M115/M$56)^$BW$1</f>
        <v>-2.7948961649002881</v>
      </c>
      <c r="CA115" s="18">
        <f t="shared" si="147"/>
        <v>-1.0874737048971461E-5</v>
      </c>
      <c r="CB115" s="18">
        <f t="shared" si="148"/>
        <v>-8.6594878376811124E-6</v>
      </c>
      <c r="CC115" s="18">
        <f t="shared" si="149"/>
        <v>-7.7045995889868379E-6</v>
      </c>
      <c r="CD115" s="18">
        <f t="shared" si="150"/>
        <v>-1.8047963611201159E-2</v>
      </c>
      <c r="CE115" s="18">
        <f t="shared" si="151"/>
        <v>-1.3580810001633935E-3</v>
      </c>
      <c r="CF115" s="18">
        <f t="shared" si="152"/>
        <v>-1.2948100358666553E-3</v>
      </c>
    </row>
    <row r="116" spans="1:84" x14ac:dyDescent="0.3">
      <c r="A116" s="2">
        <f t="shared" si="86"/>
        <v>2070</v>
      </c>
      <c r="B116" s="5">
        <f t="shared" si="87"/>
        <v>1161.2229289859065</v>
      </c>
      <c r="C116" s="5">
        <f t="shared" si="88"/>
        <v>2943.2484282694809</v>
      </c>
      <c r="D116" s="5">
        <f t="shared" si="89"/>
        <v>4307.2273300779807</v>
      </c>
      <c r="E116" s="15">
        <f t="shared" si="90"/>
        <v>1.8925366099302576E-4</v>
      </c>
      <c r="F116" s="15">
        <f t="shared" si="91"/>
        <v>3.7284240265146454E-4</v>
      </c>
      <c r="G116" s="15">
        <f t="shared" si="92"/>
        <v>7.6114450221144696E-4</v>
      </c>
      <c r="H116" s="5">
        <f t="shared" si="93"/>
        <v>125208.02013155702</v>
      </c>
      <c r="I116" s="5">
        <f t="shared" si="94"/>
        <v>40199.055062098792</v>
      </c>
      <c r="J116" s="5">
        <f t="shared" si="95"/>
        <v>15536.202865535697</v>
      </c>
      <c r="K116" s="5">
        <f t="shared" si="96"/>
        <v>107824.27474188863</v>
      </c>
      <c r="L116" s="5">
        <f t="shared" si="97"/>
        <v>13658.057089572396</v>
      </c>
      <c r="M116" s="5">
        <f t="shared" si="98"/>
        <v>3607.0078672291534</v>
      </c>
      <c r="N116" s="15">
        <f t="shared" si="99"/>
        <v>1.2380812810300679E-2</v>
      </c>
      <c r="O116" s="15">
        <f t="shared" si="100"/>
        <v>1.6625960725273004E-2</v>
      </c>
      <c r="P116" s="15">
        <f t="shared" si="101"/>
        <v>1.5224915282718188E-2</v>
      </c>
      <c r="Q116" s="5">
        <f t="shared" si="102"/>
        <v>9217.0912670310699</v>
      </c>
      <c r="R116" s="5">
        <f t="shared" si="103"/>
        <v>11549.220009966879</v>
      </c>
      <c r="S116" s="5">
        <f t="shared" si="104"/>
        <v>5674.3483317462105</v>
      </c>
      <c r="T116" s="5">
        <f t="shared" si="105"/>
        <v>73.614224211409152</v>
      </c>
      <c r="U116" s="5">
        <f t="shared" si="106"/>
        <v>287.30078336731663</v>
      </c>
      <c r="V116" s="5">
        <f t="shared" si="107"/>
        <v>365.23392368503005</v>
      </c>
      <c r="W116" s="15">
        <f t="shared" si="108"/>
        <v>-1.0734613539272964E-2</v>
      </c>
      <c r="X116" s="15">
        <f t="shared" si="109"/>
        <v>-1.217998157191269E-2</v>
      </c>
      <c r="Y116" s="15">
        <f t="shared" si="110"/>
        <v>-9.7425357312937999E-3</v>
      </c>
      <c r="Z116" s="5">
        <f t="shared" si="131"/>
        <v>13952.776766268924</v>
      </c>
      <c r="AA116" s="5">
        <f t="shared" si="132"/>
        <v>29930.492013410912</v>
      </c>
      <c r="AB116" s="5">
        <f t="shared" si="133"/>
        <v>22659.767281339595</v>
      </c>
      <c r="AC116" s="16">
        <f t="shared" si="114"/>
        <v>1.8145327524798924</v>
      </c>
      <c r="AD116" s="16">
        <f t="shared" si="115"/>
        <v>2.9270875425501459</v>
      </c>
      <c r="AE116" s="16">
        <f t="shared" si="116"/>
        <v>4.2129310647970062</v>
      </c>
      <c r="AF116" s="15">
        <f t="shared" si="117"/>
        <v>-4.0504037456468023E-3</v>
      </c>
      <c r="AG116" s="15">
        <f t="shared" si="118"/>
        <v>2.9673830763510267E-4</v>
      </c>
      <c r="AH116" s="15">
        <f t="shared" si="119"/>
        <v>9.7937136394747881E-3</v>
      </c>
      <c r="AI116" s="1">
        <f t="shared" si="77"/>
        <v>218996.60175764281</v>
      </c>
      <c r="AJ116" s="1">
        <f t="shared" si="78"/>
        <v>67562.444164050787</v>
      </c>
      <c r="AK116" s="1">
        <f t="shared" si="79"/>
        <v>26311.226012697491</v>
      </c>
      <c r="AL116" s="14">
        <f t="shared" si="120"/>
        <v>38.179645030635058</v>
      </c>
      <c r="AM116" s="14">
        <f t="shared" si="121"/>
        <v>7.4504639619890041</v>
      </c>
      <c r="AN116" s="14">
        <f t="shared" si="122"/>
        <v>2.5844328890404338</v>
      </c>
      <c r="AO116" s="11">
        <f t="shared" si="123"/>
        <v>1.1282983303677692E-2</v>
      </c>
      <c r="AP116" s="11">
        <f t="shared" si="124"/>
        <v>1.4213583114903637E-2</v>
      </c>
      <c r="AQ116" s="11">
        <f t="shared" si="125"/>
        <v>1.2893513273918116E-2</v>
      </c>
      <c r="AR116" s="1">
        <f t="shared" si="134"/>
        <v>125208.02013155702</v>
      </c>
      <c r="AS116" s="1">
        <f t="shared" si="129"/>
        <v>40199.055062098792</v>
      </c>
      <c r="AT116" s="1">
        <f t="shared" si="130"/>
        <v>15536.202865535697</v>
      </c>
      <c r="AU116" s="1">
        <f t="shared" si="83"/>
        <v>25041.604026311405</v>
      </c>
      <c r="AV116" s="1">
        <f t="shared" si="84"/>
        <v>8039.8110124197592</v>
      </c>
      <c r="AW116" s="1">
        <f t="shared" si="85"/>
        <v>3107.2405731071394</v>
      </c>
      <c r="AX116" s="1">
        <f t="shared" si="153"/>
        <v>86259.419793510911</v>
      </c>
      <c r="AY116" s="1">
        <f t="shared" si="139"/>
        <v>10926.445671657915</v>
      </c>
      <c r="AZ116" s="1">
        <f t="shared" si="140"/>
        <v>2885.6062937833226</v>
      </c>
      <c r="BA116" s="1">
        <f t="shared" si="154"/>
        <v>13197.431598959596</v>
      </c>
      <c r="BB116" s="1">
        <f t="shared" si="155"/>
        <v>27369.094478034662</v>
      </c>
      <c r="BC116" s="1">
        <f t="shared" si="156"/>
        <v>34317.792018324071</v>
      </c>
      <c r="BD116" s="1">
        <f t="shared" si="157"/>
        <v>5116.5760139209333</v>
      </c>
      <c r="BE116" s="2">
        <f t="shared" si="164"/>
        <v>0.16431838121402917</v>
      </c>
      <c r="BF116" s="2">
        <f t="shared" si="165"/>
        <v>0.11054004131171606</v>
      </c>
      <c r="BG116" s="2">
        <f t="shared" si="166"/>
        <v>4.6334817249198731E-2</v>
      </c>
      <c r="BH116" s="2">
        <f t="shared" si="141"/>
        <v>9.9952633437218691E-2</v>
      </c>
      <c r="BI116" s="2">
        <f t="shared" si="158"/>
        <v>2.7000530404799016E-3</v>
      </c>
      <c r="BJ116" s="2">
        <f t="shared" si="142"/>
        <v>1.2219100733195894E-3</v>
      </c>
      <c r="BK116" s="2">
        <f t="shared" si="143"/>
        <v>2.1469152895166443E-4</v>
      </c>
      <c r="BL116" s="2">
        <f t="shared" si="144"/>
        <v>338.06829544867924</v>
      </c>
      <c r="BM116" s="2">
        <f t="shared" si="145"/>
        <v>49.119630318307351</v>
      </c>
      <c r="BN116" s="2">
        <f t="shared" si="146"/>
        <v>3.3354911473050892</v>
      </c>
      <c r="BO116" s="2">
        <f t="shared" si="159"/>
        <v>294.90874150253688</v>
      </c>
      <c r="BP116" s="2">
        <f t="shared" si="160"/>
        <v>29.692831011700775</v>
      </c>
      <c r="BQ116" s="2">
        <f t="shared" si="161"/>
        <v>6.3537026800260881</v>
      </c>
      <c r="BR116" s="11">
        <f t="shared" si="162"/>
        <v>4.3294050874962381E-2</v>
      </c>
      <c r="BS116" s="17">
        <f t="shared" si="136"/>
        <v>7.2112806709807895E-2</v>
      </c>
      <c r="BT116" s="17">
        <f t="shared" si="137"/>
        <v>6.8326401896431438E-2</v>
      </c>
      <c r="BU116" s="12">
        <f>(BU$3*temperature!$I226+BU$4*temperature!$I226^2+BU$5*temperature!I226^6)*(K116/K$56)^$BW$1</f>
        <v>-0.87645317846705473</v>
      </c>
      <c r="BV116" s="12">
        <f>(BV$3*temperature!$I226+BV$4*temperature!$I226^2+BV$5*temperature!J226^6)*(L116/L$56)^$BW$1</f>
        <v>-2.0584269355046305</v>
      </c>
      <c r="BW116" s="12">
        <f>(BW$3*temperature!$I226+BW$4*temperature!$I226^2+BW$5*temperature!K226^6)*(M116/M$56)^$BW$1</f>
        <v>-2.9125586560258432</v>
      </c>
      <c r="BX116" s="12">
        <f>(BX$3*temperature!$M226+BX$4*temperature!$M226^2+BX$5*temperature!$M226^6)*(K116/K$56)^$BW$1</f>
        <v>-0.87646424267292711</v>
      </c>
      <c r="BY116" s="12">
        <f>(BY$3*temperature!$M226+BY$4*temperature!$M226^2+BY$5*temperature!$M226^6)*(L116/L$56)^$BW$1</f>
        <v>-2.0584357065291088</v>
      </c>
      <c r="BZ116" s="12">
        <f>(BZ$3*temperature!$M226+BZ$4*temperature!$M226^2+BZ$5*temperature!$M226^6)*(M116/M$56)^$BW$1</f>
        <v>-2.9125664386426289</v>
      </c>
      <c r="CA116" s="18">
        <f t="shared" si="147"/>
        <v>-1.1064205872379773E-5</v>
      </c>
      <c r="CB116" s="18">
        <f t="shared" si="148"/>
        <v>-8.7710244782712721E-6</v>
      </c>
      <c r="CC116" s="18">
        <f t="shared" si="149"/>
        <v>-7.782616785689811E-6</v>
      </c>
      <c r="CD116" s="18">
        <f t="shared" si="150"/>
        <v>-1.8588265207688616E-2</v>
      </c>
      <c r="CE116" s="18">
        <f t="shared" si="151"/>
        <v>-1.3404519759926963E-3</v>
      </c>
      <c r="CF116" s="18">
        <f t="shared" si="152"/>
        <v>-1.2700692791379859E-3</v>
      </c>
    </row>
    <row r="117" spans="1:84" x14ac:dyDescent="0.3">
      <c r="A117" s="2">
        <f t="shared" si="86"/>
        <v>2071</v>
      </c>
      <c r="B117" s="5">
        <f t="shared" si="87"/>
        <v>1161.4317063919191</v>
      </c>
      <c r="C117" s="5">
        <f t="shared" si="88"/>
        <v>2944.2909276942974</v>
      </c>
      <c r="D117" s="5">
        <f t="shared" si="89"/>
        <v>4310.3418313599414</v>
      </c>
      <c r="E117" s="15">
        <f t="shared" si="90"/>
        <v>1.7979097794337446E-4</v>
      </c>
      <c r="F117" s="15">
        <f t="shared" si="91"/>
        <v>3.542002825188913E-4</v>
      </c>
      <c r="G117" s="15">
        <f t="shared" si="92"/>
        <v>7.2308727710087455E-4</v>
      </c>
      <c r="H117" s="5">
        <f t="shared" si="93"/>
        <v>126755.87233847858</v>
      </c>
      <c r="I117" s="5">
        <f t="shared" si="94"/>
        <v>40873.056979936933</v>
      </c>
      <c r="J117" s="5">
        <f t="shared" si="95"/>
        <v>15781.056425637489</v>
      </c>
      <c r="K117" s="5">
        <f t="shared" si="96"/>
        <v>109137.60287486544</v>
      </c>
      <c r="L117" s="5">
        <f t="shared" si="97"/>
        <v>13882.139361800439</v>
      </c>
      <c r="M117" s="5">
        <f t="shared" si="98"/>
        <v>3661.2076357430014</v>
      </c>
      <c r="N117" s="15">
        <f t="shared" si="99"/>
        <v>1.218026400938621E-2</v>
      </c>
      <c r="O117" s="15">
        <f t="shared" si="100"/>
        <v>1.6406599471540106E-2</v>
      </c>
      <c r="P117" s="15">
        <f t="shared" si="101"/>
        <v>1.5026240726079498E-2</v>
      </c>
      <c r="Q117" s="5">
        <f t="shared" si="102"/>
        <v>9230.8701495750629</v>
      </c>
      <c r="R117" s="5">
        <f t="shared" si="103"/>
        <v>11599.833454851874</v>
      </c>
      <c r="S117" s="5">
        <f t="shared" si="104"/>
        <v>5707.6233533191607</v>
      </c>
      <c r="T117" s="5">
        <f t="shared" si="105"/>
        <v>72.824003963506286</v>
      </c>
      <c r="U117" s="5">
        <f t="shared" si="106"/>
        <v>283.8014651203066</v>
      </c>
      <c r="V117" s="5">
        <f t="shared" si="107"/>
        <v>361.67561913324801</v>
      </c>
      <c r="W117" s="15">
        <f t="shared" si="108"/>
        <v>-1.0734613539272964E-2</v>
      </c>
      <c r="X117" s="15">
        <f t="shared" si="109"/>
        <v>-1.217998157191269E-2</v>
      </c>
      <c r="Y117" s="15">
        <f t="shared" si="110"/>
        <v>-9.7425357312937999E-3</v>
      </c>
      <c r="Z117" s="5">
        <f t="shared" si="131"/>
        <v>13919.925444073742</v>
      </c>
      <c r="AA117" s="5">
        <f t="shared" si="132"/>
        <v>30077.630564273804</v>
      </c>
      <c r="AB117" s="5">
        <f t="shared" si="133"/>
        <v>23021.251813151437</v>
      </c>
      <c r="AC117" s="16">
        <f t="shared" si="114"/>
        <v>1.8071831622226491</v>
      </c>
      <c r="AD117" s="16">
        <f t="shared" si="115"/>
        <v>2.9279561215538221</v>
      </c>
      <c r="AE117" s="16">
        <f t="shared" si="116"/>
        <v>4.2541913052284759</v>
      </c>
      <c r="AF117" s="15">
        <f t="shared" si="117"/>
        <v>-4.0504037456468023E-3</v>
      </c>
      <c r="AG117" s="15">
        <f t="shared" si="118"/>
        <v>2.9673830763510267E-4</v>
      </c>
      <c r="AH117" s="15">
        <f t="shared" si="119"/>
        <v>9.7937136394747881E-3</v>
      </c>
      <c r="AI117" s="1">
        <f t="shared" si="77"/>
        <v>222138.54560818995</v>
      </c>
      <c r="AJ117" s="1">
        <f t="shared" si="78"/>
        <v>68846.010760065474</v>
      </c>
      <c r="AK117" s="1">
        <f t="shared" si="79"/>
        <v>26787.343984534884</v>
      </c>
      <c r="AL117" s="14">
        <f t="shared" si="120"/>
        <v>38.606117525081849</v>
      </c>
      <c r="AM117" s="14">
        <f t="shared" si="121"/>
        <v>7.5553027728696458</v>
      </c>
      <c r="AN117" s="14">
        <f t="shared" si="122"/>
        <v>2.617422084603223</v>
      </c>
      <c r="AO117" s="11">
        <f t="shared" si="123"/>
        <v>1.1170153470640916E-2</v>
      </c>
      <c r="AP117" s="11">
        <f t="shared" si="124"/>
        <v>1.40714472837546E-2</v>
      </c>
      <c r="AQ117" s="11">
        <f t="shared" si="125"/>
        <v>1.2764578141178935E-2</v>
      </c>
      <c r="AR117" s="1">
        <f t="shared" si="134"/>
        <v>126755.87233847858</v>
      </c>
      <c r="AS117" s="1">
        <f t="shared" si="129"/>
        <v>40873.056979936933</v>
      </c>
      <c r="AT117" s="1">
        <f t="shared" si="130"/>
        <v>15781.056425637489</v>
      </c>
      <c r="AU117" s="1">
        <f t="shared" si="83"/>
        <v>25351.174467695717</v>
      </c>
      <c r="AV117" s="1">
        <f t="shared" si="84"/>
        <v>8174.6113959873874</v>
      </c>
      <c r="AW117" s="1">
        <f t="shared" si="85"/>
        <v>3156.2112851274978</v>
      </c>
      <c r="AX117" s="1">
        <f t="shared" si="153"/>
        <v>87310.082299892354</v>
      </c>
      <c r="AY117" s="1">
        <f t="shared" si="139"/>
        <v>11105.711489440351</v>
      </c>
      <c r="AZ117" s="1">
        <f t="shared" si="140"/>
        <v>2928.9661085944008</v>
      </c>
      <c r="BA117" s="1">
        <f t="shared" si="154"/>
        <v>13213.865461839576</v>
      </c>
      <c r="BB117" s="1">
        <f t="shared" si="155"/>
        <v>27426.702435656862</v>
      </c>
      <c r="BC117" s="1">
        <f t="shared" si="156"/>
        <v>34406.893219887686</v>
      </c>
      <c r="BD117" s="1">
        <f t="shared" si="157"/>
        <v>4883.545704393523</v>
      </c>
      <c r="BE117" s="2">
        <f t="shared" si="164"/>
        <v>0.16431838121402917</v>
      </c>
      <c r="BF117" s="2">
        <f t="shared" si="165"/>
        <v>0.11054004131171606</v>
      </c>
      <c r="BG117" s="2">
        <f t="shared" si="166"/>
        <v>4.6334817249198731E-2</v>
      </c>
      <c r="BH117" s="2">
        <f t="shared" si="141"/>
        <v>9.9655124485685156E-2</v>
      </c>
      <c r="BI117" s="2">
        <f t="shared" si="158"/>
        <v>2.7000530404799016E-3</v>
      </c>
      <c r="BJ117" s="2">
        <f t="shared" si="142"/>
        <v>1.2219100733195894E-3</v>
      </c>
      <c r="BK117" s="2">
        <f t="shared" si="143"/>
        <v>2.1469152895166443E-4</v>
      </c>
      <c r="BL117" s="2">
        <f t="shared" si="144"/>
        <v>342.24757850619136</v>
      </c>
      <c r="BM117" s="2">
        <f t="shared" si="145"/>
        <v>49.943200051150491</v>
      </c>
      <c r="BN117" s="2">
        <f t="shared" si="146"/>
        <v>3.388059132492601</v>
      </c>
      <c r="BO117" s="2">
        <f t="shared" si="159"/>
        <v>299.25907054190969</v>
      </c>
      <c r="BP117" s="2">
        <f t="shared" si="160"/>
        <v>30.042987578050528</v>
      </c>
      <c r="BQ117" s="2">
        <f t="shared" si="161"/>
        <v>6.3524987382613496</v>
      </c>
      <c r="BR117" s="11">
        <f t="shared" si="162"/>
        <v>4.3106676224523327E-2</v>
      </c>
      <c r="BS117" s="17">
        <f t="shared" si="136"/>
        <v>6.9120308554745644E-2</v>
      </c>
      <c r="BT117" s="17">
        <f t="shared" si="137"/>
        <v>6.5072763710887077E-2</v>
      </c>
      <c r="BU117" s="12">
        <f>(BU$3*temperature!$I227+BU$4*temperature!$I227^2+BU$5*temperature!I227^6)*(K117/K$56)^$BW$1</f>
        <v>-1.0600083188334923</v>
      </c>
      <c r="BV117" s="12">
        <f>(BV$3*temperature!$I227+BV$4*temperature!$I227^2+BV$5*temperature!J227^6)*(L117/L$56)^$BW$1</f>
        <v>-2.1972824263511117</v>
      </c>
      <c r="BW117" s="12">
        <f>(BW$3*temperature!$I227+BW$4*temperature!$I227^2+BW$5*temperature!K227^6)*(M117/M$56)^$BW$1</f>
        <v>-3.0321921879760376</v>
      </c>
      <c r="BX117" s="12">
        <f>(BX$3*temperature!$M227+BX$4*temperature!$M227^2+BX$5*temperature!$M227^6)*(K117/K$56)^$BW$1</f>
        <v>-1.0600195676666722</v>
      </c>
      <c r="BY117" s="12">
        <f>(BY$3*temperature!$M227+BY$4*temperature!$M227^2+BY$5*temperature!$M227^6)*(L117/L$56)^$BW$1</f>
        <v>-2.1972913052816141</v>
      </c>
      <c r="BZ117" s="12">
        <f>(BZ$3*temperature!$M227+BZ$4*temperature!$M227^2+BZ$5*temperature!$M227^6)*(M117/M$56)^$BW$1</f>
        <v>-3.0322000457743088</v>
      </c>
      <c r="CA117" s="18">
        <f t="shared" si="147"/>
        <v>-1.1248833179822171E-5</v>
      </c>
      <c r="CB117" s="18">
        <f t="shared" si="148"/>
        <v>-8.8789305023873055E-6</v>
      </c>
      <c r="CC117" s="18">
        <f t="shared" si="149"/>
        <v>-7.8577982711713901E-6</v>
      </c>
      <c r="CD117" s="18">
        <f t="shared" si="150"/>
        <v>-1.9127690527419902E-2</v>
      </c>
      <c r="CE117" s="18">
        <f t="shared" si="151"/>
        <v>-1.322111871194949E-3</v>
      </c>
      <c r="CF117" s="18">
        <f t="shared" si="152"/>
        <v>-1.2446916860257683E-3</v>
      </c>
    </row>
    <row r="118" spans="1:84" x14ac:dyDescent="0.3">
      <c r="A118" s="2">
        <f t="shared" si="86"/>
        <v>2072</v>
      </c>
      <c r="B118" s="5">
        <f t="shared" si="87"/>
        <v>1161.6300805871103</v>
      </c>
      <c r="C118" s="5">
        <f t="shared" si="88"/>
        <v>2945.2816529387837</v>
      </c>
      <c r="D118" s="5">
        <f t="shared" si="89"/>
        <v>4313.3027470312427</v>
      </c>
      <c r="E118" s="15">
        <f t="shared" si="90"/>
        <v>1.7080142904620573E-4</v>
      </c>
      <c r="F118" s="15">
        <f t="shared" si="91"/>
        <v>3.364902683929467E-4</v>
      </c>
      <c r="G118" s="15">
        <f t="shared" si="92"/>
        <v>6.8693291324583075E-4</v>
      </c>
      <c r="H118" s="5">
        <f t="shared" si="93"/>
        <v>128296.46012756348</v>
      </c>
      <c r="I118" s="5">
        <f t="shared" si="94"/>
        <v>41548.738523871223</v>
      </c>
      <c r="J118" s="5">
        <f t="shared" si="95"/>
        <v>16026.084207163347</v>
      </c>
      <c r="K118" s="5">
        <f t="shared" si="96"/>
        <v>110445.19444840819</v>
      </c>
      <c r="L118" s="5">
        <f t="shared" si="97"/>
        <v>14106.88124934135</v>
      </c>
      <c r="M118" s="5">
        <f t="shared" si="98"/>
        <v>3715.5018200829445</v>
      </c>
      <c r="N118" s="15">
        <f t="shared" si="99"/>
        <v>1.1981127852349838E-2</v>
      </c>
      <c r="O118" s="15">
        <f t="shared" si="100"/>
        <v>1.6189283343411409E-2</v>
      </c>
      <c r="P118" s="15">
        <f t="shared" si="101"/>
        <v>1.4829583498594534E-2</v>
      </c>
      <c r="Q118" s="5">
        <f t="shared" si="102"/>
        <v>9242.7677618398629</v>
      </c>
      <c r="R118" s="5">
        <f t="shared" si="103"/>
        <v>11647.971483151923</v>
      </c>
      <c r="S118" s="5">
        <f t="shared" si="104"/>
        <v>5739.7738143324395</v>
      </c>
      <c r="T118" s="5">
        <f t="shared" si="105"/>
        <v>72.042266424575558</v>
      </c>
      <c r="U118" s="5">
        <f t="shared" si="106"/>
        <v>280.34476850505945</v>
      </c>
      <c r="V118" s="5">
        <f t="shared" si="107"/>
        <v>358.15198149070454</v>
      </c>
      <c r="W118" s="15">
        <f t="shared" si="108"/>
        <v>-1.0734613539272964E-2</v>
      </c>
      <c r="X118" s="15">
        <f t="shared" si="109"/>
        <v>-1.217998157191269E-2</v>
      </c>
      <c r="Y118" s="15">
        <f t="shared" si="110"/>
        <v>-9.7425357312937999E-3</v>
      </c>
      <c r="Z118" s="5">
        <f t="shared" si="131"/>
        <v>13884.269118282864</v>
      </c>
      <c r="AA118" s="5">
        <f t="shared" si="132"/>
        <v>30218.407444202148</v>
      </c>
      <c r="AB118" s="5">
        <f t="shared" si="133"/>
        <v>23383.036733974346</v>
      </c>
      <c r="AC118" s="16">
        <f t="shared" si="114"/>
        <v>1.7998633407733127</v>
      </c>
      <c r="AD118" s="16">
        <f t="shared" si="115"/>
        <v>2.9288249582981618</v>
      </c>
      <c r="AE118" s="16">
        <f t="shared" si="116"/>
        <v>4.2958556366394269</v>
      </c>
      <c r="AF118" s="15">
        <f t="shared" si="117"/>
        <v>-4.0504037456468023E-3</v>
      </c>
      <c r="AG118" s="15">
        <f t="shared" si="118"/>
        <v>2.9673830763510267E-4</v>
      </c>
      <c r="AH118" s="15">
        <f t="shared" si="119"/>
        <v>9.7937136394747881E-3</v>
      </c>
      <c r="AI118" s="1">
        <f t="shared" si="77"/>
        <v>225275.86551506666</v>
      </c>
      <c r="AJ118" s="1">
        <f t="shared" si="78"/>
        <v>70136.02108004631</v>
      </c>
      <c r="AK118" s="1">
        <f t="shared" si="79"/>
        <v>27264.820871208893</v>
      </c>
      <c r="AL118" s="14">
        <f t="shared" si="120"/>
        <v>39.033041420166008</v>
      </c>
      <c r="AM118" s="14">
        <f t="shared" si="121"/>
        <v>7.6605536771040734</v>
      </c>
      <c r="AN118" s="14">
        <f t="shared" si="122"/>
        <v>2.6504982704433142</v>
      </c>
      <c r="AO118" s="11">
        <f t="shared" si="123"/>
        <v>1.1058451935934506E-2</v>
      </c>
      <c r="AP118" s="11">
        <f t="shared" si="124"/>
        <v>1.3930732810917055E-2</v>
      </c>
      <c r="AQ118" s="11">
        <f t="shared" si="125"/>
        <v>1.2636932359767145E-2</v>
      </c>
      <c r="AR118" s="1">
        <f t="shared" si="134"/>
        <v>128296.46012756348</v>
      </c>
      <c r="AS118" s="1">
        <f t="shared" si="129"/>
        <v>41548.738523871223</v>
      </c>
      <c r="AT118" s="1">
        <f t="shared" si="130"/>
        <v>16026.084207163347</v>
      </c>
      <c r="AU118" s="1">
        <f t="shared" si="83"/>
        <v>25659.292025512696</v>
      </c>
      <c r="AV118" s="1">
        <f t="shared" si="84"/>
        <v>8309.747704774245</v>
      </c>
      <c r="AW118" s="1">
        <f t="shared" si="85"/>
        <v>3205.2168414326698</v>
      </c>
      <c r="AX118" s="1">
        <f t="shared" si="153"/>
        <v>88356.155558726561</v>
      </c>
      <c r="AY118" s="1">
        <f t="shared" si="139"/>
        <v>11285.50499947308</v>
      </c>
      <c r="AZ118" s="1">
        <f t="shared" si="140"/>
        <v>2972.4014560663554</v>
      </c>
      <c r="BA118" s="1">
        <f t="shared" si="154"/>
        <v>13229.957332972866</v>
      </c>
      <c r="BB118" s="1">
        <f t="shared" si="155"/>
        <v>27483.231400399327</v>
      </c>
      <c r="BC118" s="1">
        <f t="shared" si="156"/>
        <v>34494.023284611394</v>
      </c>
      <c r="BD118" s="1">
        <f t="shared" si="157"/>
        <v>4660.8963209531739</v>
      </c>
      <c r="BE118" s="2">
        <f t="shared" si="164"/>
        <v>0.16431838121402917</v>
      </c>
      <c r="BF118" s="2">
        <f t="shared" si="165"/>
        <v>0.11054004131171606</v>
      </c>
      <c r="BG118" s="2">
        <f t="shared" si="166"/>
        <v>4.6334817249198731E-2</v>
      </c>
      <c r="BH118" s="2">
        <f t="shared" si="141"/>
        <v>9.9357820187170529E-2</v>
      </c>
      <c r="BI118" s="2">
        <f t="shared" si="158"/>
        <v>2.7000530404799016E-3</v>
      </c>
      <c r="BJ118" s="2">
        <f t="shared" si="142"/>
        <v>1.2219100733195894E-3</v>
      </c>
      <c r="BK118" s="2">
        <f t="shared" si="143"/>
        <v>2.1469152895166443E-4</v>
      </c>
      <c r="BL118" s="2">
        <f t="shared" si="144"/>
        <v>346.40724725023625</v>
      </c>
      <c r="BM118" s="2">
        <f t="shared" si="145"/>
        <v>50.768822136039937</v>
      </c>
      <c r="BN118" s="2">
        <f t="shared" si="146"/>
        <v>3.4406645215440217</v>
      </c>
      <c r="BO118" s="2">
        <f t="shared" si="159"/>
        <v>303.67412881519709</v>
      </c>
      <c r="BP118" s="2">
        <f t="shared" si="160"/>
        <v>30.397361484776795</v>
      </c>
      <c r="BQ118" s="2">
        <f t="shared" si="161"/>
        <v>6.3513194749446216</v>
      </c>
      <c r="BR118" s="11">
        <f t="shared" si="162"/>
        <v>4.2920168778801643E-2</v>
      </c>
      <c r="BS118" s="17">
        <f t="shared" si="136"/>
        <v>6.6263892399695323E-2</v>
      </c>
      <c r="BT118" s="17">
        <f t="shared" si="137"/>
        <v>6.1974060677035307E-2</v>
      </c>
      <c r="BU118" s="12">
        <f>(BU$3*temperature!$I228+BU$4*temperature!$I228^2+BU$5*temperature!I228^6)*(K118/K$56)^$BW$1</f>
        <v>-1.2475575624398842</v>
      </c>
      <c r="BV118" s="12">
        <f>(BV$3*temperature!$I228+BV$4*temperature!$I228^2+BV$5*temperature!J228^6)*(L118/L$56)^$BW$1</f>
        <v>-2.3386074839087967</v>
      </c>
      <c r="BW118" s="12">
        <f>(BW$3*temperature!$I228+BW$4*temperature!$I228^2+BW$5*temperature!K228^6)*(M118/M$56)^$BW$1</f>
        <v>-3.1537708739781882</v>
      </c>
      <c r="BX118" s="12">
        <f>(BX$3*temperature!$M228+BX$4*temperature!$M228^2+BX$5*temperature!$M228^6)*(K118/K$56)^$BW$1</f>
        <v>-1.2475689910744148</v>
      </c>
      <c r="BY118" s="12">
        <f>(BY$3*temperature!$M228+BY$4*temperature!$M228^2+BY$5*temperature!$M228^6)*(L118/L$56)^$BW$1</f>
        <v>-2.338616467152935</v>
      </c>
      <c r="BZ118" s="12">
        <f>(BZ$3*temperature!$M228+BZ$4*temperature!$M228^2+BZ$5*temperature!$M228^6)*(M118/M$56)^$BW$1</f>
        <v>-3.1537788041625707</v>
      </c>
      <c r="CA118" s="18">
        <f t="shared" si="147"/>
        <v>-1.1428634530519233E-5</v>
      </c>
      <c r="CB118" s="18">
        <f t="shared" si="148"/>
        <v>-8.9832441383386197E-6</v>
      </c>
      <c r="CC118" s="18">
        <f t="shared" si="149"/>
        <v>-7.9301843824985951E-6</v>
      </c>
      <c r="CD118" s="18">
        <f t="shared" si="150"/>
        <v>-1.9665856188494403E-2</v>
      </c>
      <c r="CE118" s="18">
        <f t="shared" si="151"/>
        <v>-1.3031361784222755E-3</v>
      </c>
      <c r="CF118" s="18">
        <f t="shared" si="152"/>
        <v>-1.2187729646916023E-3</v>
      </c>
    </row>
    <row r="119" spans="1:84" x14ac:dyDescent="0.3">
      <c r="A119" s="2">
        <f t="shared" si="86"/>
        <v>2073</v>
      </c>
      <c r="B119" s="5">
        <f t="shared" si="87"/>
        <v>1161.8185682610083</v>
      </c>
      <c r="C119" s="5">
        <f t="shared" si="88"/>
        <v>2946.2231586219796</v>
      </c>
      <c r="D119" s="5">
        <f t="shared" si="89"/>
        <v>4316.117549171885</v>
      </c>
      <c r="E119" s="15">
        <f t="shared" si="90"/>
        <v>1.6226135759389544E-4</v>
      </c>
      <c r="F119" s="15">
        <f t="shared" si="91"/>
        <v>3.1966575497329933E-4</v>
      </c>
      <c r="G119" s="15">
        <f t="shared" si="92"/>
        <v>6.5258626758353923E-4</v>
      </c>
      <c r="H119" s="5">
        <f t="shared" si="93"/>
        <v>129829.29235673904</v>
      </c>
      <c r="I119" s="5">
        <f t="shared" si="94"/>
        <v>42225.932146270417</v>
      </c>
      <c r="J119" s="5">
        <f t="shared" si="95"/>
        <v>16271.236299209944</v>
      </c>
      <c r="K119" s="5">
        <f t="shared" si="96"/>
        <v>111746.61509418418</v>
      </c>
      <c r="L119" s="5">
        <f t="shared" si="97"/>
        <v>14332.224639093705</v>
      </c>
      <c r="M119" s="5">
        <f t="shared" si="98"/>
        <v>3769.8779316916048</v>
      </c>
      <c r="N119" s="15">
        <f t="shared" si="99"/>
        <v>1.1783406713851363E-2</v>
      </c>
      <c r="O119" s="15">
        <f t="shared" si="100"/>
        <v>1.5974004868218206E-2</v>
      </c>
      <c r="P119" s="15">
        <f t="shared" si="101"/>
        <v>1.4634930688163683E-2</v>
      </c>
      <c r="Q119" s="5">
        <f t="shared" si="102"/>
        <v>9252.7935202194167</v>
      </c>
      <c r="R119" s="5">
        <f t="shared" si="103"/>
        <v>11693.634753084372</v>
      </c>
      <c r="S119" s="5">
        <f t="shared" si="104"/>
        <v>5770.8001591169323</v>
      </c>
      <c r="T119" s="5">
        <f t="shared" si="105"/>
        <v>71.268920536014406</v>
      </c>
      <c r="U119" s="5">
        <f t="shared" si="106"/>
        <v>276.93017439088567</v>
      </c>
      <c r="V119" s="5">
        <f t="shared" si="107"/>
        <v>354.6626730137977</v>
      </c>
      <c r="W119" s="15">
        <f t="shared" si="108"/>
        <v>-1.0734613539272964E-2</v>
      </c>
      <c r="X119" s="15">
        <f t="shared" si="109"/>
        <v>-1.217998157191269E-2</v>
      </c>
      <c r="Y119" s="15">
        <f t="shared" si="110"/>
        <v>-9.7425357312937999E-3</v>
      </c>
      <c r="Z119" s="5">
        <f t="shared" si="131"/>
        <v>13845.855089077275</v>
      </c>
      <c r="AA119" s="5">
        <f t="shared" si="132"/>
        <v>30352.814670177035</v>
      </c>
      <c r="AB119" s="5">
        <f t="shared" si="133"/>
        <v>23745.047735855671</v>
      </c>
      <c r="AC119" s="16">
        <f t="shared" si="114"/>
        <v>1.792573167556192</v>
      </c>
      <c r="AD119" s="16">
        <f t="shared" si="115"/>
        <v>2.9296940528596465</v>
      </c>
      <c r="AE119" s="16">
        <f t="shared" si="116"/>
        <v>4.3379280165811975</v>
      </c>
      <c r="AF119" s="15">
        <f t="shared" si="117"/>
        <v>-4.0504037456468023E-3</v>
      </c>
      <c r="AG119" s="15">
        <f t="shared" si="118"/>
        <v>2.9673830763510267E-4</v>
      </c>
      <c r="AH119" s="15">
        <f t="shared" si="119"/>
        <v>9.7937136394747881E-3</v>
      </c>
      <c r="AI119" s="1">
        <f t="shared" si="77"/>
        <v>228407.5709890727</v>
      </c>
      <c r="AJ119" s="1">
        <f t="shared" si="78"/>
        <v>71432.166676815934</v>
      </c>
      <c r="AK119" s="1">
        <f t="shared" si="79"/>
        <v>27743.555625520672</v>
      </c>
      <c r="AL119" s="14">
        <f t="shared" si="120"/>
        <v>39.460369982499671</v>
      </c>
      <c r="AM119" s="14">
        <f t="shared" si="121"/>
        <v>7.7662036322989048</v>
      </c>
      <c r="AN119" s="14">
        <f t="shared" si="122"/>
        <v>2.6836574961329536</v>
      </c>
      <c r="AO119" s="11">
        <f t="shared" si="123"/>
        <v>1.094786741657516E-2</v>
      </c>
      <c r="AP119" s="11">
        <f t="shared" si="124"/>
        <v>1.3791425482807885E-2</v>
      </c>
      <c r="AQ119" s="11">
        <f t="shared" si="125"/>
        <v>1.2510563036169473E-2</v>
      </c>
      <c r="AR119" s="1">
        <f t="shared" si="134"/>
        <v>129829.29235673904</v>
      </c>
      <c r="AS119" s="1">
        <f t="shared" si="129"/>
        <v>42225.932146270417</v>
      </c>
      <c r="AT119" s="1">
        <f t="shared" si="130"/>
        <v>16271.236299209944</v>
      </c>
      <c r="AU119" s="1">
        <f t="shared" si="83"/>
        <v>25965.858471347809</v>
      </c>
      <c r="AV119" s="1">
        <f t="shared" si="84"/>
        <v>8445.1864292540831</v>
      </c>
      <c r="AW119" s="1">
        <f t="shared" si="85"/>
        <v>3254.247259841989</v>
      </c>
      <c r="AX119" s="1">
        <f t="shared" si="153"/>
        <v>89397.292075347345</v>
      </c>
      <c r="AY119" s="1">
        <f t="shared" si="139"/>
        <v>11465.779711274963</v>
      </c>
      <c r="AZ119" s="1">
        <f t="shared" si="140"/>
        <v>3015.9023453532836</v>
      </c>
      <c r="BA119" s="1">
        <f t="shared" si="154"/>
        <v>13245.714194118216</v>
      </c>
      <c r="BB119" s="1">
        <f t="shared" si="155"/>
        <v>27538.707894881289</v>
      </c>
      <c r="BC119" s="1">
        <f t="shared" si="156"/>
        <v>34579.241936820697</v>
      </c>
      <c r="BD119" s="1">
        <f t="shared" si="157"/>
        <v>4448.1831306475087</v>
      </c>
      <c r="BE119" s="2">
        <f t="shared" si="164"/>
        <v>0.16431838121402917</v>
      </c>
      <c r="BF119" s="2">
        <f t="shared" si="165"/>
        <v>0.11054004131171606</v>
      </c>
      <c r="BG119" s="2">
        <f t="shared" si="166"/>
        <v>4.6334817249198731E-2</v>
      </c>
      <c r="BH119" s="2">
        <f t="shared" si="141"/>
        <v>9.9060701678977431E-2</v>
      </c>
      <c r="BI119" s="2">
        <f t="shared" si="158"/>
        <v>2.7000530404799016E-3</v>
      </c>
      <c r="BJ119" s="2">
        <f t="shared" si="142"/>
        <v>1.2219100733195894E-3</v>
      </c>
      <c r="BK119" s="2">
        <f t="shared" si="143"/>
        <v>2.1469152895166443E-4</v>
      </c>
      <c r="BL119" s="2">
        <f t="shared" si="144"/>
        <v>350.54597557116728</v>
      </c>
      <c r="BM119" s="2">
        <f t="shared" si="145"/>
        <v>51.596291844837296</v>
      </c>
      <c r="BN119" s="2">
        <f t="shared" si="146"/>
        <v>3.493296599011205</v>
      </c>
      <c r="BO119" s="2">
        <f t="shared" si="159"/>
        <v>308.15488125470483</v>
      </c>
      <c r="BP119" s="2">
        <f t="shared" si="160"/>
        <v>30.756002924899271</v>
      </c>
      <c r="BQ119" s="2">
        <f t="shared" si="161"/>
        <v>6.3501642003774501</v>
      </c>
      <c r="BR119" s="11">
        <f t="shared" si="162"/>
        <v>4.2734565301047328E-2</v>
      </c>
      <c r="BS119" s="17">
        <f t="shared" si="136"/>
        <v>6.3536878836360458E-2</v>
      </c>
      <c r="BT119" s="17">
        <f t="shared" si="137"/>
        <v>5.9022914930509811E-2</v>
      </c>
      <c r="BU119" s="12">
        <f>(BU$3*temperature!$I229+BU$4*temperature!$I229^2+BU$5*temperature!I229^6)*(K119/K$56)^$BW$1</f>
        <v>-1.4390804457146906</v>
      </c>
      <c r="BV119" s="12">
        <f>(BV$3*temperature!$I229+BV$4*temperature!$I229^2+BV$5*temperature!J229^6)*(L119/L$56)^$BW$1</f>
        <v>-2.4823793505396519</v>
      </c>
      <c r="BW119" s="12">
        <f>(BW$3*temperature!$I229+BW$4*temperature!$I229^2+BW$5*temperature!K229^6)*(M119/M$56)^$BW$1</f>
        <v>-3.2772754598463036</v>
      </c>
      <c r="BX119" s="12">
        <f>(BX$3*temperature!$M229+BX$4*temperature!$M229^2+BX$5*temperature!$M229^6)*(K119/K$56)^$BW$1</f>
        <v>-1.4390920493467358</v>
      </c>
      <c r="BY119" s="12">
        <f>(BY$3*temperature!$M229+BY$4*temperature!$M229^2+BY$5*temperature!$M229^6)*(L119/L$56)^$BW$1</f>
        <v>-2.4823884345463942</v>
      </c>
      <c r="BZ119" s="12">
        <f>(BZ$3*temperature!$M229+BZ$4*temperature!$M229^2+BZ$5*temperature!$M229^6)*(M119/M$56)^$BW$1</f>
        <v>-3.2772834596632654</v>
      </c>
      <c r="CA119" s="18">
        <f t="shared" si="147"/>
        <v>-1.1603632045220635E-5</v>
      </c>
      <c r="CB119" s="18">
        <f t="shared" si="148"/>
        <v>-9.084006742376971E-6</v>
      </c>
      <c r="CC119" s="18">
        <f t="shared" si="149"/>
        <v>-7.9998169617567783E-6</v>
      </c>
      <c r="CD119" s="18">
        <f t="shared" si="150"/>
        <v>-2.0202389016540208E-2</v>
      </c>
      <c r="CE119" s="18">
        <f t="shared" si="151"/>
        <v>-1.2835967431489344E-3</v>
      </c>
      <c r="CF119" s="18">
        <f t="shared" si="152"/>
        <v>-1.1924038883163184E-3</v>
      </c>
    </row>
    <row r="120" spans="1:84" x14ac:dyDescent="0.3">
      <c r="A120" s="2">
        <f t="shared" si="86"/>
        <v>2074</v>
      </c>
      <c r="B120" s="5">
        <f t="shared" si="87"/>
        <v>1161.9976606062639</v>
      </c>
      <c r="C120" s="5">
        <f t="shared" si="88"/>
        <v>2947.1178749397845</v>
      </c>
      <c r="D120" s="5">
        <f t="shared" si="89"/>
        <v>4318.7933562616581</v>
      </c>
      <c r="E120" s="15">
        <f t="shared" si="90"/>
        <v>1.5414828971420066E-4</v>
      </c>
      <c r="F120" s="15">
        <f t="shared" si="91"/>
        <v>3.0368246722463436E-4</v>
      </c>
      <c r="G120" s="15">
        <f t="shared" si="92"/>
        <v>6.1995695420436229E-4</v>
      </c>
      <c r="H120" s="5">
        <f t="shared" si="93"/>
        <v>131353.88257554753</v>
      </c>
      <c r="I120" s="5">
        <f t="shared" si="94"/>
        <v>42904.470161984056</v>
      </c>
      <c r="J120" s="5">
        <f t="shared" si="95"/>
        <v>16516.463030097348</v>
      </c>
      <c r="K120" s="5">
        <f t="shared" si="96"/>
        <v>113041.43461615454</v>
      </c>
      <c r="L120" s="5">
        <f t="shared" si="97"/>
        <v>14558.111342207741</v>
      </c>
      <c r="M120" s="5">
        <f t="shared" si="98"/>
        <v>3824.3235245675141</v>
      </c>
      <c r="N120" s="15">
        <f t="shared" si="99"/>
        <v>1.1587102847625763E-2</v>
      </c>
      <c r="O120" s="15">
        <f t="shared" si="100"/>
        <v>1.5760756533070852E-2</v>
      </c>
      <c r="P120" s="15">
        <f t="shared" si="101"/>
        <v>1.4442269448093015E-2</v>
      </c>
      <c r="Q120" s="5">
        <f t="shared" si="102"/>
        <v>9260.9578776892376</v>
      </c>
      <c r="R120" s="5">
        <f t="shared" si="103"/>
        <v>11736.825436578876</v>
      </c>
      <c r="S120" s="5">
        <f t="shared" si="104"/>
        <v>5800.7033649409086</v>
      </c>
      <c r="T120" s="5">
        <f t="shared" si="105"/>
        <v>70.50387621669914</v>
      </c>
      <c r="U120" s="5">
        <f t="shared" si="106"/>
        <v>273.55716997009813</v>
      </c>
      <c r="V120" s="5">
        <f t="shared" si="107"/>
        <v>351.20735924940459</v>
      </c>
      <c r="W120" s="15">
        <f t="shared" si="108"/>
        <v>-1.0734613539272964E-2</v>
      </c>
      <c r="X120" s="15">
        <f t="shared" si="109"/>
        <v>-1.217998157191269E-2</v>
      </c>
      <c r="Y120" s="15">
        <f t="shared" si="110"/>
        <v>-9.7425357312937999E-3</v>
      </c>
      <c r="Z120" s="5">
        <f t="shared" si="131"/>
        <v>13804.731744639092</v>
      </c>
      <c r="AA120" s="5">
        <f t="shared" si="132"/>
        <v>30480.848251157331</v>
      </c>
      <c r="AB120" s="5">
        <f t="shared" si="133"/>
        <v>24107.210839446747</v>
      </c>
      <c r="AC120" s="16">
        <f t="shared" si="114"/>
        <v>1.7853125224839765</v>
      </c>
      <c r="AD120" s="16">
        <f t="shared" si="115"/>
        <v>2.9305634053147807</v>
      </c>
      <c r="AE120" s="16">
        <f t="shared" si="116"/>
        <v>4.3804124413642489</v>
      </c>
      <c r="AF120" s="15">
        <f t="shared" si="117"/>
        <v>-4.0504037456468023E-3</v>
      </c>
      <c r="AG120" s="15">
        <f t="shared" si="118"/>
        <v>2.9673830763510267E-4</v>
      </c>
      <c r="AH120" s="15">
        <f t="shared" si="119"/>
        <v>9.7937136394747881E-3</v>
      </c>
      <c r="AI120" s="1">
        <f t="shared" si="77"/>
        <v>231532.67236151325</v>
      </c>
      <c r="AJ120" s="1">
        <f t="shared" si="78"/>
        <v>72734.136438388421</v>
      </c>
      <c r="AK120" s="1">
        <f t="shared" si="79"/>
        <v>28223.447322810593</v>
      </c>
      <c r="AL120" s="14">
        <f t="shared" si="120"/>
        <v>39.888056812289307</v>
      </c>
      <c r="AM120" s="14">
        <f t="shared" si="121"/>
        <v>7.8722395807912759</v>
      </c>
      <c r="AN120" s="14">
        <f t="shared" si="122"/>
        <v>2.7168958217430852</v>
      </c>
      <c r="AO120" s="11">
        <f t="shared" si="123"/>
        <v>1.0838388742409407E-2</v>
      </c>
      <c r="AP120" s="11">
        <f t="shared" si="124"/>
        <v>1.3653511227979807E-2</v>
      </c>
      <c r="AQ120" s="11">
        <f t="shared" si="125"/>
        <v>1.2385457405807777E-2</v>
      </c>
      <c r="AR120" s="1">
        <f t="shared" si="134"/>
        <v>131353.88257554753</v>
      </c>
      <c r="AS120" s="1">
        <f t="shared" si="129"/>
        <v>42904.470161984056</v>
      </c>
      <c r="AT120" s="1">
        <f t="shared" si="130"/>
        <v>16516.463030097348</v>
      </c>
      <c r="AU120" s="1">
        <f t="shared" si="83"/>
        <v>26270.776515109508</v>
      </c>
      <c r="AV120" s="1">
        <f t="shared" si="84"/>
        <v>8580.8940323968109</v>
      </c>
      <c r="AW120" s="1">
        <f t="shared" si="85"/>
        <v>3303.2926060194695</v>
      </c>
      <c r="AX120" s="1">
        <f t="shared" si="153"/>
        <v>90433.147692923638</v>
      </c>
      <c r="AY120" s="1">
        <f t="shared" si="139"/>
        <v>11646.489073766194</v>
      </c>
      <c r="AZ120" s="1">
        <f t="shared" si="140"/>
        <v>3059.4588196540112</v>
      </c>
      <c r="BA120" s="1">
        <f t="shared" si="154"/>
        <v>13261.142776636156</v>
      </c>
      <c r="BB120" s="1">
        <f t="shared" si="155"/>
        <v>27593.157491856324</v>
      </c>
      <c r="BC120" s="1">
        <f t="shared" si="156"/>
        <v>34662.606640700636</v>
      </c>
      <c r="BD120" s="1">
        <f t="shared" si="157"/>
        <v>4244.979021253841</v>
      </c>
      <c r="BE120" s="2">
        <f t="shared" si="164"/>
        <v>0.16431838121402917</v>
      </c>
      <c r="BF120" s="2">
        <f t="shared" si="165"/>
        <v>0.11054004131171606</v>
      </c>
      <c r="BG120" s="2">
        <f t="shared" si="166"/>
        <v>4.6334817249198731E-2</v>
      </c>
      <c r="BH120" s="2">
        <f t="shared" si="141"/>
        <v>9.8763751623731313E-2</v>
      </c>
      <c r="BI120" s="2">
        <f t="shared" si="158"/>
        <v>2.7000530404799016E-3</v>
      </c>
      <c r="BJ120" s="2">
        <f t="shared" si="142"/>
        <v>1.2219100733195894E-3</v>
      </c>
      <c r="BK120" s="2">
        <f t="shared" si="143"/>
        <v>2.1469152895166443E-4</v>
      </c>
      <c r="BL120" s="2">
        <f t="shared" si="144"/>
        <v>354.66245002694706</v>
      </c>
      <c r="BM120" s="2">
        <f t="shared" si="145"/>
        <v>52.425404281368074</v>
      </c>
      <c r="BN120" s="2">
        <f t="shared" si="146"/>
        <v>3.54594470080524</v>
      </c>
      <c r="BO120" s="2">
        <f t="shared" si="159"/>
        <v>312.70230744430779</v>
      </c>
      <c r="BP120" s="2">
        <f t="shared" si="160"/>
        <v>31.118962734135408</v>
      </c>
      <c r="BQ120" s="2">
        <f t="shared" si="161"/>
        <v>6.3490322559461294</v>
      </c>
      <c r="BR120" s="11">
        <f t="shared" si="162"/>
        <v>4.2549900608938679E-2</v>
      </c>
      <c r="BS120" s="17">
        <f t="shared" si="136"/>
        <v>6.093293629142979E-2</v>
      </c>
      <c r="BT120" s="17">
        <f t="shared" si="137"/>
        <v>5.6212299933818863E-2</v>
      </c>
      <c r="BU120" s="12">
        <f>(BU$3*temperature!$I230+BU$4*temperature!$I230^2+BU$5*temperature!I230^6)*(K120/K$56)^$BW$1</f>
        <v>-1.6345544254422673</v>
      </c>
      <c r="BV120" s="12">
        <f>(BV$3*temperature!$I230+BV$4*temperature!$I230^2+BV$5*temperature!J230^6)*(L120/L$56)^$BW$1</f>
        <v>-2.6285739577560676</v>
      </c>
      <c r="BW120" s="12">
        <f>(BW$3*temperature!$I230+BW$4*temperature!$I230^2+BW$5*temperature!K230^6)*(M120/M$56)^$BW$1</f>
        <v>-3.4026856592662198</v>
      </c>
      <c r="BX120" s="12">
        <f>(BX$3*temperature!$M230+BX$4*temperature!$M230^2+BX$5*temperature!$M230^6)*(K120/K$56)^$BW$1</f>
        <v>-1.6345661992961746</v>
      </c>
      <c r="BY120" s="12">
        <f>(BY$3*temperature!$M230+BY$4*temperature!$M230^2+BY$5*temperature!$M230^6)*(L120/L$56)^$BW$1</f>
        <v>-2.6285831390186072</v>
      </c>
      <c r="BZ120" s="12">
        <f>(BZ$3*temperature!$M230+BZ$4*temperature!$M230^2+BZ$5*temperature!$M230^6)*(M120/M$56)^$BW$1</f>
        <v>-3.4026937260054297</v>
      </c>
      <c r="CA120" s="18">
        <f t="shared" si="147"/>
        <v>-1.1773853907381948E-5</v>
      </c>
      <c r="CB120" s="18">
        <f t="shared" si="148"/>
        <v>-9.1812625395704117E-6</v>
      </c>
      <c r="CC120" s="18">
        <f t="shared" si="149"/>
        <v>-8.0667392099442736E-6</v>
      </c>
      <c r="CD120" s="18">
        <f t="shared" si="150"/>
        <v>-2.0736926282247218E-2</v>
      </c>
      <c r="CE120" s="18">
        <f t="shared" si="151"/>
        <v>-1.2635618080362458E-3</v>
      </c>
      <c r="CF120" s="18">
        <f t="shared" si="152"/>
        <v>-1.165670319883172E-3</v>
      </c>
    </row>
    <row r="121" spans="1:84" x14ac:dyDescent="0.3">
      <c r="A121" s="2">
        <f t="shared" si="86"/>
        <v>2075</v>
      </c>
      <c r="B121" s="5">
        <f t="shared" si="87"/>
        <v>1162.1678245606965</v>
      </c>
      <c r="C121" s="5">
        <f t="shared" si="88"/>
        <v>2947.9681135658748</v>
      </c>
      <c r="D121" s="5">
        <f t="shared" si="89"/>
        <v>4321.3369489378947</v>
      </c>
      <c r="E121" s="15">
        <f t="shared" si="90"/>
        <v>1.4644087522849061E-4</v>
      </c>
      <c r="F121" s="15">
        <f t="shared" si="91"/>
        <v>2.8849834386340264E-4</v>
      </c>
      <c r="G121" s="15">
        <f t="shared" si="92"/>
        <v>5.8895910649414413E-4</v>
      </c>
      <c r="H121" s="5">
        <f t="shared" si="93"/>
        <v>132869.7494001569</v>
      </c>
      <c r="I121" s="5">
        <f t="shared" si="94"/>
        <v>43584.184879430657</v>
      </c>
      <c r="J121" s="5">
        <f t="shared" si="95"/>
        <v>16761.714993700672</v>
      </c>
      <c r="K121" s="5">
        <f t="shared" si="96"/>
        <v>114329.22732169266</v>
      </c>
      <c r="L121" s="5">
        <f t="shared" si="97"/>
        <v>14784.483142428242</v>
      </c>
      <c r="M121" s="5">
        <f t="shared" si="98"/>
        <v>3878.8262039645842</v>
      </c>
      <c r="N121" s="15">
        <f t="shared" si="99"/>
        <v>1.1392218348174499E-2</v>
      </c>
      <c r="O121" s="15">
        <f t="shared" si="100"/>
        <v>1.5549530766685971E-2</v>
      </c>
      <c r="P121" s="15">
        <f t="shared" si="101"/>
        <v>1.4251586992299226E-2</v>
      </c>
      <c r="Q121" s="5">
        <f t="shared" si="102"/>
        <v>9267.2723045172606</v>
      </c>
      <c r="R121" s="5">
        <f t="shared" si="103"/>
        <v>11777.547197602733</v>
      </c>
      <c r="S121" s="5">
        <f t="shared" si="104"/>
        <v>5829.484933187453</v>
      </c>
      <c r="T121" s="5">
        <f t="shared" si="105"/>
        <v>69.747044352492139</v>
      </c>
      <c r="U121" s="5">
        <f t="shared" si="106"/>
        <v>270.22524868099777</v>
      </c>
      <c r="V121" s="5">
        <f t="shared" si="107"/>
        <v>347.78570900282392</v>
      </c>
      <c r="W121" s="15">
        <f t="shared" si="108"/>
        <v>-1.0734613539272964E-2</v>
      </c>
      <c r="X121" s="15">
        <f t="shared" si="109"/>
        <v>-1.217998157191269E-2</v>
      </c>
      <c r="Y121" s="15">
        <f t="shared" si="110"/>
        <v>-9.7425357312937999E-3</v>
      </c>
      <c r="Z121" s="5">
        <f t="shared" si="131"/>
        <v>13760.948506634899</v>
      </c>
      <c r="AA121" s="5">
        <f t="shared" si="132"/>
        <v>30602.508141586222</v>
      </c>
      <c r="AB121" s="5">
        <f t="shared" si="133"/>
        <v>24469.452432900831</v>
      </c>
      <c r="AC121" s="16">
        <f t="shared" si="114"/>
        <v>1.7780812859557573</v>
      </c>
      <c r="AD121" s="16">
        <f t="shared" si="115"/>
        <v>2.9314330157400912</v>
      </c>
      <c r="AE121" s="16">
        <f t="shared" si="116"/>
        <v>4.423312946437763</v>
      </c>
      <c r="AF121" s="15">
        <f t="shared" si="117"/>
        <v>-4.0504037456468023E-3</v>
      </c>
      <c r="AG121" s="15">
        <f t="shared" si="118"/>
        <v>2.9673830763510267E-4</v>
      </c>
      <c r="AH121" s="15">
        <f t="shared" si="119"/>
        <v>9.7937136394747881E-3</v>
      </c>
      <c r="AI121" s="1">
        <f t="shared" ref="AI121:AI184" si="167">(1-$AI$5)*AI120+AU120</f>
        <v>234650.18164047145</v>
      </c>
      <c r="AJ121" s="1">
        <f t="shared" ref="AJ121:AJ184" si="168">(1-$AI$5)*AJ120+AV120</f>
        <v>74041.616826946396</v>
      </c>
      <c r="AK121" s="1">
        <f t="shared" ref="AK121:AK184" si="169">(1-$AI$5)*AK120+AW120</f>
        <v>28704.395196549005</v>
      </c>
      <c r="AL121" s="14">
        <f t="shared" si="120"/>
        <v>40.316055855541094</v>
      </c>
      <c r="AM121" s="14">
        <f t="shared" si="121"/>
        <v>7.978648455181899</v>
      </c>
      <c r="AN121" s="14">
        <f t="shared" si="122"/>
        <v>2.7502093192445392</v>
      </c>
      <c r="AO121" s="11">
        <f t="shared" si="123"/>
        <v>1.0730004854985313E-2</v>
      </c>
      <c r="AP121" s="11">
        <f t="shared" si="124"/>
        <v>1.3516976115700009E-2</v>
      </c>
      <c r="AQ121" s="11">
        <f t="shared" si="125"/>
        <v>1.2261602831749699E-2</v>
      </c>
      <c r="AR121" s="1">
        <f t="shared" si="134"/>
        <v>132869.7494001569</v>
      </c>
      <c r="AS121" s="1">
        <f t="shared" si="129"/>
        <v>43584.184879430657</v>
      </c>
      <c r="AT121" s="1">
        <f t="shared" si="130"/>
        <v>16761.714993700672</v>
      </c>
      <c r="AU121" s="1">
        <f t="shared" ref="AU121:AU184" si="170">$AU$5*AR121</f>
        <v>26573.949880031381</v>
      </c>
      <c r="AV121" s="1">
        <f t="shared" ref="AV121:AV184" si="171">$AU$5*AS121</f>
        <v>8716.8369758861318</v>
      </c>
      <c r="AW121" s="1">
        <f t="shared" ref="AW121:AW184" si="172">$AU$5*AT121</f>
        <v>3352.3429987401346</v>
      </c>
      <c r="AX121" s="1">
        <f t="shared" si="153"/>
        <v>91463.381857354121</v>
      </c>
      <c r="AY121" s="1">
        <f t="shared" si="139"/>
        <v>11827.586513942593</v>
      </c>
      <c r="AZ121" s="1">
        <f t="shared" si="140"/>
        <v>3103.0609631716675</v>
      </c>
      <c r="BA121" s="1">
        <f t="shared" si="154"/>
        <v>13276.249572912142</v>
      </c>
      <c r="BB121" s="1">
        <f t="shared" si="155"/>
        <v>27646.604853379791</v>
      </c>
      <c r="BC121" s="1">
        <f t="shared" si="156"/>
        <v>34744.172684974495</v>
      </c>
      <c r="BD121" s="1">
        <f t="shared" si="157"/>
        <v>4050.8739267418205</v>
      </c>
      <c r="BE121" s="2">
        <f t="shared" si="164"/>
        <v>0.16431838121402917</v>
      </c>
      <c r="BF121" s="2">
        <f t="shared" si="165"/>
        <v>0.11054004131171606</v>
      </c>
      <c r="BG121" s="2">
        <f t="shared" si="166"/>
        <v>4.6334817249198731E-2</v>
      </c>
      <c r="BH121" s="2">
        <f t="shared" si="141"/>
        <v>9.8466954163908965E-2</v>
      </c>
      <c r="BI121" s="2">
        <f t="shared" si="158"/>
        <v>2.7000530404799016E-3</v>
      </c>
      <c r="BJ121" s="2">
        <f t="shared" si="142"/>
        <v>1.2219100733195894E-3</v>
      </c>
      <c r="BK121" s="2">
        <f t="shared" si="143"/>
        <v>2.1469152895166443E-4</v>
      </c>
      <c r="BL121" s="2">
        <f t="shared" si="144"/>
        <v>358.75537085569619</v>
      </c>
      <c r="BM121" s="2">
        <f t="shared" si="145"/>
        <v>53.255954541599657</v>
      </c>
      <c r="BN121" s="2">
        <f t="shared" si="146"/>
        <v>3.5985982198496358</v>
      </c>
      <c r="BO121" s="2">
        <f t="shared" si="159"/>
        <v>317.31740182329236</v>
      </c>
      <c r="BP121" s="2">
        <f t="shared" si="160"/>
        <v>31.486292396816697</v>
      </c>
      <c r="BQ121" s="2">
        <f t="shared" si="161"/>
        <v>6.3479230125478026</v>
      </c>
      <c r="BR121" s="11">
        <f t="shared" si="162"/>
        <v>4.236620763515761E-2</v>
      </c>
      <c r="BS121" s="17">
        <f t="shared" si="136"/>
        <v>5.8446062155720048E-2</v>
      </c>
      <c r="BT121" s="17">
        <f t="shared" si="137"/>
        <v>5.3535523746494153E-2</v>
      </c>
      <c r="BU121" s="12">
        <f>(BU$3*temperature!$I231+BU$4*temperature!$I231^2+BU$5*temperature!I231^6)*(K121/K$56)^$BW$1</f>
        <v>-1.8339549463506577</v>
      </c>
      <c r="BV121" s="12">
        <f>(BV$3*temperature!$I231+BV$4*temperature!$I231^2+BV$5*temperature!J231^6)*(L121/L$56)^$BW$1</f>
        <v>-2.7771659775314999</v>
      </c>
      <c r="BW121" s="12">
        <f>(BW$3*temperature!$I231+BW$4*temperature!$I231^2+BW$5*temperature!K231^6)*(M121/M$56)^$BW$1</f>
        <v>-3.529980194268898</v>
      </c>
      <c r="BX121" s="12">
        <f>(BX$3*temperature!$M231+BX$4*temperature!$M231^2+BX$5*temperature!$M231^6)*(K121/K$56)^$BW$1</f>
        <v>-1.8339668856845974</v>
      </c>
      <c r="BY121" s="12">
        <f>(BY$3*temperature!$M231+BY$4*temperature!$M231^2+BY$5*temperature!$M231^6)*(L121/L$56)^$BW$1</f>
        <v>-2.7771752525898616</v>
      </c>
      <c r="BZ121" s="12">
        <f>(BZ$3*temperature!$M231+BZ$4*temperature!$M231^2+BZ$5*temperature!$M231^6)*(M121/M$56)^$BW$1</f>
        <v>-3.5299883252644504</v>
      </c>
      <c r="CA121" s="18">
        <f t="shared" si="147"/>
        <v>-1.1939333939725572E-5</v>
      </c>
      <c r="CB121" s="18">
        <f t="shared" si="148"/>
        <v>-9.2750583617906557E-6</v>
      </c>
      <c r="CC121" s="18">
        <f t="shared" si="149"/>
        <v>-8.130995552413367E-6</v>
      </c>
      <c r="CD121" s="18">
        <f t="shared" si="150"/>
        <v>-2.1269115970485183E-2</v>
      </c>
      <c r="CE121" s="18">
        <f t="shared" si="151"/>
        <v>-1.2430960740081949E-3</v>
      </c>
      <c r="CF121" s="18">
        <f t="shared" si="152"/>
        <v>-1.1386532631048475E-3</v>
      </c>
    </row>
    <row r="122" spans="1:84" x14ac:dyDescent="0.3">
      <c r="A122" s="2">
        <f t="shared" ref="A122:A185" si="173">1+A121</f>
        <v>2076</v>
      </c>
      <c r="B122" s="5">
        <f t="shared" ref="B122:B185" si="174">B121*(1+E122)</f>
        <v>1162.3295039904181</v>
      </c>
      <c r="C122" s="5">
        <f t="shared" ref="C122:C185" si="175">C121*(1+F122)</f>
        <v>2948.7760732884744</v>
      </c>
      <c r="D122" s="5">
        <f t="shared" ref="D122:D185" si="176">D121*(1+G122)</f>
        <v>4323.7547851487852</v>
      </c>
      <c r="E122" s="15">
        <f t="shared" ref="E122:E185" si="177">E121*$E$5</f>
        <v>1.3911883146706607E-4</v>
      </c>
      <c r="F122" s="15">
        <f t="shared" ref="F122:F185" si="178">F121*$E$5</f>
        <v>2.7407342667023251E-4</v>
      </c>
      <c r="G122" s="15">
        <f t="shared" ref="G122:G185" si="179">G121*$E$5</f>
        <v>5.5951115116943694E-4</v>
      </c>
      <c r="H122" s="5">
        <f t="shared" ref="H122:H185" si="180">AR122</f>
        <v>134376.41687572288</v>
      </c>
      <c r="I122" s="5">
        <f t="shared" ref="I122:I185" si="181">AS122</f>
        <v>44264.908730157382</v>
      </c>
      <c r="J122" s="5">
        <f t="shared" ref="J122:J185" si="182">AT122</f>
        <v>17006.94307572463</v>
      </c>
      <c r="K122" s="5">
        <f t="shared" ref="K122:K185" si="183">H122/B122*1000</f>
        <v>115609.57234105506</v>
      </c>
      <c r="L122" s="5">
        <f t="shared" ref="L122:L185" si="184">I122/C122*1000</f>
        <v>15011.281843722087</v>
      </c>
      <c r="M122" s="5">
        <f t="shared" ref="M122:M185" si="185">J122/D122*1000</f>
        <v>3933.3736349110281</v>
      </c>
      <c r="N122" s="15">
        <f t="shared" ref="N122:N185" si="186">K122/K121-1</f>
        <v>1.1198755115871206E-2</v>
      </c>
      <c r="O122" s="15">
        <f t="shared" ref="O122:O185" si="187">L122/L121-1</f>
        <v>1.5340319922512613E-2</v>
      </c>
      <c r="P122" s="15">
        <f t="shared" ref="P122:P185" si="188">M122/M121-1</f>
        <v>1.4062870589739429E-2</v>
      </c>
      <c r="Q122" s="5">
        <f t="shared" ref="Q122:Q185" si="189">T122*H122/1000</f>
        <v>9271.7492676684651</v>
      </c>
      <c r="R122" s="5">
        <f t="shared" ref="R122:R185" si="190">U122*I122/1000</f>
        <v>11815.805168968058</v>
      </c>
      <c r="S122" s="5">
        <f t="shared" ref="S122:S185" si="191">V122*J122/1000</f>
        <v>5857.1468803905509</v>
      </c>
      <c r="T122" s="5">
        <f t="shared" ref="T122:T185" si="192">T121*(1+W122)</f>
        <v>68.998336785861611</v>
      </c>
      <c r="U122" s="5">
        <f t="shared" ref="U122:U185" si="193">U121*(1+X122)</f>
        <v>266.93391013179769</v>
      </c>
      <c r="V122" s="5">
        <f t="shared" ref="V122:V185" si="194">V121*(1+Y122)</f>
        <v>344.39739430603055</v>
      </c>
      <c r="W122" s="15">
        <f t="shared" ref="W122:W185" si="195">T$5-1</f>
        <v>-1.0734613539272964E-2</v>
      </c>
      <c r="X122" s="15">
        <f t="shared" ref="X122:X185" si="196">U$5-1</f>
        <v>-1.217998157191269E-2</v>
      </c>
      <c r="Y122" s="15">
        <f t="shared" ref="Y122:Y185" si="197">V$5-1</f>
        <v>-9.7425357312937999E-3</v>
      </c>
      <c r="Z122" s="5">
        <f t="shared" si="131"/>
        <v>13714.555774666615</v>
      </c>
      <c r="AA122" s="5">
        <f t="shared" si="132"/>
        <v>30717.798190715836</v>
      </c>
      <c r="AB122" s="5">
        <f t="shared" si="133"/>
        <v>24831.699310802363</v>
      </c>
      <c r="AC122" s="16">
        <f t="shared" ref="AC122:AC185" si="198">AC121*(1+AF122)</f>
        <v>1.7708793388550577</v>
      </c>
      <c r="AD122" s="16">
        <f t="shared" ref="AD122:AD185" si="199">AD121*(1+AG122)</f>
        <v>2.9323028842121275</v>
      </c>
      <c r="AE122" s="16">
        <f t="shared" ref="AE122:AE185" si="200">AE121*(1+AH122)</f>
        <v>4.4666336067729562</v>
      </c>
      <c r="AF122" s="15">
        <f t="shared" ref="AF122:AF185" si="201">AC$5-1</f>
        <v>-4.0504037456468023E-3</v>
      </c>
      <c r="AG122" s="15">
        <f t="shared" ref="AG122:AG185" si="202">AD$5-1</f>
        <v>2.9673830763510267E-4</v>
      </c>
      <c r="AH122" s="15">
        <f t="shared" ref="AH122:AH185" si="203">AE$5-1</f>
        <v>9.7937136394747881E-3</v>
      </c>
      <c r="AI122" s="1">
        <f t="shared" si="167"/>
        <v>237759.11335645569</v>
      </c>
      <c r="AJ122" s="1">
        <f t="shared" si="168"/>
        <v>75354.292120137892</v>
      </c>
      <c r="AK122" s="1">
        <f t="shared" si="169"/>
        <v>29186.29867563424</v>
      </c>
      <c r="AL122" s="14">
        <f t="shared" ref="AL122:AL185" si="204">AL121*(1+AO122)</f>
        <v>40.744321415854273</v>
      </c>
      <c r="AM122" s="14">
        <f t="shared" ref="AM122:AM185" si="205">AM121*(1+AP122)</f>
        <v>8.0854171837801161</v>
      </c>
      <c r="AN122" s="14">
        <f t="shared" ref="AN122:AN185" si="206">AN121*(1+AQ122)</f>
        <v>2.7835940738775249</v>
      </c>
      <c r="AO122" s="11">
        <f t="shared" ref="AO122:AO185" si="207">AO$5*AO121</f>
        <v>1.062270480643546E-2</v>
      </c>
      <c r="AP122" s="11">
        <f t="shared" ref="AP122:AP185" si="208">AP$5*AP121</f>
        <v>1.3381806354543009E-2</v>
      </c>
      <c r="AQ122" s="11">
        <f t="shared" ref="AQ122:AQ185" si="209">AQ$5*AQ121</f>
        <v>1.2138986803432202E-2</v>
      </c>
      <c r="AR122" s="1">
        <f t="shared" si="134"/>
        <v>134376.41687572288</v>
      </c>
      <c r="AS122" s="1">
        <f t="shared" si="129"/>
        <v>44264.908730157382</v>
      </c>
      <c r="AT122" s="1">
        <f t="shared" si="130"/>
        <v>17006.94307572463</v>
      </c>
      <c r="AU122" s="1">
        <f t="shared" si="170"/>
        <v>26875.283375144576</v>
      </c>
      <c r="AV122" s="1">
        <f t="shared" si="171"/>
        <v>8852.9817460314771</v>
      </c>
      <c r="AW122" s="1">
        <f t="shared" si="172"/>
        <v>3401.388615144926</v>
      </c>
      <c r="AX122" s="1">
        <f t="shared" si="153"/>
        <v>92487.657872844036</v>
      </c>
      <c r="AY122" s="1">
        <f t="shared" si="139"/>
        <v>12009.025474977669</v>
      </c>
      <c r="AZ122" s="1">
        <f t="shared" si="140"/>
        <v>3146.6989079288223</v>
      </c>
      <c r="BA122" s="1">
        <f t="shared" si="154"/>
        <v>13291.040847235254</v>
      </c>
      <c r="BB122" s="1">
        <f t="shared" si="155"/>
        <v>27699.073768473354</v>
      </c>
      <c r="BC122" s="1">
        <f t="shared" si="156"/>
        <v>34823.993265310673</v>
      </c>
      <c r="BD122" s="1">
        <f t="shared" si="157"/>
        <v>3865.4742597938825</v>
      </c>
      <c r="BE122" s="2">
        <f t="shared" si="164"/>
        <v>0.16431838121402917</v>
      </c>
      <c r="BF122" s="2">
        <f t="shared" si="165"/>
        <v>0.11054004131171606</v>
      </c>
      <c r="BG122" s="2">
        <f t="shared" si="166"/>
        <v>4.6334817249198731E-2</v>
      </c>
      <c r="BH122" s="2">
        <f t="shared" si="141"/>
        <v>9.8170294877334946E-2</v>
      </c>
      <c r="BI122" s="2">
        <f t="shared" si="158"/>
        <v>2.7000530404799016E-3</v>
      </c>
      <c r="BJ122" s="2">
        <f t="shared" si="142"/>
        <v>1.2219100733195894E-3</v>
      </c>
      <c r="BK122" s="2">
        <f t="shared" si="143"/>
        <v>2.1469152895166443E-4</v>
      </c>
      <c r="BL122" s="2">
        <f t="shared" si="144"/>
        <v>362.82345295409033</v>
      </c>
      <c r="BM122" s="2">
        <f t="shared" si="145"/>
        <v>54.087737871951539</v>
      </c>
      <c r="BN122" s="2">
        <f t="shared" si="146"/>
        <v>3.6512466117212434</v>
      </c>
      <c r="BO122" s="2">
        <f t="shared" si="159"/>
        <v>322.00117389361208</v>
      </c>
      <c r="BP122" s="2">
        <f t="shared" si="160"/>
        <v>31.858044051932175</v>
      </c>
      <c r="BQ122" s="2">
        <f t="shared" si="161"/>
        <v>6.3468358690894942</v>
      </c>
      <c r="BR122" s="11">
        <f t="shared" si="162"/>
        <v>4.2183517486247241E-2</v>
      </c>
      <c r="BS122" s="17">
        <f t="shared" si="136"/>
        <v>5.607056495846896E-2</v>
      </c>
      <c r="BT122" s="17">
        <f t="shared" si="137"/>
        <v>5.0986213091899192E-2</v>
      </c>
      <c r="BU122" s="12">
        <f>(BU$3*temperature!$I232+BU$4*temperature!$I232^2+BU$5*temperature!I232^6)*(K122/K$56)^$BW$1</f>
        <v>-2.0372555102998571</v>
      </c>
      <c r="BV122" s="12">
        <f>(BV$3*temperature!$I232+BV$4*temperature!$I232^2+BV$5*temperature!J232^6)*(L122/L$56)^$BW$1</f>
        <v>-2.9281288742563834</v>
      </c>
      <c r="BW122" s="12">
        <f>(BW$3*temperature!$I232+BW$4*temperature!$I232^2+BW$5*temperature!K232^6)*(M122/M$56)^$BW$1</f>
        <v>-3.6591368361766499</v>
      </c>
      <c r="BX122" s="12">
        <f>(BX$3*temperature!$M232+BX$4*temperature!$M232^2+BX$5*temperature!$M232^6)*(K122/K$56)^$BW$1</f>
        <v>-2.0372676104110043</v>
      </c>
      <c r="BY122" s="12">
        <f>(BY$3*temperature!$M232+BY$4*temperature!$M232^2+BY$5*temperature!$M232^6)*(L122/L$56)^$BW$1</f>
        <v>-2.9281382396997881</v>
      </c>
      <c r="BZ122" s="12">
        <f>(BZ$3*temperature!$M232+BZ$4*temperature!$M232^2+BZ$5*temperature!$M232^6)*(M122/M$56)^$BW$1</f>
        <v>-3.6591450288081537</v>
      </c>
      <c r="CA122" s="18">
        <f t="shared" si="147"/>
        <v>-1.2100111147272941E-5</v>
      </c>
      <c r="CB122" s="18">
        <f t="shared" si="148"/>
        <v>-9.3654434047962809E-6</v>
      </c>
      <c r="CC122" s="18">
        <f t="shared" si="149"/>
        <v>-8.192631503867176E-6</v>
      </c>
      <c r="CD122" s="18">
        <f t="shared" si="150"/>
        <v>-2.179861694925949E-2</v>
      </c>
      <c r="CE122" s="18">
        <f t="shared" si="151"/>
        <v>-1.2222607676582366E-3</v>
      </c>
      <c r="CF122" s="18">
        <f t="shared" si="152"/>
        <v>-1.1114289288836298E-3</v>
      </c>
    </row>
    <row r="123" spans="1:84" x14ac:dyDescent="0.3">
      <c r="A123" s="2">
        <f t="shared" si="173"/>
        <v>2077</v>
      </c>
      <c r="B123" s="5">
        <f t="shared" si="174"/>
        <v>1162.4831208166743</v>
      </c>
      <c r="C123" s="5">
        <f t="shared" si="175"/>
        <v>2949.5438453932193</v>
      </c>
      <c r="D123" s="5">
        <f t="shared" si="176"/>
        <v>4326.0530147151367</v>
      </c>
      <c r="E123" s="15">
        <f t="shared" si="177"/>
        <v>1.3216288989371277E-4</v>
      </c>
      <c r="F123" s="15">
        <f t="shared" si="178"/>
        <v>2.6036975533672089E-4</v>
      </c>
      <c r="G123" s="15">
        <f t="shared" si="179"/>
        <v>5.3153559361096504E-4</v>
      </c>
      <c r="H123" s="5">
        <f t="shared" si="180"/>
        <v>135873.41482569446</v>
      </c>
      <c r="I123" s="5">
        <f t="shared" si="181"/>
        <v>44946.474396653306</v>
      </c>
      <c r="J123" s="5">
        <f t="shared" si="182"/>
        <v>17252.098479839708</v>
      </c>
      <c r="K123" s="5">
        <f t="shared" si="183"/>
        <v>116882.05393489059</v>
      </c>
      <c r="L123" s="5">
        <f t="shared" si="184"/>
        <v>15238.449317121866</v>
      </c>
      <c r="M123" s="5">
        <f t="shared" si="185"/>
        <v>3987.9535505358872</v>
      </c>
      <c r="N123" s="15">
        <f t="shared" si="186"/>
        <v>1.1006714825323005E-2</v>
      </c>
      <c r="O123" s="15">
        <f t="shared" si="187"/>
        <v>1.5133116263138069E-2</v>
      </c>
      <c r="P123" s="15">
        <f t="shared" si="188"/>
        <v>1.3876107558262518E-2</v>
      </c>
      <c r="Q123" s="5">
        <f t="shared" si="189"/>
        <v>9274.4022089763548</v>
      </c>
      <c r="R123" s="5">
        <f t="shared" si="190"/>
        <v>11851.605927676397</v>
      </c>
      <c r="S123" s="5">
        <f t="shared" si="191"/>
        <v>5883.6917291138006</v>
      </c>
      <c r="T123" s="5">
        <f t="shared" si="192"/>
        <v>68.257666305612787</v>
      </c>
      <c r="U123" s="5">
        <f t="shared" si="193"/>
        <v>263.68266002547381</v>
      </c>
      <c r="V123" s="5">
        <f t="shared" si="194"/>
        <v>341.04209038623958</v>
      </c>
      <c r="W123" s="15">
        <f t="shared" si="195"/>
        <v>-1.0734613539272964E-2</v>
      </c>
      <c r="X123" s="15">
        <f t="shared" si="196"/>
        <v>-1.217998157191269E-2</v>
      </c>
      <c r="Y123" s="15">
        <f t="shared" si="197"/>
        <v>-9.7425357312937999E-3</v>
      </c>
      <c r="Z123" s="5">
        <f t="shared" si="131"/>
        <v>13665.604869839757</v>
      </c>
      <c r="AA123" s="5">
        <f t="shared" si="132"/>
        <v>30826.726087875591</v>
      </c>
      <c r="AB123" s="5">
        <f t="shared" si="133"/>
        <v>25193.878713001308</v>
      </c>
      <c r="AC123" s="16">
        <f t="shared" si="198"/>
        <v>1.7637065625478705</v>
      </c>
      <c r="AD123" s="16">
        <f t="shared" si="199"/>
        <v>2.9331730108074621</v>
      </c>
      <c r="AE123" s="16">
        <f t="shared" si="200"/>
        <v>4.510378537250145</v>
      </c>
      <c r="AF123" s="15">
        <f t="shared" si="201"/>
        <v>-4.0504037456468023E-3</v>
      </c>
      <c r="AG123" s="15">
        <f t="shared" si="202"/>
        <v>2.9673830763510267E-4</v>
      </c>
      <c r="AH123" s="15">
        <f t="shared" si="203"/>
        <v>9.7937136394747881E-3</v>
      </c>
      <c r="AI123" s="1">
        <f t="shared" si="167"/>
        <v>240858.48539595472</v>
      </c>
      <c r="AJ123" s="1">
        <f t="shared" si="168"/>
        <v>76671.84465415559</v>
      </c>
      <c r="AK123" s="1">
        <f t="shared" si="169"/>
        <v>29669.057423215741</v>
      </c>
      <c r="AL123" s="14">
        <f t="shared" si="204"/>
        <v>41.172808165804028</v>
      </c>
      <c r="AM123" s="14">
        <f t="shared" si="205"/>
        <v>8.1925326959586648</v>
      </c>
      <c r="AN123" s="14">
        <f t="shared" si="206"/>
        <v>2.8170461854891471</v>
      </c>
      <c r="AO123" s="11">
        <f t="shared" si="207"/>
        <v>1.0516477758371105E-2</v>
      </c>
      <c r="AP123" s="11">
        <f t="shared" si="208"/>
        <v>1.3247988290997579E-2</v>
      </c>
      <c r="AQ123" s="11">
        <f t="shared" si="209"/>
        <v>1.2017596935397879E-2</v>
      </c>
      <c r="AR123" s="1">
        <f t="shared" si="134"/>
        <v>135873.41482569446</v>
      </c>
      <c r="AS123" s="1">
        <f t="shared" si="129"/>
        <v>44946.474396653306</v>
      </c>
      <c r="AT123" s="1">
        <f t="shared" si="130"/>
        <v>17252.098479839708</v>
      </c>
      <c r="AU123" s="1">
        <f t="shared" si="170"/>
        <v>27174.682965138894</v>
      </c>
      <c r="AV123" s="1">
        <f t="shared" si="171"/>
        <v>8989.2948793306623</v>
      </c>
      <c r="AW123" s="1">
        <f t="shared" si="172"/>
        <v>3450.4196959679416</v>
      </c>
      <c r="AX123" s="1">
        <f t="shared" si="153"/>
        <v>93505.643147912459</v>
      </c>
      <c r="AY123" s="1">
        <f t="shared" si="139"/>
        <v>12190.759453697492</v>
      </c>
      <c r="AZ123" s="1">
        <f t="shared" si="140"/>
        <v>3190.3628404287097</v>
      </c>
      <c r="BA123" s="1">
        <f t="shared" si="154"/>
        <v>13305.522646155738</v>
      </c>
      <c r="BB123" s="1">
        <f t="shared" si="155"/>
        <v>27750.58718932448</v>
      </c>
      <c r="BC123" s="1">
        <f t="shared" si="156"/>
        <v>34902.119564413173</v>
      </c>
      <c r="BD123" s="1">
        <f t="shared" si="157"/>
        <v>3688.4023526345964</v>
      </c>
      <c r="BE123" s="2">
        <f t="shared" si="164"/>
        <v>0.16431838121402917</v>
      </c>
      <c r="BF123" s="2">
        <f t="shared" si="165"/>
        <v>0.11054004131171606</v>
      </c>
      <c r="BG123" s="2">
        <f t="shared" si="166"/>
        <v>4.6334817249198731E-2</v>
      </c>
      <c r="BH123" s="2">
        <f t="shared" si="141"/>
        <v>9.7873760733650714E-2</v>
      </c>
      <c r="BI123" s="2">
        <f t="shared" si="158"/>
        <v>2.7000530404799016E-3</v>
      </c>
      <c r="BJ123" s="2">
        <f t="shared" si="142"/>
        <v>1.2219100733195894E-3</v>
      </c>
      <c r="BK123" s="2">
        <f t="shared" si="143"/>
        <v>2.1469152895166443E-4</v>
      </c>
      <c r="BL123" s="2">
        <f t="shared" si="144"/>
        <v>366.86542682050327</v>
      </c>
      <c r="BM123" s="2">
        <f t="shared" si="145"/>
        <v>54.920549825471689</v>
      </c>
      <c r="BN123" s="2">
        <f t="shared" si="146"/>
        <v>3.7038794002614726</v>
      </c>
      <c r="BO123" s="2">
        <f t="shared" si="159"/>
        <v>326.75464843060672</v>
      </c>
      <c r="BP123" s="2">
        <f t="shared" si="160"/>
        <v>32.234270499299974</v>
      </c>
      <c r="BQ123" s="2">
        <f t="shared" si="161"/>
        <v>6.3457702510573375</v>
      </c>
      <c r="BR123" s="11">
        <f t="shared" si="162"/>
        <v>4.2001859499845889E-2</v>
      </c>
      <c r="BS123" s="17">
        <f t="shared" si="136"/>
        <v>5.3801047529240809E-2</v>
      </c>
      <c r="BT123" s="17">
        <f t="shared" si="137"/>
        <v>4.8558298182761132E-2</v>
      </c>
      <c r="BU123" s="12">
        <f>(BU$3*temperature!$I233+BU$4*temperature!$I233^2+BU$5*temperature!I233^6)*(K123/K$56)^$BW$1</f>
        <v>-2.2444277468281166</v>
      </c>
      <c r="BV123" s="12">
        <f>(BV$3*temperature!$I233+BV$4*temperature!$I233^2+BV$5*temperature!J233^6)*(L123/L$56)^$BW$1</f>
        <v>-3.0814349571861461</v>
      </c>
      <c r="BW123" s="12">
        <f>(BW$3*temperature!$I233+BW$4*temperature!$I233^2+BW$5*temperature!K233^6)*(M123/M$56)^$BW$1</f>
        <v>-3.7901324469118682</v>
      </c>
      <c r="BX123" s="12">
        <f>(BX$3*temperature!$M233+BX$4*temperature!$M233^2+BX$5*temperature!$M233^6)*(K123/K$56)^$BW$1</f>
        <v>-2.2444400030574534</v>
      </c>
      <c r="BY123" s="12">
        <f>(BY$3*temperature!$M233+BY$4*temperature!$M233^2+BY$5*temperature!$M233^6)*(L123/L$56)^$BW$1</f>
        <v>-3.0814444096551412</v>
      </c>
      <c r="BZ123" s="12">
        <f>(BZ$3*temperature!$M233+BZ$4*temperature!$M233^2+BZ$5*temperature!$M233^6)*(M123/M$56)^$BW$1</f>
        <v>-3.7901406986054198</v>
      </c>
      <c r="CA123" s="18">
        <f t="shared" si="147"/>
        <v>-1.2256229336760072E-5</v>
      </c>
      <c r="CB123" s="18">
        <f t="shared" si="148"/>
        <v>-9.4524689950858942E-6</v>
      </c>
      <c r="CC123" s="18">
        <f t="shared" si="149"/>
        <v>-8.2516935515641876E-6</v>
      </c>
      <c r="CD123" s="18">
        <f t="shared" si="150"/>
        <v>-2.2325099183222785E-2</v>
      </c>
      <c r="CE123" s="18">
        <f t="shared" si="151"/>
        <v>-1.2011137222515842E-3</v>
      </c>
      <c r="CF123" s="18">
        <f t="shared" si="152"/>
        <v>-1.084068823098649E-3</v>
      </c>
    </row>
    <row r="124" spans="1:84" x14ac:dyDescent="0.3">
      <c r="A124" s="2">
        <f t="shared" si="173"/>
        <v>2078</v>
      </c>
      <c r="B124" s="5">
        <f t="shared" si="174"/>
        <v>1162.6290760889392</v>
      </c>
      <c r="C124" s="5">
        <f t="shared" si="175"/>
        <v>2950.27341880213</v>
      </c>
      <c r="D124" s="5">
        <f t="shared" si="176"/>
        <v>4328.2374933144465</v>
      </c>
      <c r="E124" s="15">
        <f t="shared" si="177"/>
        <v>1.2555474539902711E-4</v>
      </c>
      <c r="F124" s="15">
        <f t="shared" si="178"/>
        <v>2.4735126756988485E-4</v>
      </c>
      <c r="G124" s="15">
        <f t="shared" si="179"/>
        <v>5.0495881393041678E-4</v>
      </c>
      <c r="H124" s="5">
        <f t="shared" si="180"/>
        <v>137360.27918769617</v>
      </c>
      <c r="I124" s="5">
        <f t="shared" si="181"/>
        <v>45628.714938209079</v>
      </c>
      <c r="J124" s="5">
        <f t="shared" si="182"/>
        <v>17497.132753603415</v>
      </c>
      <c r="K124" s="5">
        <f t="shared" si="183"/>
        <v>118146.26178950675</v>
      </c>
      <c r="L124" s="5">
        <f t="shared" si="184"/>
        <v>15465.927546720482</v>
      </c>
      <c r="M124" s="5">
        <f t="shared" si="185"/>
        <v>4042.5537601922547</v>
      </c>
      <c r="N124" s="15">
        <f t="shared" si="186"/>
        <v>1.0816098896759607E-2</v>
      </c>
      <c r="O124" s="15">
        <f t="shared" si="187"/>
        <v>1.49279119459369E-2</v>
      </c>
      <c r="P124" s="15">
        <f t="shared" si="188"/>
        <v>1.3691285258081942E-2</v>
      </c>
      <c r="Q124" s="5">
        <f t="shared" si="189"/>
        <v>9275.2455221554337</v>
      </c>
      <c r="R124" s="5">
        <f t="shared" si="190"/>
        <v>11884.957468860059</v>
      </c>
      <c r="S124" s="5">
        <f t="shared" si="191"/>
        <v>5909.1224986590187</v>
      </c>
      <c r="T124" s="5">
        <f t="shared" si="192"/>
        <v>67.524946636729382</v>
      </c>
      <c r="U124" s="5">
        <f t="shared" si="193"/>
        <v>260.47101008553062</v>
      </c>
      <c r="V124" s="5">
        <f t="shared" si="194"/>
        <v>337.71947563477653</v>
      </c>
      <c r="W124" s="15">
        <f t="shared" si="195"/>
        <v>-1.0734613539272964E-2</v>
      </c>
      <c r="X124" s="15">
        <f t="shared" si="196"/>
        <v>-1.217998157191269E-2</v>
      </c>
      <c r="Y124" s="15">
        <f t="shared" si="197"/>
        <v>-9.7425357312937999E-3</v>
      </c>
      <c r="Z124" s="5">
        <f t="shared" si="131"/>
        <v>13614.147977597753</v>
      </c>
      <c r="AA124" s="5">
        <f t="shared" si="132"/>
        <v>30929.303303821143</v>
      </c>
      <c r="AB124" s="5">
        <f t="shared" si="133"/>
        <v>25555.918363232209</v>
      </c>
      <c r="AC124" s="16">
        <f t="shared" si="198"/>
        <v>1.7565628388807049</v>
      </c>
      <c r="AD124" s="16">
        <f t="shared" si="199"/>
        <v>2.9340433956026901</v>
      </c>
      <c r="AE124" s="16">
        <f t="shared" si="200"/>
        <v>4.5545518930496058</v>
      </c>
      <c r="AF124" s="15">
        <f t="shared" si="201"/>
        <v>-4.0504037456468023E-3</v>
      </c>
      <c r="AG124" s="15">
        <f t="shared" si="202"/>
        <v>2.9673830763510267E-4</v>
      </c>
      <c r="AH124" s="15">
        <f t="shared" si="203"/>
        <v>9.7937136394747881E-3</v>
      </c>
      <c r="AI124" s="1">
        <f t="shared" si="167"/>
        <v>243947.31982149815</v>
      </c>
      <c r="AJ124" s="1">
        <f t="shared" si="168"/>
        <v>77993.955068070689</v>
      </c>
      <c r="AK124" s="1">
        <f t="shared" si="169"/>
        <v>30152.57137686211</v>
      </c>
      <c r="AL124" s="14">
        <f t="shared" si="204"/>
        <v>41.601471157916137</v>
      </c>
      <c r="AM124" s="14">
        <f t="shared" si="205"/>
        <v>8.2999819274160433</v>
      </c>
      <c r="AN124" s="14">
        <f t="shared" si="206"/>
        <v>2.8505617698386994</v>
      </c>
      <c r="AO124" s="11">
        <f t="shared" si="207"/>
        <v>1.0411312980787395E-2</v>
      </c>
      <c r="AP124" s="11">
        <f t="shared" si="208"/>
        <v>1.3115508408087603E-2</v>
      </c>
      <c r="AQ124" s="11">
        <f t="shared" si="209"/>
        <v>1.18974209660439E-2</v>
      </c>
      <c r="AR124" s="1">
        <f t="shared" si="134"/>
        <v>137360.27918769617</v>
      </c>
      <c r="AS124" s="1">
        <f t="shared" si="129"/>
        <v>45628.714938209079</v>
      </c>
      <c r="AT124" s="1">
        <f t="shared" si="130"/>
        <v>17497.132753603415</v>
      </c>
      <c r="AU124" s="1">
        <f t="shared" si="170"/>
        <v>27472.055837539236</v>
      </c>
      <c r="AV124" s="1">
        <f t="shared" si="171"/>
        <v>9125.7429876418155</v>
      </c>
      <c r="AW124" s="1">
        <f t="shared" si="172"/>
        <v>3499.4265507206833</v>
      </c>
      <c r="AX124" s="1">
        <f t="shared" si="153"/>
        <v>94517.009431605402</v>
      </c>
      <c r="AY124" s="1">
        <f t="shared" si="139"/>
        <v>12372.742037376387</v>
      </c>
      <c r="AZ124" s="1">
        <f t="shared" si="140"/>
        <v>3234.0430081538038</v>
      </c>
      <c r="BA124" s="1">
        <f t="shared" si="154"/>
        <v>13319.70080834387</v>
      </c>
      <c r="BB124" s="1">
        <f t="shared" si="155"/>
        <v>27801.167266060085</v>
      </c>
      <c r="BC124" s="1">
        <f t="shared" si="156"/>
        <v>34978.600829766736</v>
      </c>
      <c r="BD124" s="1">
        <f t="shared" si="157"/>
        <v>3519.2959072366471</v>
      </c>
      <c r="BE124" s="2">
        <f t="shared" si="164"/>
        <v>0.16431838121402917</v>
      </c>
      <c r="BF124" s="2">
        <f t="shared" si="165"/>
        <v>0.11054004131171606</v>
      </c>
      <c r="BG124" s="2">
        <f t="shared" si="166"/>
        <v>4.6334817249198731E-2</v>
      </c>
      <c r="BH124" s="2">
        <f t="shared" si="141"/>
        <v>9.7577340051756584E-2</v>
      </c>
      <c r="BI124" s="2">
        <f t="shared" si="158"/>
        <v>2.7000530404799016E-3</v>
      </c>
      <c r="BJ124" s="2">
        <f t="shared" si="142"/>
        <v>1.2219100733195894E-3</v>
      </c>
      <c r="BK124" s="2">
        <f t="shared" si="143"/>
        <v>2.1469152895166443E-4</v>
      </c>
      <c r="BL124" s="2">
        <f t="shared" si="144"/>
        <v>370.88003946190719</v>
      </c>
      <c r="BM124" s="2">
        <f t="shared" si="145"/>
        <v>55.754186415625703</v>
      </c>
      <c r="BN124" s="2">
        <f t="shared" si="146"/>
        <v>3.7564861831413636</v>
      </c>
      <c r="BO124" s="2">
        <f t="shared" si="159"/>
        <v>331.57886569721285</v>
      </c>
      <c r="BP124" s="2">
        <f t="shared" si="160"/>
        <v>32.615025205866921</v>
      </c>
      <c r="BQ124" s="2">
        <f t="shared" si="161"/>
        <v>6.344725609153544</v>
      </c>
      <c r="BR124" s="11">
        <f t="shared" si="162"/>
        <v>4.1821261300318352E-2</v>
      </c>
      <c r="BS124" s="17">
        <f t="shared" si="136"/>
        <v>5.1632391092915092E-2</v>
      </c>
      <c r="BT124" s="17">
        <f t="shared" si="137"/>
        <v>4.6245998269296318E-2</v>
      </c>
      <c r="BU124" s="12">
        <f>(BU$3*temperature!$I234+BU$4*temperature!$I234^2+BU$5*temperature!I234^6)*(K124/K$56)^$BW$1</f>
        <v>-2.4554414848257986</v>
      </c>
      <c r="BV124" s="12">
        <f>(BV$3*temperature!$I234+BV$4*temperature!$I234^2+BV$5*temperature!J234^6)*(L124/L$56)^$BW$1</f>
        <v>-3.2370554332362129</v>
      </c>
      <c r="BW124" s="12">
        <f>(BW$3*temperature!$I234+BW$4*temperature!$I234^2+BW$5*temperature!K234^6)*(M124/M$56)^$BW$1</f>
        <v>-3.9229430205629883</v>
      </c>
      <c r="BX124" s="12">
        <f>(BX$3*temperature!$M234+BX$4*temperature!$M234^2+BX$5*temperature!$M234^6)*(K124/K$56)^$BW$1</f>
        <v>-2.4554538925625047</v>
      </c>
      <c r="BY124" s="12">
        <f>(BY$3*temperature!$M234+BY$4*temperature!$M234^2+BY$5*temperature!$M234^6)*(L124/L$56)^$BW$1</f>
        <v>-3.2370649694245821</v>
      </c>
      <c r="BZ124" s="12">
        <f>(BZ$3*temperature!$M234+BZ$4*temperature!$M234^2+BZ$5*temperature!$M234^6)*(M124/M$56)^$BW$1</f>
        <v>-3.9229513287920117</v>
      </c>
      <c r="CA124" s="18">
        <f t="shared" si="147"/>
        <v>-1.2407736706077088E-5</v>
      </c>
      <c r="CB124" s="18">
        <f t="shared" si="148"/>
        <v>-9.536188369185794E-6</v>
      </c>
      <c r="CC124" s="18">
        <f t="shared" si="149"/>
        <v>-8.3082290234237632E-6</v>
      </c>
      <c r="CD124" s="18">
        <f t="shared" si="150"/>
        <v>-2.2848243848990046E-2</v>
      </c>
      <c r="CE124" s="18">
        <f t="shared" si="151"/>
        <v>-1.1797094621973456E-3</v>
      </c>
      <c r="CF124" s="18">
        <f t="shared" si="152"/>
        <v>-1.0566398454968538E-3</v>
      </c>
    </row>
    <row r="125" spans="1:84" x14ac:dyDescent="0.3">
      <c r="A125" s="2">
        <f t="shared" si="173"/>
        <v>2079</v>
      </c>
      <c r="B125" s="5">
        <f t="shared" si="174"/>
        <v>1162.767751006699</v>
      </c>
      <c r="C125" s="5">
        <f t="shared" si="175"/>
        <v>2950.9666849784571</v>
      </c>
      <c r="D125" s="5">
        <f t="shared" si="176"/>
        <v>4330.3137959019286</v>
      </c>
      <c r="E125" s="15">
        <f t="shared" si="177"/>
        <v>1.1927700812907576E-4</v>
      </c>
      <c r="F125" s="15">
        <f t="shared" si="178"/>
        <v>2.3498370419139061E-4</v>
      </c>
      <c r="G125" s="15">
        <f t="shared" si="179"/>
        <v>4.7971087323389595E-4</v>
      </c>
      <c r="H125" s="5">
        <f t="shared" si="180"/>
        <v>138836.55233566466</v>
      </c>
      <c r="I125" s="5">
        <f t="shared" si="181"/>
        <v>46311.463914627937</v>
      </c>
      <c r="J125" s="5">
        <f t="shared" si="182"/>
        <v>17741.997814093622</v>
      </c>
      <c r="K125" s="5">
        <f t="shared" si="183"/>
        <v>119401.79129964947</v>
      </c>
      <c r="L125" s="5">
        <f t="shared" si="184"/>
        <v>15693.658674755938</v>
      </c>
      <c r="M125" s="5">
        <f t="shared" si="185"/>
        <v>4097.1621573669981</v>
      </c>
      <c r="N125" s="15">
        <f t="shared" si="186"/>
        <v>1.0626908470279028E-2</v>
      </c>
      <c r="O125" s="15">
        <f t="shared" si="187"/>
        <v>1.4724699009969422E-2</v>
      </c>
      <c r="P125" s="15">
        <f t="shared" si="188"/>
        <v>1.3508391084982474E-2</v>
      </c>
      <c r="Q125" s="5">
        <f t="shared" si="189"/>
        <v>9274.2945287299226</v>
      </c>
      <c r="R125" s="5">
        <f t="shared" si="190"/>
        <v>11915.869178383176</v>
      </c>
      <c r="S125" s="5">
        <f t="shared" si="191"/>
        <v>5933.4426955948538</v>
      </c>
      <c r="T125" s="5">
        <f t="shared" si="192"/>
        <v>66.800092430324057</v>
      </c>
      <c r="U125" s="5">
        <f t="shared" si="193"/>
        <v>257.29847798267139</v>
      </c>
      <c r="V125" s="5">
        <f t="shared" si="194"/>
        <v>334.42923157625091</v>
      </c>
      <c r="W125" s="15">
        <f t="shared" si="195"/>
        <v>-1.0734613539272964E-2</v>
      </c>
      <c r="X125" s="15">
        <f t="shared" si="196"/>
        <v>-1.217998157191269E-2</v>
      </c>
      <c r="Y125" s="15">
        <f t="shared" si="197"/>
        <v>-9.7425357312937999E-3</v>
      </c>
      <c r="Z125" s="5">
        <f t="shared" si="131"/>
        <v>13560.238089968268</v>
      </c>
      <c r="AA125" s="5">
        <f t="shared" si="132"/>
        <v>31025.545028310527</v>
      </c>
      <c r="AB125" s="5">
        <f t="shared" si="133"/>
        <v>25917.746507404598</v>
      </c>
      <c r="AC125" s="16">
        <f t="shared" si="198"/>
        <v>1.7494480501786385</v>
      </c>
      <c r="AD125" s="16">
        <f t="shared" si="199"/>
        <v>2.934914038674429</v>
      </c>
      <c r="AE125" s="16">
        <f t="shared" si="200"/>
        <v>4.5991578700462616</v>
      </c>
      <c r="AF125" s="15">
        <f t="shared" si="201"/>
        <v>-4.0504037456468023E-3</v>
      </c>
      <c r="AG125" s="15">
        <f t="shared" si="202"/>
        <v>2.9673830763510267E-4</v>
      </c>
      <c r="AH125" s="15">
        <f t="shared" si="203"/>
        <v>9.7937136394747881E-3</v>
      </c>
      <c r="AI125" s="1">
        <f t="shared" si="167"/>
        <v>247024.64367688756</v>
      </c>
      <c r="AJ125" s="1">
        <f t="shared" si="168"/>
        <v>79320.302548905442</v>
      </c>
      <c r="AK125" s="1">
        <f t="shared" si="169"/>
        <v>30636.740789896583</v>
      </c>
      <c r="AL125" s="14">
        <f t="shared" si="204"/>
        <v>42.030265835235539</v>
      </c>
      <c r="AM125" s="14">
        <f t="shared" si="205"/>
        <v>8.4077518253444836</v>
      </c>
      <c r="AN125" s="14">
        <f t="shared" si="206"/>
        <v>2.8841369598705269</v>
      </c>
      <c r="AO125" s="11">
        <f t="shared" si="207"/>
        <v>1.0307199850979521E-2</v>
      </c>
      <c r="AP125" s="11">
        <f t="shared" si="208"/>
        <v>1.2984353324006727E-2</v>
      </c>
      <c r="AQ125" s="11">
        <f t="shared" si="209"/>
        <v>1.1778446756383461E-2</v>
      </c>
      <c r="AR125" s="1">
        <f t="shared" si="134"/>
        <v>138836.55233566466</v>
      </c>
      <c r="AS125" s="1">
        <f t="shared" ref="AS125:AS188" si="210">MAX(0.3*C125,AM125*AJ125^$AR$5*C125^(1-$AR$5)*(1-BJ124+BV124/100))</f>
        <v>46311.463914627937</v>
      </c>
      <c r="AT125" s="1">
        <f t="shared" ref="AT125:AT188" si="211">MAX(0.3*D125,AN125*AK125^$AR$5*D125^(1-$AR$5)*(1-BK124+BW124/100))</f>
        <v>17741.997814093622</v>
      </c>
      <c r="AU125" s="1">
        <f t="shared" si="170"/>
        <v>27767.310467132935</v>
      </c>
      <c r="AV125" s="1">
        <f t="shared" si="171"/>
        <v>9262.2927829255877</v>
      </c>
      <c r="AW125" s="1">
        <f t="shared" si="172"/>
        <v>3548.3995628187245</v>
      </c>
      <c r="AX125" s="1">
        <f t="shared" si="153"/>
        <v>95521.433039719588</v>
      </c>
      <c r="AY125" s="1">
        <f t="shared" si="139"/>
        <v>12554.926939804751</v>
      </c>
      <c r="AZ125" s="1">
        <f t="shared" si="140"/>
        <v>3277.7297258935987</v>
      </c>
      <c r="BA125" s="1">
        <f t="shared" si="154"/>
        <v>13333.580973971797</v>
      </c>
      <c r="BB125" s="1">
        <f t="shared" si="155"/>
        <v>27850.835380134358</v>
      </c>
      <c r="BC125" s="1">
        <f t="shared" si="156"/>
        <v>35053.484449020303</v>
      </c>
      <c r="BD125" s="1">
        <f t="shared" si="157"/>
        <v>3357.8074558058761</v>
      </c>
      <c r="BE125" s="2">
        <f t="shared" si="164"/>
        <v>0.16431838121402917</v>
      </c>
      <c r="BF125" s="2">
        <f t="shared" si="165"/>
        <v>0.11054004131171606</v>
      </c>
      <c r="BG125" s="2">
        <f t="shared" si="166"/>
        <v>4.6334817249198731E-2</v>
      </c>
      <c r="BH125" s="2">
        <f t="shared" si="141"/>
        <v>9.7281022458221747E-2</v>
      </c>
      <c r="BI125" s="2">
        <f t="shared" si="158"/>
        <v>2.7000530404799016E-3</v>
      </c>
      <c r="BJ125" s="2">
        <f t="shared" si="142"/>
        <v>1.2219100733195894E-3</v>
      </c>
      <c r="BK125" s="2">
        <f t="shared" si="143"/>
        <v>2.1469152895166443E-4</v>
      </c>
      <c r="BL125" s="2">
        <f t="shared" si="144"/>
        <v>374.86605526365832</v>
      </c>
      <c r="BM125" s="2">
        <f t="shared" si="145"/>
        <v>56.588444267460545</v>
      </c>
      <c r="BN125" s="2">
        <f t="shared" si="146"/>
        <v>3.809056637364848</v>
      </c>
      <c r="BO125" s="2">
        <f t="shared" si="159"/>
        <v>336.47488166170746</v>
      </c>
      <c r="BP125" s="2">
        <f t="shared" si="160"/>
        <v>33.000362312138151</v>
      </c>
      <c r="BQ125" s="2">
        <f t="shared" si="161"/>
        <v>6.3437014179982709</v>
      </c>
      <c r="BR125" s="11">
        <f t="shared" si="162"/>
        <v>4.1641748852853072E-2</v>
      </c>
      <c r="BS125" s="17">
        <f t="shared" si="136"/>
        <v>4.9559740246106758E-2</v>
      </c>
      <c r="BT125" s="17">
        <f t="shared" si="137"/>
        <v>4.4043807875520299E-2</v>
      </c>
      <c r="BU125" s="12">
        <f>(BU$3*temperature!$I235+BU$4*temperature!$I235^2+BU$5*temperature!I235^6)*(K125/K$56)^$BW$1</f>
        <v>-2.6702648251176702</v>
      </c>
      <c r="BV125" s="12">
        <f>(BV$3*temperature!$I235+BV$4*temperature!$I235^2+BV$5*temperature!J235^6)*(L125/L$56)^$BW$1</f>
        <v>-3.3949604599868426</v>
      </c>
      <c r="BW125" s="12">
        <f>(BW$3*temperature!$I235+BW$4*temperature!$I235^2+BW$5*temperature!K235^6)*(M125/M$56)^$BW$1</f>
        <v>-4.057543725107509</v>
      </c>
      <c r="BX125" s="12">
        <f>(BX$3*temperature!$M235+BX$4*temperature!$M235^2+BX$5*temperature!$M235^6)*(K125/K$56)^$BW$1</f>
        <v>-2.6702773798031836</v>
      </c>
      <c r="BY125" s="12">
        <f>(BY$3*temperature!$M235+BY$4*temperature!$M235^2+BY$5*temperature!$M235^6)*(L125/L$56)^$BW$1</f>
        <v>-3.3949700766433315</v>
      </c>
      <c r="BZ125" s="12">
        <f>(BZ$3*temperature!$M235+BZ$4*temperature!$M235^2+BZ$5*temperature!$M235^6)*(M125/M$56)^$BW$1</f>
        <v>-4.0575520873935123</v>
      </c>
      <c r="CA125" s="18">
        <f t="shared" si="147"/>
        <v>-1.2554685513421759E-5</v>
      </c>
      <c r="CB125" s="18">
        <f t="shared" si="148"/>
        <v>-9.616656488908859E-6</v>
      </c>
      <c r="CC125" s="18">
        <f t="shared" si="149"/>
        <v>-8.3622860032050994E-6</v>
      </c>
      <c r="CD125" s="18">
        <f t="shared" si="150"/>
        <v>-2.3367743522971569E-2</v>
      </c>
      <c r="CE125" s="18">
        <f t="shared" si="151"/>
        <v>-1.1580992991361146E-3</v>
      </c>
      <c r="CF125" s="18">
        <f t="shared" si="152"/>
        <v>-1.0292044062101937E-3</v>
      </c>
    </row>
    <row r="126" spans="1:84" x14ac:dyDescent="0.3">
      <c r="A126" s="2">
        <f t="shared" si="173"/>
        <v>2080</v>
      </c>
      <c r="B126" s="5">
        <f t="shared" si="174"/>
        <v>1162.8995078922637</v>
      </c>
      <c r="C126" s="5">
        <f t="shared" si="175"/>
        <v>2951.6254426069099</v>
      </c>
      <c r="D126" s="5">
        <f t="shared" si="176"/>
        <v>4332.2872295837178</v>
      </c>
      <c r="E126" s="15">
        <f t="shared" si="177"/>
        <v>1.1331315772262197E-4</v>
      </c>
      <c r="F126" s="15">
        <f t="shared" si="178"/>
        <v>2.2323451898182106E-4</v>
      </c>
      <c r="G126" s="15">
        <f t="shared" si="179"/>
        <v>4.557253295722011E-4</v>
      </c>
      <c r="H126" s="5">
        <f t="shared" si="180"/>
        <v>140301.78338795825</v>
      </c>
      <c r="I126" s="5">
        <f t="shared" si="181"/>
        <v>46994.555507604193</v>
      </c>
      <c r="J126" s="5">
        <f t="shared" si="182"/>
        <v>17986.645973186271</v>
      </c>
      <c r="K126" s="5">
        <f t="shared" si="183"/>
        <v>120648.24383858664</v>
      </c>
      <c r="L126" s="5">
        <f t="shared" si="184"/>
        <v>15921.585045729262</v>
      </c>
      <c r="M126" s="5">
        <f t="shared" si="185"/>
        <v>4151.766727367838</v>
      </c>
      <c r="N126" s="15">
        <f t="shared" si="186"/>
        <v>1.0439144382759613E-2</v>
      </c>
      <c r="O126" s="15">
        <f t="shared" si="187"/>
        <v>1.4523469364091435E-2</v>
      </c>
      <c r="P126" s="15">
        <f t="shared" si="188"/>
        <v>1.3327412463443045E-2</v>
      </c>
      <c r="Q126" s="5">
        <f t="shared" si="189"/>
        <v>9271.5654529544445</v>
      </c>
      <c r="R126" s="5">
        <f t="shared" si="190"/>
        <v>11944.351804168346</v>
      </c>
      <c r="S126" s="5">
        <f t="shared" si="191"/>
        <v>5956.6563040985529</v>
      </c>
      <c r="T126" s="5">
        <f t="shared" si="192"/>
        <v>66.083019253696818</v>
      </c>
      <c r="U126" s="5">
        <f t="shared" si="193"/>
        <v>254.16458726236127</v>
      </c>
      <c r="V126" s="5">
        <f t="shared" si="194"/>
        <v>331.17104283803013</v>
      </c>
      <c r="W126" s="15">
        <f t="shared" si="195"/>
        <v>-1.0734613539272964E-2</v>
      </c>
      <c r="X126" s="15">
        <f t="shared" si="196"/>
        <v>-1.217998157191269E-2</v>
      </c>
      <c r="Y126" s="15">
        <f t="shared" si="197"/>
        <v>-9.7425357312937999E-3</v>
      </c>
      <c r="Z126" s="5">
        <f t="shared" ref="Z126:Z189" si="212">Q125*AC126*(1-BE125)</f>
        <v>13503.928947364937</v>
      </c>
      <c r="AA126" s="5">
        <f t="shared" ref="AA126:AA189" si="213">R125*AD126*(1-BF125)</f>
        <v>31115.470104064461</v>
      </c>
      <c r="AB126" s="5">
        <f t="shared" ref="AB126:AB189" si="214">S125*AE126*(1-BG125)</f>
        <v>26279.291951456791</v>
      </c>
      <c r="AC126" s="16">
        <f t="shared" si="198"/>
        <v>1.7423620792433805</v>
      </c>
      <c r="AD126" s="16">
        <f t="shared" si="199"/>
        <v>2.9357849400993197</v>
      </c>
      <c r="AE126" s="16">
        <f t="shared" si="200"/>
        <v>4.6442007052082319</v>
      </c>
      <c r="AF126" s="15">
        <f t="shared" si="201"/>
        <v>-4.0504037456468023E-3</v>
      </c>
      <c r="AG126" s="15">
        <f t="shared" si="202"/>
        <v>2.9673830763510267E-4</v>
      </c>
      <c r="AH126" s="15">
        <f t="shared" si="203"/>
        <v>9.7937136394747881E-3</v>
      </c>
      <c r="AI126" s="1">
        <f t="shared" si="167"/>
        <v>250089.48977633176</v>
      </c>
      <c r="AJ126" s="1">
        <f t="shared" si="168"/>
        <v>80650.565076940489</v>
      </c>
      <c r="AK126" s="1">
        <f t="shared" si="169"/>
        <v>31121.466273725651</v>
      </c>
      <c r="AL126" s="14">
        <f t="shared" si="204"/>
        <v>42.459148041491581</v>
      </c>
      <c r="AM126" s="14">
        <f t="shared" si="205"/>
        <v>8.5158293535017098</v>
      </c>
      <c r="AN126" s="14">
        <f t="shared" si="206"/>
        <v>2.9177679069542797</v>
      </c>
      <c r="AO126" s="11">
        <f t="shared" si="207"/>
        <v>1.0204127852469725E-2</v>
      </c>
      <c r="AP126" s="11">
        <f t="shared" si="208"/>
        <v>1.2854509790766659E-2</v>
      </c>
      <c r="AQ126" s="11">
        <f t="shared" si="209"/>
        <v>1.1660662288819627E-2</v>
      </c>
      <c r="AR126" s="1">
        <f t="shared" ref="AR126:AR189" si="215">MAX(0.3*B126,AL126*AI126^$AR$5*B126^(1-$AR$5)*(1-BI125+BU125/100))</f>
        <v>140301.78338795825</v>
      </c>
      <c r="AS126" s="1">
        <f t="shared" si="210"/>
        <v>46994.555507604193</v>
      </c>
      <c r="AT126" s="1">
        <f t="shared" si="211"/>
        <v>17986.645973186271</v>
      </c>
      <c r="AU126" s="1">
        <f t="shared" si="170"/>
        <v>28060.356677591652</v>
      </c>
      <c r="AV126" s="1">
        <f t="shared" si="171"/>
        <v>9398.9111015208382</v>
      </c>
      <c r="AW126" s="1">
        <f t="shared" si="172"/>
        <v>3597.3291946372542</v>
      </c>
      <c r="AX126" s="1">
        <f t="shared" si="153"/>
        <v>96518.595070869313</v>
      </c>
      <c r="AY126" s="1">
        <f t="shared" si="139"/>
        <v>12737.268036583411</v>
      </c>
      <c r="AZ126" s="1">
        <f t="shared" si="140"/>
        <v>3321.4133818942705</v>
      </c>
      <c r="BA126" s="1">
        <f t="shared" si="154"/>
        <v>13347.168593639399</v>
      </c>
      <c r="BB126" s="1">
        <f t="shared" si="155"/>
        <v>27899.612176371476</v>
      </c>
      <c r="BC126" s="1">
        <f t="shared" si="156"/>
        <v>35126.81602300454</v>
      </c>
      <c r="BD126" s="1">
        <f t="shared" si="157"/>
        <v>3203.6038322990703</v>
      </c>
      <c r="BE126" s="2">
        <f t="shared" si="164"/>
        <v>0.16431838121402917</v>
      </c>
      <c r="BF126" s="2">
        <f t="shared" si="165"/>
        <v>0.11054004131171606</v>
      </c>
      <c r="BG126" s="2">
        <f t="shared" si="166"/>
        <v>4.6334817249198731E-2</v>
      </c>
      <c r="BH126" s="2">
        <f t="shared" si="141"/>
        <v>9.6984798846655715E-2</v>
      </c>
      <c r="BI126" s="2">
        <f t="shared" si="158"/>
        <v>2.7000530404799016E-3</v>
      </c>
      <c r="BJ126" s="2">
        <f t="shared" si="142"/>
        <v>1.2219100733195894E-3</v>
      </c>
      <c r="BK126" s="2">
        <f t="shared" si="143"/>
        <v>2.1469152895166443E-4</v>
      </c>
      <c r="BL126" s="2">
        <f t="shared" si="144"/>
        <v>378.82225682140921</v>
      </c>
      <c r="BM126" s="2">
        <f t="shared" si="145"/>
        <v>57.423120765918156</v>
      </c>
      <c r="BN126" s="2">
        <f t="shared" si="146"/>
        <v>3.8615805246956585</v>
      </c>
      <c r="BO126" s="2">
        <f t="shared" si="159"/>
        <v>341.44376821901591</v>
      </c>
      <c r="BP126" s="2">
        <f t="shared" si="160"/>
        <v>33.390336638736706</v>
      </c>
      <c r="BQ126" s="2">
        <f t="shared" si="161"/>
        <v>6.3426971748941829</v>
      </c>
      <c r="BR126" s="11">
        <f t="shared" si="162"/>
        <v>4.1463346516072946E-2</v>
      </c>
      <c r="BS126" s="17">
        <f t="shared" si="136"/>
        <v>4.7578488766110108E-2</v>
      </c>
      <c r="BT126" s="17">
        <f t="shared" si="137"/>
        <v>4.194648369097171E-2</v>
      </c>
      <c r="BU126" s="12">
        <f>(BU$3*temperature!$I236+BU$4*temperature!$I236^2+BU$5*temperature!I236^6)*(K126/K$56)^$BW$1</f>
        <v>-2.8888642137461313</v>
      </c>
      <c r="BV126" s="12">
        <f>(BV$3*temperature!$I236+BV$4*temperature!$I236^2+BV$5*temperature!J236^6)*(L126/L$56)^$BW$1</f>
        <v>-3.5551191987684838</v>
      </c>
      <c r="BW126" s="12">
        <f>(BW$3*temperature!$I236+BW$4*temperature!$I236^2+BW$5*temperature!K236^6)*(M126/M$56)^$BW$1</f>
        <v>-4.1939089441970303</v>
      </c>
      <c r="BX126" s="12">
        <f>(BX$3*temperature!$M236+BX$4*temperature!$M236^2+BX$5*temperature!$M236^6)*(K126/K$56)^$BW$1</f>
        <v>-2.8888769108777992</v>
      </c>
      <c r="BY126" s="12">
        <f>(BY$3*temperature!$M236+BY$4*temperature!$M236^2+BY$5*temperature!$M236^6)*(L126/L$56)^$BW$1</f>
        <v>-3.5551288926982885</v>
      </c>
      <c r="BZ126" s="12">
        <f>(BZ$3*temperature!$M236+BZ$4*temperature!$M236^2+BZ$5*temperature!$M236^6)*(M126/M$56)^$BW$1</f>
        <v>-4.1939173581102045</v>
      </c>
      <c r="CA126" s="18">
        <f t="shared" si="147"/>
        <v>-1.2697131667849249E-5</v>
      </c>
      <c r="CB126" s="18">
        <f t="shared" si="148"/>
        <v>-9.6939298046549993E-6</v>
      </c>
      <c r="CC126" s="18">
        <f t="shared" si="149"/>
        <v>-8.4139131741878259E-6</v>
      </c>
      <c r="CD126" s="18">
        <f t="shared" si="150"/>
        <v>-2.3883302167158928E-2</v>
      </c>
      <c r="CE126" s="18">
        <f t="shared" si="151"/>
        <v>-1.1363314238577841E-3</v>
      </c>
      <c r="CF126" s="18">
        <f t="shared" si="152"/>
        <v>-1.0018205448412813E-3</v>
      </c>
    </row>
    <row r="127" spans="1:84" x14ac:dyDescent="0.3">
      <c r="A127" s="2">
        <f t="shared" si="173"/>
        <v>2081</v>
      </c>
      <c r="B127" s="5">
        <f t="shared" si="174"/>
        <v>1163.0246911168495</v>
      </c>
      <c r="C127" s="5">
        <f t="shared" si="175"/>
        <v>2952.2514020585104</v>
      </c>
      <c r="D127" s="5">
        <f t="shared" si="176"/>
        <v>4334.162845957946</v>
      </c>
      <c r="E127" s="15">
        <f t="shared" si="177"/>
        <v>1.0764749983649086E-4</v>
      </c>
      <c r="F127" s="15">
        <f t="shared" si="178"/>
        <v>2.1207279303273E-4</v>
      </c>
      <c r="G127" s="15">
        <f t="shared" si="179"/>
        <v>4.3293906309359103E-4</v>
      </c>
      <c r="H127" s="5">
        <f t="shared" si="180"/>
        <v>141755.52850120253</v>
      </c>
      <c r="I127" s="5">
        <f t="shared" si="181"/>
        <v>47677.824639595936</v>
      </c>
      <c r="J127" s="5">
        <f t="shared" si="182"/>
        <v>18231.029962413155</v>
      </c>
      <c r="K127" s="5">
        <f t="shared" si="183"/>
        <v>121885.2270153225</v>
      </c>
      <c r="L127" s="5">
        <f t="shared" si="184"/>
        <v>16149.649249502165</v>
      </c>
      <c r="M127" s="5">
        <f t="shared" si="185"/>
        <v>4206.3555547792739</v>
      </c>
      <c r="N127" s="15">
        <f t="shared" si="186"/>
        <v>1.0252807147286713E-2</v>
      </c>
      <c r="O127" s="15">
        <f t="shared" si="187"/>
        <v>1.4324214776221478E-2</v>
      </c>
      <c r="P127" s="15">
        <f t="shared" si="188"/>
        <v>1.3148336839734931E-2</v>
      </c>
      <c r="Q127" s="5">
        <f t="shared" si="189"/>
        <v>9267.0753958030291</v>
      </c>
      <c r="R127" s="5">
        <f t="shared" si="190"/>
        <v>11970.417426317092</v>
      </c>
      <c r="S127" s="5">
        <f t="shared" si="191"/>
        <v>5978.7677761064278</v>
      </c>
      <c r="T127" s="5">
        <f t="shared" si="192"/>
        <v>65.373643580500044</v>
      </c>
      <c r="U127" s="5">
        <f t="shared" si="193"/>
        <v>251.0688672732729</v>
      </c>
      <c r="V127" s="5">
        <f t="shared" si="194"/>
        <v>327.94459712001077</v>
      </c>
      <c r="W127" s="15">
        <f t="shared" si="195"/>
        <v>-1.0734613539272964E-2</v>
      </c>
      <c r="X127" s="15">
        <f t="shared" si="196"/>
        <v>-1.217998157191269E-2</v>
      </c>
      <c r="Y127" s="15">
        <f t="shared" si="197"/>
        <v>-9.7425357312937999E-3</v>
      </c>
      <c r="Z127" s="5">
        <f t="shared" si="212"/>
        <v>13445.274980084356</v>
      </c>
      <c r="AA127" s="5">
        <f t="shared" si="213"/>
        <v>31199.100957275205</v>
      </c>
      <c r="AB127" s="5">
        <f t="shared" si="214"/>
        <v>26640.484098672885</v>
      </c>
      <c r="AC127" s="16">
        <f t="shared" si="198"/>
        <v>1.7353048093513401</v>
      </c>
      <c r="AD127" s="16">
        <f t="shared" si="199"/>
        <v>2.9366560999540252</v>
      </c>
      <c r="AE127" s="16">
        <f t="shared" si="200"/>
        <v>4.6896846769992884</v>
      </c>
      <c r="AF127" s="15">
        <f t="shared" si="201"/>
        <v>-4.0504037456468023E-3</v>
      </c>
      <c r="AG127" s="15">
        <f t="shared" si="202"/>
        <v>2.9673830763510267E-4</v>
      </c>
      <c r="AH127" s="15">
        <f t="shared" si="203"/>
        <v>9.7937136394747881E-3</v>
      </c>
      <c r="AI127" s="1">
        <f t="shared" si="167"/>
        <v>253140.89747629024</v>
      </c>
      <c r="AJ127" s="1">
        <f t="shared" si="168"/>
        <v>81984.419670767282</v>
      </c>
      <c r="AK127" s="1">
        <f t="shared" si="169"/>
        <v>31606.648840990343</v>
      </c>
      <c r="AL127" s="14">
        <f t="shared" si="204"/>
        <v>42.888074030862676</v>
      </c>
      <c r="AM127" s="14">
        <f t="shared" si="205"/>
        <v>8.6242014971847851</v>
      </c>
      <c r="AN127" s="14">
        <f t="shared" si="206"/>
        <v>2.9514507820924281</v>
      </c>
      <c r="AO127" s="11">
        <f t="shared" si="207"/>
        <v>1.0102086573945028E-2</v>
      </c>
      <c r="AP127" s="11">
        <f t="shared" si="208"/>
        <v>1.2725964692858992E-2</v>
      </c>
      <c r="AQ127" s="11">
        <f t="shared" si="209"/>
        <v>1.1544055665931431E-2</v>
      </c>
      <c r="AR127" s="1">
        <f t="shared" si="215"/>
        <v>141755.52850120253</v>
      </c>
      <c r="AS127" s="1">
        <f t="shared" si="210"/>
        <v>47677.824639595936</v>
      </c>
      <c r="AT127" s="1">
        <f t="shared" si="211"/>
        <v>18231.029962413155</v>
      </c>
      <c r="AU127" s="1">
        <f t="shared" si="170"/>
        <v>28351.105700240507</v>
      </c>
      <c r="AV127" s="1">
        <f t="shared" si="171"/>
        <v>9535.5649279191875</v>
      </c>
      <c r="AW127" s="1">
        <f t="shared" si="172"/>
        <v>3646.2059924826312</v>
      </c>
      <c r="AX127" s="1">
        <f t="shared" si="153"/>
        <v>97508.181612258006</v>
      </c>
      <c r="AY127" s="1">
        <f t="shared" si="139"/>
        <v>12919.719399601732</v>
      </c>
      <c r="AZ127" s="1">
        <f t="shared" si="140"/>
        <v>3365.0844438234194</v>
      </c>
      <c r="BA127" s="1">
        <f t="shared" si="154"/>
        <v>13360.468936864327</v>
      </c>
      <c r="BB127" s="1">
        <f t="shared" si="155"/>
        <v>27947.517593704117</v>
      </c>
      <c r="BC127" s="1">
        <f t="shared" si="156"/>
        <v>35198.639436389436</v>
      </c>
      <c r="BD127" s="1">
        <f t="shared" si="157"/>
        <v>3056.3656555945445</v>
      </c>
      <c r="BE127" s="2">
        <f t="shared" si="164"/>
        <v>0.16431838121402917</v>
      </c>
      <c r="BF127" s="2">
        <f t="shared" si="165"/>
        <v>0.11054004131171606</v>
      </c>
      <c r="BG127" s="2">
        <f t="shared" si="166"/>
        <v>4.6334817249198731E-2</v>
      </c>
      <c r="BH127" s="2">
        <f t="shared" si="141"/>
        <v>9.6688661338029058E-2</v>
      </c>
      <c r="BI127" s="2">
        <f t="shared" si="158"/>
        <v>2.7000530404799016E-3</v>
      </c>
      <c r="BJ127" s="2">
        <f t="shared" si="142"/>
        <v>1.2219100733195894E-3</v>
      </c>
      <c r="BK127" s="2">
        <f t="shared" si="143"/>
        <v>2.1469152895166443E-4</v>
      </c>
      <c r="BL127" s="2">
        <f t="shared" si="144"/>
        <v>382.74744573450721</v>
      </c>
      <c r="BM127" s="2">
        <f t="shared" si="145"/>
        <v>58.2580142010872</v>
      </c>
      <c r="BN127" s="2">
        <f t="shared" si="146"/>
        <v>3.9140476969940856</v>
      </c>
      <c r="BO127" s="2">
        <f t="shared" si="159"/>
        <v>346.48661341563172</v>
      </c>
      <c r="BP127" s="2">
        <f t="shared" si="160"/>
        <v>33.785003693093437</v>
      </c>
      <c r="BQ127" s="2">
        <f t="shared" si="161"/>
        <v>6.341712398650901</v>
      </c>
      <c r="BR127" s="11">
        <f t="shared" si="162"/>
        <v>4.1286077093196621E-2</v>
      </c>
      <c r="BS127" s="17">
        <f t="shared" ref="BS127:BS190" si="216">BS126/(1+BR126)</f>
        <v>4.5684266206075096E-2</v>
      </c>
      <c r="BT127" s="17">
        <f t="shared" ref="BT127:BT190" si="217">BT126/(1+BT$5)</f>
        <v>3.9949032086639726E-2</v>
      </c>
      <c r="BU127" s="12">
        <f>(BU$3*temperature!$I237+BU$4*temperature!$I237^2+BU$5*temperature!I237^6)*(K127/K$56)^$BW$1</f>
        <v>-3.1112045157587516</v>
      </c>
      <c r="BV127" s="12">
        <f>(BV$3*temperature!$I237+BV$4*temperature!$I237^2+BV$5*temperature!J237^6)*(L127/L$56)^$BW$1</f>
        <v>-3.7174998677057807</v>
      </c>
      <c r="BW127" s="12">
        <f>(BW$3*temperature!$I237+BW$4*temperature!$I237^2+BW$5*temperature!K237^6)*(M127/M$56)^$BW$1</f>
        <v>-4.3320123189141837</v>
      </c>
      <c r="BX127" s="12">
        <f>(BX$3*temperature!$M237+BX$4*temperature!$M237^2+BX$5*temperature!$M237^6)*(K127/K$56)^$BW$1</f>
        <v>-3.1112173508932033</v>
      </c>
      <c r="BY127" s="12">
        <f>(BY$3*temperature!$M237+BY$4*temperature!$M237^2+BY$5*temperature!$M237^6)*(L127/L$56)^$BW$1</f>
        <v>-3.7175096357718833</v>
      </c>
      <c r="BZ127" s="12">
        <f>(BZ$3*temperature!$M237+BZ$4*temperature!$M237^2+BZ$5*temperature!$M237^6)*(M127/M$56)^$BW$1</f>
        <v>-4.3320207820739505</v>
      </c>
      <c r="CA127" s="18">
        <f t="shared" si="147"/>
        <v>-1.2835134451716357E-5</v>
      </c>
      <c r="CB127" s="18">
        <f t="shared" si="148"/>
        <v>-9.7680661026444682E-6</v>
      </c>
      <c r="CC127" s="18">
        <f t="shared" si="149"/>
        <v>-8.4631597667694791E-6</v>
      </c>
      <c r="CD127" s="18">
        <f t="shared" si="150"/>
        <v>-2.4394635295815724E-2</v>
      </c>
      <c r="CE127" s="18">
        <f t="shared" si="151"/>
        <v>-1.1144510128541611E-3</v>
      </c>
      <c r="CF127" s="18">
        <f t="shared" si="152"/>
        <v>-9.7454206817441632E-4</v>
      </c>
    </row>
    <row r="128" spans="1:84" x14ac:dyDescent="0.3">
      <c r="A128" s="2">
        <f t="shared" si="173"/>
        <v>2082</v>
      </c>
      <c r="B128" s="5">
        <f t="shared" si="174"/>
        <v>1163.1436279820839</v>
      </c>
      <c r="C128" s="5">
        <f t="shared" si="175"/>
        <v>2952.8461896490512</v>
      </c>
      <c r="D128" s="5">
        <f t="shared" si="176"/>
        <v>4335.9454529396789</v>
      </c>
      <c r="E128" s="15">
        <f t="shared" si="177"/>
        <v>1.0226512484466631E-4</v>
      </c>
      <c r="F128" s="15">
        <f t="shared" si="178"/>
        <v>2.0146915338109349E-4</v>
      </c>
      <c r="G128" s="15">
        <f t="shared" si="179"/>
        <v>4.1129210993891144E-4</v>
      </c>
      <c r="H128" s="5">
        <f t="shared" si="180"/>
        <v>143197.35114967238</v>
      </c>
      <c r="I128" s="5">
        <f t="shared" si="181"/>
        <v>48361.107090031888</v>
      </c>
      <c r="J128" s="5">
        <f t="shared" si="182"/>
        <v>18475.102957340503</v>
      </c>
      <c r="K128" s="5">
        <f t="shared" si="183"/>
        <v>123112.3549188012</v>
      </c>
      <c r="L128" s="5">
        <f t="shared" si="184"/>
        <v>16377.794163325405</v>
      </c>
      <c r="M128" s="5">
        <f t="shared" si="185"/>
        <v>4260.9168306798638</v>
      </c>
      <c r="N128" s="15">
        <f t="shared" si="186"/>
        <v>1.0067896934912612E-2</v>
      </c>
      <c r="O128" s="15">
        <f t="shared" si="187"/>
        <v>1.4126926863769151E-2</v>
      </c>
      <c r="P128" s="15">
        <f t="shared" si="188"/>
        <v>1.2971151675135406E-2</v>
      </c>
      <c r="Q128" s="5">
        <f t="shared" si="189"/>
        <v>9260.8423081026267</v>
      </c>
      <c r="R128" s="5">
        <f t="shared" si="190"/>
        <v>11994.079426095008</v>
      </c>
      <c r="S128" s="5">
        <f t="shared" si="191"/>
        <v>5999.7820212711604</v>
      </c>
      <c r="T128" s="5">
        <f t="shared" si="192"/>
        <v>64.671882781009202</v>
      </c>
      <c r="U128" s="5">
        <f t="shared" si="193"/>
        <v>248.01085309660346</v>
      </c>
      <c r="V128" s="5">
        <f t="shared" si="194"/>
        <v>324.74958516468433</v>
      </c>
      <c r="W128" s="15">
        <f t="shared" si="195"/>
        <v>-1.0734613539272964E-2</v>
      </c>
      <c r="X128" s="15">
        <f t="shared" si="196"/>
        <v>-1.217998157191269E-2</v>
      </c>
      <c r="Y128" s="15">
        <f t="shared" si="197"/>
        <v>-9.7425357312937999E-3</v>
      </c>
      <c r="Z128" s="5">
        <f t="shared" si="212"/>
        <v>13384.331249635021</v>
      </c>
      <c r="AA128" s="5">
        <f t="shared" si="213"/>
        <v>31276.463524835479</v>
      </c>
      <c r="AB128" s="5">
        <f t="shared" si="214"/>
        <v>27001.252986367905</v>
      </c>
      <c r="AC128" s="16">
        <f t="shared" si="198"/>
        <v>1.7282761242517046</v>
      </c>
      <c r="AD128" s="16">
        <f t="shared" si="199"/>
        <v>2.9375275183152318</v>
      </c>
      <c r="AE128" s="16">
        <f t="shared" si="200"/>
        <v>4.7356141057852525</v>
      </c>
      <c r="AF128" s="15">
        <f t="shared" si="201"/>
        <v>-4.0504037456468023E-3</v>
      </c>
      <c r="AG128" s="15">
        <f t="shared" si="202"/>
        <v>2.9673830763510267E-4</v>
      </c>
      <c r="AH128" s="15">
        <f t="shared" si="203"/>
        <v>9.7937136394747881E-3</v>
      </c>
      <c r="AI128" s="1">
        <f t="shared" si="167"/>
        <v>256177.91342890172</v>
      </c>
      <c r="AJ128" s="1">
        <f t="shared" si="168"/>
        <v>83321.542631609744</v>
      </c>
      <c r="AK128" s="1">
        <f t="shared" si="169"/>
        <v>32092.18994937394</v>
      </c>
      <c r="AL128" s="14">
        <f t="shared" si="204"/>
        <v>43.317000477343711</v>
      </c>
      <c r="AM128" s="14">
        <f t="shared" si="205"/>
        <v>8.7328552681044869</v>
      </c>
      <c r="AN128" s="14">
        <f t="shared" si="206"/>
        <v>2.9851817770949229</v>
      </c>
      <c r="AO128" s="11">
        <f t="shared" si="207"/>
        <v>1.0001065708205577E-2</v>
      </c>
      <c r="AP128" s="11">
        <f t="shared" si="208"/>
        <v>1.2598705045930402E-2</v>
      </c>
      <c r="AQ128" s="11">
        <f t="shared" si="209"/>
        <v>1.1428615109272117E-2</v>
      </c>
      <c r="AR128" s="1">
        <f t="shared" si="215"/>
        <v>143197.35114967238</v>
      </c>
      <c r="AS128" s="1">
        <f t="shared" si="210"/>
        <v>48361.107090031888</v>
      </c>
      <c r="AT128" s="1">
        <f t="shared" si="211"/>
        <v>18475.102957340503</v>
      </c>
      <c r="AU128" s="1">
        <f t="shared" si="170"/>
        <v>28639.470229934479</v>
      </c>
      <c r="AV128" s="1">
        <f t="shared" si="171"/>
        <v>9672.2214180063784</v>
      </c>
      <c r="AW128" s="1">
        <f t="shared" si="172"/>
        <v>3695.020591468101</v>
      </c>
      <c r="AX128" s="1">
        <f t="shared" si="153"/>
        <v>98489.883935040969</v>
      </c>
      <c r="AY128" s="1">
        <f t="shared" si="139"/>
        <v>13102.235330660324</v>
      </c>
      <c r="AZ128" s="1">
        <f t="shared" si="140"/>
        <v>3408.7334645438905</v>
      </c>
      <c r="BA128" s="1">
        <f t="shared" si="154"/>
        <v>13373.487100155744</v>
      </c>
      <c r="BB128" s="1">
        <f t="shared" si="155"/>
        <v>27994.570894649169</v>
      </c>
      <c r="BC128" s="1">
        <f t="shared" si="156"/>
        <v>35268.996925996427</v>
      </c>
      <c r="BD128" s="1">
        <f t="shared" si="157"/>
        <v>2915.7868248158697</v>
      </c>
      <c r="BE128" s="2">
        <f t="shared" si="164"/>
        <v>0.16431838121402917</v>
      </c>
      <c r="BF128" s="2">
        <f t="shared" si="165"/>
        <v>0.11054004131171606</v>
      </c>
      <c r="BG128" s="2">
        <f t="shared" si="166"/>
        <v>4.6334817249198731E-2</v>
      </c>
      <c r="BH128" s="2">
        <f t="shared" si="141"/>
        <v>9.6392603241930969E-2</v>
      </c>
      <c r="BI128" s="2">
        <f t="shared" si="158"/>
        <v>2.7000530404799016E-3</v>
      </c>
      <c r="BJ128" s="2">
        <f t="shared" si="142"/>
        <v>1.2219100733195894E-3</v>
      </c>
      <c r="BK128" s="2">
        <f t="shared" si="143"/>
        <v>2.1469152895166443E-4</v>
      </c>
      <c r="BL128" s="2">
        <f t="shared" si="144"/>
        <v>386.64044336034101</v>
      </c>
      <c r="BM128" s="2">
        <f t="shared" si="145"/>
        <v>59.092923910197378</v>
      </c>
      <c r="BN128" s="2">
        <f t="shared" si="146"/>
        <v>3.9664481014508497</v>
      </c>
      <c r="BO128" s="2">
        <f t="shared" si="159"/>
        <v>351.60452167817806</v>
      </c>
      <c r="BP128" s="2">
        <f t="shared" si="160"/>
        <v>34.184419676268817</v>
      </c>
      <c r="BQ128" s="2">
        <f t="shared" si="161"/>
        <v>6.3407466284671425</v>
      </c>
      <c r="BR128" s="11">
        <f t="shared" si="162"/>
        <v>4.1109961881803353E-2</v>
      </c>
      <c r="BS128" s="17">
        <f t="shared" si="216"/>
        <v>4.387292523261721E-2</v>
      </c>
      <c r="BT128" s="17">
        <f t="shared" si="217"/>
        <v>3.8046697225371164E-2</v>
      </c>
      <c r="BU128" s="12">
        <f>(BU$3*temperature!$I238+BU$4*temperature!$I238^2+BU$5*temperature!I238^6)*(K128/K$56)^$BW$1</f>
        <v>-3.337249089314732</v>
      </c>
      <c r="BV128" s="12">
        <f>(BV$3*temperature!$I238+BV$4*temperature!$I238^2+BV$5*temperature!J238^6)*(L128/L$56)^$BW$1</f>
        <v>-3.8820697946060037</v>
      </c>
      <c r="BW128" s="12">
        <f>(BW$3*temperature!$I238+BW$4*temperature!$I238^2+BW$5*temperature!K238^6)*(M128/M$56)^$BW$1</f>
        <v>-4.4718267894164363</v>
      </c>
      <c r="BX128" s="12">
        <f>(BX$3*temperature!$M238+BX$4*temperature!$M238^2+BX$5*temperature!$M238^6)*(K128/K$56)^$BW$1</f>
        <v>-3.3372620580709187</v>
      </c>
      <c r="BY128" s="12">
        <f>(BY$3*temperature!$M238+BY$4*temperature!$M238^2+BY$5*temperature!$M238^6)*(L128/L$56)^$BW$1</f>
        <v>-3.8820796337303207</v>
      </c>
      <c r="BZ128" s="12">
        <f>(BZ$3*temperature!$M238+BZ$4*temperature!$M238^2+BZ$5*temperature!$M238^6)*(M128/M$56)^$BW$1</f>
        <v>-4.4718352994918646</v>
      </c>
      <c r="CA128" s="18">
        <f t="shared" si="147"/>
        <v>-1.2968756186726438E-5</v>
      </c>
      <c r="CB128" s="18">
        <f t="shared" si="148"/>
        <v>-9.8391243170681264E-6</v>
      </c>
      <c r="CC128" s="18">
        <f t="shared" si="149"/>
        <v>-8.5100754283473634E-6</v>
      </c>
      <c r="CD128" s="18">
        <f t="shared" si="150"/>
        <v>-2.4901469981284716E-2</v>
      </c>
      <c r="CE128" s="18">
        <f t="shared" si="151"/>
        <v>-1.0925003306711662E-3</v>
      </c>
      <c r="CF128" s="18">
        <f t="shared" si="152"/>
        <v>-9.4741868884460853E-4</v>
      </c>
    </row>
    <row r="129" spans="1:84" x14ac:dyDescent="0.3">
      <c r="A129" s="2">
        <f t="shared" si="173"/>
        <v>2083</v>
      </c>
      <c r="B129" s="5">
        <f t="shared" si="174"/>
        <v>1163.2566295589952</v>
      </c>
      <c r="C129" s="5">
        <f t="shared" si="175"/>
        <v>2953.4113516998495</v>
      </c>
      <c r="D129" s="5">
        <f t="shared" si="176"/>
        <v>4337.6396260859019</v>
      </c>
      <c r="E129" s="15">
        <f t="shared" si="177"/>
        <v>9.7151868602433E-5</v>
      </c>
      <c r="F129" s="15">
        <f t="shared" si="178"/>
        <v>1.9139569571203881E-4</v>
      </c>
      <c r="G129" s="15">
        <f t="shared" si="179"/>
        <v>3.9072750444196585E-4</v>
      </c>
      <c r="H129" s="5">
        <f t="shared" si="180"/>
        <v>144626.82239005403</v>
      </c>
      <c r="I129" s="5">
        <f t="shared" si="181"/>
        <v>49044.239608702141</v>
      </c>
      <c r="J129" s="5">
        <f t="shared" si="182"/>
        <v>18718.818601412651</v>
      </c>
      <c r="K129" s="5">
        <f t="shared" si="183"/>
        <v>124329.24834899401</v>
      </c>
      <c r="L129" s="5">
        <f t="shared" si="184"/>
        <v>16605.962992752266</v>
      </c>
      <c r="M129" s="5">
        <f t="shared" si="185"/>
        <v>4315.4388596140025</v>
      </c>
      <c r="N129" s="15">
        <f t="shared" si="186"/>
        <v>9.8844135586182436E-3</v>
      </c>
      <c r="O129" s="15">
        <f t="shared" si="187"/>
        <v>1.3931597085143244E-2</v>
      </c>
      <c r="P129" s="15">
        <f t="shared" si="188"/>
        <v>1.2795844439291493E-2</v>
      </c>
      <c r="Q129" s="5">
        <f t="shared" si="189"/>
        <v>9252.8849628873668</v>
      </c>
      <c r="R129" s="5">
        <f t="shared" si="190"/>
        <v>12015.352453853746</v>
      </c>
      <c r="S129" s="5">
        <f t="shared" si="191"/>
        <v>6019.704396726147</v>
      </c>
      <c r="T129" s="5">
        <f t="shared" si="192"/>
        <v>63.977655112497906</v>
      </c>
      <c r="U129" s="5">
        <f t="shared" si="193"/>
        <v>244.99008547625249</v>
      </c>
      <c r="V129" s="5">
        <f t="shared" si="194"/>
        <v>321.58570072749455</v>
      </c>
      <c r="W129" s="15">
        <f t="shared" si="195"/>
        <v>-1.0734613539272964E-2</v>
      </c>
      <c r="X129" s="15">
        <f t="shared" si="196"/>
        <v>-1.217998157191269E-2</v>
      </c>
      <c r="Y129" s="15">
        <f t="shared" si="197"/>
        <v>-9.7425357312937999E-3</v>
      </c>
      <c r="Z129" s="5">
        <f t="shared" si="212"/>
        <v>13321.153390030508</v>
      </c>
      <c r="AA129" s="5">
        <f t="shared" si="213"/>
        <v>31347.58717846575</v>
      </c>
      <c r="AB129" s="5">
        <f t="shared" si="214"/>
        <v>27361.529321853479</v>
      </c>
      <c r="AC129" s="16">
        <f t="shared" si="198"/>
        <v>1.7212759081645237</v>
      </c>
      <c r="AD129" s="16">
        <f t="shared" si="199"/>
        <v>2.9383991952596484</v>
      </c>
      <c r="AE129" s="16">
        <f t="shared" si="200"/>
        <v>4.7819933542443707</v>
      </c>
      <c r="AF129" s="15">
        <f t="shared" si="201"/>
        <v>-4.0504037456468023E-3</v>
      </c>
      <c r="AG129" s="15">
        <f t="shared" si="202"/>
        <v>2.9673830763510267E-4</v>
      </c>
      <c r="AH129" s="15">
        <f t="shared" si="203"/>
        <v>9.7937136394747881E-3</v>
      </c>
      <c r="AI129" s="1">
        <f t="shared" si="167"/>
        <v>259199.59231594601</v>
      </c>
      <c r="AJ129" s="1">
        <f t="shared" si="168"/>
        <v>84661.609786455141</v>
      </c>
      <c r="AK129" s="1">
        <f t="shared" si="169"/>
        <v>32577.991545904646</v>
      </c>
      <c r="AL129" s="14">
        <f t="shared" si="204"/>
        <v>43.745884483719436</v>
      </c>
      <c r="AM129" s="14">
        <f t="shared" si="205"/>
        <v>8.8417777091588192</v>
      </c>
      <c r="AN129" s="14">
        <f t="shared" si="206"/>
        <v>3.0189571057209377</v>
      </c>
      <c r="AO129" s="11">
        <f t="shared" si="207"/>
        <v>9.901055051123521E-3</v>
      </c>
      <c r="AP129" s="11">
        <f t="shared" si="208"/>
        <v>1.2472717995471097E-2</v>
      </c>
      <c r="AQ129" s="11">
        <f t="shared" si="209"/>
        <v>1.1314328958179395E-2</v>
      </c>
      <c r="AR129" s="1">
        <f t="shared" si="215"/>
        <v>144626.82239005403</v>
      </c>
      <c r="AS129" s="1">
        <f t="shared" si="210"/>
        <v>49044.239608702141</v>
      </c>
      <c r="AT129" s="1">
        <f t="shared" si="211"/>
        <v>18718.818601412651</v>
      </c>
      <c r="AU129" s="1">
        <f t="shared" si="170"/>
        <v>28925.364478010808</v>
      </c>
      <c r="AV129" s="1">
        <f t="shared" si="171"/>
        <v>9808.8479217404292</v>
      </c>
      <c r="AW129" s="1">
        <f t="shared" si="172"/>
        <v>3743.7637202825304</v>
      </c>
      <c r="AX129" s="1">
        <f t="shared" si="153"/>
        <v>99463.398679195205</v>
      </c>
      <c r="AY129" s="1">
        <f t="shared" si="139"/>
        <v>13284.770394201809</v>
      </c>
      <c r="AZ129" s="1">
        <f t="shared" si="140"/>
        <v>3452.3510876912019</v>
      </c>
      <c r="BA129" s="1">
        <f t="shared" si="154"/>
        <v>13386.228014690525</v>
      </c>
      <c r="BB129" s="1">
        <f t="shared" si="155"/>
        <v>28040.790693561543</v>
      </c>
      <c r="BC129" s="1">
        <f t="shared" si="156"/>
        <v>35337.929146787523</v>
      </c>
      <c r="BD129" s="1">
        <f t="shared" si="157"/>
        <v>2781.5740272019971</v>
      </c>
      <c r="BE129" s="2">
        <f t="shared" si="164"/>
        <v>0.16431838121402917</v>
      </c>
      <c r="BF129" s="2">
        <f t="shared" si="165"/>
        <v>0.11054004131171606</v>
      </c>
      <c r="BG129" s="2">
        <f t="shared" si="166"/>
        <v>4.6334817249198731E-2</v>
      </c>
      <c r="BH129" s="2">
        <f t="shared" si="141"/>
        <v>9.6096619018747373E-2</v>
      </c>
      <c r="BI129" s="2">
        <f t="shared" si="158"/>
        <v>2.7000530404799016E-3</v>
      </c>
      <c r="BJ129" s="2">
        <f t="shared" si="142"/>
        <v>1.2219100733195894E-3</v>
      </c>
      <c r="BK129" s="2">
        <f t="shared" si="143"/>
        <v>2.1469152895166443E-4</v>
      </c>
      <c r="BL129" s="2">
        <f t="shared" si="144"/>
        <v>390.50009152921211</v>
      </c>
      <c r="BM129" s="2">
        <f t="shared" si="145"/>
        <v>59.927650416172746</v>
      </c>
      <c r="BN129" s="2">
        <f t="shared" si="146"/>
        <v>4.0187717857061394</v>
      </c>
      <c r="BO129" s="2">
        <f t="shared" si="159"/>
        <v>356.79861404565901</v>
      </c>
      <c r="BP129" s="2">
        <f t="shared" si="160"/>
        <v>34.588641489906053</v>
      </c>
      <c r="BQ129" s="2">
        <f t="shared" si="161"/>
        <v>6.3397994228679577</v>
      </c>
      <c r="BR129" s="11">
        <f t="shared" si="162"/>
        <v>4.0935020722244059E-2</v>
      </c>
      <c r="BS129" s="17">
        <f t="shared" si="216"/>
        <v>4.2140529664433352E-2</v>
      </c>
      <c r="BT129" s="17">
        <f t="shared" si="217"/>
        <v>3.6234949738448728E-2</v>
      </c>
      <c r="BU129" s="12">
        <f>(BU$3*temperature!$I239+BU$4*temperature!$I239^2+BU$5*temperature!I239^6)*(K129/K$56)^$BW$1</f>
        <v>-3.5669598599353334</v>
      </c>
      <c r="BV129" s="12">
        <f>(BV$3*temperature!$I239+BV$4*temperature!$I239^2+BV$5*temperature!J239^6)*(L129/L$56)^$BW$1</f>
        <v>-4.0487954695847259</v>
      </c>
      <c r="BW129" s="12">
        <f>(BW$3*temperature!$I239+BW$4*temperature!$I239^2+BW$5*temperature!K239^6)*(M129/M$56)^$BW$1</f>
        <v>-4.6133246363865181</v>
      </c>
      <c r="BX129" s="12">
        <f>(BX$3*temperature!$M239+BX$4*temperature!$M239^2+BX$5*temperature!$M239^6)*(K129/K$56)^$BW$1</f>
        <v>-3.5669729579972596</v>
      </c>
      <c r="BY129" s="12">
        <f>(BY$3*temperature!$M239+BY$4*temperature!$M239^2+BY$5*temperature!$M239^6)*(L129/L$56)^$BW$1</f>
        <v>-4.0488053767490841</v>
      </c>
      <c r="BZ129" s="12">
        <f>(BZ$3*temperature!$M239+BZ$4*temperature!$M239^2+BZ$5*temperature!$M239^6)*(M129/M$56)^$BW$1</f>
        <v>-4.6133331910966584</v>
      </c>
      <c r="CA129" s="18">
        <f t="shared" si="147"/>
        <v>-1.3098061926175575E-5</v>
      </c>
      <c r="CB129" s="18">
        <f t="shared" si="148"/>
        <v>-9.907164358224918E-6</v>
      </c>
      <c r="CC129" s="18">
        <f t="shared" si="149"/>
        <v>-8.554710140273869E-6</v>
      </c>
      <c r="CD129" s="18">
        <f t="shared" si="150"/>
        <v>-2.5403544857819527E-2</v>
      </c>
      <c r="CE129" s="18">
        <f t="shared" si="151"/>
        <v>-1.0705188356627071E-3</v>
      </c>
      <c r="CF129" s="18">
        <f t="shared" si="152"/>
        <v>-9.2049617110151818E-4</v>
      </c>
    </row>
    <row r="130" spans="1:84" x14ac:dyDescent="0.3">
      <c r="A130" s="2">
        <f t="shared" si="173"/>
        <v>2084</v>
      </c>
      <c r="B130" s="5">
        <f t="shared" si="174"/>
        <v>1163.3639914864596</v>
      </c>
      <c r="C130" s="5">
        <f t="shared" si="175"/>
        <v>2953.9483584092131</v>
      </c>
      <c r="D130" s="5">
        <f t="shared" si="176"/>
        <v>4339.249719436858</v>
      </c>
      <c r="E130" s="15">
        <f t="shared" si="177"/>
        <v>9.229427517231135E-5</v>
      </c>
      <c r="F130" s="15">
        <f t="shared" si="178"/>
        <v>1.8182591092643686E-4</v>
      </c>
      <c r="G130" s="15">
        <f t="shared" si="179"/>
        <v>3.7119112921986754E-4</v>
      </c>
      <c r="H130" s="5">
        <f t="shared" si="180"/>
        <v>146043.52111146582</v>
      </c>
      <c r="I130" s="5">
        <f t="shared" si="181"/>
        <v>49727.060026194777</v>
      </c>
      <c r="J130" s="5">
        <f t="shared" si="182"/>
        <v>18962.13102920962</v>
      </c>
      <c r="K130" s="5">
        <f t="shared" si="183"/>
        <v>125535.53503479363</v>
      </c>
      <c r="L130" s="5">
        <f t="shared" si="184"/>
        <v>16834.099311395625</v>
      </c>
      <c r="M130" s="5">
        <f t="shared" si="185"/>
        <v>4369.9100663122244</v>
      </c>
      <c r="N130" s="15">
        <f t="shared" si="186"/>
        <v>9.7023564593068379E-3</v>
      </c>
      <c r="O130" s="15">
        <f t="shared" si="187"/>
        <v>1.3738216732322561E-2</v>
      </c>
      <c r="P130" s="15">
        <f t="shared" si="188"/>
        <v>1.2622402603820859E-2</v>
      </c>
      <c r="Q130" s="5">
        <f t="shared" si="189"/>
        <v>9243.2229270492026</v>
      </c>
      <c r="R130" s="5">
        <f t="shared" si="190"/>
        <v>12034.252395963753</v>
      </c>
      <c r="S130" s="5">
        <f t="shared" si="191"/>
        <v>6038.54069665918</v>
      </c>
      <c r="T130" s="5">
        <f t="shared" si="192"/>
        <v>63.29087970971635</v>
      </c>
      <c r="U130" s="5">
        <f t="shared" si="193"/>
        <v>242.00611074985042</v>
      </c>
      <c r="V130" s="5">
        <f t="shared" si="194"/>
        <v>318.45264054748378</v>
      </c>
      <c r="W130" s="15">
        <f t="shared" si="195"/>
        <v>-1.0734613539272964E-2</v>
      </c>
      <c r="X130" s="15">
        <f t="shared" si="196"/>
        <v>-1.217998157191269E-2</v>
      </c>
      <c r="Y130" s="15">
        <f t="shared" si="197"/>
        <v>-9.7425357312937999E-3</v>
      </c>
      <c r="Z130" s="5">
        <f t="shared" si="212"/>
        <v>13255.797549175339</v>
      </c>
      <c r="AA130" s="5">
        <f t="shared" si="213"/>
        <v>31412.504645922414</v>
      </c>
      <c r="AB130" s="5">
        <f t="shared" si="214"/>
        <v>27721.244517601837</v>
      </c>
      <c r="AC130" s="16">
        <f t="shared" si="198"/>
        <v>1.7143040457788026</v>
      </c>
      <c r="AD130" s="16">
        <f t="shared" si="199"/>
        <v>2.939271130864006</v>
      </c>
      <c r="AE130" s="16">
        <f t="shared" si="200"/>
        <v>4.8288268277817119</v>
      </c>
      <c r="AF130" s="15">
        <f t="shared" si="201"/>
        <v>-4.0504037456468023E-3</v>
      </c>
      <c r="AG130" s="15">
        <f t="shared" si="202"/>
        <v>2.9673830763510267E-4</v>
      </c>
      <c r="AH130" s="15">
        <f t="shared" si="203"/>
        <v>9.7937136394747881E-3</v>
      </c>
      <c r="AI130" s="1">
        <f t="shared" si="167"/>
        <v>262204.99756236223</v>
      </c>
      <c r="AJ130" s="1">
        <f t="shared" si="168"/>
        <v>86004.296729550057</v>
      </c>
      <c r="AK130" s="1">
        <f t="shared" si="169"/>
        <v>33063.956111596715</v>
      </c>
      <c r="AL130" s="14">
        <f t="shared" si="204"/>
        <v>44.174683590147502</v>
      </c>
      <c r="AM130" s="14">
        <f t="shared" si="205"/>
        <v>8.9509558991043505</v>
      </c>
      <c r="AN130" s="14">
        <f t="shared" si="206"/>
        <v>3.05277300478765</v>
      </c>
      <c r="AO130" s="11">
        <f t="shared" si="207"/>
        <v>9.8020445006122853E-3</v>
      </c>
      <c r="AP130" s="11">
        <f t="shared" si="208"/>
        <v>1.2347990815516387E-2</v>
      </c>
      <c r="AQ130" s="11">
        <f t="shared" si="209"/>
        <v>1.1201185668597602E-2</v>
      </c>
      <c r="AR130" s="1">
        <f t="shared" si="215"/>
        <v>146043.52111146582</v>
      </c>
      <c r="AS130" s="1">
        <f t="shared" si="210"/>
        <v>49727.060026194777</v>
      </c>
      <c r="AT130" s="1">
        <f t="shared" si="211"/>
        <v>18962.13102920962</v>
      </c>
      <c r="AU130" s="1">
        <f t="shared" si="170"/>
        <v>29208.704222293163</v>
      </c>
      <c r="AV130" s="1">
        <f t="shared" si="171"/>
        <v>9945.4120052389553</v>
      </c>
      <c r="AW130" s="1">
        <f t="shared" si="172"/>
        <v>3792.4262058419245</v>
      </c>
      <c r="AX130" s="1">
        <f t="shared" si="153"/>
        <v>100428.42802783492</v>
      </c>
      <c r="AY130" s="1">
        <f t="shared" si="139"/>
        <v>13467.279449116502</v>
      </c>
      <c r="AZ130" s="1">
        <f t="shared" si="140"/>
        <v>3495.9280530497795</v>
      </c>
      <c r="BA130" s="1">
        <f t="shared" si="154"/>
        <v>13398.696453609957</v>
      </c>
      <c r="BB130" s="1">
        <f t="shared" si="155"/>
        <v>28086.194983707228</v>
      </c>
      <c r="BC130" s="1">
        <f t="shared" si="156"/>
        <v>35405.475235560625</v>
      </c>
      <c r="BD130" s="1">
        <f t="shared" si="157"/>
        <v>2653.4462588215433</v>
      </c>
      <c r="BE130" s="2">
        <f t="shared" si="164"/>
        <v>0.16431838121402917</v>
      </c>
      <c r="BF130" s="2">
        <f t="shared" si="165"/>
        <v>0.11054004131171606</v>
      </c>
      <c r="BG130" s="2">
        <f t="shared" si="166"/>
        <v>4.6334817249198731E-2</v>
      </c>
      <c r="BH130" s="2">
        <f t="shared" si="141"/>
        <v>9.5800704242742923E-2</v>
      </c>
      <c r="BI130" s="2">
        <f t="shared" si="158"/>
        <v>2.7000530404799016E-3</v>
      </c>
      <c r="BJ130" s="2">
        <f t="shared" si="142"/>
        <v>1.2219100733195894E-3</v>
      </c>
      <c r="BK130" s="2">
        <f t="shared" si="143"/>
        <v>2.1469152895166443E-4</v>
      </c>
      <c r="BL130" s="2">
        <f t="shared" si="144"/>
        <v>394.32525321940398</v>
      </c>
      <c r="BM130" s="2">
        <f t="shared" si="145"/>
        <v>60.761995562575287</v>
      </c>
      <c r="BN130" s="2">
        <f t="shared" si="146"/>
        <v>4.071008902842812</v>
      </c>
      <c r="BO130" s="2">
        <f t="shared" si="159"/>
        <v>362.07002840543356</v>
      </c>
      <c r="BP130" s="2">
        <f t="shared" si="160"/>
        <v>34.997726743316449</v>
      </c>
      <c r="BQ130" s="2">
        <f t="shared" si="161"/>
        <v>6.3388703586948241</v>
      </c>
      <c r="BR130" s="11">
        <f t="shared" si="162"/>
        <v>4.0761272044722546E-2</v>
      </c>
      <c r="BS130" s="17">
        <f t="shared" si="216"/>
        <v>4.0483343172751068E-2</v>
      </c>
      <c r="BT130" s="17">
        <f t="shared" si="217"/>
        <v>3.4509475941379743E-2</v>
      </c>
      <c r="BU130" s="12">
        <f>(BU$3*temperature!$I240+BU$4*temperature!$I240^2+BU$5*temperature!I240^6)*(K130/K$56)^$BW$1</f>
        <v>-3.8002973947339291</v>
      </c>
      <c r="BV130" s="12">
        <f>(BV$3*temperature!$I240+BV$4*temperature!$I240^2+BV$5*temperature!J240^6)*(L130/L$56)^$BW$1</f>
        <v>-4.217642597328676</v>
      </c>
      <c r="BW130" s="12">
        <f>(BW$3*temperature!$I240+BW$4*temperature!$I240^2+BW$5*temperature!K240^6)*(M130/M$56)^$BW$1</f>
        <v>-4.7564775222140572</v>
      </c>
      <c r="BX130" s="12">
        <f>(BX$3*temperature!$M240+BX$4*temperature!$M240^2+BX$5*temperature!$M240^6)*(K130/K$56)^$BW$1</f>
        <v>-3.8003106178531372</v>
      </c>
      <c r="BY130" s="12">
        <f>(BY$3*temperature!$M240+BY$4*temperature!$M240^2+BY$5*temperature!$M240^6)*(L130/L$56)^$BW$1</f>
        <v>-4.2176525695756633</v>
      </c>
      <c r="BZ130" s="12">
        <f>(BZ$3*temperature!$M240+BZ$4*temperature!$M240^2+BZ$5*temperature!$M240^6)*(M130/M$56)^$BW$1</f>
        <v>-4.7564861193281924</v>
      </c>
      <c r="CA130" s="18">
        <f t="shared" si="147"/>
        <v>-1.322311920803898E-5</v>
      </c>
      <c r="CB130" s="18">
        <f t="shared" si="148"/>
        <v>-9.9722469872887132E-6</v>
      </c>
      <c r="CC130" s="18">
        <f t="shared" si="149"/>
        <v>-8.5971141352558789E-6</v>
      </c>
      <c r="CD130" s="18">
        <f t="shared" si="150"/>
        <v>-2.5900610184574076E-2</v>
      </c>
      <c r="CE130" s="18">
        <f t="shared" si="151"/>
        <v>-1.0485432904857638E-3</v>
      </c>
      <c r="CF130" s="18">
        <f t="shared" si="152"/>
        <v>-8.9381648403161424E-4</v>
      </c>
    </row>
    <row r="131" spans="1:84" x14ac:dyDescent="0.3">
      <c r="A131" s="2">
        <f t="shared" si="173"/>
        <v>2085</v>
      </c>
      <c r="B131" s="5">
        <f t="shared" si="174"/>
        <v>1163.4659947309976</v>
      </c>
      <c r="C131" s="5">
        <f t="shared" si="175"/>
        <v>2954.4586075427555</v>
      </c>
      <c r="D131" s="5">
        <f t="shared" si="176"/>
        <v>4340.7798758900162</v>
      </c>
      <c r="E131" s="15">
        <f t="shared" si="177"/>
        <v>8.7679561413695777E-5</v>
      </c>
      <c r="F131" s="15">
        <f t="shared" si="178"/>
        <v>1.7273461538011502E-4</v>
      </c>
      <c r="G131" s="15">
        <f t="shared" si="179"/>
        <v>3.5263157275887413E-4</v>
      </c>
      <c r="H131" s="5">
        <f t="shared" si="180"/>
        <v>147447.0342706558</v>
      </c>
      <c r="I131" s="5">
        <f t="shared" si="181"/>
        <v>50409.407361252226</v>
      </c>
      <c r="J131" s="5">
        <f t="shared" si="182"/>
        <v>19204.994889071706</v>
      </c>
      <c r="K131" s="5">
        <f t="shared" si="183"/>
        <v>126730.84983867251</v>
      </c>
      <c r="L131" s="5">
        <f t="shared" si="184"/>
        <v>17062.147099491129</v>
      </c>
      <c r="M131" s="5">
        <f t="shared" si="185"/>
        <v>4424.3190021548817</v>
      </c>
      <c r="N131" s="15">
        <f t="shared" si="186"/>
        <v>9.521724693709821E-3</v>
      </c>
      <c r="O131" s="15">
        <f t="shared" si="187"/>
        <v>1.35467769244495E-2</v>
      </c>
      <c r="P131" s="15">
        <f t="shared" si="188"/>
        <v>1.2450813636211366E-2</v>
      </c>
      <c r="Q131" s="5">
        <f t="shared" si="189"/>
        <v>9231.8765323599728</v>
      </c>
      <c r="R131" s="5">
        <f t="shared" si="190"/>
        <v>12050.796340832712</v>
      </c>
      <c r="S131" s="5">
        <f t="shared" si="191"/>
        <v>6056.2971416997416</v>
      </c>
      <c r="T131" s="5">
        <f t="shared" si="192"/>
        <v>62.611476575471933</v>
      </c>
      <c r="U131" s="5">
        <f t="shared" si="193"/>
        <v>239.05848078062698</v>
      </c>
      <c r="V131" s="5">
        <f t="shared" si="194"/>
        <v>315.35010431822508</v>
      </c>
      <c r="W131" s="15">
        <f t="shared" si="195"/>
        <v>-1.0734613539272964E-2</v>
      </c>
      <c r="X131" s="15">
        <f t="shared" si="196"/>
        <v>-1.217998157191269E-2</v>
      </c>
      <c r="Y131" s="15">
        <f t="shared" si="197"/>
        <v>-9.7425357312937999E-3</v>
      </c>
      <c r="Z131" s="5">
        <f t="shared" si="212"/>
        <v>13188.320330467081</v>
      </c>
      <c r="AA131" s="5">
        <f t="shared" si="213"/>
        <v>31471.251929474063</v>
      </c>
      <c r="AB131" s="5">
        <f t="shared" si="214"/>
        <v>28080.33072553244</v>
      </c>
      <c r="AC131" s="16">
        <f t="shared" si="198"/>
        <v>1.7073604222506027</v>
      </c>
      <c r="AD131" s="16">
        <f t="shared" si="199"/>
        <v>2.9401433252050593</v>
      </c>
      <c r="AE131" s="16">
        <f t="shared" si="200"/>
        <v>4.8761189749476195</v>
      </c>
      <c r="AF131" s="15">
        <f t="shared" si="201"/>
        <v>-4.0504037456468023E-3</v>
      </c>
      <c r="AG131" s="15">
        <f t="shared" si="202"/>
        <v>2.9673830763510267E-4</v>
      </c>
      <c r="AH131" s="15">
        <f t="shared" si="203"/>
        <v>9.7937136394747881E-3</v>
      </c>
      <c r="AI131" s="1">
        <f t="shared" si="167"/>
        <v>265193.20202841918</v>
      </c>
      <c r="AJ131" s="1">
        <f t="shared" si="168"/>
        <v>87349.279061834008</v>
      </c>
      <c r="AK131" s="1">
        <f t="shared" si="169"/>
        <v>33549.986706278971</v>
      </c>
      <c r="AL131" s="14">
        <f t="shared" si="204"/>
        <v>44.603355782355081</v>
      </c>
      <c r="AM131" s="14">
        <f t="shared" si="205"/>
        <v>9.0603769571242623</v>
      </c>
      <c r="AN131" s="14">
        <f t="shared" si="206"/>
        <v>3.0866257352460522</v>
      </c>
      <c r="AO131" s="11">
        <f t="shared" si="207"/>
        <v>9.7040240556061624E-3</v>
      </c>
      <c r="AP131" s="11">
        <f t="shared" si="208"/>
        <v>1.2224510907361224E-2</v>
      </c>
      <c r="AQ131" s="11">
        <f t="shared" si="209"/>
        <v>1.1089173811911626E-2</v>
      </c>
      <c r="AR131" s="1">
        <f t="shared" si="215"/>
        <v>147447.0342706558</v>
      </c>
      <c r="AS131" s="1">
        <f t="shared" si="210"/>
        <v>50409.407361252226</v>
      </c>
      <c r="AT131" s="1">
        <f t="shared" si="211"/>
        <v>19204.994889071706</v>
      </c>
      <c r="AU131" s="1">
        <f t="shared" si="170"/>
        <v>29489.406854131161</v>
      </c>
      <c r="AV131" s="1">
        <f t="shared" si="171"/>
        <v>10081.881472250447</v>
      </c>
      <c r="AW131" s="1">
        <f t="shared" si="172"/>
        <v>3840.9989778143413</v>
      </c>
      <c r="AX131" s="1">
        <f t="shared" si="153"/>
        <v>101384.67987093801</v>
      </c>
      <c r="AY131" s="1">
        <f t="shared" si="139"/>
        <v>13649.717679592903</v>
      </c>
      <c r="AZ131" s="1">
        <f t="shared" si="140"/>
        <v>3539.4552017239048</v>
      </c>
      <c r="BA131" s="1">
        <f t="shared" si="154"/>
        <v>13410.897038954283</v>
      </c>
      <c r="BB131" s="1">
        <f t="shared" si="155"/>
        <v>28130.801163196065</v>
      </c>
      <c r="BC131" s="1">
        <f t="shared" si="156"/>
        <v>35471.672872385643</v>
      </c>
      <c r="BD131" s="1">
        <f t="shared" si="157"/>
        <v>2531.134358344048</v>
      </c>
      <c r="BE131" s="2">
        <f t="shared" si="164"/>
        <v>0.16431838121402917</v>
      </c>
      <c r="BF131" s="2">
        <f t="shared" si="165"/>
        <v>0.11054004131171606</v>
      </c>
      <c r="BG131" s="2">
        <f t="shared" si="166"/>
        <v>4.6334817249198731E-2</v>
      </c>
      <c r="BH131" s="2">
        <f t="shared" si="141"/>
        <v>9.5504855566027572E-2</v>
      </c>
      <c r="BI131" s="2">
        <f t="shared" si="158"/>
        <v>2.7000530404799016E-3</v>
      </c>
      <c r="BJ131" s="2">
        <f t="shared" si="142"/>
        <v>1.2219100733195894E-3</v>
      </c>
      <c r="BK131" s="2">
        <f t="shared" si="143"/>
        <v>2.1469152895166443E-4</v>
      </c>
      <c r="BL131" s="2">
        <f t="shared" si="144"/>
        <v>398.11481319222844</v>
      </c>
      <c r="BM131" s="2">
        <f t="shared" si="145"/>
        <v>61.595762644784756</v>
      </c>
      <c r="BN131" s="2">
        <f t="shared" si="146"/>
        <v>4.1231497162437059</v>
      </c>
      <c r="BO131" s="2">
        <f t="shared" si="159"/>
        <v>367.4199197329562</v>
      </c>
      <c r="BP131" s="2">
        <f t="shared" si="160"/>
        <v>35.411733760698006</v>
      </c>
      <c r="BQ131" s="2">
        <f t="shared" si="161"/>
        <v>6.3379590301464317</v>
      </c>
      <c r="BR131" s="11">
        <f t="shared" si="162"/>
        <v>4.0588732915106646E-2</v>
      </c>
      <c r="BS131" s="17">
        <f t="shared" si="216"/>
        <v>3.889781860658191E-2</v>
      </c>
      <c r="BT131" s="17">
        <f t="shared" si="217"/>
        <v>3.28661675632188E-2</v>
      </c>
      <c r="BU131" s="12">
        <f>(BU$3*temperature!$I241+BU$4*temperature!$I241^2+BU$5*temperature!I241^6)*(K131/K$56)^$BW$1</f>
        <v>-4.0372209764714269</v>
      </c>
      <c r="BV131" s="12">
        <f>(BV$3*temperature!$I241+BV$4*temperature!$I241^2+BV$5*temperature!J241^6)*(L131/L$56)^$BW$1</f>
        <v>-4.3885761489025557</v>
      </c>
      <c r="BW131" s="12">
        <f>(BW$3*temperature!$I241+BW$4*temperature!$I241^2+BW$5*temperature!K241^6)*(M131/M$56)^$BW$1</f>
        <v>-4.9012565318377428</v>
      </c>
      <c r="BX131" s="12">
        <f>(BX$3*temperature!$M241+BX$4*temperature!$M241^2+BX$5*temperature!$M241^6)*(K131/K$56)^$BW$1</f>
        <v>-4.0372343204691692</v>
      </c>
      <c r="BY131" s="12">
        <f>(BY$3*temperature!$M241+BY$4*temperature!$M241^2+BY$5*temperature!$M241^6)*(L131/L$56)^$BW$1</f>
        <v>-4.3885861833361739</v>
      </c>
      <c r="BZ131" s="12">
        <f>(BZ$3*temperature!$M241+BZ$4*temperature!$M241^2+BZ$5*temperature!$M241^6)*(M131/M$56)^$BW$1</f>
        <v>-4.9012651691755478</v>
      </c>
      <c r="CA131" s="18">
        <f t="shared" si="147"/>
        <v>-1.3343997742332192E-5</v>
      </c>
      <c r="CB131" s="18">
        <f t="shared" si="148"/>
        <v>-1.003443361824452E-5</v>
      </c>
      <c r="CC131" s="18">
        <f t="shared" si="149"/>
        <v>-8.6373378049842131E-6</v>
      </c>
      <c r="CD131" s="18">
        <f t="shared" si="150"/>
        <v>-2.6392427727226483E-2</v>
      </c>
      <c r="CE131" s="18">
        <f t="shared" si="151"/>
        <v>-1.0266078663209786E-3</v>
      </c>
      <c r="CF131" s="18">
        <f t="shared" si="152"/>
        <v>-8.6741795208316751E-4</v>
      </c>
    </row>
    <row r="132" spans="1:84" x14ac:dyDescent="0.3">
      <c r="A132" s="2">
        <f t="shared" si="173"/>
        <v>2086</v>
      </c>
      <c r="B132" s="5">
        <f t="shared" si="174"/>
        <v>1163.5629063097285</v>
      </c>
      <c r="C132" s="5">
        <f t="shared" si="175"/>
        <v>2954.9434279504244</v>
      </c>
      <c r="D132" s="5">
        <f t="shared" si="176"/>
        <v>4342.2340371229193</v>
      </c>
      <c r="E132" s="15">
        <f t="shared" si="177"/>
        <v>8.3295583343010989E-5</v>
      </c>
      <c r="F132" s="15">
        <f t="shared" si="178"/>
        <v>1.6409788461110926E-4</v>
      </c>
      <c r="G132" s="15">
        <f t="shared" si="179"/>
        <v>3.3499999412093043E-4</v>
      </c>
      <c r="H132" s="5">
        <f t="shared" si="180"/>
        <v>148836.95711233019</v>
      </c>
      <c r="I132" s="5">
        <f t="shared" si="181"/>
        <v>51091.121924931402</v>
      </c>
      <c r="J132" s="5">
        <f t="shared" si="182"/>
        <v>19447.365365047561</v>
      </c>
      <c r="K132" s="5">
        <f t="shared" si="183"/>
        <v>127914.83494809117</v>
      </c>
      <c r="L132" s="5">
        <f t="shared" si="184"/>
        <v>17290.050781232272</v>
      </c>
      <c r="M132" s="5">
        <f t="shared" si="185"/>
        <v>4478.6543513746237</v>
      </c>
      <c r="N132" s="15">
        <f t="shared" si="186"/>
        <v>9.3425169240628492E-3</v>
      </c>
      <c r="O132" s="15">
        <f t="shared" si="187"/>
        <v>1.3357268602375294E-2</v>
      </c>
      <c r="P132" s="15">
        <f t="shared" si="188"/>
        <v>1.2281064994020152E-2</v>
      </c>
      <c r="Q132" s="5">
        <f t="shared" si="189"/>
        <v>9218.866845939112</v>
      </c>
      <c r="R132" s="5">
        <f t="shared" si="190"/>
        <v>12065.002544085231</v>
      </c>
      <c r="S132" s="5">
        <f t="shared" si="191"/>
        <v>6072.9803681256017</v>
      </c>
      <c r="T132" s="5">
        <f t="shared" si="192"/>
        <v>61.939366571310998</v>
      </c>
      <c r="U132" s="5">
        <f t="shared" si="193"/>
        <v>236.1467528901095</v>
      </c>
      <c r="V132" s="5">
        <f t="shared" si="194"/>
        <v>312.27779465903757</v>
      </c>
      <c r="W132" s="15">
        <f t="shared" si="195"/>
        <v>-1.0734613539272964E-2</v>
      </c>
      <c r="X132" s="15">
        <f t="shared" si="196"/>
        <v>-1.217998157191269E-2</v>
      </c>
      <c r="Y132" s="15">
        <f t="shared" si="197"/>
        <v>-9.7425357312937999E-3</v>
      </c>
      <c r="Z132" s="5">
        <f t="shared" si="212"/>
        <v>13118.778734733596</v>
      </c>
      <c r="AA132" s="5">
        <f t="shared" si="213"/>
        <v>31523.868221836517</v>
      </c>
      <c r="AB132" s="5">
        <f t="shared" si="214"/>
        <v>28438.720870352274</v>
      </c>
      <c r="AC132" s="16">
        <f t="shared" si="198"/>
        <v>1.7004449232011498</v>
      </c>
      <c r="AD132" s="16">
        <f t="shared" si="199"/>
        <v>2.9410157783595854</v>
      </c>
      <c r="AE132" s="16">
        <f t="shared" si="200"/>
        <v>4.9238742878602659</v>
      </c>
      <c r="AF132" s="15">
        <f t="shared" si="201"/>
        <v>-4.0504037456468023E-3</v>
      </c>
      <c r="AG132" s="15">
        <f t="shared" si="202"/>
        <v>2.9673830763510267E-4</v>
      </c>
      <c r="AH132" s="15">
        <f t="shared" si="203"/>
        <v>9.7937136394747881E-3</v>
      </c>
      <c r="AI132" s="1">
        <f t="shared" si="167"/>
        <v>268163.28867970844</v>
      </c>
      <c r="AJ132" s="1">
        <f t="shared" si="168"/>
        <v>88696.232627901059</v>
      </c>
      <c r="AK132" s="1">
        <f t="shared" si="169"/>
        <v>34035.987013465412</v>
      </c>
      <c r="AL132" s="14">
        <f t="shared" si="204"/>
        <v>45.031859499453084</v>
      </c>
      <c r="AM132" s="14">
        <f t="shared" si="205"/>
        <v>9.1700280472920603</v>
      </c>
      <c r="AN132" s="14">
        <f t="shared" si="206"/>
        <v>3.1205115832238106</v>
      </c>
      <c r="AO132" s="11">
        <f t="shared" si="207"/>
        <v>9.6069838150500998E-3</v>
      </c>
      <c r="AP132" s="11">
        <f t="shared" si="208"/>
        <v>1.2102265798287611E-2</v>
      </c>
      <c r="AQ132" s="11">
        <f t="shared" si="209"/>
        <v>1.0978282073792509E-2</v>
      </c>
      <c r="AR132" s="1">
        <f t="shared" si="215"/>
        <v>148836.95711233019</v>
      </c>
      <c r="AS132" s="1">
        <f t="shared" si="210"/>
        <v>51091.121924931402</v>
      </c>
      <c r="AT132" s="1">
        <f t="shared" si="211"/>
        <v>19447.365365047561</v>
      </c>
      <c r="AU132" s="1">
        <f t="shared" si="170"/>
        <v>29767.39142246604</v>
      </c>
      <c r="AV132" s="1">
        <f t="shared" si="171"/>
        <v>10218.224384986281</v>
      </c>
      <c r="AW132" s="1">
        <f t="shared" si="172"/>
        <v>3889.4730730095125</v>
      </c>
      <c r="AX132" s="1">
        <f t="shared" si="153"/>
        <v>102331.86795847293</v>
      </c>
      <c r="AY132" s="1">
        <f t="shared" si="139"/>
        <v>13832.040624985817</v>
      </c>
      <c r="AZ132" s="1">
        <f t="shared" si="140"/>
        <v>3582.9234810996986</v>
      </c>
      <c r="BA132" s="1">
        <f t="shared" si="154"/>
        <v>13422.834248251793</v>
      </c>
      <c r="BB132" s="1">
        <f t="shared" si="155"/>
        <v>28174.626059814465</v>
      </c>
      <c r="BC132" s="1">
        <f t="shared" si="156"/>
        <v>35536.558339821007</v>
      </c>
      <c r="BD132" s="1">
        <f t="shared" si="157"/>
        <v>2414.3805540056251</v>
      </c>
      <c r="BE132" s="2">
        <f t="shared" si="164"/>
        <v>0.16431838121402917</v>
      </c>
      <c r="BF132" s="2">
        <f t="shared" si="165"/>
        <v>0.11054004131171606</v>
      </c>
      <c r="BG132" s="2">
        <f t="shared" si="166"/>
        <v>4.6334817249198731E-2</v>
      </c>
      <c r="BH132" s="2">
        <f t="shared" si="141"/>
        <v>9.5209070683387617E-2</v>
      </c>
      <c r="BI132" s="2">
        <f t="shared" si="158"/>
        <v>2.7000530404799016E-3</v>
      </c>
      <c r="BJ132" s="2">
        <f t="shared" si="142"/>
        <v>1.2219100733195894E-3</v>
      </c>
      <c r="BK132" s="2">
        <f t="shared" si="143"/>
        <v>2.1469152895166443E-4</v>
      </c>
      <c r="BL132" s="2">
        <f t="shared" si="144"/>
        <v>401.86767858692383</v>
      </c>
      <c r="BM132" s="2">
        <f t="shared" si="145"/>
        <v>62.42875653727301</v>
      </c>
      <c r="BN132" s="2">
        <f t="shared" si="146"/>
        <v>4.1751846043037046</v>
      </c>
      <c r="BO132" s="2">
        <f t="shared" si="159"/>
        <v>372.84946033532776</v>
      </c>
      <c r="BP132" s="2">
        <f t="shared" si="160"/>
        <v>35.830721588486711</v>
      </c>
      <c r="BQ132" s="2">
        <f t="shared" si="161"/>
        <v>6.3370650478677026</v>
      </c>
      <c r="BR132" s="11">
        <f t="shared" si="162"/>
        <v>4.0417419079485234E-2</v>
      </c>
      <c r="BS132" s="17">
        <f t="shared" si="216"/>
        <v>3.738058790778323E-2</v>
      </c>
      <c r="BT132" s="17">
        <f t="shared" si="217"/>
        <v>3.1301111964970284E-2</v>
      </c>
      <c r="BU132" s="12">
        <f>(BU$3*temperature!$I242+BU$4*temperature!$I242^2+BU$5*temperature!I242^6)*(K132/K$56)^$BW$1</f>
        <v>-4.2776886772926863</v>
      </c>
      <c r="BV132" s="12">
        <f>(BV$3*temperature!$I242+BV$4*temperature!$I242^2+BV$5*temperature!J242^6)*(L132/L$56)^$BW$1</f>
        <v>-4.5615604130131553</v>
      </c>
      <c r="BW132" s="12">
        <f>(BW$3*temperature!$I242+BW$4*temperature!$I242^2+BW$5*temperature!K242^6)*(M132/M$56)^$BW$1</f>
        <v>-5.0476322131819344</v>
      </c>
      <c r="BX132" s="12">
        <f>(BX$3*temperature!$M242+BX$4*temperature!$M242^2+BX$5*temperature!$M242^6)*(K132/K$56)^$BW$1</f>
        <v>-4.2777021380618798</v>
      </c>
      <c r="BY132" s="12">
        <f>(BY$3*temperature!$M242+BY$4*temperature!$M242^2+BY$5*temperature!$M242^6)*(L132/L$56)^$BW$1</f>
        <v>-4.561570506799379</v>
      </c>
      <c r="BZ132" s="12">
        <f>(BZ$3*temperature!$M242+BZ$4*temperature!$M242^2+BZ$5*temperature!$M242^6)*(M132/M$56)^$BW$1</f>
        <v>-5.0476408886135573</v>
      </c>
      <c r="CA132" s="18">
        <f t="shared" si="147"/>
        <v>-1.346076919350736E-5</v>
      </c>
      <c r="CB132" s="18">
        <f t="shared" si="148"/>
        <v>-1.0093786223741574E-5</v>
      </c>
      <c r="CC132" s="18">
        <f t="shared" si="149"/>
        <v>-8.6754316228621065E-6</v>
      </c>
      <c r="CD132" s="18">
        <f t="shared" si="150"/>
        <v>-2.6878770782636906E-2</v>
      </c>
      <c r="CE132" s="18">
        <f t="shared" si="151"/>
        <v>-1.0047442540935144E-3</v>
      </c>
      <c r="CF132" s="18">
        <f t="shared" si="152"/>
        <v>-8.4133541374808974E-4</v>
      </c>
    </row>
    <row r="133" spans="1:84" x14ac:dyDescent="0.3">
      <c r="A133" s="2">
        <f t="shared" si="173"/>
        <v>2087</v>
      </c>
      <c r="B133" s="5">
        <f t="shared" si="174"/>
        <v>1163.654979978214</v>
      </c>
      <c r="C133" s="5">
        <f t="shared" si="175"/>
        <v>2955.4040829178134</v>
      </c>
      <c r="D133" s="5">
        <f t="shared" si="176"/>
        <v>4343.6159530809819</v>
      </c>
      <c r="E133" s="15">
        <f t="shared" si="177"/>
        <v>7.9130804175860434E-5</v>
      </c>
      <c r="F133" s="15">
        <f t="shared" si="178"/>
        <v>1.5589299038055378E-4</v>
      </c>
      <c r="G133" s="15">
        <f t="shared" si="179"/>
        <v>3.1824999441488387E-4</v>
      </c>
      <c r="H133" s="5">
        <f t="shared" si="180"/>
        <v>150212.89337460013</v>
      </c>
      <c r="I133" s="5">
        <f t="shared" si="181"/>
        <v>51772.045421463146</v>
      </c>
      <c r="J133" s="5">
        <f t="shared" si="182"/>
        <v>19689.198198126905</v>
      </c>
      <c r="K133" s="5">
        <f t="shared" si="183"/>
        <v>129087.1400536716</v>
      </c>
      <c r="L133" s="5">
        <f t="shared" si="184"/>
        <v>17517.755260847309</v>
      </c>
      <c r="M133" s="5">
        <f t="shared" si="185"/>
        <v>4532.9049369940512</v>
      </c>
      <c r="N133" s="15">
        <f t="shared" si="186"/>
        <v>9.1647314094269738E-3</v>
      </c>
      <c r="O133" s="15">
        <f t="shared" si="187"/>
        <v>1.3169682524136972E-2</v>
      </c>
      <c r="P133" s="15">
        <f t="shared" si="188"/>
        <v>1.2113144119455521E-2</v>
      </c>
      <c r="Q133" s="5">
        <f t="shared" si="189"/>
        <v>9204.2156402400433</v>
      </c>
      <c r="R133" s="5">
        <f t="shared" si="190"/>
        <v>12076.890392979791</v>
      </c>
      <c r="S133" s="5">
        <f t="shared" si="191"/>
        <v>6088.5974168961884</v>
      </c>
      <c r="T133" s="5">
        <f t="shared" si="192"/>
        <v>61.274471408300613</v>
      </c>
      <c r="U133" s="5">
        <f t="shared" si="193"/>
        <v>233.27048979164095</v>
      </c>
      <c r="V133" s="5">
        <f t="shared" si="194"/>
        <v>309.23541708648224</v>
      </c>
      <c r="W133" s="15">
        <f t="shared" si="195"/>
        <v>-1.0734613539272964E-2</v>
      </c>
      <c r="X133" s="15">
        <f t="shared" si="196"/>
        <v>-1.217998157191269E-2</v>
      </c>
      <c r="Y133" s="15">
        <f t="shared" si="197"/>
        <v>-9.7425357312937999E-3</v>
      </c>
      <c r="Z133" s="5">
        <f t="shared" si="212"/>
        <v>13047.230102619447</v>
      </c>
      <c r="AA133" s="5">
        <f t="shared" si="213"/>
        <v>31570.395819759109</v>
      </c>
      <c r="AB133" s="5">
        <f t="shared" si="214"/>
        <v>28796.348681885447</v>
      </c>
      <c r="AC133" s="16">
        <f t="shared" si="198"/>
        <v>1.6935574347149498</v>
      </c>
      <c r="AD133" s="16">
        <f t="shared" si="199"/>
        <v>2.9418884904043838</v>
      </c>
      <c r="AE133" s="16">
        <f t="shared" si="200"/>
        <v>4.9720973026323421</v>
      </c>
      <c r="AF133" s="15">
        <f t="shared" si="201"/>
        <v>-4.0504037456468023E-3</v>
      </c>
      <c r="AG133" s="15">
        <f t="shared" si="202"/>
        <v>2.9673830763510267E-4</v>
      </c>
      <c r="AH133" s="15">
        <f t="shared" si="203"/>
        <v>9.7937136394747881E-3</v>
      </c>
      <c r="AI133" s="1">
        <f t="shared" si="167"/>
        <v>271114.35123420361</v>
      </c>
      <c r="AJ133" s="1">
        <f t="shared" si="168"/>
        <v>90044.833750097241</v>
      </c>
      <c r="AK133" s="1">
        <f t="shared" si="169"/>
        <v>34521.861385128381</v>
      </c>
      <c r="AL133" s="14">
        <f t="shared" si="204"/>
        <v>45.460153641372216</v>
      </c>
      <c r="AM133" s="14">
        <f t="shared" si="205"/>
        <v>9.2798963829300813</v>
      </c>
      <c r="AN133" s="14">
        <f t="shared" si="206"/>
        <v>3.1544268610352266</v>
      </c>
      <c r="AO133" s="11">
        <f t="shared" si="207"/>
        <v>9.5109139768995987E-3</v>
      </c>
      <c r="AP133" s="11">
        <f t="shared" si="208"/>
        <v>1.1981243140304734E-2</v>
      </c>
      <c r="AQ133" s="11">
        <f t="shared" si="209"/>
        <v>1.0868499253054584E-2</v>
      </c>
      <c r="AR133" s="1">
        <f t="shared" si="215"/>
        <v>150212.89337460013</v>
      </c>
      <c r="AS133" s="1">
        <f t="shared" si="210"/>
        <v>51772.045421463146</v>
      </c>
      <c r="AT133" s="1">
        <f t="shared" si="211"/>
        <v>19689.198198126905</v>
      </c>
      <c r="AU133" s="1">
        <f t="shared" si="170"/>
        <v>30042.578674920027</v>
      </c>
      <c r="AV133" s="1">
        <f t="shared" si="171"/>
        <v>10354.409084292631</v>
      </c>
      <c r="AW133" s="1">
        <f t="shared" si="172"/>
        <v>3937.8396396253811</v>
      </c>
      <c r="AX133" s="1">
        <f t="shared" si="153"/>
        <v>103269.71204293729</v>
      </c>
      <c r="AY133" s="1">
        <f t="shared" si="139"/>
        <v>14014.204208677847</v>
      </c>
      <c r="AZ133" s="1">
        <f t="shared" si="140"/>
        <v>3626.3239495952412</v>
      </c>
      <c r="BA133" s="1">
        <f t="shared" si="154"/>
        <v>13434.512420778425</v>
      </c>
      <c r="BB133" s="1">
        <f t="shared" si="155"/>
        <v>28217.685954797511</v>
      </c>
      <c r="BC133" s="1">
        <f t="shared" si="156"/>
        <v>35600.166579954246</v>
      </c>
      <c r="BD133" s="1">
        <f t="shared" si="157"/>
        <v>2302.9380238398066</v>
      </c>
      <c r="BE133" s="2">
        <f t="shared" si="164"/>
        <v>0.16431838121402917</v>
      </c>
      <c r="BF133" s="2">
        <f t="shared" si="165"/>
        <v>0.11054004131171606</v>
      </c>
      <c r="BG133" s="2">
        <f t="shared" si="166"/>
        <v>4.6334817249198731E-2</v>
      </c>
      <c r="BH133" s="2">
        <f t="shared" si="141"/>
        <v>9.4913348297960637E-2</v>
      </c>
      <c r="BI133" s="2">
        <f t="shared" si="158"/>
        <v>2.7000530404799016E-3</v>
      </c>
      <c r="BJ133" s="2">
        <f t="shared" si="142"/>
        <v>1.2219100733195894E-3</v>
      </c>
      <c r="BK133" s="2">
        <f t="shared" si="143"/>
        <v>2.1469152895166443E-4</v>
      </c>
      <c r="BL133" s="2">
        <f t="shared" si="144"/>
        <v>405.58277947537232</v>
      </c>
      <c r="BM133" s="2">
        <f t="shared" si="145"/>
        <v>63.260783816845148</v>
      </c>
      <c r="BN133" s="2">
        <f t="shared" si="146"/>
        <v>4.2271040649882217</v>
      </c>
      <c r="BO133" s="2">
        <f t="shared" si="159"/>
        <v>378.35984009869486</v>
      </c>
      <c r="BP133" s="2">
        <f t="shared" si="160"/>
        <v>36.254750002841398</v>
      </c>
      <c r="BQ133" s="2">
        <f t="shared" si="161"/>
        <v>6.3361880380851838</v>
      </c>
      <c r="BR133" s="11">
        <f t="shared" si="162"/>
        <v>4.0247345007510676E-2</v>
      </c>
      <c r="BS133" s="17">
        <f t="shared" si="216"/>
        <v>3.5928452582864194E-2</v>
      </c>
      <c r="BT133" s="17">
        <f t="shared" si="217"/>
        <v>2.9810582823781222E-2</v>
      </c>
      <c r="BU133" s="12">
        <f>(BU$3*temperature!$I243+BU$4*temperature!$I243^2+BU$5*temperature!I243^6)*(K133/K$56)^$BW$1</f>
        <v>-4.5216574320092251</v>
      </c>
      <c r="BV133" s="12">
        <f>(BV$3*temperature!$I243+BV$4*temperature!$I243^2+BV$5*temperature!J243^6)*(L133/L$56)^$BW$1</f>
        <v>-4.7365590466505685</v>
      </c>
      <c r="BW133" s="12">
        <f>(BW$3*temperature!$I243+BW$4*temperature!$I243^2+BW$5*temperature!K243^6)*(M133/M$56)^$BW$1</f>
        <v>-5.1955746171260637</v>
      </c>
      <c r="BX133" s="12">
        <f>(BX$3*temperature!$M243+BX$4*temperature!$M243^2+BX$5*temperature!$M243^6)*(K133/K$56)^$BW$1</f>
        <v>-4.521671005516156</v>
      </c>
      <c r="BY133" s="12">
        <f>(BY$3*temperature!$M243+BY$4*temperature!$M243^2+BY$5*temperature!$M243^6)*(L133/L$56)^$BW$1</f>
        <v>-4.7365691970177553</v>
      </c>
      <c r="BZ133" s="12">
        <f>(BZ$3*temperature!$M243+BZ$4*temperature!$M243^2+BZ$5*temperature!$M243^6)*(M133/M$56)^$BW$1</f>
        <v>-5.195583328572142</v>
      </c>
      <c r="CA133" s="18">
        <f t="shared" si="147"/>
        <v>-1.3573506930875112E-5</v>
      </c>
      <c r="CB133" s="18">
        <f t="shared" si="148"/>
        <v>-1.0150367186767539E-5</v>
      </c>
      <c r="CC133" s="18">
        <f t="shared" si="149"/>
        <v>-8.7114460782800052E-6</v>
      </c>
      <c r="CD133" s="18">
        <f t="shared" si="150"/>
        <v>-2.7359424087923478E-2</v>
      </c>
      <c r="CE133" s="18">
        <f t="shared" si="151"/>
        <v>-9.8298177103743113E-4</v>
      </c>
      <c r="CF133" s="18">
        <f t="shared" si="152"/>
        <v>-8.1560037778399786E-4</v>
      </c>
    </row>
    <row r="134" spans="1:84" x14ac:dyDescent="0.3">
      <c r="A134" s="2">
        <f t="shared" si="173"/>
        <v>2088</v>
      </c>
      <c r="B134" s="5">
        <f t="shared" si="174"/>
        <v>1163.7424568848455</v>
      </c>
      <c r="C134" s="5">
        <f t="shared" si="175"/>
        <v>2955.8417733590686</v>
      </c>
      <c r="D134" s="5">
        <f t="shared" si="176"/>
        <v>4344.9291910461498</v>
      </c>
      <c r="E134" s="15">
        <f t="shared" si="177"/>
        <v>7.5174263967067411E-5</v>
      </c>
      <c r="F134" s="15">
        <f t="shared" si="178"/>
        <v>1.4809834086152609E-4</v>
      </c>
      <c r="G134" s="15">
        <f t="shared" si="179"/>
        <v>3.0233749469413967E-4</v>
      </c>
      <c r="H134" s="5">
        <f t="shared" si="180"/>
        <v>151574.45547956991</v>
      </c>
      <c r="I134" s="5">
        <f t="shared" si="181"/>
        <v>52452.021045718713</v>
      </c>
      <c r="J134" s="5">
        <f t="shared" si="182"/>
        <v>19930.449706722276</v>
      </c>
      <c r="K134" s="5">
        <f t="shared" si="183"/>
        <v>130247.42251417959</v>
      </c>
      <c r="L134" s="5">
        <f t="shared" si="184"/>
        <v>17745.20595739174</v>
      </c>
      <c r="M134" s="5">
        <f t="shared" si="185"/>
        <v>4587.0597264954567</v>
      </c>
      <c r="N134" s="15">
        <f t="shared" si="186"/>
        <v>8.9883659985461328E-3</v>
      </c>
      <c r="O134" s="15">
        <f t="shared" si="187"/>
        <v>1.2984009261322926E-2</v>
      </c>
      <c r="P134" s="15">
        <f t="shared" si="188"/>
        <v>1.1947038434324098E-2</v>
      </c>
      <c r="Q134" s="5">
        <f t="shared" si="189"/>
        <v>9187.9453626271188</v>
      </c>
      <c r="R134" s="5">
        <f t="shared" si="190"/>
        <v>12086.480370139348</v>
      </c>
      <c r="S134" s="5">
        <f t="shared" si="191"/>
        <v>6103.1557225213865</v>
      </c>
      <c r="T134" s="5">
        <f t="shared" si="192"/>
        <v>60.616713637909278</v>
      </c>
      <c r="U134" s="5">
        <f t="shared" si="193"/>
        <v>230.42925952470773</v>
      </c>
      <c r="V134" s="5">
        <f t="shared" si="194"/>
        <v>306.22267998613563</v>
      </c>
      <c r="W134" s="15">
        <f t="shared" si="195"/>
        <v>-1.0734613539272964E-2</v>
      </c>
      <c r="X134" s="15">
        <f t="shared" si="196"/>
        <v>-1.217998157191269E-2</v>
      </c>
      <c r="Y134" s="15">
        <f t="shared" si="197"/>
        <v>-9.7425357312937999E-3</v>
      </c>
      <c r="Z134" s="5">
        <f t="shared" si="212"/>
        <v>12973.732057530135</v>
      </c>
      <c r="AA134" s="5">
        <f t="shared" si="213"/>
        <v>31610.88003545647</v>
      </c>
      <c r="AB134" s="5">
        <f t="shared" si="214"/>
        <v>29153.148726335006</v>
      </c>
      <c r="AC134" s="16">
        <f t="shared" si="198"/>
        <v>1.6866978433379123</v>
      </c>
      <c r="AD134" s="16">
        <f t="shared" si="199"/>
        <v>2.9427614614162776</v>
      </c>
      <c r="AE134" s="16">
        <f t="shared" si="200"/>
        <v>5.0207925998019283</v>
      </c>
      <c r="AF134" s="15">
        <f t="shared" si="201"/>
        <v>-4.0504037456468023E-3</v>
      </c>
      <c r="AG134" s="15">
        <f t="shared" si="202"/>
        <v>2.9673830763510267E-4</v>
      </c>
      <c r="AH134" s="15">
        <f t="shared" si="203"/>
        <v>9.7937136394747881E-3</v>
      </c>
      <c r="AI134" s="1">
        <f t="shared" si="167"/>
        <v>274045.49478570331</v>
      </c>
      <c r="AJ134" s="1">
        <f t="shared" si="168"/>
        <v>91394.759459380148</v>
      </c>
      <c r="AK134" s="1">
        <f t="shared" si="169"/>
        <v>35007.514886240926</v>
      </c>
      <c r="AL134" s="14">
        <f t="shared" si="204"/>
        <v>45.888197575925354</v>
      </c>
      <c r="AM134" s="14">
        <f t="shared" si="205"/>
        <v>9.3899692308619951</v>
      </c>
      <c r="AN134" s="14">
        <f t="shared" si="206"/>
        <v>3.1883679081583738</v>
      </c>
      <c r="AO134" s="11">
        <f t="shared" si="207"/>
        <v>9.4158048371306025E-3</v>
      </c>
      <c r="AP134" s="11">
        <f t="shared" si="208"/>
        <v>1.1861430708901687E-2</v>
      </c>
      <c r="AQ134" s="11">
        <f t="shared" si="209"/>
        <v>1.0759814260524039E-2</v>
      </c>
      <c r="AR134" s="1">
        <f t="shared" si="215"/>
        <v>151574.45547956991</v>
      </c>
      <c r="AS134" s="1">
        <f t="shared" si="210"/>
        <v>52452.021045718713</v>
      </c>
      <c r="AT134" s="1">
        <f t="shared" si="211"/>
        <v>19930.449706722276</v>
      </c>
      <c r="AU134" s="1">
        <f t="shared" si="170"/>
        <v>30314.891095913983</v>
      </c>
      <c r="AV134" s="1">
        <f t="shared" si="171"/>
        <v>10490.404209143744</v>
      </c>
      <c r="AW134" s="1">
        <f t="shared" si="172"/>
        <v>3986.0899413444554</v>
      </c>
      <c r="AX134" s="1">
        <f t="shared" si="153"/>
        <v>104197.93801134368</v>
      </c>
      <c r="AY134" s="1">
        <f t="shared" ref="AY134:AY197" si="218">(AS134-AV134)/C134*1000</f>
        <v>14196.164765913392</v>
      </c>
      <c r="AZ134" s="1">
        <f t="shared" ref="AZ134:AZ197" si="219">(AT134-AW134)/D134*1000</f>
        <v>3669.647781196365</v>
      </c>
      <c r="BA134" s="1">
        <f t="shared" si="154"/>
        <v>13445.935763503268</v>
      </c>
      <c r="BB134" s="1">
        <f t="shared" si="155"/>
        <v>28259.996605579454</v>
      </c>
      <c r="BC134" s="1">
        <f t="shared" si="156"/>
        <v>35662.531249313353</v>
      </c>
      <c r="BD134" s="1">
        <f t="shared" si="157"/>
        <v>2196.5704691856195</v>
      </c>
      <c r="BE134" s="2">
        <f t="shared" si="164"/>
        <v>0.16431838121402917</v>
      </c>
      <c r="BF134" s="2">
        <f t="shared" si="165"/>
        <v>0.11054004131171606</v>
      </c>
      <c r="BG134" s="2">
        <f t="shared" si="166"/>
        <v>4.6334817249198731E-2</v>
      </c>
      <c r="BH134" s="2">
        <f t="shared" ref="BH134:BH197" si="220">(BE134*Z134+BF134*AA134+BG134*AB134)/(Z134+AA134+AB134)</f>
        <v>9.4617688087732701E-2</v>
      </c>
      <c r="BI134" s="2">
        <f t="shared" si="158"/>
        <v>2.7000530404799016E-3</v>
      </c>
      <c r="BJ134" s="2">
        <f t="shared" ref="BJ134:BJ197" si="221">BJ$5*BF134^2</f>
        <v>1.2219100733195894E-3</v>
      </c>
      <c r="BK134" s="2">
        <f t="shared" ref="BK134:BK197" si="222">BK$5*BG134^2</f>
        <v>2.1469152895166443E-4</v>
      </c>
      <c r="BL134" s="2">
        <f t="shared" ref="BL134:BL197" si="223">BI134*AR134</f>
        <v>409.25906937669822</v>
      </c>
      <c r="BM134" s="2">
        <f t="shared" ref="BM134:BM197" si="224">BJ134*AS134</f>
        <v>64.091652881734802</v>
      </c>
      <c r="BN134" s="2">
        <f t="shared" ref="BN134:BN197" si="225">BK134*AT134</f>
        <v>4.2788987202304574</v>
      </c>
      <c r="BO134" s="2">
        <f t="shared" si="159"/>
        <v>383.95226673954312</v>
      </c>
      <c r="BP134" s="2">
        <f t="shared" si="160"/>
        <v>36.683879517263321</v>
      </c>
      <c r="BQ134" s="2">
        <f t="shared" si="161"/>
        <v>6.3353276417865532</v>
      </c>
      <c r="BR134" s="11">
        <f t="shared" si="162"/>
        <v>4.0078523934576199E-2</v>
      </c>
      <c r="BS134" s="17">
        <f t="shared" si="216"/>
        <v>3.4538374700302445E-2</v>
      </c>
      <c r="BT134" s="17">
        <f t="shared" si="217"/>
        <v>2.8391031260744021E-2</v>
      </c>
      <c r="BU134" s="12">
        <f>(BU$3*temperature!$I244+BU$4*temperature!$I244^2+BU$5*temperature!I244^6)*(K134/K$56)^$BW$1</f>
        <v>-4.7690831108027938</v>
      </c>
      <c r="BV134" s="12">
        <f>(BV$3*temperature!$I244+BV$4*temperature!$I244^2+BV$5*temperature!J244^6)*(L134/L$56)^$BW$1</f>
        <v>-4.9135351250325137</v>
      </c>
      <c r="BW134" s="12">
        <f>(BW$3*temperature!$I244+BW$4*temperature!$I244^2+BW$5*temperature!K244^6)*(M134/M$56)^$BW$1</f>
        <v>-5.3450533369497206</v>
      </c>
      <c r="BX134" s="12">
        <f>(BX$3*temperature!$M244+BX$4*temperature!$M244^2+BX$5*temperature!$M244^6)*(K134/K$56)^$BW$1</f>
        <v>-4.7690967930885826</v>
      </c>
      <c r="BY134" s="12">
        <f>(BY$3*temperature!$M244+BY$4*temperature!$M244^2+BY$5*temperature!$M244^6)*(L134/L$56)^$BW$1</f>
        <v>-4.913545329271682</v>
      </c>
      <c r="BZ134" s="12">
        <f>(BZ$3*temperature!$M244+BZ$4*temperature!$M244^2+BZ$5*temperature!$M244^6)*(M134/M$56)^$BW$1</f>
        <v>-5.3450620823813138</v>
      </c>
      <c r="CA134" s="18">
        <f t="shared" ref="CA134:CA197" si="226">BX134-BU134</f>
        <v>-1.3682285788796378E-5</v>
      </c>
      <c r="CB134" s="18">
        <f t="shared" ref="CB134:CB197" si="227">BY134-BV134</f>
        <v>-1.0204239168309925E-5</v>
      </c>
      <c r="CC134" s="18">
        <f t="shared" ref="CC134:CC197" si="228">BZ134-BW134</f>
        <v>-8.7454315931267956E-6</v>
      </c>
      <c r="CD134" s="18">
        <f t="shared" ref="CD134:CD197" si="229">SUMPRODUCT(CA134:CC134,AR134:AT134)/100</f>
        <v>-2.7834183702948018E-2</v>
      </c>
      <c r="CE134" s="18">
        <f t="shared" ref="CE134:CE197" si="230">CD134*BS134</f>
        <v>-9.6134746620947043E-4</v>
      </c>
      <c r="CF134" s="18">
        <f t="shared" ref="CF134:CF197" si="231">CD134*BT134</f>
        <v>-7.9024117962768893E-4</v>
      </c>
    </row>
    <row r="135" spans="1:84" x14ac:dyDescent="0.3">
      <c r="A135" s="2">
        <f t="shared" si="173"/>
        <v>2089</v>
      </c>
      <c r="B135" s="5">
        <f t="shared" si="174"/>
        <v>1163.8255661933567</v>
      </c>
      <c r="C135" s="5">
        <f t="shared" si="175"/>
        <v>2956.2576408584277</v>
      </c>
      <c r="D135" s="5">
        <f t="shared" si="176"/>
        <v>4346.1771443020816</v>
      </c>
      <c r="E135" s="15">
        <f t="shared" si="177"/>
        <v>7.1415550768714036E-5</v>
      </c>
      <c r="F135" s="15">
        <f t="shared" si="178"/>
        <v>1.4069342381844977E-4</v>
      </c>
      <c r="G135" s="15">
        <f t="shared" si="179"/>
        <v>2.8722061995943267E-4</v>
      </c>
      <c r="H135" s="5">
        <f t="shared" si="180"/>
        <v>152921.26470911715</v>
      </c>
      <c r="I135" s="5">
        <f t="shared" si="181"/>
        <v>53130.89357719932</v>
      </c>
      <c r="J135" s="5">
        <f t="shared" si="182"/>
        <v>20171.076806368463</v>
      </c>
      <c r="K135" s="5">
        <f t="shared" si="183"/>
        <v>131395.34750838336</v>
      </c>
      <c r="L135" s="5">
        <f t="shared" si="184"/>
        <v>17972.348838232974</v>
      </c>
      <c r="M135" s="5">
        <f t="shared" si="185"/>
        <v>4641.1078372203756</v>
      </c>
      <c r="N135" s="15">
        <f t="shared" si="186"/>
        <v>8.8134181240999698E-3</v>
      </c>
      <c r="O135" s="15">
        <f t="shared" si="187"/>
        <v>1.280023919624429E-2</v>
      </c>
      <c r="P135" s="15">
        <f t="shared" si="188"/>
        <v>1.1782735335389205E-2</v>
      </c>
      <c r="Q135" s="5">
        <f t="shared" si="189"/>
        <v>9170.0791046133163</v>
      </c>
      <c r="R135" s="5">
        <f t="shared" si="190"/>
        <v>12093.794016671309</v>
      </c>
      <c r="S135" s="5">
        <f t="shared" si="191"/>
        <v>6116.663101775729</v>
      </c>
      <c r="T135" s="5">
        <f t="shared" si="192"/>
        <v>59.966016642985544</v>
      </c>
      <c r="U135" s="5">
        <f t="shared" si="193"/>
        <v>227.6226353900673</v>
      </c>
      <c r="V135" s="5">
        <f t="shared" si="194"/>
        <v>303.23929458463817</v>
      </c>
      <c r="W135" s="15">
        <f t="shared" si="195"/>
        <v>-1.0734613539272964E-2</v>
      </c>
      <c r="X135" s="15">
        <f t="shared" si="196"/>
        <v>-1.217998157191269E-2</v>
      </c>
      <c r="Y135" s="15">
        <f t="shared" si="197"/>
        <v>-9.7425357312937999E-3</v>
      </c>
      <c r="Z135" s="5">
        <f t="shared" si="212"/>
        <v>12898.342449237667</v>
      </c>
      <c r="AA135" s="5">
        <f t="shared" si="213"/>
        <v>31645.369106081525</v>
      </c>
      <c r="AB135" s="5">
        <f t="shared" si="214"/>
        <v>29509.056436424577</v>
      </c>
      <c r="AC135" s="16">
        <f t="shared" si="198"/>
        <v>1.679866036075482</v>
      </c>
      <c r="AD135" s="16">
        <f t="shared" si="199"/>
        <v>2.9436346914721119</v>
      </c>
      <c r="AE135" s="16">
        <f t="shared" si="200"/>
        <v>5.0699648047675829</v>
      </c>
      <c r="AF135" s="15">
        <f t="shared" si="201"/>
        <v>-4.0504037456468023E-3</v>
      </c>
      <c r="AG135" s="15">
        <f t="shared" si="202"/>
        <v>2.9673830763510267E-4</v>
      </c>
      <c r="AH135" s="15">
        <f t="shared" si="203"/>
        <v>9.7937136394747881E-3</v>
      </c>
      <c r="AI135" s="1">
        <f t="shared" si="167"/>
        <v>276955.83640304697</v>
      </c>
      <c r="AJ135" s="1">
        <f t="shared" si="168"/>
        <v>92745.687722585877</v>
      </c>
      <c r="AK135" s="1">
        <f t="shared" si="169"/>
        <v>35492.853338961286</v>
      </c>
      <c r="AL135" s="14">
        <f t="shared" si="204"/>
        <v>46.315951145500932</v>
      </c>
      <c r="AM135" s="14">
        <f t="shared" si="205"/>
        <v>9.5002339155586775</v>
      </c>
      <c r="AN135" s="14">
        <f t="shared" si="206"/>
        <v>3.2223310921795134</v>
      </c>
      <c r="AO135" s="11">
        <f t="shared" si="207"/>
        <v>9.3216467887592969E-3</v>
      </c>
      <c r="AP135" s="11">
        <f t="shared" si="208"/>
        <v>1.174281640181267E-2</v>
      </c>
      <c r="AQ135" s="11">
        <f t="shared" si="209"/>
        <v>1.0652216117918799E-2</v>
      </c>
      <c r="AR135" s="1">
        <f t="shared" si="215"/>
        <v>152921.26470911715</v>
      </c>
      <c r="AS135" s="1">
        <f t="shared" si="210"/>
        <v>53130.89357719932</v>
      </c>
      <c r="AT135" s="1">
        <f t="shared" si="211"/>
        <v>20171.076806368463</v>
      </c>
      <c r="AU135" s="1">
        <f t="shared" si="170"/>
        <v>30584.252941823434</v>
      </c>
      <c r="AV135" s="1">
        <f t="shared" si="171"/>
        <v>10626.178715439864</v>
      </c>
      <c r="AW135" s="1">
        <f t="shared" si="172"/>
        <v>4034.2153612736929</v>
      </c>
      <c r="AX135" s="1">
        <f t="shared" ref="AX135:AX198" si="232">(AR135-AU135)/B135*1000</f>
        <v>105116.27800670671</v>
      </c>
      <c r="AY135" s="1">
        <f t="shared" si="218"/>
        <v>14377.879070586381</v>
      </c>
      <c r="AZ135" s="1">
        <f t="shared" si="219"/>
        <v>3712.8862697763007</v>
      </c>
      <c r="BA135" s="1">
        <f t="shared" ref="BA135:BA198" si="233">LN(AX135)*B135</f>
        <v>13457.108356734629</v>
      </c>
      <c r="BB135" s="1">
        <f t="shared" ref="BB135:BB198" si="234">LN(AY135)*C135</f>
        <v>28301.57326756063</v>
      </c>
      <c r="BC135" s="1">
        <f t="shared" ref="BC135:BC198" si="235">LN(AZ135)*D135</f>
        <v>35723.684771698943</v>
      </c>
      <c r="BD135" s="1">
        <f t="shared" ref="BD135:BD198" si="236">SUM(BA135:BC135)*BT135</f>
        <v>2095.0517014334223</v>
      </c>
      <c r="BE135" s="2">
        <f t="shared" si="164"/>
        <v>0.16431838121402917</v>
      </c>
      <c r="BF135" s="2">
        <f t="shared" si="165"/>
        <v>0.11054004131171606</v>
      </c>
      <c r="BG135" s="2">
        <f t="shared" si="166"/>
        <v>4.6334817249198731E-2</v>
      </c>
      <c r="BH135" s="2">
        <f t="shared" si="220"/>
        <v>9.4322090672835535E-2</v>
      </c>
      <c r="BI135" s="2">
        <f t="shared" ref="BI135:BI198" si="237">BI$5*BE135^2</f>
        <v>2.7000530404799016E-3</v>
      </c>
      <c r="BJ135" s="2">
        <f t="shared" si="221"/>
        <v>1.2219100733195894E-3</v>
      </c>
      <c r="BK135" s="2">
        <f t="shared" si="222"/>
        <v>2.1469152895166443E-4</v>
      </c>
      <c r="BL135" s="2">
        <f t="shared" si="223"/>
        <v>412.89552573188365</v>
      </c>
      <c r="BM135" s="2">
        <f t="shared" si="224"/>
        <v>64.921174066450931</v>
      </c>
      <c r="BN135" s="2">
        <f t="shared" si="225"/>
        <v>4.3305593201607016</v>
      </c>
      <c r="BO135" s="2">
        <f t="shared" ref="BO135:BO198" si="238">2*BI$5*BE135*AR135/Z135*1000</f>
        <v>389.62796605992276</v>
      </c>
      <c r="BP135" s="2">
        <f t="shared" ref="BP135:BP198" si="239">2*BJ$5*BF135*AS135/AA135*1000</f>
        <v>37.118171390349353</v>
      </c>
      <c r="BQ135" s="2">
        <f t="shared" ref="BQ135:BQ198" si="240">2*BK$5*BG135*AT135/AB135*1000</f>
        <v>6.3344835139423816</v>
      </c>
      <c r="BR135" s="11">
        <f t="shared" ref="BR135:BR198" si="241">SUM(H135:J135)*SUM(B134:D134)/SUM(H134:J134)/SUM(B135:D135)-1+BR$5</f>
        <v>3.991096790281376E-2</v>
      </c>
      <c r="BS135" s="17">
        <f t="shared" si="216"/>
        <v>3.3207468383872715E-2</v>
      </c>
      <c r="BT135" s="17">
        <f t="shared" si="217"/>
        <v>2.7039077391184781E-2</v>
      </c>
      <c r="BU135" s="12">
        <f>(BU$3*temperature!$I245+BU$4*temperature!$I245^2+BU$5*temperature!I245^6)*(K135/K$56)^$BW$1</f>
        <v>-5.0199205912334035</v>
      </c>
      <c r="BV135" s="12">
        <f>(BV$3*temperature!$I245+BV$4*temperature!$I245^2+BV$5*temperature!J245^6)*(L135/L$56)^$BW$1</f>
        <v>-5.0924511907836569</v>
      </c>
      <c r="BW135" s="12">
        <f>(BW$3*temperature!$I245+BW$4*temperature!$I245^2+BW$5*temperature!K245^6)*(M135/M$56)^$BW$1</f>
        <v>-5.4960375472003866</v>
      </c>
      <c r="BX135" s="12">
        <f>(BX$3*temperature!$M245+BX$4*temperature!$M245^2+BX$5*temperature!$M245^6)*(K135/K$56)^$BW$1</f>
        <v>-5.0199343784152957</v>
      </c>
      <c r="BY135" s="12">
        <f>(BY$3*temperature!$M245+BY$4*temperature!$M245^2+BY$5*temperature!$M245^6)*(L135/L$56)^$BW$1</f>
        <v>-5.0924614462486728</v>
      </c>
      <c r="BZ135" s="12">
        <f>(BZ$3*temperature!$M245+BZ$4*temperature!$M245^2+BZ$5*temperature!$M245^6)*(M135/M$56)^$BW$1</f>
        <v>-5.4960463246388516</v>
      </c>
      <c r="CA135" s="18">
        <f t="shared" si="226"/>
        <v>-1.3787181892155331E-5</v>
      </c>
      <c r="CB135" s="18">
        <f t="shared" si="227"/>
        <v>-1.025546501587371E-5</v>
      </c>
      <c r="CC135" s="18">
        <f t="shared" si="228"/>
        <v>-8.7774384649463855E-6</v>
      </c>
      <c r="CD135" s="18">
        <f t="shared" si="229"/>
        <v>-2.8302856975057154E-2</v>
      </c>
      <c r="CE135" s="18">
        <f t="shared" si="230"/>
        <v>-9.3986622817248181E-4</v>
      </c>
      <c r="CF135" s="18">
        <f t="shared" si="231"/>
        <v>-7.6528314014020441E-4</v>
      </c>
    </row>
    <row r="136" spans="1:84" x14ac:dyDescent="0.3">
      <c r="A136" s="2">
        <f t="shared" si="173"/>
        <v>2090</v>
      </c>
      <c r="B136" s="5">
        <f t="shared" si="174"/>
        <v>1163.9045256749748</v>
      </c>
      <c r="C136" s="5">
        <f t="shared" si="175"/>
        <v>2956.6527705671506</v>
      </c>
      <c r="D136" s="5">
        <f t="shared" si="176"/>
        <v>4347.3630404112291</v>
      </c>
      <c r="E136" s="15">
        <f t="shared" si="177"/>
        <v>6.7844773230278332E-5</v>
      </c>
      <c r="F136" s="15">
        <f t="shared" si="178"/>
        <v>1.3365875262752726E-4</v>
      </c>
      <c r="G136" s="15">
        <f t="shared" si="179"/>
        <v>2.7285958896146101E-4</v>
      </c>
      <c r="H136" s="5">
        <f t="shared" si="180"/>
        <v>154252.95136595267</v>
      </c>
      <c r="I136" s="5">
        <f t="shared" si="181"/>
        <v>53808.509470478064</v>
      </c>
      <c r="J136" s="5">
        <f t="shared" si="182"/>
        <v>20411.037028611157</v>
      </c>
      <c r="K136" s="5">
        <f t="shared" si="183"/>
        <v>132530.58817388641</v>
      </c>
      <c r="L136" s="5">
        <f t="shared" si="184"/>
        <v>18199.130451208315</v>
      </c>
      <c r="M136" s="5">
        <f t="shared" si="185"/>
        <v>4695.038541497197</v>
      </c>
      <c r="N136" s="15">
        <f t="shared" si="186"/>
        <v>8.6398847982849247E-3</v>
      </c>
      <c r="O136" s="15">
        <f t="shared" si="187"/>
        <v>1.2618362519922988E-2</v>
      </c>
      <c r="P136" s="15">
        <f t="shared" si="188"/>
        <v>1.1620222190122931E-2</v>
      </c>
      <c r="Q136" s="5">
        <f t="shared" si="189"/>
        <v>9150.6405708276816</v>
      </c>
      <c r="R136" s="5">
        <f t="shared" si="190"/>
        <v>12098.85389475271</v>
      </c>
      <c r="S136" s="5">
        <f t="shared" si="191"/>
        <v>6129.1277422688208</v>
      </c>
      <c r="T136" s="5">
        <f t="shared" si="192"/>
        <v>59.322304628833486</v>
      </c>
      <c r="U136" s="5">
        <f t="shared" si="193"/>
        <v>224.85019588566607</v>
      </c>
      <c r="V136" s="5">
        <f t="shared" si="194"/>
        <v>300.28497492201501</v>
      </c>
      <c r="W136" s="15">
        <f t="shared" si="195"/>
        <v>-1.0734613539272964E-2</v>
      </c>
      <c r="X136" s="15">
        <f t="shared" si="196"/>
        <v>-1.217998157191269E-2</v>
      </c>
      <c r="Y136" s="15">
        <f t="shared" si="197"/>
        <v>-9.7425357312937999E-3</v>
      </c>
      <c r="Z136" s="5">
        <f t="shared" si="212"/>
        <v>12821.119298245287</v>
      </c>
      <c r="AA136" s="5">
        <f t="shared" si="213"/>
        <v>31673.914101434118</v>
      </c>
      <c r="AB136" s="5">
        <f t="shared" si="214"/>
        <v>29864.008140373666</v>
      </c>
      <c r="AC136" s="16">
        <f t="shared" si="198"/>
        <v>1.673061900390777</v>
      </c>
      <c r="AD136" s="16">
        <f t="shared" si="199"/>
        <v>2.9445081806487554</v>
      </c>
      <c r="AE136" s="16">
        <f t="shared" si="200"/>
        <v>5.1196185882276923</v>
      </c>
      <c r="AF136" s="15">
        <f t="shared" si="201"/>
        <v>-4.0504037456468023E-3</v>
      </c>
      <c r="AG136" s="15">
        <f t="shared" si="202"/>
        <v>2.9673830763510267E-4</v>
      </c>
      <c r="AH136" s="15">
        <f t="shared" si="203"/>
        <v>9.7937136394747881E-3</v>
      </c>
      <c r="AI136" s="1">
        <f t="shared" si="167"/>
        <v>279844.50570456573</v>
      </c>
      <c r="AJ136" s="1">
        <f t="shared" si="168"/>
        <v>94097.297665767153</v>
      </c>
      <c r="AK136" s="1">
        <f t="shared" si="169"/>
        <v>35977.783366338852</v>
      </c>
      <c r="AL136" s="14">
        <f t="shared" si="204"/>
        <v>46.743374673392083</v>
      </c>
      <c r="AM136" s="14">
        <f t="shared" si="205"/>
        <v>9.6106778231769106</v>
      </c>
      <c r="AN136" s="14">
        <f t="shared" si="206"/>
        <v>3.2563128097049252</v>
      </c>
      <c r="AO136" s="11">
        <f t="shared" si="207"/>
        <v>9.2284303208717035E-3</v>
      </c>
      <c r="AP136" s="11">
        <f t="shared" si="208"/>
        <v>1.1625388237794543E-2</v>
      </c>
      <c r="AQ136" s="11">
        <f t="shared" si="209"/>
        <v>1.0545693956739611E-2</v>
      </c>
      <c r="AR136" s="1">
        <f t="shared" si="215"/>
        <v>154252.95136595267</v>
      </c>
      <c r="AS136" s="1">
        <f t="shared" si="210"/>
        <v>53808.509470478064</v>
      </c>
      <c r="AT136" s="1">
        <f t="shared" si="211"/>
        <v>20411.037028611157</v>
      </c>
      <c r="AU136" s="1">
        <f t="shared" si="170"/>
        <v>30850.590273190537</v>
      </c>
      <c r="AV136" s="1">
        <f t="shared" si="171"/>
        <v>10761.701894095613</v>
      </c>
      <c r="AW136" s="1">
        <f t="shared" si="172"/>
        <v>4082.2074057222317</v>
      </c>
      <c r="AX136" s="1">
        <f t="shared" si="232"/>
        <v>106024.47053910911</v>
      </c>
      <c r="AY136" s="1">
        <f t="shared" si="218"/>
        <v>14559.304360966653</v>
      </c>
      <c r="AZ136" s="1">
        <f t="shared" si="219"/>
        <v>3756.0308331977581</v>
      </c>
      <c r="BA136" s="1">
        <f t="shared" si="233"/>
        <v>13468.034159480841</v>
      </c>
      <c r="BB136" s="1">
        <f t="shared" si="234"/>
        <v>28342.430714928283</v>
      </c>
      <c r="BC136" s="1">
        <f t="shared" si="235"/>
        <v>35783.65838898877</v>
      </c>
      <c r="BD136" s="1">
        <f t="shared" si="236"/>
        <v>1998.1652419239495</v>
      </c>
      <c r="BE136" s="2">
        <f t="shared" si="164"/>
        <v>0.16431838121402917</v>
      </c>
      <c r="BF136" s="2">
        <f t="shared" si="165"/>
        <v>0.11054004131171606</v>
      </c>
      <c r="BG136" s="2">
        <f t="shared" si="166"/>
        <v>4.6334817249198731E-2</v>
      </c>
      <c r="BH136" s="2">
        <f t="shared" si="220"/>
        <v>9.4026557583621245E-2</v>
      </c>
      <c r="BI136" s="2">
        <f t="shared" si="237"/>
        <v>2.7000530404799016E-3</v>
      </c>
      <c r="BJ136" s="2">
        <f t="shared" si="221"/>
        <v>1.2219100733195894E-3</v>
      </c>
      <c r="BK136" s="2">
        <f t="shared" si="222"/>
        <v>2.1469152895166443E-4</v>
      </c>
      <c r="BL136" s="2">
        <f t="shared" si="223"/>
        <v>416.49115033863887</v>
      </c>
      <c r="BM136" s="2">
        <f t="shared" si="224"/>
        <v>65.749159752289671</v>
      </c>
      <c r="BN136" s="2">
        <f t="shared" si="225"/>
        <v>4.3820767471615669</v>
      </c>
      <c r="BO136" s="2">
        <f t="shared" si="238"/>
        <v>395.38818220666082</v>
      </c>
      <c r="BP136" s="2">
        <f t="shared" si="239"/>
        <v>37.557687633680864</v>
      </c>
      <c r="BQ136" s="2">
        <f t="shared" si="240"/>
        <v>6.3336553227680241</v>
      </c>
      <c r="BR136" s="11">
        <f t="shared" si="241"/>
        <v>3.9744687801002571E-2</v>
      </c>
      <c r="BS136" s="17">
        <f t="shared" si="216"/>
        <v>3.1932991774134417E-2</v>
      </c>
      <c r="BT136" s="17">
        <f t="shared" si="217"/>
        <v>2.5751502277318837E-2</v>
      </c>
      <c r="BU136" s="12">
        <f>(BU$3*temperature!$I246+BU$4*temperature!$I246^2+BU$5*temperature!I246^6)*(K136/K$56)^$BW$1</f>
        <v>-5.2741238294442008</v>
      </c>
      <c r="BV136" s="12">
        <f>(BV$3*temperature!$I246+BV$4*temperature!$I246^2+BV$5*temperature!J246^6)*(L136/L$56)^$BW$1</f>
        <v>-5.2732693022877486</v>
      </c>
      <c r="BW136" s="12">
        <f>(BW$3*temperature!$I246+BW$4*temperature!$I246^2+BW$5*temperature!K246^6)*(M136/M$56)^$BW$1</f>
        <v>-5.6484960419351298</v>
      </c>
      <c r="BX136" s="12">
        <f>(BX$3*temperature!$M246+BX$4*temperature!$M246^2+BX$5*temperature!$M246^6)*(K136/K$56)^$BW$1</f>
        <v>-5.2741377177166298</v>
      </c>
      <c r="BY136" s="12">
        <f>(BY$3*temperature!$M246+BY$4*temperature!$M246^2+BY$5*temperature!$M246^6)*(L136/L$56)^$BW$1</f>
        <v>-5.2732796063953842</v>
      </c>
      <c r="BZ136" s="12">
        <f>(BZ$3*temperature!$M246+BZ$4*temperature!$M246^2+BZ$5*temperature!$M246^6)*(M136/M$56)^$BW$1</f>
        <v>-5.6485048494519372</v>
      </c>
      <c r="CA136" s="18">
        <f t="shared" si="226"/>
        <v>-1.3888272428985715E-5</v>
      </c>
      <c r="CB136" s="18">
        <f t="shared" si="227"/>
        <v>-1.0304107635583648E-5</v>
      </c>
      <c r="CC136" s="18">
        <f t="shared" si="228"/>
        <v>-8.8075168074297494E-6</v>
      </c>
      <c r="CD136" s="18">
        <f t="shared" si="229"/>
        <v>-2.8765262365261269E-2</v>
      </c>
      <c r="CE136" s="18">
        <f t="shared" si="230"/>
        <v>-9.1856088649070638E-4</v>
      </c>
      <c r="CF136" s="18">
        <f t="shared" si="231"/>
        <v>-7.4074871930669944E-4</v>
      </c>
    </row>
    <row r="137" spans="1:84" x14ac:dyDescent="0.3">
      <c r="A137" s="2">
        <f t="shared" si="173"/>
        <v>2091</v>
      </c>
      <c r="B137" s="5">
        <f t="shared" si="174"/>
        <v>1163.9795422716506</v>
      </c>
      <c r="C137" s="5">
        <f t="shared" si="175"/>
        <v>2957.0281939623542</v>
      </c>
      <c r="D137" s="5">
        <f t="shared" si="176"/>
        <v>4348.4899491188889</v>
      </c>
      <c r="E137" s="15">
        <f t="shared" si="177"/>
        <v>6.4452534568764416E-5</v>
      </c>
      <c r="F137" s="15">
        <f t="shared" si="178"/>
        <v>1.269758149961509E-4</v>
      </c>
      <c r="G137" s="15">
        <f t="shared" si="179"/>
        <v>2.5921660951338794E-4</v>
      </c>
      <c r="H137" s="5">
        <f t="shared" si="180"/>
        <v>155569.15492006898</v>
      </c>
      <c r="I137" s="5">
        <f t="shared" si="181"/>
        <v>54484.716942031002</v>
      </c>
      <c r="J137" s="5">
        <f t="shared" si="182"/>
        <v>20650.288539061261</v>
      </c>
      <c r="K137" s="5">
        <f t="shared" si="183"/>
        <v>133652.82573305065</v>
      </c>
      <c r="L137" s="5">
        <f t="shared" si="184"/>
        <v>18425.497955439732</v>
      </c>
      <c r="M137" s="5">
        <f t="shared" si="185"/>
        <v>4748.8412714959859</v>
      </c>
      <c r="N137" s="15">
        <f t="shared" si="186"/>
        <v>8.4677626095781555E-3</v>
      </c>
      <c r="O137" s="15">
        <f t="shared" si="187"/>
        <v>1.243836923078856E-2</v>
      </c>
      <c r="P137" s="15">
        <f t="shared" si="188"/>
        <v>1.1459486332913382E-2</v>
      </c>
      <c r="Q137" s="5">
        <f t="shared" si="189"/>
        <v>9129.6540477792078</v>
      </c>
      <c r="R137" s="5">
        <f t="shared" si="190"/>
        <v>12101.683549755198</v>
      </c>
      <c r="S137" s="5">
        <f t="shared" si="191"/>
        <v>6140.5581908841523</v>
      </c>
      <c r="T137" s="5">
        <f t="shared" si="192"/>
        <v>58.685502614383935</v>
      </c>
      <c r="U137" s="5">
        <f t="shared" si="193"/>
        <v>222.1115246433377</v>
      </c>
      <c r="V137" s="5">
        <f t="shared" si="194"/>
        <v>297.35943782426659</v>
      </c>
      <c r="W137" s="15">
        <f t="shared" si="195"/>
        <v>-1.0734613539272964E-2</v>
      </c>
      <c r="X137" s="15">
        <f t="shared" si="196"/>
        <v>-1.217998157191269E-2</v>
      </c>
      <c r="Y137" s="15">
        <f t="shared" si="197"/>
        <v>-9.7425357312937999E-3</v>
      </c>
      <c r="Z137" s="5">
        <f t="shared" si="212"/>
        <v>12742.120741004148</v>
      </c>
      <c r="AA137" s="5">
        <f t="shared" si="213"/>
        <v>31696.56883010039</v>
      </c>
      <c r="AB137" s="5">
        <f t="shared" si="214"/>
        <v>30217.941089664968</v>
      </c>
      <c r="AC137" s="16">
        <f t="shared" si="198"/>
        <v>1.6662853242027351</v>
      </c>
      <c r="AD137" s="16">
        <f t="shared" si="199"/>
        <v>2.9453819290230987</v>
      </c>
      <c r="AE137" s="16">
        <f t="shared" si="200"/>
        <v>5.1697586666241264</v>
      </c>
      <c r="AF137" s="15">
        <f t="shared" si="201"/>
        <v>-4.0504037456468023E-3</v>
      </c>
      <c r="AG137" s="15">
        <f t="shared" si="202"/>
        <v>2.9673830763510267E-4</v>
      </c>
      <c r="AH137" s="15">
        <f t="shared" si="203"/>
        <v>9.7937136394747881E-3</v>
      </c>
      <c r="AI137" s="1">
        <f t="shared" si="167"/>
        <v>282710.64540729969</v>
      </c>
      <c r="AJ137" s="1">
        <f t="shared" si="168"/>
        <v>95449.269793286061</v>
      </c>
      <c r="AK137" s="1">
        <f t="shared" si="169"/>
        <v>36462.212435427202</v>
      </c>
      <c r="AL137" s="14">
        <f t="shared" si="204"/>
        <v>47.170428969766519</v>
      </c>
      <c r="AM137" s="14">
        <f t="shared" si="205"/>
        <v>9.7212884054904762</v>
      </c>
      <c r="AN137" s="14">
        <f t="shared" si="206"/>
        <v>3.2903094872402985</v>
      </c>
      <c r="AO137" s="11">
        <f t="shared" si="207"/>
        <v>9.1361460176629869E-3</v>
      </c>
      <c r="AP137" s="11">
        <f t="shared" si="208"/>
        <v>1.1509134355416598E-2</v>
      </c>
      <c r="AQ137" s="11">
        <f t="shared" si="209"/>
        <v>1.0440237017172215E-2</v>
      </c>
      <c r="AR137" s="1">
        <f t="shared" si="215"/>
        <v>155569.15492006898</v>
      </c>
      <c r="AS137" s="1">
        <f t="shared" si="210"/>
        <v>54484.716942031002</v>
      </c>
      <c r="AT137" s="1">
        <f t="shared" si="211"/>
        <v>20650.288539061261</v>
      </c>
      <c r="AU137" s="1">
        <f t="shared" si="170"/>
        <v>31113.830984013795</v>
      </c>
      <c r="AV137" s="1">
        <f t="shared" si="171"/>
        <v>10896.943388406202</v>
      </c>
      <c r="AW137" s="1">
        <f t="shared" si="172"/>
        <v>4130.0577078122524</v>
      </c>
      <c r="AX137" s="1">
        <f t="shared" si="232"/>
        <v>106922.26058644052</v>
      </c>
      <c r="AY137" s="1">
        <f t="shared" si="218"/>
        <v>14740.398364351786</v>
      </c>
      <c r="AZ137" s="1">
        <f t="shared" si="219"/>
        <v>3799.0730171967894</v>
      </c>
      <c r="BA137" s="1">
        <f t="shared" si="233"/>
        <v>13478.717014539239</v>
      </c>
      <c r="BB137" s="1">
        <f t="shared" si="234"/>
        <v>28382.583260567542</v>
      </c>
      <c r="BC137" s="1">
        <f t="shared" si="235"/>
        <v>35842.482209968359</v>
      </c>
      <c r="BD137" s="1">
        <f t="shared" si="236"/>
        <v>1905.7039348768571</v>
      </c>
      <c r="BE137" s="2">
        <f t="shared" si="164"/>
        <v>0.16431838121402917</v>
      </c>
      <c r="BF137" s="2">
        <f t="shared" si="165"/>
        <v>0.11054004131171606</v>
      </c>
      <c r="BG137" s="2">
        <f t="shared" si="166"/>
        <v>4.6334817249198731E-2</v>
      </c>
      <c r="BH137" s="2">
        <f t="shared" si="220"/>
        <v>9.3731091229492802E-2</v>
      </c>
      <c r="BI137" s="2">
        <f t="shared" si="237"/>
        <v>2.7000530404799016E-3</v>
      </c>
      <c r="BJ137" s="2">
        <f t="shared" si="221"/>
        <v>1.2219100733195894E-3</v>
      </c>
      <c r="BK137" s="2">
        <f t="shared" si="222"/>
        <v>2.1469152895166443E-4</v>
      </c>
      <c r="BL137" s="2">
        <f t="shared" si="223"/>
        <v>420.0449697468211</v>
      </c>
      <c r="BM137" s="2">
        <f t="shared" si="224"/>
        <v>66.575424473434182</v>
      </c>
      <c r="BN137" s="2">
        <f t="shared" si="225"/>
        <v>4.4334420197440947</v>
      </c>
      <c r="BO137" s="2">
        <f t="shared" si="238"/>
        <v>401.23417793458708</v>
      </c>
      <c r="BP137" s="2">
        <f t="shared" si="239"/>
        <v>38.002491019847014</v>
      </c>
      <c r="BQ137" s="2">
        <f t="shared" si="240"/>
        <v>6.332842749024203</v>
      </c>
      <c r="BR137" s="11">
        <f t="shared" si="241"/>
        <v>3.9579693403352517E-2</v>
      </c>
      <c r="BS137" s="17">
        <f t="shared" si="216"/>
        <v>3.0712339431779902E-2</v>
      </c>
      <c r="BT137" s="17">
        <f t="shared" si="217"/>
        <v>2.4525240264113176E-2</v>
      </c>
      <c r="BU137" s="12">
        <f>(BU$3*temperature!$I247+BU$4*temperature!$I247^2+BU$5*temperature!I247^6)*(K137/K$56)^$BW$1</f>
        <v>-5.5316459304639309</v>
      </c>
      <c r="BV137" s="12">
        <f>(BV$3*temperature!$I247+BV$4*temperature!$I247^2+BV$5*temperature!J247^6)*(L137/L$56)^$BW$1</f>
        <v>-5.4559510811557796</v>
      </c>
      <c r="BW137" s="12">
        <f>(BW$3*temperature!$I247+BW$4*temperature!$I247^2+BW$5*temperature!K247^6)*(M137/M$56)^$BW$1</f>
        <v>-5.8023972722913921</v>
      </c>
      <c r="BX137" s="12">
        <f>(BX$3*temperature!$M247+BX$4*temperature!$M247^2+BX$5*temperature!$M247^6)*(K137/K$56)^$BW$1</f>
        <v>-5.5316599160993825</v>
      </c>
      <c r="BY137" s="12">
        <f>(BY$3*temperature!$M247+BY$4*temperature!$M247^2+BY$5*temperature!$M247^6)*(L137/L$56)^$BW$1</f>
        <v>-5.4559614313856821</v>
      </c>
      <c r="BZ137" s="12">
        <f>(BZ$3*temperature!$M247+BZ$4*temperature!$M247^2+BZ$5*temperature!$M247^6)*(M137/M$56)^$BW$1</f>
        <v>-5.8024061080078688</v>
      </c>
      <c r="CA137" s="18">
        <f t="shared" si="226"/>
        <v>-1.3985635451518874E-5</v>
      </c>
      <c r="CB137" s="18">
        <f t="shared" si="227"/>
        <v>-1.0350229902478247E-5</v>
      </c>
      <c r="CC137" s="18">
        <f t="shared" si="228"/>
        <v>-8.8357164766961205E-6</v>
      </c>
      <c r="CD137" s="18">
        <f t="shared" si="229"/>
        <v>-2.9221229294275335E-2</v>
      </c>
      <c r="CE137" s="18">
        <f t="shared" si="230"/>
        <v>-8.9745231269965434E-4</v>
      </c>
      <c r="CF137" s="18">
        <f t="shared" si="231"/>
        <v>-7.1665766925484489E-4</v>
      </c>
    </row>
    <row r="138" spans="1:84" x14ac:dyDescent="0.3">
      <c r="A138" s="2">
        <f t="shared" si="173"/>
        <v>2092</v>
      </c>
      <c r="B138" s="5">
        <f t="shared" si="174"/>
        <v>1164.050812631752</v>
      </c>
      <c r="C138" s="5">
        <f t="shared" si="175"/>
        <v>2957.3848914740047</v>
      </c>
      <c r="D138" s="5">
        <f t="shared" si="176"/>
        <v>4349.5607898989465</v>
      </c>
      <c r="E138" s="15">
        <f t="shared" si="177"/>
        <v>6.1229907840326195E-5</v>
      </c>
      <c r="F138" s="15">
        <f t="shared" si="178"/>
        <v>1.2062702424634335E-4</v>
      </c>
      <c r="G138" s="15">
        <f t="shared" si="179"/>
        <v>2.4625577903771852E-4</v>
      </c>
      <c r="H138" s="5">
        <f t="shared" si="180"/>
        <v>156869.52414072034</v>
      </c>
      <c r="I138" s="5">
        <f t="shared" si="181"/>
        <v>55159.366053407968</v>
      </c>
      <c r="J138" s="5">
        <f t="shared" si="182"/>
        <v>20888.790154592622</v>
      </c>
      <c r="K138" s="5">
        <f t="shared" si="183"/>
        <v>134761.74960615407</v>
      </c>
      <c r="L138" s="5">
        <f t="shared" si="184"/>
        <v>18651.399150793564</v>
      </c>
      <c r="M138" s="5">
        <f t="shared" si="185"/>
        <v>4802.5056238098769</v>
      </c>
      <c r="N138" s="15">
        <f t="shared" si="186"/>
        <v>8.2970477206245619E-3</v>
      </c>
      <c r="O138" s="15">
        <f t="shared" si="187"/>
        <v>1.2260249134115719E-2</v>
      </c>
      <c r="P138" s="15">
        <f t="shared" si="188"/>
        <v>1.1300515061642757E-2</v>
      </c>
      <c r="Q138" s="5">
        <f t="shared" si="189"/>
        <v>9107.1443724825094</v>
      </c>
      <c r="R138" s="5">
        <f t="shared" si="190"/>
        <v>12102.307471984253</v>
      </c>
      <c r="S138" s="5">
        <f t="shared" si="191"/>
        <v>6150.9633420986002</v>
      </c>
      <c r="T138" s="5">
        <f t="shared" si="192"/>
        <v>58.055536423460531</v>
      </c>
      <c r="U138" s="5">
        <f t="shared" si="193"/>
        <v>219.4062103662724</v>
      </c>
      <c r="V138" s="5">
        <f t="shared" si="194"/>
        <v>294.46240287622624</v>
      </c>
      <c r="W138" s="15">
        <f t="shared" si="195"/>
        <v>-1.0734613539272964E-2</v>
      </c>
      <c r="X138" s="15">
        <f t="shared" si="196"/>
        <v>-1.217998157191269E-2</v>
      </c>
      <c r="Y138" s="15">
        <f t="shared" si="197"/>
        <v>-9.7425357312937999E-3</v>
      </c>
      <c r="Z138" s="5">
        <f t="shared" si="212"/>
        <v>12661.404976068423</v>
      </c>
      <c r="AA138" s="5">
        <f t="shared" si="213"/>
        <v>31713.389744215354</v>
      </c>
      <c r="AB138" s="5">
        <f t="shared" si="214"/>
        <v>30570.79348556908</v>
      </c>
      <c r="AC138" s="16">
        <f t="shared" si="198"/>
        <v>1.659536195884268</v>
      </c>
      <c r="AD138" s="16">
        <f t="shared" si="199"/>
        <v>2.9462559366720562</v>
      </c>
      <c r="AE138" s="16">
        <f t="shared" si="200"/>
        <v>5.220389802590236</v>
      </c>
      <c r="AF138" s="15">
        <f t="shared" si="201"/>
        <v>-4.0504037456468023E-3</v>
      </c>
      <c r="AG138" s="15">
        <f t="shared" si="202"/>
        <v>2.9673830763510267E-4</v>
      </c>
      <c r="AH138" s="15">
        <f t="shared" si="203"/>
        <v>9.7937136394747881E-3</v>
      </c>
      <c r="AI138" s="1">
        <f t="shared" si="167"/>
        <v>285553.41185058351</v>
      </c>
      <c r="AJ138" s="1">
        <f t="shared" si="168"/>
        <v>96801.286202363655</v>
      </c>
      <c r="AK138" s="1">
        <f t="shared" si="169"/>
        <v>36946.048899696732</v>
      </c>
      <c r="AL138" s="14">
        <f t="shared" si="204"/>
        <v>47.59707533728227</v>
      </c>
      <c r="AM138" s="14">
        <f t="shared" si="205"/>
        <v>9.832053183713354</v>
      </c>
      <c r="AN138" s="14">
        <f t="shared" si="206"/>
        <v>3.324317582037871</v>
      </c>
      <c r="AO138" s="11">
        <f t="shared" si="207"/>
        <v>9.0447845574863576E-3</v>
      </c>
      <c r="AP138" s="11">
        <f t="shared" si="208"/>
        <v>1.1394043011862432E-2</v>
      </c>
      <c r="AQ138" s="11">
        <f t="shared" si="209"/>
        <v>1.0335834647000492E-2</v>
      </c>
      <c r="AR138" s="1">
        <f t="shared" si="215"/>
        <v>156869.52414072034</v>
      </c>
      <c r="AS138" s="1">
        <f t="shared" si="210"/>
        <v>55159.366053407968</v>
      </c>
      <c r="AT138" s="1">
        <f t="shared" si="211"/>
        <v>20888.790154592622</v>
      </c>
      <c r="AU138" s="1">
        <f t="shared" si="170"/>
        <v>31373.90482814407</v>
      </c>
      <c r="AV138" s="1">
        <f t="shared" si="171"/>
        <v>11031.873210681595</v>
      </c>
      <c r="AW138" s="1">
        <f t="shared" si="172"/>
        <v>4177.7580309185241</v>
      </c>
      <c r="AX138" s="1">
        <f t="shared" si="232"/>
        <v>107809.39968492326</v>
      </c>
      <c r="AY138" s="1">
        <f t="shared" si="218"/>
        <v>14921.119320634851</v>
      </c>
      <c r="AZ138" s="1">
        <f t="shared" si="219"/>
        <v>3842.0044990479014</v>
      </c>
      <c r="BA138" s="1">
        <f t="shared" si="233"/>
        <v>13489.160653326311</v>
      </c>
      <c r="BB138" s="1">
        <f t="shared" si="234"/>
        <v>28422.044775098435</v>
      </c>
      <c r="BC138" s="1">
        <f t="shared" si="235"/>
        <v>35900.185257242352</v>
      </c>
      <c r="BD138" s="1">
        <f t="shared" si="236"/>
        <v>1817.4695731912032</v>
      </c>
      <c r="BE138" s="2">
        <f t="shared" si="164"/>
        <v>0.16431838121402917</v>
      </c>
      <c r="BF138" s="2">
        <f t="shared" si="165"/>
        <v>0.11054004131171606</v>
      </c>
      <c r="BG138" s="2">
        <f t="shared" si="166"/>
        <v>4.6334817249198731E-2</v>
      </c>
      <c r="BH138" s="2">
        <f t="shared" si="220"/>
        <v>9.3435694868466021E-2</v>
      </c>
      <c r="BI138" s="2">
        <f t="shared" si="237"/>
        <v>2.7000530404799016E-3</v>
      </c>
      <c r="BJ138" s="2">
        <f t="shared" si="221"/>
        <v>1.2219100733195894E-3</v>
      </c>
      <c r="BK138" s="2">
        <f t="shared" si="222"/>
        <v>2.1469152895166443E-4</v>
      </c>
      <c r="BL138" s="2">
        <f t="shared" si="223"/>
        <v>423.55603561478728</v>
      </c>
      <c r="BM138" s="2">
        <f t="shared" si="224"/>
        <v>67.399785018581809</v>
      </c>
      <c r="BN138" s="2">
        <f t="shared" si="225"/>
        <v>4.4846462962399647</v>
      </c>
      <c r="BO138" s="2">
        <f t="shared" si="238"/>
        <v>407.16723487383916</v>
      </c>
      <c r="BP138" s="2">
        <f t="shared" si="239"/>
        <v>38.452645090605373</v>
      </c>
      <c r="BQ138" s="2">
        <f t="shared" si="240"/>
        <v>6.3320454853538379</v>
      </c>
      <c r="BR138" s="11">
        <f t="shared" si="241"/>
        <v>3.9415993407246414E-2</v>
      </c>
      <c r="BS138" s="17">
        <f t="shared" si="216"/>
        <v>2.9543035158020967E-2</v>
      </c>
      <c r="BT138" s="17">
        <f t="shared" si="217"/>
        <v>2.3357371680107784E-2</v>
      </c>
      <c r="BU138" s="12">
        <f>(BU$3*temperature!$I248+BU$4*temperature!$I248^2+BU$5*temperature!I248^6)*(K138/K$56)^$BW$1</f>
        <v>-5.7924392175158461</v>
      </c>
      <c r="BV138" s="12">
        <f>(BV$3*temperature!$I248+BV$4*temperature!$I248^2+BV$5*temperature!J248^6)*(L138/L$56)^$BW$1</f>
        <v>-5.6404577587587372</v>
      </c>
      <c r="BW138" s="12">
        <f>(BW$3*temperature!$I248+BW$4*temperature!$I248^2+BW$5*temperature!K248^6)*(M138/M$56)^$BW$1</f>
        <v>-5.9577093833460824</v>
      </c>
      <c r="BX138" s="12">
        <f>(BX$3*temperature!$M248+BX$4*temperature!$M248^2+BX$5*temperature!$M248^6)*(K138/K$56)^$BW$1</f>
        <v>-5.7924532968655873</v>
      </c>
      <c r="BY138" s="12">
        <f>(BY$3*temperature!$M248+BY$4*temperature!$M248^2+BY$5*temperature!$M248^6)*(L138/L$56)^$BW$1</f>
        <v>-5.640468152653308</v>
      </c>
      <c r="BZ138" s="12">
        <f>(BZ$3*temperature!$M248+BZ$4*temperature!$M248^2+BZ$5*temperature!$M248^6)*(M138/M$56)^$BW$1</f>
        <v>-5.9577182454331181</v>
      </c>
      <c r="CA138" s="18">
        <f t="shared" si="226"/>
        <v>-1.4079349741180636E-5</v>
      </c>
      <c r="CB138" s="18">
        <f t="shared" si="227"/>
        <v>-1.0393894570803752E-5</v>
      </c>
      <c r="CC138" s="18">
        <f t="shared" si="228"/>
        <v>-8.8620870357658532E-6</v>
      </c>
      <c r="CD138" s="18">
        <f t="shared" si="229"/>
        <v>-2.9670598058831228E-2</v>
      </c>
      <c r="CE138" s="18">
        <f t="shared" si="230"/>
        <v>-8.7655952161155956E-4</v>
      </c>
      <c r="CF138" s="18">
        <f t="shared" si="231"/>
        <v>-6.9302718683120549E-4</v>
      </c>
    </row>
    <row r="139" spans="1:84" x14ac:dyDescent="0.3">
      <c r="A139" s="2">
        <f t="shared" si="173"/>
        <v>2093</v>
      </c>
      <c r="B139" s="5">
        <f t="shared" si="174"/>
        <v>1164.118523619532</v>
      </c>
      <c r="C139" s="5">
        <f t="shared" si="175"/>
        <v>2957.7237949860637</v>
      </c>
      <c r="D139" s="5">
        <f t="shared" si="176"/>
        <v>4350.5783391556952</v>
      </c>
      <c r="E139" s="15">
        <f t="shared" si="177"/>
        <v>5.8168412448309883E-5</v>
      </c>
      <c r="F139" s="15">
        <f t="shared" si="178"/>
        <v>1.1459567303402617E-4</v>
      </c>
      <c r="G139" s="15">
        <f t="shared" si="179"/>
        <v>2.3394299008583258E-4</v>
      </c>
      <c r="H139" s="5">
        <f t="shared" si="180"/>
        <v>158153.71721410012</v>
      </c>
      <c r="I139" s="5">
        <f t="shared" si="181"/>
        <v>55832.308790698633</v>
      </c>
      <c r="J139" s="5">
        <f t="shared" si="182"/>
        <v>21126.501359666589</v>
      </c>
      <c r="K139" s="5">
        <f t="shared" si="183"/>
        <v>135857.05751194575</v>
      </c>
      <c r="L139" s="5">
        <f t="shared" si="184"/>
        <v>18876.782505974905</v>
      </c>
      <c r="M139" s="5">
        <f t="shared" si="185"/>
        <v>4856.0213637634561</v>
      </c>
      <c r="N139" s="15">
        <f t="shared" si="186"/>
        <v>8.1277358671341116E-3</v>
      </c>
      <c r="O139" s="15">
        <f t="shared" si="187"/>
        <v>1.2083991842067876E-2</v>
      </c>
      <c r="P139" s="15">
        <f t="shared" si="188"/>
        <v>1.1143295634732597E-2</v>
      </c>
      <c r="Q139" s="5">
        <f t="shared" si="189"/>
        <v>9083.1369010082872</v>
      </c>
      <c r="R139" s="5">
        <f t="shared" si="190"/>
        <v>12100.75105810495</v>
      </c>
      <c r="S139" s="5">
        <f t="shared" si="191"/>
        <v>6160.3524261963148</v>
      </c>
      <c r="T139" s="5">
        <f t="shared" si="192"/>
        <v>57.432332676139495</v>
      </c>
      <c r="U139" s="5">
        <f t="shared" si="193"/>
        <v>216.733846767248</v>
      </c>
      <c r="V139" s="5">
        <f t="shared" si="194"/>
        <v>291.59359239468199</v>
      </c>
      <c r="W139" s="15">
        <f t="shared" si="195"/>
        <v>-1.0734613539272964E-2</v>
      </c>
      <c r="X139" s="15">
        <f t="shared" si="196"/>
        <v>-1.217998157191269E-2</v>
      </c>
      <c r="Y139" s="15">
        <f t="shared" si="197"/>
        <v>-9.7425357312937999E-3</v>
      </c>
      <c r="Z139" s="5">
        <f t="shared" si="212"/>
        <v>12579.030211270514</v>
      </c>
      <c r="AA139" s="5">
        <f t="shared" si="213"/>
        <v>31724.435843041174</v>
      </c>
      <c r="AB139" s="5">
        <f t="shared" si="214"/>
        <v>30922.504504394135</v>
      </c>
      <c r="AC139" s="16">
        <f t="shared" si="198"/>
        <v>1.652814404260422</v>
      </c>
      <c r="AD139" s="16">
        <f t="shared" si="199"/>
        <v>2.9471302036725642</v>
      </c>
      <c r="AE139" s="16">
        <f t="shared" si="200"/>
        <v>5.2715168054032393</v>
      </c>
      <c r="AF139" s="15">
        <f t="shared" si="201"/>
        <v>-4.0504037456468023E-3</v>
      </c>
      <c r="AG139" s="15">
        <f t="shared" si="202"/>
        <v>2.9673830763510267E-4</v>
      </c>
      <c r="AH139" s="15">
        <f t="shared" si="203"/>
        <v>9.7937136394747881E-3</v>
      </c>
      <c r="AI139" s="1">
        <f t="shared" si="167"/>
        <v>288371.97549366922</v>
      </c>
      <c r="AJ139" s="1">
        <f t="shared" si="168"/>
        <v>98153.030792808888</v>
      </c>
      <c r="AK139" s="1">
        <f t="shared" si="169"/>
        <v>37429.202040645585</v>
      </c>
      <c r="AL139" s="14">
        <f t="shared" si="204"/>
        <v>48.023275576354521</v>
      </c>
      <c r="AM139" s="14">
        <f t="shared" si="205"/>
        <v>9.9429597522148008</v>
      </c>
      <c r="AN139" s="14">
        <f t="shared" si="206"/>
        <v>3.3583335829115106</v>
      </c>
      <c r="AO139" s="11">
        <f t="shared" si="207"/>
        <v>8.9543367119114935E-3</v>
      </c>
      <c r="AP139" s="11">
        <f t="shared" si="208"/>
        <v>1.1280102581743808E-2</v>
      </c>
      <c r="AQ139" s="11">
        <f t="shared" si="209"/>
        <v>1.0232476300530487E-2</v>
      </c>
      <c r="AR139" s="1">
        <f t="shared" si="215"/>
        <v>158153.71721410012</v>
      </c>
      <c r="AS139" s="1">
        <f t="shared" si="210"/>
        <v>55832.308790698633</v>
      </c>
      <c r="AT139" s="1">
        <f t="shared" si="211"/>
        <v>21126.501359666589</v>
      </c>
      <c r="AU139" s="1">
        <f t="shared" si="170"/>
        <v>31630.743442820025</v>
      </c>
      <c r="AV139" s="1">
        <f t="shared" si="171"/>
        <v>11166.461758139727</v>
      </c>
      <c r="AW139" s="1">
        <f t="shared" si="172"/>
        <v>4225.3002719333181</v>
      </c>
      <c r="AX139" s="1">
        <f t="shared" si="232"/>
        <v>108685.64600955659</v>
      </c>
      <c r="AY139" s="1">
        <f t="shared" si="218"/>
        <v>15101.426004779923</v>
      </c>
      <c r="AZ139" s="1">
        <f t="shared" si="219"/>
        <v>3884.8170910107647</v>
      </c>
      <c r="BA139" s="1">
        <f t="shared" si="233"/>
        <v>13499.368700461322</v>
      </c>
      <c r="BB139" s="1">
        <f t="shared" si="234"/>
        <v>28460.82870507332</v>
      </c>
      <c r="BC139" s="1">
        <f t="shared" si="235"/>
        <v>35956.795512282493</v>
      </c>
      <c r="BD139" s="1">
        <f t="shared" si="236"/>
        <v>1733.27253693122</v>
      </c>
      <c r="BE139" s="2">
        <f t="shared" si="164"/>
        <v>0.16431838121402917</v>
      </c>
      <c r="BF139" s="2">
        <f t="shared" si="165"/>
        <v>0.11054004131171606</v>
      </c>
      <c r="BG139" s="2">
        <f t="shared" si="166"/>
        <v>4.6334817249198731E-2</v>
      </c>
      <c r="BH139" s="2">
        <f t="shared" si="220"/>
        <v>9.3140372577443037E-2</v>
      </c>
      <c r="BI139" s="2">
        <f t="shared" si="237"/>
        <v>2.7000530404799016E-3</v>
      </c>
      <c r="BJ139" s="2">
        <f t="shared" si="221"/>
        <v>1.2219100733195894E-3</v>
      </c>
      <c r="BK139" s="2">
        <f t="shared" si="222"/>
        <v>2.1469152895166443E-4</v>
      </c>
      <c r="BL139" s="2">
        <f t="shared" si="223"/>
        <v>427.02342502712958</v>
      </c>
      <c r="BM139" s="2">
        <f t="shared" si="224"/>
        <v>68.222060528044523</v>
      </c>
      <c r="BN139" s="2">
        <f t="shared" si="225"/>
        <v>4.5356808783062377</v>
      </c>
      <c r="BO139" s="2">
        <f t="shared" si="238"/>
        <v>413.18865380127676</v>
      </c>
      <c r="BP139" s="2">
        <f t="shared" si="239"/>
        <v>38.908214165176986</v>
      </c>
      <c r="BQ139" s="2">
        <f t="shared" si="240"/>
        <v>6.3312632356541352</v>
      </c>
      <c r="BR139" s="11">
        <f t="shared" si="241"/>
        <v>3.9253595469922881E-2</v>
      </c>
      <c r="BS139" s="17">
        <f t="shared" si="216"/>
        <v>2.8422725208583462E-2</v>
      </c>
      <c r="BT139" s="17">
        <f t="shared" si="217"/>
        <v>2.2245115885816936E-2</v>
      </c>
      <c r="BU139" s="12">
        <f>(BU$3*temperature!$I249+BU$4*temperature!$I249^2+BU$5*temperature!I249^6)*(K139/K$56)^$BW$1</f>
        <v>-6.0564553002498913</v>
      </c>
      <c r="BV139" s="12">
        <f>(BV$3*temperature!$I249+BV$4*temperature!$I249^2+BV$5*temperature!J249^6)*(L139/L$56)^$BW$1</f>
        <v>-5.8267502217787523</v>
      </c>
      <c r="BW139" s="12">
        <f>(BW$3*temperature!$I249+BW$4*temperature!$I249^2+BW$5*temperature!K249^6)*(M139/M$56)^$BW$1</f>
        <v>-6.1144002502257901</v>
      </c>
      <c r="BX139" s="12">
        <f>(BX$3*temperature!$M249+BX$4*temperature!$M249^2+BX$5*temperature!$M249^6)*(K139/K$56)^$BW$1</f>
        <v>-6.056469469744477</v>
      </c>
      <c r="BY139" s="12">
        <f>(BY$3*temperature!$M249+BY$4*temperature!$M249^2+BY$5*temperature!$M249^6)*(L139/L$56)^$BW$1</f>
        <v>-5.8267606569429082</v>
      </c>
      <c r="BZ139" s="12">
        <f>(BZ$3*temperature!$M249+BZ$4*temperature!$M249^2+BZ$5*temperature!$M249^6)*(M139/M$56)^$BW$1</f>
        <v>-6.1144091369034719</v>
      </c>
      <c r="CA139" s="18">
        <f t="shared" si="226"/>
        <v>-1.4169494585658526E-5</v>
      </c>
      <c r="CB139" s="18">
        <f t="shared" si="227"/>
        <v>-1.0435164155886412E-5</v>
      </c>
      <c r="CC139" s="18">
        <f t="shared" si="228"/>
        <v>-8.8866776817297932E-6</v>
      </c>
      <c r="CD139" s="18">
        <f t="shared" si="229"/>
        <v>-3.0113219553260247E-2</v>
      </c>
      <c r="CE139" s="18">
        <f t="shared" si="230"/>
        <v>-8.5589976450805845E-4</v>
      </c>
      <c r="CF139" s="18">
        <f t="shared" si="231"/>
        <v>-6.6987205865732266E-4</v>
      </c>
    </row>
    <row r="140" spans="1:84" x14ac:dyDescent="0.3">
      <c r="A140" s="2">
        <f t="shared" si="173"/>
        <v>2094</v>
      </c>
      <c r="B140" s="5">
        <f t="shared" si="174"/>
        <v>1164.1828527996317</v>
      </c>
      <c r="C140" s="5">
        <f t="shared" si="175"/>
        <v>2958.0457902175522</v>
      </c>
      <c r="D140" s="5">
        <f t="shared" si="176"/>
        <v>4351.5452370956973</v>
      </c>
      <c r="E140" s="15">
        <f t="shared" si="177"/>
        <v>5.5259991825894384E-5</v>
      </c>
      <c r="F140" s="15">
        <f t="shared" si="178"/>
        <v>1.0886588938232486E-4</v>
      </c>
      <c r="G140" s="15">
        <f t="shared" si="179"/>
        <v>2.2224584058154093E-4</v>
      </c>
      <c r="H140" s="5">
        <f t="shared" si="180"/>
        <v>159421.40184690256</v>
      </c>
      <c r="I140" s="5">
        <f t="shared" si="181"/>
        <v>56503.399140263311</v>
      </c>
      <c r="J140" s="5">
        <f t="shared" si="182"/>
        <v>21363.382321767873</v>
      </c>
      <c r="K140" s="5">
        <f t="shared" si="183"/>
        <v>136938.45555577916</v>
      </c>
      <c r="L140" s="5">
        <f t="shared" si="184"/>
        <v>19101.597185251048</v>
      </c>
      <c r="M140" s="5">
        <f t="shared" si="185"/>
        <v>4909.3784294487059</v>
      </c>
      <c r="N140" s="15">
        <f t="shared" si="186"/>
        <v>7.9598223576888838E-3</v>
      </c>
      <c r="O140" s="15">
        <f t="shared" si="187"/>
        <v>1.1909586774387249E-2</v>
      </c>
      <c r="P140" s="15">
        <f t="shared" si="188"/>
        <v>1.0987815268567402E-2</v>
      </c>
      <c r="Q140" s="5">
        <f t="shared" si="189"/>
        <v>9057.6574770194056</v>
      </c>
      <c r="R140" s="5">
        <f t="shared" si="190"/>
        <v>12097.040572326176</v>
      </c>
      <c r="S140" s="5">
        <f t="shared" si="191"/>
        <v>6168.7349973905566</v>
      </c>
      <c r="T140" s="5">
        <f t="shared" si="192"/>
        <v>56.815818780202179</v>
      </c>
      <c r="U140" s="5">
        <f t="shared" si="193"/>
        <v>214.09403250761318</v>
      </c>
      <c r="V140" s="5">
        <f t="shared" si="194"/>
        <v>288.75273140176046</v>
      </c>
      <c r="W140" s="15">
        <f t="shared" si="195"/>
        <v>-1.0734613539272964E-2</v>
      </c>
      <c r="X140" s="15">
        <f t="shared" si="196"/>
        <v>-1.217998157191269E-2</v>
      </c>
      <c r="Y140" s="15">
        <f t="shared" si="197"/>
        <v>-9.7425357312937999E-3</v>
      </c>
      <c r="Z140" s="5">
        <f t="shared" si="212"/>
        <v>12495.054611991849</v>
      </c>
      <c r="AA140" s="5">
        <f t="shared" si="213"/>
        <v>31729.768575548242</v>
      </c>
      <c r="AB140" s="5">
        <f t="shared" si="214"/>
        <v>31273.014321436192</v>
      </c>
      <c r="AC140" s="16">
        <f t="shared" si="198"/>
        <v>1.6461198386065465</v>
      </c>
      <c r="AD140" s="16">
        <f t="shared" si="199"/>
        <v>2.9480047301015824</v>
      </c>
      <c r="AE140" s="16">
        <f t="shared" si="200"/>
        <v>5.3231445314410379</v>
      </c>
      <c r="AF140" s="15">
        <f t="shared" si="201"/>
        <v>-4.0504037456468023E-3</v>
      </c>
      <c r="AG140" s="15">
        <f t="shared" si="202"/>
        <v>2.9673830763510267E-4</v>
      </c>
      <c r="AH140" s="15">
        <f t="shared" si="203"/>
        <v>9.7937136394747881E-3</v>
      </c>
      <c r="AI140" s="1">
        <f t="shared" si="167"/>
        <v>291165.52138712234</v>
      </c>
      <c r="AJ140" s="1">
        <f t="shared" si="168"/>
        <v>99504.189471667734</v>
      </c>
      <c r="AK140" s="1">
        <f t="shared" si="169"/>
        <v>37911.582108514347</v>
      </c>
      <c r="AL140" s="14">
        <f t="shared" si="204"/>
        <v>48.448991990078916</v>
      </c>
      <c r="AM140" s="14">
        <f t="shared" si="205"/>
        <v>10.053995782126222</v>
      </c>
      <c r="AN140" s="14">
        <f t="shared" si="206"/>
        <v>3.3923540110199641</v>
      </c>
      <c r="AO140" s="11">
        <f t="shared" si="207"/>
        <v>8.864793344792378E-3</v>
      </c>
      <c r="AP140" s="11">
        <f t="shared" si="208"/>
        <v>1.116730155592637E-2</v>
      </c>
      <c r="AQ140" s="11">
        <f t="shared" si="209"/>
        <v>1.0130151537525181E-2</v>
      </c>
      <c r="AR140" s="1">
        <f t="shared" si="215"/>
        <v>159421.40184690256</v>
      </c>
      <c r="AS140" s="1">
        <f t="shared" si="210"/>
        <v>56503.399140263311</v>
      </c>
      <c r="AT140" s="1">
        <f t="shared" si="211"/>
        <v>21363.382321767873</v>
      </c>
      <c r="AU140" s="1">
        <f t="shared" si="170"/>
        <v>31884.280369380514</v>
      </c>
      <c r="AV140" s="1">
        <f t="shared" si="171"/>
        <v>11300.679828052664</v>
      </c>
      <c r="AW140" s="1">
        <f t="shared" si="172"/>
        <v>4272.6764643535744</v>
      </c>
      <c r="AX140" s="1">
        <f t="shared" si="232"/>
        <v>109550.76444462333</v>
      </c>
      <c r="AY140" s="1">
        <f t="shared" si="218"/>
        <v>15281.277748200839</v>
      </c>
      <c r="AZ140" s="1">
        <f t="shared" si="219"/>
        <v>3927.5027435589645</v>
      </c>
      <c r="BA140" s="1">
        <f t="shared" si="233"/>
        <v>13509.34467811528</v>
      </c>
      <c r="BB140" s="1">
        <f t="shared" si="234"/>
        <v>28498.948090368678</v>
      </c>
      <c r="BC140" s="1">
        <f t="shared" si="235"/>
        <v>36012.339958668192</v>
      </c>
      <c r="BD140" s="1">
        <f t="shared" si="236"/>
        <v>1652.9314442859629</v>
      </c>
      <c r="BE140" s="2">
        <f t="shared" ref="BE140:BE203" si="242">BE139</f>
        <v>0.16431838121402917</v>
      </c>
      <c r="BF140" s="2">
        <f t="shared" ref="BF140:BF203" si="243">BF139</f>
        <v>0.11054004131171606</v>
      </c>
      <c r="BG140" s="2">
        <f t="shared" ref="BG140:BG203" si="244">BG139</f>
        <v>4.6334817249198731E-2</v>
      </c>
      <c r="BH140" s="2">
        <f t="shared" si="220"/>
        <v>9.2845129223172784E-2</v>
      </c>
      <c r="BI140" s="2">
        <f t="shared" si="237"/>
        <v>2.7000530404799016E-3</v>
      </c>
      <c r="BJ140" s="2">
        <f t="shared" si="221"/>
        <v>1.2219100733195894E-3</v>
      </c>
      <c r="BK140" s="2">
        <f t="shared" si="222"/>
        <v>2.1469152895166443E-4</v>
      </c>
      <c r="BL140" s="2">
        <f t="shared" si="223"/>
        <v>430.44624077429745</v>
      </c>
      <c r="BM140" s="2">
        <f t="shared" si="224"/>
        <v>69.042072586285173</v>
      </c>
      <c r="BN140" s="2">
        <f t="shared" si="225"/>
        <v>4.5865372142393035</v>
      </c>
      <c r="BO140" s="2">
        <f t="shared" si="238"/>
        <v>419.29975491605086</v>
      </c>
      <c r="BP140" s="2">
        <f t="shared" si="239"/>
        <v>39.369263348679624</v>
      </c>
      <c r="BQ140" s="2">
        <f t="shared" si="240"/>
        <v>6.3304957144816614</v>
      </c>
      <c r="BR140" s="11">
        <f t="shared" si="241"/>
        <v>3.9092506244136932E-2</v>
      </c>
      <c r="BS140" s="17">
        <f t="shared" si="216"/>
        <v>2.7349171879199954E-2</v>
      </c>
      <c r="BT140" s="17">
        <f t="shared" si="217"/>
        <v>2.1185824653158988E-2</v>
      </c>
      <c r="BU140" s="12">
        <f>(BU$3*temperature!$I250+BU$4*temperature!$I250^2+BU$5*temperature!I250^6)*(K140/K$56)^$BW$1</f>
        <v>-6.3236451418222881</v>
      </c>
      <c r="BV140" s="12">
        <f>(BV$3*temperature!$I250+BV$4*temperature!$I250^2+BV$5*temperature!J250^6)*(L140/L$56)^$BW$1</f>
        <v>-6.0147890567370936</v>
      </c>
      <c r="BW140" s="12">
        <f>(BW$3*temperature!$I250+BW$4*temperature!$I250^2+BW$5*temperature!K250^6)*(M140/M$56)^$BW$1</f>
        <v>-6.2724375134346335</v>
      </c>
      <c r="BX140" s="12">
        <f>(BX$3*temperature!$M250+BX$4*temperature!$M250^2+BX$5*temperature!$M250^6)*(K140/K$56)^$BW$1</f>
        <v>-6.3236593979719773</v>
      </c>
      <c r="BY140" s="12">
        <f>(BY$3*temperature!$M250+BY$4*temperature!$M250^2+BY$5*temperature!$M250^6)*(L140/L$56)^$BW$1</f>
        <v>-6.0147995308380038</v>
      </c>
      <c r="BZ140" s="12">
        <f>(BZ$3*temperature!$M250+BZ$4*temperature!$M250^2+BZ$5*temperature!$M250^6)*(M140/M$56)^$BW$1</f>
        <v>-6.2724464229718713</v>
      </c>
      <c r="CA140" s="18">
        <f t="shared" si="226"/>
        <v>-1.4256149689195752E-5</v>
      </c>
      <c r="CB140" s="18">
        <f t="shared" si="227"/>
        <v>-1.0474100910151662E-5</v>
      </c>
      <c r="CC140" s="18">
        <f t="shared" si="228"/>
        <v>-8.9095372377556714E-6</v>
      </c>
      <c r="CD140" s="18">
        <f t="shared" si="229"/>
        <v>-3.0548955230727679E-2</v>
      </c>
      <c r="CE140" s="18">
        <f t="shared" si="230"/>
        <v>-8.3548862733515584E-4</v>
      </c>
      <c r="CF140" s="18">
        <f t="shared" si="231"/>
        <v>-6.472048088554007E-4</v>
      </c>
    </row>
    <row r="141" spans="1:84" x14ac:dyDescent="0.3">
      <c r="A141" s="2">
        <f t="shared" si="173"/>
        <v>2095</v>
      </c>
      <c r="B141" s="5">
        <f t="shared" si="174"/>
        <v>1164.243968897815</v>
      </c>
      <c r="C141" s="5">
        <f t="shared" si="175"/>
        <v>2958.3517189890485</v>
      </c>
      <c r="D141" s="5">
        <f t="shared" si="176"/>
        <v>4352.4639942832919</v>
      </c>
      <c r="E141" s="15">
        <f t="shared" si="177"/>
        <v>5.249699223459966E-5</v>
      </c>
      <c r="F141" s="15">
        <f t="shared" si="178"/>
        <v>1.0342259491320861E-4</v>
      </c>
      <c r="G141" s="15">
        <f t="shared" si="179"/>
        <v>2.1113354855246388E-4</v>
      </c>
      <c r="H141" s="5">
        <f t="shared" si="180"/>
        <v>160672.25535598802</v>
      </c>
      <c r="I141" s="5">
        <f t="shared" si="181"/>
        <v>57172.493160704515</v>
      </c>
      <c r="J141" s="5">
        <f t="shared" si="182"/>
        <v>21599.393905940728</v>
      </c>
      <c r="K141" s="5">
        <f t="shared" si="183"/>
        <v>138005.65830553178</v>
      </c>
      <c r="L141" s="5">
        <f t="shared" si="184"/>
        <v>19325.793073800553</v>
      </c>
      <c r="M141" s="5">
        <f t="shared" si="185"/>
        <v>4962.5669354899364</v>
      </c>
      <c r="N141" s="15">
        <f t="shared" si="186"/>
        <v>7.7933020744338499E-3</v>
      </c>
      <c r="O141" s="15">
        <f t="shared" si="187"/>
        <v>1.1737023159645199E-2</v>
      </c>
      <c r="P141" s="15">
        <f t="shared" si="188"/>
        <v>1.0834061135353013E-2</v>
      </c>
      <c r="Q141" s="5">
        <f t="shared" si="189"/>
        <v>9030.7324003517169</v>
      </c>
      <c r="R141" s="5">
        <f t="shared" si="190"/>
        <v>12091.203107413148</v>
      </c>
      <c r="S141" s="5">
        <f t="shared" si="191"/>
        <v>6176.1209218680042</v>
      </c>
      <c r="T141" s="5">
        <f t="shared" si="192"/>
        <v>56.205922922679342</v>
      </c>
      <c r="U141" s="5">
        <f t="shared" si="193"/>
        <v>211.48637113701398</v>
      </c>
      <c r="V141" s="5">
        <f t="shared" si="194"/>
        <v>285.93954759857013</v>
      </c>
      <c r="W141" s="15">
        <f t="shared" si="195"/>
        <v>-1.0734613539272964E-2</v>
      </c>
      <c r="X141" s="15">
        <f t="shared" si="196"/>
        <v>-1.217998157191269E-2</v>
      </c>
      <c r="Y141" s="15">
        <f t="shared" si="197"/>
        <v>-9.7425357312937999E-3</v>
      </c>
      <c r="Z141" s="5">
        <f t="shared" si="212"/>
        <v>12409.536250599123</v>
      </c>
      <c r="AA141" s="5">
        <f t="shared" si="213"/>
        <v>31729.451742186062</v>
      </c>
      <c r="AB141" s="5">
        <f t="shared" si="214"/>
        <v>31622.26413360767</v>
      </c>
      <c r="AC141" s="16">
        <f t="shared" si="198"/>
        <v>1.6394523886464711</v>
      </c>
      <c r="AD141" s="16">
        <f t="shared" si="199"/>
        <v>2.9488795160360928</v>
      </c>
      <c r="AE141" s="16">
        <f t="shared" si="200"/>
        <v>5.3752778846435074</v>
      </c>
      <c r="AF141" s="15">
        <f t="shared" si="201"/>
        <v>-4.0504037456468023E-3</v>
      </c>
      <c r="AG141" s="15">
        <f t="shared" si="202"/>
        <v>2.9673830763510267E-4</v>
      </c>
      <c r="AH141" s="15">
        <f t="shared" si="203"/>
        <v>9.7937136394747881E-3</v>
      </c>
      <c r="AI141" s="1">
        <f t="shared" si="167"/>
        <v>293933.24961779063</v>
      </c>
      <c r="AJ141" s="1">
        <f t="shared" si="168"/>
        <v>100854.45035255363</v>
      </c>
      <c r="AK141" s="1">
        <f t="shared" si="169"/>
        <v>38393.100362016485</v>
      </c>
      <c r="AL141" s="14">
        <f t="shared" si="204"/>
        <v>48.874187388816907</v>
      </c>
      <c r="AM141" s="14">
        <f t="shared" si="205"/>
        <v>10.165149024839828</v>
      </c>
      <c r="AN141" s="14">
        <f t="shared" si="206"/>
        <v>3.426375420618522</v>
      </c>
      <c r="AO141" s="11">
        <f t="shared" si="207"/>
        <v>8.7761454113444541E-3</v>
      </c>
      <c r="AP141" s="11">
        <f t="shared" si="208"/>
        <v>1.1055628540367107E-2</v>
      </c>
      <c r="AQ141" s="11">
        <f t="shared" si="209"/>
        <v>1.0028850022149928E-2</v>
      </c>
      <c r="AR141" s="1">
        <f t="shared" si="215"/>
        <v>160672.25535598802</v>
      </c>
      <c r="AS141" s="1">
        <f t="shared" si="210"/>
        <v>57172.493160704515</v>
      </c>
      <c r="AT141" s="1">
        <f t="shared" si="211"/>
        <v>21599.393905940728</v>
      </c>
      <c r="AU141" s="1">
        <f t="shared" si="170"/>
        <v>32134.451071197604</v>
      </c>
      <c r="AV141" s="1">
        <f t="shared" si="171"/>
        <v>11434.498632140903</v>
      </c>
      <c r="AW141" s="1">
        <f t="shared" si="172"/>
        <v>4319.8787811881457</v>
      </c>
      <c r="AX141" s="1">
        <f t="shared" si="232"/>
        <v>110404.52664442542</v>
      </c>
      <c r="AY141" s="1">
        <f t="shared" si="218"/>
        <v>15460.634459040444</v>
      </c>
      <c r="AZ141" s="1">
        <f t="shared" si="219"/>
        <v>3970.0535483919502</v>
      </c>
      <c r="BA141" s="1">
        <f t="shared" si="233"/>
        <v>13519.09201013653</v>
      </c>
      <c r="BB141" s="1">
        <f t="shared" si="234"/>
        <v>28536.415580803739</v>
      </c>
      <c r="BC141" s="1">
        <f t="shared" si="235"/>
        <v>36066.844623576297</v>
      </c>
      <c r="BD141" s="1">
        <f t="shared" si="236"/>
        <v>1576.272814770547</v>
      </c>
      <c r="BE141" s="2">
        <f t="shared" si="242"/>
        <v>0.16431838121402917</v>
      </c>
      <c r="BF141" s="2">
        <f t="shared" si="243"/>
        <v>0.11054004131171606</v>
      </c>
      <c r="BG141" s="2">
        <f t="shared" si="244"/>
        <v>4.6334817249198731E-2</v>
      </c>
      <c r="BH141" s="2">
        <f t="shared" si="220"/>
        <v>9.2549970433877693E-2</v>
      </c>
      <c r="BI141" s="2">
        <f t="shared" si="237"/>
        <v>2.7000530404799016E-3</v>
      </c>
      <c r="BJ141" s="2">
        <f t="shared" si="221"/>
        <v>1.2219100733195894E-3</v>
      </c>
      <c r="BK141" s="2">
        <f t="shared" si="222"/>
        <v>2.1469152895166443E-4</v>
      </c>
      <c r="BL141" s="2">
        <f t="shared" si="223"/>
        <v>433.8236115946986</v>
      </c>
      <c r="BM141" s="2">
        <f t="shared" si="224"/>
        <v>69.859645309860184</v>
      </c>
      <c r="BN141" s="2">
        <f t="shared" si="225"/>
        <v>4.6372069020956781</v>
      </c>
      <c r="BO141" s="2">
        <f t="shared" si="238"/>
        <v>425.50187811939287</v>
      </c>
      <c r="BP141" s="2">
        <f t="shared" si="239"/>
        <v>39.83585854069765</v>
      </c>
      <c r="BQ141" s="2">
        <f t="shared" si="240"/>
        <v>6.3297426464892563</v>
      </c>
      <c r="BR141" s="11">
        <f t="shared" si="241"/>
        <v>3.8932731412848448E-2</v>
      </c>
      <c r="BS141" s="17">
        <f t="shared" si="216"/>
        <v>2.6320247441736635E-2</v>
      </c>
      <c r="BT141" s="17">
        <f t="shared" si="217"/>
        <v>2.0176975860151415E-2</v>
      </c>
      <c r="BU141" s="12">
        <f>(BU$3*temperature!$I251+BU$4*temperature!$I251^2+BU$5*temperature!I251^6)*(K141/K$56)^$BW$1</f>
        <v>-6.5939591247540585</v>
      </c>
      <c r="BV141" s="12">
        <f>(BV$3*temperature!$I251+BV$4*temperature!$I251^2+BV$5*temperature!J251^6)*(L141/L$56)^$BW$1</f>
        <v>-6.2045345934624265</v>
      </c>
      <c r="BW141" s="12">
        <f>(BW$3*temperature!$I251+BW$4*temperature!$I251^2+BW$5*temperature!K251^6)*(M141/M$56)^$BW$1</f>
        <v>-6.431788613369795</v>
      </c>
      <c r="BX141" s="12">
        <f>(BX$3*temperature!$M251+BX$4*temperature!$M251^2+BX$5*temperature!$M251^6)*(K141/K$56)^$BW$1</f>
        <v>-6.5939734641490251</v>
      </c>
      <c r="BY141" s="12">
        <f>(BY$3*temperature!$M251+BY$4*temperature!$M251^2+BY$5*temperature!$M251^6)*(L141/L$56)^$BW$1</f>
        <v>-6.2045451042291031</v>
      </c>
      <c r="BZ141" s="12">
        <f>(BZ$3*temperature!$M251+BZ$4*temperature!$M251^2+BZ$5*temperature!$M251^6)*(M141/M$56)^$BW$1</f>
        <v>-6.4317975440838477</v>
      </c>
      <c r="CA141" s="18">
        <f t="shared" si="226"/>
        <v>-1.4339394966533803E-5</v>
      </c>
      <c r="CB141" s="18">
        <f t="shared" si="227"/>
        <v>-1.051076667657469E-5</v>
      </c>
      <c r="CC141" s="18">
        <f t="shared" si="228"/>
        <v>-8.9307140527239426E-6</v>
      </c>
      <c r="CD141" s="18">
        <f t="shared" si="229"/>
        <v>-3.0977676763296203E-2</v>
      </c>
      <c r="CE141" s="18">
        <f t="shared" si="230"/>
        <v>-8.1534011758009129E-4</v>
      </c>
      <c r="CF141" s="18">
        <f t="shared" si="231"/>
        <v>-6.2503583625660088E-4</v>
      </c>
    </row>
    <row r="142" spans="1:84" x14ac:dyDescent="0.3">
      <c r="A142" s="2">
        <f t="shared" si="173"/>
        <v>2096</v>
      </c>
      <c r="B142" s="5">
        <f t="shared" si="174"/>
        <v>1164.3020322390798</v>
      </c>
      <c r="C142" s="5">
        <f t="shared" si="175"/>
        <v>2958.6423813799202</v>
      </c>
      <c r="D142" s="5">
        <f t="shared" si="176"/>
        <v>4353.3369978929486</v>
      </c>
      <c r="E142" s="15">
        <f t="shared" si="177"/>
        <v>4.9872142622869677E-5</v>
      </c>
      <c r="F142" s="15">
        <f t="shared" si="178"/>
        <v>9.8251465167548176E-5</v>
      </c>
      <c r="G142" s="15">
        <f t="shared" si="179"/>
        <v>2.0057687112484069E-4</v>
      </c>
      <c r="H142" s="5">
        <f t="shared" si="180"/>
        <v>161905.96474438105</v>
      </c>
      <c r="I142" s="5">
        <f t="shared" si="181"/>
        <v>57839.449051064657</v>
      </c>
      <c r="J142" s="5">
        <f t="shared" si="182"/>
        <v>21834.497688416744</v>
      </c>
      <c r="K142" s="5">
        <f t="shared" si="183"/>
        <v>139058.38885552593</v>
      </c>
      <c r="L142" s="5">
        <f t="shared" si="184"/>
        <v>19549.320801687478</v>
      </c>
      <c r="M142" s="5">
        <f t="shared" si="185"/>
        <v>5015.5771765394738</v>
      </c>
      <c r="N142" s="15">
        <f t="shared" si="186"/>
        <v>7.6281694744972928E-3</v>
      </c>
      <c r="O142" s="15">
        <f t="shared" si="187"/>
        <v>1.1566290037015703E-2</v>
      </c>
      <c r="P142" s="15">
        <f t="shared" si="188"/>
        <v>1.0682020361364453E-2</v>
      </c>
      <c r="Q142" s="5">
        <f t="shared" si="189"/>
        <v>9002.3883956958234</v>
      </c>
      <c r="R142" s="5">
        <f t="shared" si="190"/>
        <v>12083.266545596543</v>
      </c>
      <c r="S142" s="5">
        <f t="shared" si="191"/>
        <v>6182.5203657700858</v>
      </c>
      <c r="T142" s="5">
        <f t="shared" si="192"/>
        <v>55.602574061486216</v>
      </c>
      <c r="U142" s="5">
        <f t="shared" si="193"/>
        <v>208.91047103385446</v>
      </c>
      <c r="V142" s="5">
        <f t="shared" si="194"/>
        <v>283.15377133910107</v>
      </c>
      <c r="W142" s="15">
        <f t="shared" si="195"/>
        <v>-1.0734613539272964E-2</v>
      </c>
      <c r="X142" s="15">
        <f t="shared" si="196"/>
        <v>-1.217998157191269E-2</v>
      </c>
      <c r="Y142" s="15">
        <f t="shared" si="197"/>
        <v>-9.7425357312937999E-3</v>
      </c>
      <c r="Z142" s="5">
        <f t="shared" si="212"/>
        <v>12322.533057110863</v>
      </c>
      <c r="AA142" s="5">
        <f t="shared" si="213"/>
        <v>31723.551396025461</v>
      </c>
      <c r="AB142" s="5">
        <f t="shared" si="214"/>
        <v>31970.196180728322</v>
      </c>
      <c r="AC142" s="16">
        <f t="shared" si="198"/>
        <v>1.6328119445506879</v>
      </c>
      <c r="AD142" s="16">
        <f t="shared" si="199"/>
        <v>2.9497545615531013</v>
      </c>
      <c r="AE142" s="16">
        <f t="shared" si="200"/>
        <v>5.4279218169783077</v>
      </c>
      <c r="AF142" s="15">
        <f t="shared" si="201"/>
        <v>-4.0504037456468023E-3</v>
      </c>
      <c r="AG142" s="15">
        <f t="shared" si="202"/>
        <v>2.9673830763510267E-4</v>
      </c>
      <c r="AH142" s="15">
        <f t="shared" si="203"/>
        <v>9.7937136394747881E-3</v>
      </c>
      <c r="AI142" s="1">
        <f t="shared" si="167"/>
        <v>296674.37572720915</v>
      </c>
      <c r="AJ142" s="1">
        <f t="shared" si="168"/>
        <v>102203.50394943918</v>
      </c>
      <c r="AK142" s="1">
        <f t="shared" si="169"/>
        <v>38873.669107002985</v>
      </c>
      <c r="AL142" s="14">
        <f t="shared" si="204"/>
        <v>49.298825094448603</v>
      </c>
      <c r="AM142" s="14">
        <f t="shared" si="205"/>
        <v>10.276407315399169</v>
      </c>
      <c r="AN142" s="14">
        <f t="shared" si="206"/>
        <v>3.4603943997793563</v>
      </c>
      <c r="AO142" s="11">
        <f t="shared" si="207"/>
        <v>8.6883839572310089E-3</v>
      </c>
      <c r="AP142" s="11">
        <f t="shared" si="208"/>
        <v>1.0945072254963436E-2</v>
      </c>
      <c r="AQ142" s="11">
        <f t="shared" si="209"/>
        <v>9.9285615219284282E-3</v>
      </c>
      <c r="AR142" s="1">
        <f t="shared" si="215"/>
        <v>161905.96474438105</v>
      </c>
      <c r="AS142" s="1">
        <f t="shared" si="210"/>
        <v>57839.449051064657</v>
      </c>
      <c r="AT142" s="1">
        <f t="shared" si="211"/>
        <v>21834.497688416744</v>
      </c>
      <c r="AU142" s="1">
        <f t="shared" si="170"/>
        <v>32381.192948876211</v>
      </c>
      <c r="AV142" s="1">
        <f t="shared" si="171"/>
        <v>11567.889810212931</v>
      </c>
      <c r="AW142" s="1">
        <f t="shared" si="172"/>
        <v>4366.8995376833491</v>
      </c>
      <c r="AX142" s="1">
        <f t="shared" si="232"/>
        <v>111246.71108442075</v>
      </c>
      <c r="AY142" s="1">
        <f t="shared" si="218"/>
        <v>15639.456641349983</v>
      </c>
      <c r="AZ142" s="1">
        <f t="shared" si="219"/>
        <v>4012.4617412315793</v>
      </c>
      <c r="BA142" s="1">
        <f t="shared" si="233"/>
        <v>13528.614025963794</v>
      </c>
      <c r="BB142" s="1">
        <f t="shared" si="234"/>
        <v>28573.243452017919</v>
      </c>
      <c r="BC142" s="1">
        <f t="shared" si="235"/>
        <v>36120.334617576365</v>
      </c>
      <c r="BD142" s="1">
        <f t="shared" si="236"/>
        <v>1503.1307444192398</v>
      </c>
      <c r="BE142" s="2">
        <f t="shared" si="242"/>
        <v>0.16431838121402917</v>
      </c>
      <c r="BF142" s="2">
        <f t="shared" si="243"/>
        <v>0.11054004131171606</v>
      </c>
      <c r="BG142" s="2">
        <f t="shared" si="244"/>
        <v>4.6334817249198731E-2</v>
      </c>
      <c r="BH142" s="2">
        <f t="shared" si="220"/>
        <v>9.2254902571525174E-2</v>
      </c>
      <c r="BI142" s="2">
        <f t="shared" si="237"/>
        <v>2.7000530404799016E-3</v>
      </c>
      <c r="BJ142" s="2">
        <f t="shared" si="221"/>
        <v>1.2219100733195894E-3</v>
      </c>
      <c r="BK142" s="2">
        <f t="shared" si="222"/>
        <v>2.1469152895166443E-4</v>
      </c>
      <c r="BL142" s="2">
        <f t="shared" si="223"/>
        <v>437.15469237989782</v>
      </c>
      <c r="BM142" s="2">
        <f t="shared" si="224"/>
        <v>70.674605430751072</v>
      </c>
      <c r="BN142" s="2">
        <f t="shared" si="225"/>
        <v>4.6876816926177733</v>
      </c>
      <c r="BO142" s="2">
        <f t="shared" si="238"/>
        <v>431.79638329864565</v>
      </c>
      <c r="BP142" s="2">
        <f t="shared" si="239"/>
        <v>40.308066443989709</v>
      </c>
      <c r="BQ142" s="2">
        <f t="shared" si="240"/>
        <v>6.3290037658930265</v>
      </c>
      <c r="BR142" s="11">
        <f t="shared" si="241"/>
        <v>3.8774275722908563E-2</v>
      </c>
      <c r="BS142" s="17">
        <f t="shared" si="216"/>
        <v>2.5333928411268393E-2</v>
      </c>
      <c r="BT142" s="17">
        <f t="shared" si="217"/>
        <v>1.9216167485858488E-2</v>
      </c>
      <c r="BU142" s="12">
        <f>(BU$3*temperature!$I252+BU$4*temperature!$I252^2+BU$5*temperature!I252^6)*(K142/K$56)^$BW$1</f>
        <v>-6.8673471155068269</v>
      </c>
      <c r="BV142" s="12">
        <f>(BV$3*temperature!$I252+BV$4*temperature!$I252^2+BV$5*temperature!J252^6)*(L142/L$56)^$BW$1</f>
        <v>-6.3959469474668982</v>
      </c>
      <c r="BW142" s="12">
        <f>(BW$3*temperature!$I252+BW$4*temperature!$I252^2+BW$5*temperature!K252^6)*(M142/M$56)^$BW$1</f>
        <v>-6.592420823997915</v>
      </c>
      <c r="BX142" s="12">
        <f>(BX$3*temperature!$M252+BX$4*temperature!$M252^2+BX$5*temperature!$M252^6)*(K142/K$56)^$BW$1</f>
        <v>-6.8673615348172774</v>
      </c>
      <c r="BY142" s="12">
        <f>(BY$3*temperature!$M252+BY$4*temperature!$M252^2+BY$5*temperature!$M252^6)*(L142/L$56)^$BW$1</f>
        <v>-6.3959574926897833</v>
      </c>
      <c r="BZ142" s="12">
        <f>(BZ$3*temperature!$M252+BZ$4*temperature!$M252^2+BZ$5*temperature!$M252^6)*(M142/M$56)^$BW$1</f>
        <v>-6.5924297742539286</v>
      </c>
      <c r="CA142" s="18">
        <f t="shared" si="226"/>
        <v>-1.44193104505419E-5</v>
      </c>
      <c r="CB142" s="18">
        <f t="shared" si="227"/>
        <v>-1.0545222885127714E-5</v>
      </c>
      <c r="CC142" s="18">
        <f t="shared" si="228"/>
        <v>-8.9502560136622833E-6</v>
      </c>
      <c r="CD142" s="18">
        <f t="shared" si="229"/>
        <v>-3.139926595481235E-2</v>
      </c>
      <c r="CE142" s="18">
        <f t="shared" si="230"/>
        <v>-7.9546675586559298E-4</v>
      </c>
      <c r="CF142" s="18">
        <f t="shared" si="231"/>
        <v>-6.0337355352068842E-4</v>
      </c>
    </row>
    <row r="143" spans="1:84" x14ac:dyDescent="0.3">
      <c r="A143" s="2">
        <f t="shared" si="173"/>
        <v>2097</v>
      </c>
      <c r="B143" s="5">
        <f t="shared" si="174"/>
        <v>1164.3571951642373</v>
      </c>
      <c r="C143" s="5">
        <f t="shared" si="175"/>
        <v>2958.9185377813533</v>
      </c>
      <c r="D143" s="5">
        <f t="shared" si="176"/>
        <v>4354.1665176712386</v>
      </c>
      <c r="E143" s="15">
        <f t="shared" si="177"/>
        <v>4.737853549172619E-5</v>
      </c>
      <c r="F143" s="15">
        <f t="shared" si="178"/>
        <v>9.3338891909170766E-5</v>
      </c>
      <c r="G143" s="15">
        <f t="shared" si="179"/>
        <v>1.9054802756859865E-4</v>
      </c>
      <c r="H143" s="5">
        <f t="shared" si="180"/>
        <v>163122.226763857</v>
      </c>
      <c r="I143" s="5">
        <f t="shared" si="181"/>
        <v>58504.127215244509</v>
      </c>
      <c r="J143" s="5">
        <f t="shared" si="182"/>
        <v>22068.65596932773</v>
      </c>
      <c r="K143" s="5">
        <f t="shared" si="183"/>
        <v>140096.37887868934</v>
      </c>
      <c r="L143" s="5">
        <f t="shared" si="184"/>
        <v>19772.131766463528</v>
      </c>
      <c r="M143" s="5">
        <f t="shared" si="185"/>
        <v>5068.3996305062819</v>
      </c>
      <c r="N143" s="15">
        <f t="shared" si="186"/>
        <v>7.4644185921197703E-3</v>
      </c>
      <c r="O143" s="15">
        <f t="shared" si="187"/>
        <v>1.1397376258556191E-2</v>
      </c>
      <c r="P143" s="15">
        <f t="shared" si="188"/>
        <v>1.0531680025558599E-2</v>
      </c>
      <c r="Q143" s="5">
        <f t="shared" si="189"/>
        <v>8972.6525814340348</v>
      </c>
      <c r="R143" s="5">
        <f t="shared" si="190"/>
        <v>12073.259519444808</v>
      </c>
      <c r="S143" s="5">
        <f t="shared" si="191"/>
        <v>6187.9437831260429</v>
      </c>
      <c r="T143" s="5">
        <f t="shared" si="192"/>
        <v>55.005701917147356</v>
      </c>
      <c r="U143" s="5">
        <f t="shared" si="193"/>
        <v>206.3659453464825</v>
      </c>
      <c r="V143" s="5">
        <f t="shared" si="194"/>
        <v>280.39513560437928</v>
      </c>
      <c r="W143" s="15">
        <f t="shared" si="195"/>
        <v>-1.0734613539272964E-2</v>
      </c>
      <c r="X143" s="15">
        <f t="shared" si="196"/>
        <v>-1.217998157191269E-2</v>
      </c>
      <c r="Y143" s="15">
        <f t="shared" si="197"/>
        <v>-9.7425357312937999E-3</v>
      </c>
      <c r="Z143" s="5">
        <f t="shared" si="212"/>
        <v>12234.102771152879</v>
      </c>
      <c r="AA143" s="5">
        <f t="shared" si="213"/>
        <v>31712.135743450399</v>
      </c>
      <c r="AB143" s="5">
        <f t="shared" si="214"/>
        <v>32316.753765465772</v>
      </c>
      <c r="AC143" s="16">
        <f t="shared" si="198"/>
        <v>1.626198396934543</v>
      </c>
      <c r="AD143" s="16">
        <f t="shared" si="199"/>
        <v>2.9506298667296353</v>
      </c>
      <c r="AE143" s="16">
        <f t="shared" si="200"/>
        <v>5.4810813289112508</v>
      </c>
      <c r="AF143" s="15">
        <f t="shared" si="201"/>
        <v>-4.0504037456468023E-3</v>
      </c>
      <c r="AG143" s="15">
        <f t="shared" si="202"/>
        <v>2.9673830763510267E-4</v>
      </c>
      <c r="AH143" s="15">
        <f t="shared" si="203"/>
        <v>9.7937136394747881E-3</v>
      </c>
      <c r="AI143" s="1">
        <f t="shared" si="167"/>
        <v>299388.1311033644</v>
      </c>
      <c r="AJ143" s="1">
        <f t="shared" si="168"/>
        <v>103551.0433647082</v>
      </c>
      <c r="AK143" s="1">
        <f t="shared" si="169"/>
        <v>39353.201733986032</v>
      </c>
      <c r="AL143" s="14">
        <f t="shared" si="204"/>
        <v>49.722868944298938</v>
      </c>
      <c r="AM143" s="14">
        <f t="shared" si="205"/>
        <v>10.387758575781763</v>
      </c>
      <c r="AN143" s="14">
        <f t="shared" si="206"/>
        <v>3.4944075710808185</v>
      </c>
      <c r="AO143" s="11">
        <f t="shared" si="207"/>
        <v>8.6015001176586985E-3</v>
      </c>
      <c r="AP143" s="11">
        <f t="shared" si="208"/>
        <v>1.0835621532413801E-2</v>
      </c>
      <c r="AQ143" s="11">
        <f t="shared" si="209"/>
        <v>9.8292759067091437E-3</v>
      </c>
      <c r="AR143" s="1">
        <f t="shared" si="215"/>
        <v>163122.226763857</v>
      </c>
      <c r="AS143" s="1">
        <f t="shared" si="210"/>
        <v>58504.127215244509</v>
      </c>
      <c r="AT143" s="1">
        <f t="shared" si="211"/>
        <v>22068.65596932773</v>
      </c>
      <c r="AU143" s="1">
        <f t="shared" si="170"/>
        <v>32624.445352771403</v>
      </c>
      <c r="AV143" s="1">
        <f t="shared" si="171"/>
        <v>11700.825443048903</v>
      </c>
      <c r="AW143" s="1">
        <f t="shared" si="172"/>
        <v>4413.7311938655466</v>
      </c>
      <c r="AX143" s="1">
        <f t="shared" si="232"/>
        <v>112077.10310295146</v>
      </c>
      <c r="AY143" s="1">
        <f t="shared" si="218"/>
        <v>15817.705413170823</v>
      </c>
      <c r="AZ143" s="1">
        <f t="shared" si="219"/>
        <v>4054.7197044050254</v>
      </c>
      <c r="BA143" s="1">
        <f t="shared" si="233"/>
        <v>13537.91396433692</v>
      </c>
      <c r="BB143" s="1">
        <f t="shared" si="234"/>
        <v>28609.443620637703</v>
      </c>
      <c r="BC143" s="1">
        <f t="shared" si="235"/>
        <v>36172.834172787581</v>
      </c>
      <c r="BD143" s="1">
        <f t="shared" si="236"/>
        <v>1433.3465927063924</v>
      </c>
      <c r="BE143" s="2">
        <f t="shared" si="242"/>
        <v>0.16431838121402917</v>
      </c>
      <c r="BF143" s="2">
        <f t="shared" si="243"/>
        <v>0.11054004131171606</v>
      </c>
      <c r="BG143" s="2">
        <f t="shared" si="244"/>
        <v>4.6334817249198731E-2</v>
      </c>
      <c r="BH143" s="2">
        <f t="shared" si="220"/>
        <v>9.1959932704721914E-2</v>
      </c>
      <c r="BI143" s="2">
        <f t="shared" si="237"/>
        <v>2.7000530404799016E-3</v>
      </c>
      <c r="BJ143" s="2">
        <f t="shared" si="221"/>
        <v>1.2219100733195894E-3</v>
      </c>
      <c r="BK143" s="2">
        <f t="shared" si="222"/>
        <v>2.1469152895166443E-4</v>
      </c>
      <c r="BL143" s="2">
        <f t="shared" si="223"/>
        <v>440.4386643436041</v>
      </c>
      <c r="BM143" s="2">
        <f t="shared" si="224"/>
        <v>71.486782375078008</v>
      </c>
      <c r="BN143" s="2">
        <f t="shared" si="225"/>
        <v>4.7379534919632462</v>
      </c>
      <c r="BO143" s="2">
        <f t="shared" si="238"/>
        <v>438.1846506155988</v>
      </c>
      <c r="BP143" s="2">
        <f t="shared" si="239"/>
        <v>40.785954573335104</v>
      </c>
      <c r="BQ143" s="2">
        <f t="shared" si="240"/>
        <v>6.3282788159678969</v>
      </c>
      <c r="BR143" s="11">
        <f t="shared" si="241"/>
        <v>3.8617143017810135E-2</v>
      </c>
      <c r="BS143" s="17">
        <f t="shared" si="216"/>
        <v>2.4388290125530773E-2</v>
      </c>
      <c r="BT143" s="17">
        <f t="shared" si="217"/>
        <v>1.8301111891293798E-2</v>
      </c>
      <c r="BU143" s="12">
        <f>(BU$3*temperature!$I253+BU$4*temperature!$I253^2+BU$5*temperature!I253^6)*(K143/K$56)^$BW$1</f>
        <v>-7.1437585277209639</v>
      </c>
      <c r="BV143" s="12">
        <f>(BV$3*temperature!$I253+BV$4*temperature!$I253^2+BV$5*temperature!J253^6)*(L143/L$56)^$BW$1</f>
        <v>-6.5889860612022133</v>
      </c>
      <c r="BW143" s="12">
        <f>(BW$3*temperature!$I253+BW$4*temperature!$I253^2+BW$5*temperature!K253^6)*(M143/M$56)^$BW$1</f>
        <v>-6.7543012856691407</v>
      </c>
      <c r="BX143" s="12">
        <f>(BX$3*temperature!$M253+BX$4*temperature!$M253^2+BX$5*temperature!$M253^6)*(K143/K$56)^$BW$1</f>
        <v>-7.143773023697106</v>
      </c>
      <c r="BY143" s="12">
        <f>(BY$3*temperature!$M253+BY$4*temperature!$M253^2+BY$5*temperature!$M253^6)*(L143/L$56)^$BW$1</f>
        <v>-6.5889966387326497</v>
      </c>
      <c r="BZ143" s="12">
        <f>(BZ$3*temperature!$M253+BZ$4*temperature!$M253^2+BZ$5*temperature!$M253^6)*(M143/M$56)^$BW$1</f>
        <v>-6.7543102538796091</v>
      </c>
      <c r="CA143" s="18">
        <f t="shared" si="226"/>
        <v>-1.4495976142114841E-5</v>
      </c>
      <c r="CB143" s="18">
        <f t="shared" si="227"/>
        <v>-1.0577530436428617E-5</v>
      </c>
      <c r="CC143" s="18">
        <f t="shared" si="228"/>
        <v>-8.9682104684740693E-6</v>
      </c>
      <c r="CD143" s="18">
        <f t="shared" si="229"/>
        <v>-3.1813614451827371E-2</v>
      </c>
      <c r="CE143" s="18">
        <f t="shared" si="230"/>
        <v>-7.7587965919294463E-4</v>
      </c>
      <c r="CF143" s="18">
        <f t="shared" si="231"/>
        <v>-5.8222451774937408E-4</v>
      </c>
    </row>
    <row r="144" spans="1:84" x14ac:dyDescent="0.3">
      <c r="A144" s="2">
        <f t="shared" si="173"/>
        <v>2098</v>
      </c>
      <c r="B144" s="5">
        <f t="shared" si="174"/>
        <v>1164.4096024259986</v>
      </c>
      <c r="C144" s="5">
        <f t="shared" si="175"/>
        <v>2959.1809108500406</v>
      </c>
      <c r="D144" s="5">
        <f t="shared" si="176"/>
        <v>4354.9547116208032</v>
      </c>
      <c r="E144" s="15">
        <f t="shared" si="177"/>
        <v>4.5009608717139881E-5</v>
      </c>
      <c r="F144" s="15">
        <f t="shared" si="178"/>
        <v>8.8671947313712221E-5</v>
      </c>
      <c r="G144" s="15">
        <f t="shared" si="179"/>
        <v>1.8102062619016873E-4</v>
      </c>
      <c r="H144" s="5">
        <f t="shared" si="180"/>
        <v>164320.74796439215</v>
      </c>
      <c r="I144" s="5">
        <f t="shared" si="181"/>
        <v>59166.390322644278</v>
      </c>
      <c r="J144" s="5">
        <f t="shared" si="182"/>
        <v>22301.831784501668</v>
      </c>
      <c r="K144" s="5">
        <f t="shared" si="183"/>
        <v>141119.36866720847</v>
      </c>
      <c r="L144" s="5">
        <f t="shared" si="184"/>
        <v>19994.178154403009</v>
      </c>
      <c r="M144" s="5">
        <f t="shared" si="185"/>
        <v>5121.0249615205512</v>
      </c>
      <c r="N144" s="15">
        <f t="shared" si="186"/>
        <v>7.3020430414190152E-3</v>
      </c>
      <c r="O144" s="15">
        <f t="shared" si="187"/>
        <v>1.1230270491930705E-2</v>
      </c>
      <c r="P144" s="15">
        <f t="shared" si="188"/>
        <v>1.038302715861672E-2</v>
      </c>
      <c r="Q144" s="5">
        <f t="shared" si="189"/>
        <v>8941.5524386844099</v>
      </c>
      <c r="R144" s="5">
        <f t="shared" si="190"/>
        <v>12061.211372764123</v>
      </c>
      <c r="S144" s="5">
        <f t="shared" si="191"/>
        <v>6192.4019037530552</v>
      </c>
      <c r="T144" s="5">
        <f t="shared" si="192"/>
        <v>54.41523696461033</v>
      </c>
      <c r="U144" s="5">
        <f t="shared" si="193"/>
        <v>203.85241193509199</v>
      </c>
      <c r="V144" s="5">
        <f t="shared" si="194"/>
        <v>277.66337597687266</v>
      </c>
      <c r="W144" s="15">
        <f t="shared" si="195"/>
        <v>-1.0734613539272964E-2</v>
      </c>
      <c r="X144" s="15">
        <f t="shared" si="196"/>
        <v>-1.217998157191269E-2</v>
      </c>
      <c r="Y144" s="15">
        <f t="shared" si="197"/>
        <v>-9.7425357312937999E-3</v>
      </c>
      <c r="Z144" s="5">
        <f t="shared" si="212"/>
        <v>12144.302895256151</v>
      </c>
      <c r="AA144" s="5">
        <f t="shared" si="213"/>
        <v>31695.275044573402</v>
      </c>
      <c r="AB144" s="5">
        <f t="shared" si="214"/>
        <v>32661.881271916838</v>
      </c>
      <c r="AC144" s="16">
        <f t="shared" si="198"/>
        <v>1.6196116368564346</v>
      </c>
      <c r="AD144" s="16">
        <f t="shared" si="199"/>
        <v>2.9515054316427465</v>
      </c>
      <c r="AE144" s="16">
        <f t="shared" si="200"/>
        <v>5.5347614698812793</v>
      </c>
      <c r="AF144" s="15">
        <f t="shared" si="201"/>
        <v>-4.0504037456468023E-3</v>
      </c>
      <c r="AG144" s="15">
        <f t="shared" si="202"/>
        <v>2.9673830763510267E-4</v>
      </c>
      <c r="AH144" s="15">
        <f t="shared" si="203"/>
        <v>9.7937136394747881E-3</v>
      </c>
      <c r="AI144" s="1">
        <f t="shared" si="167"/>
        <v>302073.76334579935</v>
      </c>
      <c r="AJ144" s="1">
        <f t="shared" si="168"/>
        <v>104896.76447128628</v>
      </c>
      <c r="AK144" s="1">
        <f t="shared" si="169"/>
        <v>39831.612754452981</v>
      </c>
      <c r="AL144" s="14">
        <f t="shared" si="204"/>
        <v>50.146283294742908</v>
      </c>
      <c r="AM144" s="14">
        <f t="shared" si="205"/>
        <v>10.499190818074046</v>
      </c>
      <c r="AN144" s="14">
        <f t="shared" si="206"/>
        <v>3.5284115922659987</v>
      </c>
      <c r="AO144" s="11">
        <f t="shared" si="207"/>
        <v>8.5154851164821119E-3</v>
      </c>
      <c r="AP144" s="11">
        <f t="shared" si="208"/>
        <v>1.0727265317089663E-2</v>
      </c>
      <c r="AQ144" s="11">
        <f t="shared" si="209"/>
        <v>9.7309831476420517E-3</v>
      </c>
      <c r="AR144" s="1">
        <f t="shared" si="215"/>
        <v>164320.74796439215</v>
      </c>
      <c r="AS144" s="1">
        <f t="shared" si="210"/>
        <v>59166.390322644278</v>
      </c>
      <c r="AT144" s="1">
        <f t="shared" si="211"/>
        <v>22301.831784501668</v>
      </c>
      <c r="AU144" s="1">
        <f t="shared" si="170"/>
        <v>32864.149592878435</v>
      </c>
      <c r="AV144" s="1">
        <f t="shared" si="171"/>
        <v>11833.278064528857</v>
      </c>
      <c r="AW144" s="1">
        <f t="shared" si="172"/>
        <v>4460.3663569003338</v>
      </c>
      <c r="AX144" s="1">
        <f t="shared" si="232"/>
        <v>112895.49493376676</v>
      </c>
      <c r="AY144" s="1">
        <f t="shared" si="218"/>
        <v>15995.342523522406</v>
      </c>
      <c r="AZ144" s="1">
        <f t="shared" si="219"/>
        <v>4096.8199692164417</v>
      </c>
      <c r="BA144" s="1">
        <f t="shared" si="233"/>
        <v>13546.994976815251</v>
      </c>
      <c r="BB144" s="1">
        <f t="shared" si="234"/>
        <v>28645.027658762767</v>
      </c>
      <c r="BC144" s="1">
        <f t="shared" si="235"/>
        <v>36224.366679453102</v>
      </c>
      <c r="BD144" s="1">
        <f t="shared" si="236"/>
        <v>1366.7686809196568</v>
      </c>
      <c r="BE144" s="2">
        <f t="shared" si="242"/>
        <v>0.16431838121402917</v>
      </c>
      <c r="BF144" s="2">
        <f t="shared" si="243"/>
        <v>0.11054004131171606</v>
      </c>
      <c r="BG144" s="2">
        <f t="shared" si="244"/>
        <v>4.6334817249198731E-2</v>
      </c>
      <c r="BH144" s="2">
        <f t="shared" si="220"/>
        <v>9.1665068582211365E-2</v>
      </c>
      <c r="BI144" s="2">
        <f t="shared" si="237"/>
        <v>2.7000530404799016E-3</v>
      </c>
      <c r="BJ144" s="2">
        <f t="shared" si="221"/>
        <v>1.2219100733195894E-3</v>
      </c>
      <c r="BK144" s="2">
        <f t="shared" si="222"/>
        <v>2.1469152895166443E-4</v>
      </c>
      <c r="BL144" s="2">
        <f t="shared" si="223"/>
        <v>443.67473515518861</v>
      </c>
      <c r="BM144" s="2">
        <f t="shared" si="224"/>
        <v>72.296008337197719</v>
      </c>
      <c r="BN144" s="2">
        <f t="shared" si="225"/>
        <v>4.7880143642374904</v>
      </c>
      <c r="BO144" s="2">
        <f t="shared" si="238"/>
        <v>444.66808079918013</v>
      </c>
      <c r="BP144" s="2">
        <f t="shared" si="239"/>
        <v>41.269591264518681</v>
      </c>
      <c r="BQ144" s="2">
        <f t="shared" si="240"/>
        <v>6.3275675485707366</v>
      </c>
      <c r="BR144" s="11">
        <f t="shared" si="241"/>
        <v>3.8461336269514063E-2</v>
      </c>
      <c r="BS144" s="17">
        <f t="shared" si="216"/>
        <v>2.3481501619228101E-2</v>
      </c>
      <c r="BT144" s="17">
        <f t="shared" si="217"/>
        <v>1.7429630372660758E-2</v>
      </c>
      <c r="BU144" s="12">
        <f>(BU$3*temperature!$I254+BU$4*temperature!$I254^2+BU$5*temperature!I254^6)*(K144/K$56)^$BW$1</f>
        <v>-7.4231423840673276</v>
      </c>
      <c r="BV144" s="12">
        <f>(BV$3*temperature!$I254+BV$4*temperature!$I254^2+BV$5*temperature!J254^6)*(L144/L$56)^$BW$1</f>
        <v>-6.7836117441715755</v>
      </c>
      <c r="BW144" s="12">
        <f>(BW$3*temperature!$I254+BW$4*temperature!$I254^2+BW$5*temperature!K254^6)*(M144/M$56)^$BW$1</f>
        <v>-6.9173970370481763</v>
      </c>
      <c r="BX144" s="12">
        <f>(BX$3*temperature!$M254+BX$4*temperature!$M254^2+BX$5*temperature!$M254^6)*(K144/K$56)^$BW$1</f>
        <v>-7.423156953539217</v>
      </c>
      <c r="BY144" s="12">
        <f>(BY$3*temperature!$M254+BY$4*temperature!$M254^2+BY$5*temperature!$M254^6)*(L144/L$56)^$BW$1</f>
        <v>-6.7836223519212506</v>
      </c>
      <c r="BZ144" s="12">
        <f>(BZ$3*temperature!$M254+BZ$4*temperature!$M254^2+BZ$5*temperature!$M254^6)*(M144/M$56)^$BW$1</f>
        <v>-6.9174060216723898</v>
      </c>
      <c r="CA144" s="18">
        <f t="shared" si="226"/>
        <v>-1.4569471889380736E-5</v>
      </c>
      <c r="CB144" s="18">
        <f t="shared" si="227"/>
        <v>-1.060774967509559E-5</v>
      </c>
      <c r="CC144" s="18">
        <f t="shared" si="228"/>
        <v>-8.9846242135038779E-6</v>
      </c>
      <c r="CD144" s="18">
        <f t="shared" si="229"/>
        <v>-3.2220623538873616E-2</v>
      </c>
      <c r="CE144" s="18">
        <f t="shared" si="230"/>
        <v>-7.5658862380059992E-4</v>
      </c>
      <c r="CF144" s="18">
        <f t="shared" si="231"/>
        <v>-5.6159355865921978E-4</v>
      </c>
    </row>
    <row r="145" spans="1:84" x14ac:dyDescent="0.3">
      <c r="A145" s="2">
        <f t="shared" si="173"/>
        <v>2099</v>
      </c>
      <c r="B145" s="5">
        <f t="shared" si="174"/>
        <v>1164.4593915655607</v>
      </c>
      <c r="C145" s="5">
        <f t="shared" si="175"/>
        <v>2959.4301873671679</v>
      </c>
      <c r="D145" s="5">
        <f t="shared" si="176"/>
        <v>4355.7036314182842</v>
      </c>
      <c r="E145" s="15">
        <f t="shared" si="177"/>
        <v>4.2759128281282883E-5</v>
      </c>
      <c r="F145" s="15">
        <f t="shared" si="178"/>
        <v>8.42383499480266E-5</v>
      </c>
      <c r="G145" s="15">
        <f t="shared" si="179"/>
        <v>1.7196959488066028E-4</v>
      </c>
      <c r="H145" s="5">
        <f t="shared" si="180"/>
        <v>165501.24473076218</v>
      </c>
      <c r="I145" s="5">
        <f t="shared" si="181"/>
        <v>59826.103365037445</v>
      </c>
      <c r="J145" s="5">
        <f t="shared" si="182"/>
        <v>22533.988916339807</v>
      </c>
      <c r="K145" s="5">
        <f t="shared" si="183"/>
        <v>142127.10716193682</v>
      </c>
      <c r="L145" s="5">
        <f t="shared" si="184"/>
        <v>20215.412960378442</v>
      </c>
      <c r="M145" s="5">
        <f t="shared" si="185"/>
        <v>5173.4440226371398</v>
      </c>
      <c r="N145" s="15">
        <f t="shared" si="186"/>
        <v>7.1410360196892952E-3</v>
      </c>
      <c r="O145" s="15">
        <f t="shared" si="187"/>
        <v>1.106496122356071E-2</v>
      </c>
      <c r="P145" s="15">
        <f t="shared" si="188"/>
        <v>1.0236048742286119E-2</v>
      </c>
      <c r="Q145" s="5">
        <f t="shared" si="189"/>
        <v>8909.1157806009833</v>
      </c>
      <c r="R145" s="5">
        <f t="shared" si="190"/>
        <v>12047.15212158848</v>
      </c>
      <c r="S145" s="5">
        <f t="shared" si="191"/>
        <v>6195.9057211381114</v>
      </c>
      <c r="T145" s="5">
        <f t="shared" si="192"/>
        <v>53.83111042514728</v>
      </c>
      <c r="U145" s="5">
        <f t="shared" si="193"/>
        <v>201.36949331433263</v>
      </c>
      <c r="V145" s="5">
        <f t="shared" si="194"/>
        <v>274.95823061514631</v>
      </c>
      <c r="W145" s="15">
        <f t="shared" si="195"/>
        <v>-1.0734613539272964E-2</v>
      </c>
      <c r="X145" s="15">
        <f t="shared" si="196"/>
        <v>-1.217998157191269E-2</v>
      </c>
      <c r="Y145" s="15">
        <f t="shared" si="197"/>
        <v>-9.7425357312937999E-3</v>
      </c>
      <c r="Z145" s="5">
        <f t="shared" si="212"/>
        <v>12053.19064954542</v>
      </c>
      <c r="AA145" s="5">
        <f t="shared" si="213"/>
        <v>31673.041513543456</v>
      </c>
      <c r="AB145" s="5">
        <f t="shared" si="214"/>
        <v>33005.524182826834</v>
      </c>
      <c r="AC145" s="16">
        <f t="shared" si="198"/>
        <v>1.6130515558160181</v>
      </c>
      <c r="AD145" s="16">
        <f t="shared" si="199"/>
        <v>2.9523812563695078</v>
      </c>
      <c r="AE145" s="16">
        <f t="shared" si="200"/>
        <v>5.5889673387800949</v>
      </c>
      <c r="AF145" s="15">
        <f t="shared" si="201"/>
        <v>-4.0504037456468023E-3</v>
      </c>
      <c r="AG145" s="15">
        <f t="shared" si="202"/>
        <v>2.9673830763510267E-4</v>
      </c>
      <c r="AH145" s="15">
        <f t="shared" si="203"/>
        <v>9.7937136394747881E-3</v>
      </c>
      <c r="AI145" s="1">
        <f t="shared" si="167"/>
        <v>304730.53660409781</v>
      </c>
      <c r="AJ145" s="1">
        <f t="shared" si="168"/>
        <v>106240.36608868651</v>
      </c>
      <c r="AK145" s="1">
        <f t="shared" si="169"/>
        <v>40308.817835908019</v>
      </c>
      <c r="AL145" s="14">
        <f t="shared" si="204"/>
        <v>50.569033024495752</v>
      </c>
      <c r="AM145" s="14">
        <f t="shared" si="205"/>
        <v>10.610692147539076</v>
      </c>
      <c r="AN145" s="14">
        <f t="shared" si="206"/>
        <v>3.5624031568708614</v>
      </c>
      <c r="AO145" s="11">
        <f t="shared" si="207"/>
        <v>8.4303302653172905E-3</v>
      </c>
      <c r="AP145" s="11">
        <f t="shared" si="208"/>
        <v>1.0619992663918767E-2</v>
      </c>
      <c r="AQ145" s="11">
        <f t="shared" si="209"/>
        <v>9.6336733161656307E-3</v>
      </c>
      <c r="AR145" s="1">
        <f t="shared" si="215"/>
        <v>165501.24473076218</v>
      </c>
      <c r="AS145" s="1">
        <f t="shared" si="210"/>
        <v>59826.103365037445</v>
      </c>
      <c r="AT145" s="1">
        <f t="shared" si="211"/>
        <v>22533.988916339807</v>
      </c>
      <c r="AU145" s="1">
        <f t="shared" si="170"/>
        <v>33100.248946152438</v>
      </c>
      <c r="AV145" s="1">
        <f t="shared" si="171"/>
        <v>11965.22067300749</v>
      </c>
      <c r="AW145" s="1">
        <f t="shared" si="172"/>
        <v>4506.7977832679617</v>
      </c>
      <c r="AX145" s="1">
        <f t="shared" si="232"/>
        <v>113701.68572954946</v>
      </c>
      <c r="AY145" s="1">
        <f t="shared" si="218"/>
        <v>16172.330368302752</v>
      </c>
      <c r="AZ145" s="1">
        <f t="shared" si="219"/>
        <v>4138.7552181097126</v>
      </c>
      <c r="BA145" s="1">
        <f t="shared" si="233"/>
        <v>13555.860131112915</v>
      </c>
      <c r="BB145" s="1">
        <f t="shared" si="234"/>
        <v>28680.006807800131</v>
      </c>
      <c r="BC145" s="1">
        <f t="shared" si="235"/>
        <v>36274.954720986731</v>
      </c>
      <c r="BD145" s="1">
        <f t="shared" si="236"/>
        <v>1303.2520017008962</v>
      </c>
      <c r="BE145" s="2">
        <f t="shared" si="242"/>
        <v>0.16431838121402917</v>
      </c>
      <c r="BF145" s="2">
        <f t="shared" si="243"/>
        <v>0.11054004131171606</v>
      </c>
      <c r="BG145" s="2">
        <f t="shared" si="244"/>
        <v>4.6334817249198731E-2</v>
      </c>
      <c r="BH145" s="2">
        <f t="shared" si="220"/>
        <v>9.1370318606953674E-2</v>
      </c>
      <c r="BI145" s="2">
        <f t="shared" si="237"/>
        <v>2.7000530404799016E-3</v>
      </c>
      <c r="BJ145" s="2">
        <f t="shared" si="221"/>
        <v>1.2219100733195894E-3</v>
      </c>
      <c r="BK145" s="2">
        <f t="shared" si="222"/>
        <v>2.1469152895166443E-4</v>
      </c>
      <c r="BL145" s="2">
        <f t="shared" si="223"/>
        <v>446.86213903850268</v>
      </c>
      <c r="BM145" s="2">
        <f t="shared" si="224"/>
        <v>73.102118349198236</v>
      </c>
      <c r="BN145" s="2">
        <f t="shared" si="225"/>
        <v>4.8378565338288535</v>
      </c>
      <c r="BO145" s="2">
        <f t="shared" si="238"/>
        <v>451.24809544253509</v>
      </c>
      <c r="BP145" s="2">
        <f t="shared" si="239"/>
        <v>41.759045683455604</v>
      </c>
      <c r="BQ145" s="2">
        <f t="shared" si="240"/>
        <v>6.3268697236890823</v>
      </c>
      <c r="BR145" s="11">
        <f t="shared" si="241"/>
        <v>3.8306857609341466E-2</v>
      </c>
      <c r="BS145" s="17">
        <f t="shared" si="216"/>
        <v>2.2611820776670587E-2</v>
      </c>
      <c r="BT145" s="17">
        <f t="shared" si="217"/>
        <v>1.6599647973962624E-2</v>
      </c>
      <c r="BU145" s="12">
        <f>(BU$3*temperature!$I255+BU$4*temperature!$I255^2+BU$5*temperature!I255^6)*(K145/K$56)^$BW$1</f>
        <v>-7.7054473766700617</v>
      </c>
      <c r="BV145" s="12">
        <f>(BV$3*temperature!$I255+BV$4*temperature!$I255^2+BV$5*temperature!J255^6)*(L145/L$56)^$BW$1</f>
        <v>-6.9797837118774337</v>
      </c>
      <c r="BW145" s="12">
        <f>(BW$3*temperature!$I255+BW$4*temperature!$I255^2+BW$5*temperature!K255^6)*(M145/M$56)^$BW$1</f>
        <v>-7.0816750461451203</v>
      </c>
      <c r="BX145" s="12">
        <f>(BX$3*temperature!$M255+BX$4*temperature!$M255^2+BX$5*temperature!$M255^6)*(K145/K$56)^$BW$1</f>
        <v>-7.7054620165473429</v>
      </c>
      <c r="BY145" s="12">
        <f>(BY$3*temperature!$M255+BY$4*temperature!$M255^2+BY$5*temperature!$M255^6)*(L145/L$56)^$BW$1</f>
        <v>-6.9797943478177515</v>
      </c>
      <c r="BZ145" s="12">
        <f>(BZ$3*temperature!$M255+BZ$4*temperature!$M255^2+BZ$5*temperature!$M255^6)*(M145/M$56)^$BW$1</f>
        <v>-7.081684045688581</v>
      </c>
      <c r="CA145" s="18">
        <f t="shared" si="226"/>
        <v>-1.4639877281119595E-5</v>
      </c>
      <c r="CB145" s="18">
        <f t="shared" si="227"/>
        <v>-1.0635940317804682E-5</v>
      </c>
      <c r="CC145" s="18">
        <f t="shared" si="228"/>
        <v>-8.9995434606748859E-6</v>
      </c>
      <c r="CD145" s="18">
        <f t="shared" si="229"/>
        <v>-3.2620203901632179E-2</v>
      </c>
      <c r="CE145" s="18">
        <f t="shared" si="230"/>
        <v>-7.3760220432215746E-4</v>
      </c>
      <c r="CF145" s="18">
        <f t="shared" si="231"/>
        <v>-5.4148390160597634E-4</v>
      </c>
    </row>
    <row r="146" spans="1:84" x14ac:dyDescent="0.3">
      <c r="A146" s="2">
        <f t="shared" si="173"/>
        <v>2100</v>
      </c>
      <c r="B146" s="5">
        <f t="shared" si="174"/>
        <v>1164.5066932706379</v>
      </c>
      <c r="C146" s="5">
        <f t="shared" si="175"/>
        <v>2959.6670200071494</v>
      </c>
      <c r="D146" s="5">
        <f t="shared" si="176"/>
        <v>4356.4152275777533</v>
      </c>
      <c r="E146" s="15">
        <f t="shared" si="177"/>
        <v>4.0621171867218736E-5</v>
      </c>
      <c r="F146" s="15">
        <f t="shared" si="178"/>
        <v>8.0026432450625273E-5</v>
      </c>
      <c r="G146" s="15">
        <f t="shared" si="179"/>
        <v>1.6337111513662725E-4</v>
      </c>
      <c r="H146" s="5">
        <f t="shared" si="180"/>
        <v>166663.44330659666</v>
      </c>
      <c r="I146" s="5">
        <f t="shared" si="181"/>
        <v>60483.133709694412</v>
      </c>
      <c r="J146" s="5">
        <f t="shared" si="182"/>
        <v>22765.091903777331</v>
      </c>
      <c r="K146" s="5">
        <f t="shared" si="183"/>
        <v>143119.35197083763</v>
      </c>
      <c r="L146" s="5">
        <f t="shared" si="184"/>
        <v>20435.790006386698</v>
      </c>
      <c r="M146" s="5">
        <f t="shared" si="185"/>
        <v>5225.6478582816671</v>
      </c>
      <c r="N146" s="15">
        <f t="shared" si="186"/>
        <v>6.9813903112110332E-3</v>
      </c>
      <c r="O146" s="15">
        <f t="shared" si="187"/>
        <v>1.0901436762147165E-2</v>
      </c>
      <c r="P146" s="15">
        <f t="shared" si="188"/>
        <v>1.0090731709109457E-2</v>
      </c>
      <c r="Q146" s="5">
        <f t="shared" si="189"/>
        <v>8875.3707219771914</v>
      </c>
      <c r="R146" s="5">
        <f t="shared" si="190"/>
        <v>12031.112415320049</v>
      </c>
      <c r="S146" s="5">
        <f t="shared" si="191"/>
        <v>6198.4664803168798</v>
      </c>
      <c r="T146" s="5">
        <f t="shared" si="192"/>
        <v>53.253254258343397</v>
      </c>
      <c r="U146" s="5">
        <f t="shared" si="193"/>
        <v>198.91681659661867</v>
      </c>
      <c r="V146" s="5">
        <f t="shared" si="194"/>
        <v>272.27944022876494</v>
      </c>
      <c r="W146" s="15">
        <f t="shared" si="195"/>
        <v>-1.0734613539272964E-2</v>
      </c>
      <c r="X146" s="15">
        <f t="shared" si="196"/>
        <v>-1.217998157191269E-2</v>
      </c>
      <c r="Y146" s="15">
        <f t="shared" si="197"/>
        <v>-9.7425357312937999E-3</v>
      </c>
      <c r="Z146" s="5">
        <f t="shared" si="212"/>
        <v>11960.822927861025</v>
      </c>
      <c r="AA146" s="5">
        <f t="shared" si="213"/>
        <v>31645.50921891048</v>
      </c>
      <c r="AB146" s="5">
        <f t="shared" si="214"/>
        <v>33347.629095444412</v>
      </c>
      <c r="AC146" s="16">
        <f t="shared" si="198"/>
        <v>1.6065180457524195</v>
      </c>
      <c r="AD146" s="16">
        <f t="shared" si="199"/>
        <v>2.9532573409870166</v>
      </c>
      <c r="AE146" s="16">
        <f t="shared" si="200"/>
        <v>5.643704084436485</v>
      </c>
      <c r="AF146" s="15">
        <f t="shared" si="201"/>
        <v>-4.0504037456468023E-3</v>
      </c>
      <c r="AG146" s="15">
        <f t="shared" si="202"/>
        <v>2.9673830763510267E-4</v>
      </c>
      <c r="AH146" s="15">
        <f t="shared" si="203"/>
        <v>9.7937136394747881E-3</v>
      </c>
      <c r="AI146" s="1">
        <f t="shared" si="167"/>
        <v>307357.73188984051</v>
      </c>
      <c r="AJ146" s="1">
        <f t="shared" si="168"/>
        <v>107581.55015282537</v>
      </c>
      <c r="AK146" s="1">
        <f t="shared" si="169"/>
        <v>40784.733835585183</v>
      </c>
      <c r="AL146" s="14">
        <f t="shared" si="204"/>
        <v>50.991083537594044</v>
      </c>
      <c r="AM146" s="14">
        <f t="shared" si="205"/>
        <v>10.722250765577382</v>
      </c>
      <c r="AN146" s="14">
        <f t="shared" si="206"/>
        <v>3.5963789948222948</v>
      </c>
      <c r="AO146" s="11">
        <f t="shared" si="207"/>
        <v>8.346026962664118E-3</v>
      </c>
      <c r="AP146" s="11">
        <f t="shared" si="208"/>
        <v>1.0513792737279579E-2</v>
      </c>
      <c r="AQ146" s="11">
        <f t="shared" si="209"/>
        <v>9.5373365830039736E-3</v>
      </c>
      <c r="AR146" s="1">
        <f t="shared" si="215"/>
        <v>166663.44330659666</v>
      </c>
      <c r="AS146" s="1">
        <f t="shared" si="210"/>
        <v>60483.133709694412</v>
      </c>
      <c r="AT146" s="1">
        <f t="shared" si="211"/>
        <v>22765.091903777331</v>
      </c>
      <c r="AU146" s="1">
        <f t="shared" si="170"/>
        <v>33332.688661319335</v>
      </c>
      <c r="AV146" s="1">
        <f t="shared" si="171"/>
        <v>12096.626741938882</v>
      </c>
      <c r="AW146" s="1">
        <f t="shared" si="172"/>
        <v>4553.0183807554668</v>
      </c>
      <c r="AX146" s="1">
        <f t="shared" si="232"/>
        <v>114495.48157667011</v>
      </c>
      <c r="AY146" s="1">
        <f t="shared" si="218"/>
        <v>16348.632005109363</v>
      </c>
      <c r="AZ146" s="1">
        <f t="shared" si="219"/>
        <v>4180.5182866253344</v>
      </c>
      <c r="BA146" s="1">
        <f t="shared" si="233"/>
        <v>13564.512414260085</v>
      </c>
      <c r="BB146" s="1">
        <f t="shared" si="234"/>
        <v>28714.391991674154</v>
      </c>
      <c r="BC146" s="1">
        <f t="shared" si="235"/>
        <v>36324.62010754639</v>
      </c>
      <c r="BD146" s="1">
        <f t="shared" si="236"/>
        <v>1242.6579394633525</v>
      </c>
      <c r="BE146" s="2">
        <f t="shared" si="242"/>
        <v>0.16431838121402917</v>
      </c>
      <c r="BF146" s="2">
        <f t="shared" si="243"/>
        <v>0.11054004131171606</v>
      </c>
      <c r="BG146" s="2">
        <f t="shared" si="244"/>
        <v>4.6334817249198731E-2</v>
      </c>
      <c r="BH146" s="2">
        <f t="shared" si="220"/>
        <v>9.1075691810768813E-2</v>
      </c>
      <c r="BI146" s="2">
        <f t="shared" si="237"/>
        <v>2.7000530404799016E-3</v>
      </c>
      <c r="BJ146" s="2">
        <f t="shared" si="221"/>
        <v>1.2219100733195894E-3</v>
      </c>
      <c r="BK146" s="2">
        <f t="shared" si="222"/>
        <v>2.1469152895166443E-4</v>
      </c>
      <c r="BL146" s="2">
        <f t="shared" si="223"/>
        <v>450.00013683682602</v>
      </c>
      <c r="BM146" s="2">
        <f t="shared" si="224"/>
        <v>73.90495034581123</v>
      </c>
      <c r="BN146" s="2">
        <f t="shared" si="225"/>
        <v>4.8874723875471124</v>
      </c>
      <c r="BO146" s="2">
        <f t="shared" si="238"/>
        <v>457.92613730455997</v>
      </c>
      <c r="BP146" s="2">
        <f t="shared" si="239"/>
        <v>42.254387835455738</v>
      </c>
      <c r="BQ146" s="2">
        <f t="shared" si="240"/>
        <v>6.3261851090147445</v>
      </c>
      <c r="BR146" s="11">
        <f t="shared" si="241"/>
        <v>3.8153708357994115E-2</v>
      </c>
      <c r="BS146" s="17">
        <f t="shared" si="216"/>
        <v>2.1777589747151788E-2</v>
      </c>
      <c r="BT146" s="17">
        <f t="shared" si="217"/>
        <v>1.5809188546631069E-2</v>
      </c>
      <c r="BU146" s="12">
        <f>(BU$3*temperature!$I256+BU$4*temperature!$I256^2+BU$5*temperature!I256^6)*(K146/K$56)^$BW$1</f>
        <v>-7.990621926063544</v>
      </c>
      <c r="BV146" s="12">
        <f>(BV$3*temperature!$I256+BV$4*temperature!$I256^2+BV$5*temperature!J256^6)*(L146/L$56)^$BW$1</f>
        <v>-7.1774616235886137</v>
      </c>
      <c r="BW146" s="12">
        <f>(BW$3*temperature!$I256+BW$4*temperature!$I256^2+BW$5*temperature!K256^6)*(M146/M$56)^$BW$1</f>
        <v>-7.2471022404313432</v>
      </c>
      <c r="BX146" s="12">
        <f>(BX$3*temperature!$M256+BX$4*temperature!$M256^2+BX$5*temperature!$M256^6)*(K146/K$56)^$BW$1</f>
        <v>-7.9906366333351189</v>
      </c>
      <c r="BY146" s="12">
        <f>(BY$3*temperature!$M256+BY$4*temperature!$M256^2+BY$5*temperature!$M256^6)*(L146/L$56)^$BW$1</f>
        <v>-7.1774722857500226</v>
      </c>
      <c r="BZ146" s="12">
        <f>(BZ$3*temperature!$M256+BZ$4*temperature!$M256^2+BZ$5*temperature!$M256^6)*(M146/M$56)^$BW$1</f>
        <v>-7.2471112534451363</v>
      </c>
      <c r="CA146" s="18">
        <f t="shared" si="226"/>
        <v>-1.4707271574820879E-5</v>
      </c>
      <c r="CB146" s="18">
        <f t="shared" si="227"/>
        <v>-1.0662161408880877E-5</v>
      </c>
      <c r="CC146" s="18">
        <f t="shared" si="228"/>
        <v>-9.0130137930799492E-6</v>
      </c>
      <c r="CD146" s="18">
        <f t="shared" si="229"/>
        <v>-3.3012275437620441E-2</v>
      </c>
      <c r="CE146" s="18">
        <f t="shared" si="230"/>
        <v>-7.1892779110047371E-4</v>
      </c>
      <c r="CF146" s="18">
        <f t="shared" si="231"/>
        <v>-5.2189728674665919E-4</v>
      </c>
    </row>
    <row r="147" spans="1:84" x14ac:dyDescent="0.3">
      <c r="A147" s="2">
        <f t="shared" si="173"/>
        <v>2101</v>
      </c>
      <c r="B147" s="5">
        <f t="shared" si="174"/>
        <v>1164.5516317158392</v>
      </c>
      <c r="C147" s="5">
        <f t="shared" si="175"/>
        <v>2959.8920290203596</v>
      </c>
      <c r="D147" s="5">
        <f t="shared" si="176"/>
        <v>4357.0913543707948</v>
      </c>
      <c r="E147" s="15">
        <f t="shared" si="177"/>
        <v>3.8590113273857797E-5</v>
      </c>
      <c r="F147" s="15">
        <f t="shared" si="178"/>
        <v>7.6025110828094008E-5</v>
      </c>
      <c r="G147" s="15">
        <f t="shared" si="179"/>
        <v>1.5520255937979588E-4</v>
      </c>
      <c r="H147" s="5">
        <f t="shared" si="180"/>
        <v>167807.07980620777</v>
      </c>
      <c r="I147" s="5">
        <f t="shared" si="181"/>
        <v>61137.351148781621</v>
      </c>
      <c r="J147" s="5">
        <f t="shared" si="182"/>
        <v>22995.106051331255</v>
      </c>
      <c r="K147" s="5">
        <f t="shared" si="183"/>
        <v>144095.86937675095</v>
      </c>
      <c r="L147" s="5">
        <f t="shared" si="184"/>
        <v>20655.263958738506</v>
      </c>
      <c r="M147" s="5">
        <f t="shared" si="185"/>
        <v>5277.6277064431588</v>
      </c>
      <c r="N147" s="15">
        <f t="shared" si="186"/>
        <v>6.8230982915036265E-3</v>
      </c>
      <c r="O147" s="15">
        <f t="shared" si="187"/>
        <v>1.0739685242567854E-2</v>
      </c>
      <c r="P147" s="15">
        <f t="shared" si="188"/>
        <v>9.9470629424662782E-3</v>
      </c>
      <c r="Q147" s="5">
        <f t="shared" si="189"/>
        <v>8840.3456491968536</v>
      </c>
      <c r="R147" s="5">
        <f t="shared" si="190"/>
        <v>12013.12349807799</v>
      </c>
      <c r="S147" s="5">
        <f t="shared" si="191"/>
        <v>6200.0956657644156</v>
      </c>
      <c r="T147" s="5">
        <f t="shared" si="192"/>
        <v>52.681601154171439</v>
      </c>
      <c r="U147" s="5">
        <f t="shared" si="193"/>
        <v>196.49401343612831</v>
      </c>
      <c r="V147" s="5">
        <f t="shared" si="194"/>
        <v>269.62674805343954</v>
      </c>
      <c r="W147" s="15">
        <f t="shared" si="195"/>
        <v>-1.0734613539272964E-2</v>
      </c>
      <c r="X147" s="15">
        <f t="shared" si="196"/>
        <v>-1.217998157191269E-2</v>
      </c>
      <c r="Y147" s="15">
        <f t="shared" si="197"/>
        <v>-9.7425357312937999E-3</v>
      </c>
      <c r="Z147" s="5">
        <f t="shared" si="212"/>
        <v>11867.256255351811</v>
      </c>
      <c r="AA147" s="5">
        <f t="shared" si="213"/>
        <v>31612.753984204715</v>
      </c>
      <c r="AB147" s="5">
        <f t="shared" si="214"/>
        <v>33688.143736016129</v>
      </c>
      <c r="AC147" s="16">
        <f t="shared" si="198"/>
        <v>1.6000109990424547</v>
      </c>
      <c r="AD147" s="16">
        <f t="shared" si="199"/>
        <v>2.9541336855723919</v>
      </c>
      <c r="AE147" s="16">
        <f t="shared" si="200"/>
        <v>5.6989769061053899</v>
      </c>
      <c r="AF147" s="15">
        <f t="shared" si="201"/>
        <v>-4.0504037456468023E-3</v>
      </c>
      <c r="AG147" s="15">
        <f t="shared" si="202"/>
        <v>2.9673830763510267E-4</v>
      </c>
      <c r="AH147" s="15">
        <f t="shared" si="203"/>
        <v>9.7937136394747881E-3</v>
      </c>
      <c r="AI147" s="1">
        <f t="shared" si="167"/>
        <v>309954.64736217581</v>
      </c>
      <c r="AJ147" s="1">
        <f t="shared" si="168"/>
        <v>108920.0218794817</v>
      </c>
      <c r="AK147" s="1">
        <f t="shared" si="169"/>
        <v>41259.278832782133</v>
      </c>
      <c r="AL147" s="14">
        <f t="shared" si="204"/>
        <v>51.412400766073652</v>
      </c>
      <c r="AM147" s="14">
        <f t="shared" si="205"/>
        <v>10.833854972581534</v>
      </c>
      <c r="AN147" s="14">
        <f t="shared" si="206"/>
        <v>3.6303358730064237</v>
      </c>
      <c r="AO147" s="11">
        <f t="shared" si="207"/>
        <v>8.2625666930374771E-3</v>
      </c>
      <c r="AP147" s="11">
        <f t="shared" si="208"/>
        <v>1.0408654809906782E-2</v>
      </c>
      <c r="AQ147" s="11">
        <f t="shared" si="209"/>
        <v>9.4419632171739345E-3</v>
      </c>
      <c r="AR147" s="1">
        <f t="shared" si="215"/>
        <v>167807.07980620777</v>
      </c>
      <c r="AS147" s="1">
        <f t="shared" si="210"/>
        <v>61137.351148781621</v>
      </c>
      <c r="AT147" s="1">
        <f t="shared" si="211"/>
        <v>22995.106051331255</v>
      </c>
      <c r="AU147" s="1">
        <f t="shared" si="170"/>
        <v>33561.415961241553</v>
      </c>
      <c r="AV147" s="1">
        <f t="shared" si="171"/>
        <v>12227.470229756325</v>
      </c>
      <c r="AW147" s="1">
        <f t="shared" si="172"/>
        <v>4599.0212102662508</v>
      </c>
      <c r="AX147" s="1">
        <f t="shared" si="232"/>
        <v>115276.69550140077</v>
      </c>
      <c r="AY147" s="1">
        <f t="shared" si="218"/>
        <v>16524.211166990804</v>
      </c>
      <c r="AZ147" s="1">
        <f t="shared" si="219"/>
        <v>4222.102165154527</v>
      </c>
      <c r="BA147" s="1">
        <f t="shared" si="233"/>
        <v>13572.954735598665</v>
      </c>
      <c r="BB147" s="1">
        <f t="shared" si="234"/>
        <v>28748.193829439184</v>
      </c>
      <c r="BC147" s="1">
        <f t="shared" si="235"/>
        <v>36373.383908187578</v>
      </c>
      <c r="BD147" s="1">
        <f t="shared" si="236"/>
        <v>1184.8540013887639</v>
      </c>
      <c r="BE147" s="2">
        <f t="shared" si="242"/>
        <v>0.16431838121402917</v>
      </c>
      <c r="BF147" s="2">
        <f t="shared" si="243"/>
        <v>0.11054004131171606</v>
      </c>
      <c r="BG147" s="2">
        <f t="shared" si="244"/>
        <v>4.6334817249198731E-2</v>
      </c>
      <c r="BH147" s="2">
        <f t="shared" si="220"/>
        <v>9.0781197829523902E-2</v>
      </c>
      <c r="BI147" s="2">
        <f t="shared" si="237"/>
        <v>2.7000530404799016E-3</v>
      </c>
      <c r="BJ147" s="2">
        <f t="shared" si="221"/>
        <v>1.2219100733195894E-3</v>
      </c>
      <c r="BK147" s="2">
        <f t="shared" si="222"/>
        <v>2.1469152895166443E-4</v>
      </c>
      <c r="BL147" s="2">
        <f t="shared" si="223"/>
        <v>453.08801604480476</v>
      </c>
      <c r="BM147" s="2">
        <f t="shared" si="224"/>
        <v>74.704345224773235</v>
      </c>
      <c r="BN147" s="2">
        <f t="shared" si="225"/>
        <v>4.9368544765659781</v>
      </c>
      <c r="BO147" s="2">
        <f t="shared" si="238"/>
        <v>464.70367061593419</v>
      </c>
      <c r="BP147" s="2">
        <f t="shared" si="239"/>
        <v>42.755688574629744</v>
      </c>
      <c r="BQ147" s="2">
        <f t="shared" si="240"/>
        <v>6.3255134795407271</v>
      </c>
      <c r="BR147" s="11">
        <f t="shared" si="241"/>
        <v>3.8001889054699561E-2</v>
      </c>
      <c r="BS147" s="17">
        <f t="shared" si="216"/>
        <v>2.0977230608361958E-2</v>
      </c>
      <c r="BT147" s="17">
        <f t="shared" si="217"/>
        <v>1.5056370044410541E-2</v>
      </c>
      <c r="BU147" s="12">
        <f>(BU$3*temperature!$I257+BU$4*temperature!$I257^2+BU$5*temperature!I257^6)*(K147/K$56)^$BW$1</f>
        <v>-8.2786142386521071</v>
      </c>
      <c r="BV147" s="12">
        <f>(BV$3*temperature!$I257+BV$4*temperature!$I257^2+BV$5*temperature!J257^6)*(L147/L$56)^$BW$1</f>
        <v>-7.3766051189136448</v>
      </c>
      <c r="BW147" s="12">
        <f>(BW$3*temperature!$I257+BW$4*temperature!$I257^2+BW$5*temperature!K257^6)*(M147/M$56)^$BW$1</f>
        <v>-7.4136455360284366</v>
      </c>
      <c r="BX147" s="12">
        <f>(BX$3*temperature!$M257+BX$4*temperature!$M257^2+BX$5*temperature!$M257^6)*(K147/K$56)^$BW$1</f>
        <v>-8.2786290103856519</v>
      </c>
      <c r="BY147" s="12">
        <f>(BY$3*temperature!$M257+BY$4*temperature!$M257^2+BY$5*temperature!$M257^6)*(L147/L$56)^$BW$1</f>
        <v>-7.3766158053849242</v>
      </c>
      <c r="BZ147" s="12">
        <f>(BZ$3*temperature!$M257+BZ$4*temperature!$M257^2+BZ$5*temperature!$M257^6)*(M147/M$56)^$BW$1</f>
        <v>-7.4136545611085953</v>
      </c>
      <c r="CA147" s="18">
        <f t="shared" si="226"/>
        <v>-1.4771733544804988E-5</v>
      </c>
      <c r="CB147" s="18">
        <f t="shared" si="227"/>
        <v>-1.0686471279441889E-5</v>
      </c>
      <c r="CC147" s="18">
        <f t="shared" si="228"/>
        <v>-9.0250801587643537E-6</v>
      </c>
      <c r="CD147" s="18">
        <f t="shared" si="229"/>
        <v>-3.3396766923542869E-2</v>
      </c>
      <c r="CE147" s="18">
        <f t="shared" si="230"/>
        <v>-7.0057168132887362E-4</v>
      </c>
      <c r="CF147" s="18">
        <f t="shared" si="231"/>
        <v>-5.0283408108779161E-4</v>
      </c>
    </row>
    <row r="148" spans="1:84" x14ac:dyDescent="0.3">
      <c r="A148" s="2">
        <f t="shared" si="173"/>
        <v>2102</v>
      </c>
      <c r="B148" s="5">
        <f t="shared" si="174"/>
        <v>1164.5943248862513</v>
      </c>
      <c r="C148" s="5">
        <f t="shared" si="175"/>
        <v>2960.1058038339274</v>
      </c>
      <c r="D148" s="5">
        <f t="shared" si="176"/>
        <v>4357.7337745139621</v>
      </c>
      <c r="E148" s="15">
        <f t="shared" si="177"/>
        <v>3.6660607610164905E-5</v>
      </c>
      <c r="F148" s="15">
        <f t="shared" si="178"/>
        <v>7.2223855286689307E-5</v>
      </c>
      <c r="G148" s="15">
        <f t="shared" si="179"/>
        <v>1.4744243141080607E-4</v>
      </c>
      <c r="H148" s="5">
        <f t="shared" si="180"/>
        <v>168931.90021452328</v>
      </c>
      <c r="I148" s="5">
        <f t="shared" si="181"/>
        <v>61788.627945066306</v>
      </c>
      <c r="J148" s="5">
        <f t="shared" si="182"/>
        <v>23223.997437241909</v>
      </c>
      <c r="K148" s="5">
        <f t="shared" si="183"/>
        <v>145056.43433478283</v>
      </c>
      <c r="L148" s="5">
        <f t="shared" si="184"/>
        <v>20873.790343925444</v>
      </c>
      <c r="M148" s="5">
        <f t="shared" si="185"/>
        <v>5329.3750006176515</v>
      </c>
      <c r="N148" s="15">
        <f t="shared" si="186"/>
        <v>6.6661519319501927E-3</v>
      </c>
      <c r="O148" s="15">
        <f t="shared" si="187"/>
        <v>1.0579694630069802E-2</v>
      </c>
      <c r="P148" s="15">
        <f t="shared" si="188"/>
        <v>9.8050292769453762E-3</v>
      </c>
      <c r="Q148" s="5">
        <f t="shared" si="189"/>
        <v>8804.0691905745189</v>
      </c>
      <c r="R148" s="5">
        <f t="shared" si="190"/>
        <v>11993.217170311171</v>
      </c>
      <c r="S148" s="5">
        <f t="shared" si="191"/>
        <v>6200.8049893125399</v>
      </c>
      <c r="T148" s="5">
        <f t="shared" si="192"/>
        <v>52.116084525151294</v>
      </c>
      <c r="U148" s="5">
        <f t="shared" si="193"/>
        <v>194.1007199734851</v>
      </c>
      <c r="V148" s="5">
        <f t="shared" si="194"/>
        <v>266.99989982641637</v>
      </c>
      <c r="W148" s="15">
        <f t="shared" si="195"/>
        <v>-1.0734613539272964E-2</v>
      </c>
      <c r="X148" s="15">
        <f t="shared" si="196"/>
        <v>-1.217998157191269E-2</v>
      </c>
      <c r="Y148" s="15">
        <f t="shared" si="197"/>
        <v>-9.7425357312937999E-3</v>
      </c>
      <c r="Z148" s="5">
        <f t="shared" si="212"/>
        <v>11772.5467475718</v>
      </c>
      <c r="AA148" s="5">
        <f t="shared" si="213"/>
        <v>31574.853288884595</v>
      </c>
      <c r="AB148" s="5">
        <f t="shared" si="214"/>
        <v>34027.016972926358</v>
      </c>
      <c r="AC148" s="16">
        <f t="shared" si="198"/>
        <v>1.593530308498857</v>
      </c>
      <c r="AD148" s="16">
        <f t="shared" si="199"/>
        <v>2.9550102902027766</v>
      </c>
      <c r="AE148" s="16">
        <f t="shared" si="200"/>
        <v>5.7547910539617657</v>
      </c>
      <c r="AF148" s="15">
        <f t="shared" si="201"/>
        <v>-4.0504037456468023E-3</v>
      </c>
      <c r="AG148" s="15">
        <f t="shared" si="202"/>
        <v>2.9673830763510267E-4</v>
      </c>
      <c r="AH148" s="15">
        <f t="shared" si="203"/>
        <v>9.7937136394747881E-3</v>
      </c>
      <c r="AI148" s="1">
        <f t="shared" si="167"/>
        <v>312520.59858719981</v>
      </c>
      <c r="AJ148" s="1">
        <f t="shared" si="168"/>
        <v>110255.48992128986</v>
      </c>
      <c r="AK148" s="1">
        <f t="shared" si="169"/>
        <v>41732.372159770166</v>
      </c>
      <c r="AL148" s="14">
        <f t="shared" si="204"/>
        <v>51.832951172350725</v>
      </c>
      <c r="AM148" s="14">
        <f t="shared" si="205"/>
        <v>10.945493170685026</v>
      </c>
      <c r="AN148" s="14">
        <f t="shared" si="206"/>
        <v>3.6642705958075479</v>
      </c>
      <c r="AO148" s="11">
        <f t="shared" si="207"/>
        <v>8.1799410261071022E-3</v>
      </c>
      <c r="AP148" s="11">
        <f t="shared" si="208"/>
        <v>1.0304568261807714E-2</v>
      </c>
      <c r="AQ148" s="11">
        <f t="shared" si="209"/>
        <v>9.3475435850021958E-3</v>
      </c>
      <c r="AR148" s="1">
        <f t="shared" si="215"/>
        <v>168931.90021452328</v>
      </c>
      <c r="AS148" s="1">
        <f t="shared" si="210"/>
        <v>61788.627945066306</v>
      </c>
      <c r="AT148" s="1">
        <f t="shared" si="211"/>
        <v>23223.997437241909</v>
      </c>
      <c r="AU148" s="1">
        <f t="shared" si="170"/>
        <v>33786.380042904661</v>
      </c>
      <c r="AV148" s="1">
        <f t="shared" si="171"/>
        <v>12357.725589013262</v>
      </c>
      <c r="AW148" s="1">
        <f t="shared" si="172"/>
        <v>4644.799487448382</v>
      </c>
      <c r="AX148" s="1">
        <f t="shared" si="232"/>
        <v>116045.14746782627</v>
      </c>
      <c r="AY148" s="1">
        <f t="shared" si="218"/>
        <v>16699.032275140358</v>
      </c>
      <c r="AZ148" s="1">
        <f t="shared" si="219"/>
        <v>4263.5000004941221</v>
      </c>
      <c r="BA148" s="1">
        <f t="shared" si="233"/>
        <v>13581.189929620596</v>
      </c>
      <c r="BB148" s="1">
        <f t="shared" si="234"/>
        <v>28781.422647320807</v>
      </c>
      <c r="BC148" s="1">
        <f t="shared" si="235"/>
        <v>36421.266481649422</v>
      </c>
      <c r="BD148" s="1">
        <f t="shared" si="236"/>
        <v>1129.7135587049809</v>
      </c>
      <c r="BE148" s="2">
        <f t="shared" si="242"/>
        <v>0.16431838121402917</v>
      </c>
      <c r="BF148" s="2">
        <f t="shared" si="243"/>
        <v>0.11054004131171606</v>
      </c>
      <c r="BG148" s="2">
        <f t="shared" si="244"/>
        <v>4.6334817249198731E-2</v>
      </c>
      <c r="BH148" s="2">
        <f t="shared" si="220"/>
        <v>9.0486846878847171E-2</v>
      </c>
      <c r="BI148" s="2">
        <f t="shared" si="237"/>
        <v>2.7000530404799016E-3</v>
      </c>
      <c r="BJ148" s="2">
        <f t="shared" si="221"/>
        <v>1.2219100733195894E-3</v>
      </c>
      <c r="BK148" s="2">
        <f t="shared" si="222"/>
        <v>2.1469152895166443E-4</v>
      </c>
      <c r="BL148" s="2">
        <f t="shared" si="223"/>
        <v>456.1250908082709</v>
      </c>
      <c r="BM148" s="2">
        <f t="shared" si="224"/>
        <v>75.500146902672796</v>
      </c>
      <c r="BN148" s="2">
        <f t="shared" si="225"/>
        <v>4.9859955181710021</v>
      </c>
      <c r="BO148" s="2">
        <f t="shared" si="238"/>
        <v>471.58218138969556</v>
      </c>
      <c r="BP148" s="2">
        <f t="shared" si="239"/>
        <v>43.263019613435951</v>
      </c>
      <c r="BQ148" s="2">
        <f t="shared" si="240"/>
        <v>6.324854617180506</v>
      </c>
      <c r="BR148" s="11">
        <f t="shared" si="241"/>
        <v>3.7851399485496734E-2</v>
      </c>
      <c r="BS148" s="17">
        <f t="shared" si="216"/>
        <v>2.0209241263968954E-2</v>
      </c>
      <c r="BT148" s="17">
        <f t="shared" si="217"/>
        <v>1.4339400042295752E-2</v>
      </c>
      <c r="BU148" s="12">
        <f>(BU$3*temperature!$I258+BU$4*temperature!$I258^2+BU$5*temperature!I258^6)*(K148/K$56)^$BW$1</f>
        <v>-8.569372362646412</v>
      </c>
      <c r="BV148" s="12">
        <f>(BV$3*temperature!$I258+BV$4*temperature!$I258^2+BV$5*temperature!J258^6)*(L148/L$56)^$BW$1</f>
        <v>-7.5771738531706889</v>
      </c>
      <c r="BW148" s="12">
        <f>(BW$3*temperature!$I258+BW$4*temperature!$I258^2+BW$5*temperature!K258^6)*(M148/M$56)^$BW$1</f>
        <v>-7.5812718659608427</v>
      </c>
      <c r="BX148" s="12">
        <f>(BX$3*temperature!$M258+BX$4*temperature!$M258^2+BX$5*temperature!$M258^6)*(K148/K$56)^$BW$1</f>
        <v>-8.5693871959878489</v>
      </c>
      <c r="BY148" s="12">
        <f>(BY$3*temperature!$M258+BY$4*temperature!$M258^2+BY$5*temperature!$M258^6)*(L148/L$56)^$BW$1</f>
        <v>-7.5771845620981768</v>
      </c>
      <c r="BZ148" s="12">
        <f>(BZ$3*temperature!$M258+BZ$4*temperature!$M258^2+BZ$5*temperature!$M258^6)*(M148/M$56)^$BW$1</f>
        <v>-7.5812809017476681</v>
      </c>
      <c r="CA148" s="18">
        <f t="shared" si="226"/>
        <v>-1.4833341436926162E-5</v>
      </c>
      <c r="CB148" s="18">
        <f t="shared" si="227"/>
        <v>-1.0708927487890207E-5</v>
      </c>
      <c r="CC148" s="18">
        <f t="shared" si="228"/>
        <v>-9.0357868254287155E-6</v>
      </c>
      <c r="CD148" s="18">
        <f t="shared" si="229"/>
        <v>-3.3773615817879257E-2</v>
      </c>
      <c r="CE148" s="18">
        <f t="shared" si="230"/>
        <v>-6.8253915042012006E-4</v>
      </c>
      <c r="CF148" s="18">
        <f t="shared" si="231"/>
        <v>-4.8429338808737832E-4</v>
      </c>
    </row>
    <row r="149" spans="1:84" x14ac:dyDescent="0.3">
      <c r="A149" s="2">
        <f t="shared" si="173"/>
        <v>2103</v>
      </c>
      <c r="B149" s="5">
        <f t="shared" si="174"/>
        <v>1164.6348848850425</v>
      </c>
      <c r="C149" s="5">
        <f t="shared" si="175"/>
        <v>2960.3089045744769</v>
      </c>
      <c r="D149" s="5">
        <f t="shared" si="176"/>
        <v>4358.3441636339594</v>
      </c>
      <c r="E149" s="15">
        <f t="shared" si="177"/>
        <v>3.4827577229656655E-5</v>
      </c>
      <c r="F149" s="15">
        <f t="shared" si="178"/>
        <v>6.8612662522354835E-5</v>
      </c>
      <c r="G149" s="15">
        <f t="shared" si="179"/>
        <v>1.4007030984026575E-4</v>
      </c>
      <c r="H149" s="5">
        <f t="shared" si="180"/>
        <v>170037.66037546317</v>
      </c>
      <c r="I149" s="5">
        <f t="shared" si="181"/>
        <v>62436.838873964989</v>
      </c>
      <c r="J149" s="5">
        <f t="shared" si="182"/>
        <v>23451.732920715334</v>
      </c>
      <c r="K149" s="5">
        <f t="shared" si="183"/>
        <v>146000.83045962258</v>
      </c>
      <c r="L149" s="5">
        <f t="shared" si="184"/>
        <v>21091.325563181334</v>
      </c>
      <c r="M149" s="5">
        <f t="shared" si="185"/>
        <v>5380.8813715072538</v>
      </c>
      <c r="N149" s="15">
        <f t="shared" si="186"/>
        <v>6.5105428047413927E-3</v>
      </c>
      <c r="O149" s="15">
        <f t="shared" si="187"/>
        <v>1.042145272476569E-2</v>
      </c>
      <c r="P149" s="15">
        <f t="shared" si="188"/>
        <v>9.6646174989811762E-3</v>
      </c>
      <c r="Q149" s="5">
        <f t="shared" si="189"/>
        <v>8766.5701871244073</v>
      </c>
      <c r="R149" s="5">
        <f t="shared" si="190"/>
        <v>11971.425750727973</v>
      </c>
      <c r="S149" s="5">
        <f t="shared" si="191"/>
        <v>6200.6063781082585</v>
      </c>
      <c r="T149" s="5">
        <f t="shared" si="192"/>
        <v>51.556638498593713</v>
      </c>
      <c r="U149" s="5">
        <f t="shared" si="193"/>
        <v>191.73657678111306</v>
      </c>
      <c r="V149" s="5">
        <f t="shared" si="194"/>
        <v>264.39864376210562</v>
      </c>
      <c r="W149" s="15">
        <f t="shared" si="195"/>
        <v>-1.0734613539272964E-2</v>
      </c>
      <c r="X149" s="15">
        <f t="shared" si="196"/>
        <v>-1.217998157191269E-2</v>
      </c>
      <c r="Y149" s="15">
        <f t="shared" si="197"/>
        <v>-9.7425357312937999E-3</v>
      </c>
      <c r="Z149" s="5">
        <f t="shared" si="212"/>
        <v>11676.75007110825</v>
      </c>
      <c r="AA149" s="5">
        <f t="shared" si="213"/>
        <v>31531.886169799844</v>
      </c>
      <c r="AB149" s="5">
        <f t="shared" si="214"/>
        <v>34364.198828492539</v>
      </c>
      <c r="AC149" s="16">
        <f t="shared" si="198"/>
        <v>1.5870758673685115</v>
      </c>
      <c r="AD149" s="16">
        <f t="shared" si="199"/>
        <v>2.9558871549553358</v>
      </c>
      <c r="AE149" s="16">
        <f t="shared" si="200"/>
        <v>5.8111518295992788</v>
      </c>
      <c r="AF149" s="15">
        <f t="shared" si="201"/>
        <v>-4.0504037456468023E-3</v>
      </c>
      <c r="AG149" s="15">
        <f t="shared" si="202"/>
        <v>2.9673830763510267E-4</v>
      </c>
      <c r="AH149" s="15">
        <f t="shared" si="203"/>
        <v>9.7937136394747881E-3</v>
      </c>
      <c r="AI149" s="1">
        <f t="shared" si="167"/>
        <v>315054.91877138446</v>
      </c>
      <c r="AJ149" s="1">
        <f t="shared" si="168"/>
        <v>111587.66651817414</v>
      </c>
      <c r="AK149" s="1">
        <f t="shared" si="169"/>
        <v>42203.934431241534</v>
      </c>
      <c r="AL149" s="14">
        <f t="shared" si="204"/>
        <v>52.252701751311655</v>
      </c>
      <c r="AM149" s="14">
        <f t="shared" si="205"/>
        <v>11.057153866406136</v>
      </c>
      <c r="AN149" s="14">
        <f t="shared" si="206"/>
        <v>3.6981800056180854</v>
      </c>
      <c r="AO149" s="11">
        <f t="shared" si="207"/>
        <v>8.0981416158460318E-3</v>
      </c>
      <c r="AP149" s="11">
        <f t="shared" si="208"/>
        <v>1.0201522579189637E-2</v>
      </c>
      <c r="AQ149" s="11">
        <f t="shared" si="209"/>
        <v>9.254068149152174E-3</v>
      </c>
      <c r="AR149" s="1">
        <f t="shared" si="215"/>
        <v>170037.66037546317</v>
      </c>
      <c r="AS149" s="1">
        <f t="shared" si="210"/>
        <v>62436.838873964989</v>
      </c>
      <c r="AT149" s="1">
        <f t="shared" si="211"/>
        <v>23451.732920715334</v>
      </c>
      <c r="AU149" s="1">
        <f t="shared" si="170"/>
        <v>34007.532075092633</v>
      </c>
      <c r="AV149" s="1">
        <f t="shared" si="171"/>
        <v>12487.367774792998</v>
      </c>
      <c r="AW149" s="1">
        <f t="shared" si="172"/>
        <v>4690.346584143067</v>
      </c>
      <c r="AX149" s="1">
        <f t="shared" si="232"/>
        <v>116800.66436769807</v>
      </c>
      <c r="AY149" s="1">
        <f t="shared" si="218"/>
        <v>16873.060450545065</v>
      </c>
      <c r="AZ149" s="1">
        <f t="shared" si="219"/>
        <v>4304.7050972058032</v>
      </c>
      <c r="BA149" s="1">
        <f t="shared" si="233"/>
        <v>13589.220758656462</v>
      </c>
      <c r="BB149" s="1">
        <f t="shared" si="234"/>
        <v>28814.088490210535</v>
      </c>
      <c r="BC149" s="1">
        <f t="shared" si="235"/>
        <v>36468.287505824359</v>
      </c>
      <c r="BD149" s="1">
        <f t="shared" si="236"/>
        <v>1077.1155979430046</v>
      </c>
      <c r="BE149" s="2">
        <f t="shared" si="242"/>
        <v>0.16431838121402917</v>
      </c>
      <c r="BF149" s="2">
        <f t="shared" si="243"/>
        <v>0.11054004131171606</v>
      </c>
      <c r="BG149" s="2">
        <f t="shared" si="244"/>
        <v>4.6334817249198731E-2</v>
      </c>
      <c r="BH149" s="2">
        <f t="shared" si="220"/>
        <v>9.0192649730349739E-2</v>
      </c>
      <c r="BI149" s="2">
        <f t="shared" si="237"/>
        <v>2.7000530404799016E-3</v>
      </c>
      <c r="BJ149" s="2">
        <f t="shared" si="221"/>
        <v>1.2219100733195894E-3</v>
      </c>
      <c r="BK149" s="2">
        <f t="shared" si="222"/>
        <v>2.1469152895166443E-4</v>
      </c>
      <c r="BL149" s="2">
        <f t="shared" si="223"/>
        <v>459.11070189285817</v>
      </c>
      <c r="BM149" s="2">
        <f t="shared" si="224"/>
        <v>76.292202366329946</v>
      </c>
      <c r="BN149" s="2">
        <f t="shared" si="225"/>
        <v>5.0348883973144583</v>
      </c>
      <c r="BO149" s="2">
        <f t="shared" si="238"/>
        <v>478.56317773640825</v>
      </c>
      <c r="BP149" s="2">
        <f t="shared" si="239"/>
        <v>43.776453532369587</v>
      </c>
      <c r="BQ149" s="2">
        <f t="shared" si="240"/>
        <v>6.3242083104082081</v>
      </c>
      <c r="BR149" s="11">
        <f t="shared" si="241"/>
        <v>3.7702238710675323E-2</v>
      </c>
      <c r="BS149" s="17">
        <f t="shared" si="216"/>
        <v>1.947219156228672E-2</v>
      </c>
      <c r="BT149" s="17">
        <f t="shared" si="217"/>
        <v>1.3656571468853096E-2</v>
      </c>
      <c r="BU149" s="12">
        <f>(BU$3*temperature!$I259+BU$4*temperature!$I259^2+BU$5*temperature!I259^6)*(K149/K$56)^$BW$1</f>
        <v>-8.8628442424551483</v>
      </c>
      <c r="BV149" s="12">
        <f>(BV$3*temperature!$I259+BV$4*temperature!$I259^2+BV$5*temperature!J259^6)*(L149/L$56)^$BW$1</f>
        <v>-7.7791275315472417</v>
      </c>
      <c r="BW149" s="12">
        <f>(BW$3*temperature!$I259+BW$4*temperature!$I259^2+BW$5*temperature!K259^6)*(M149/M$56)^$BW$1</f>
        <v>-7.7499482074651196</v>
      </c>
      <c r="BX149" s="12">
        <f>(BX$3*temperature!$M259+BX$4*temperature!$M259^2+BX$5*temperature!$M259^6)*(K149/K$56)^$BW$1</f>
        <v>-8.8628591346280263</v>
      </c>
      <c r="BY149" s="12">
        <f>(BY$3*temperature!$M259+BY$4*temperature!$M259^2+BY$5*temperature!$M259^6)*(L149/L$56)^$BW$1</f>
        <v>-7.7791382611340456</v>
      </c>
      <c r="BZ149" s="12">
        <f>(BZ$3*temperature!$M259+BZ$4*temperature!$M259^2+BZ$5*temperature!$M259^6)*(M149/M$56)^$BW$1</f>
        <v>-7.7499572526425045</v>
      </c>
      <c r="CA149" s="18">
        <f t="shared" si="226"/>
        <v>-1.4892172877978282E-5</v>
      </c>
      <c r="CB149" s="18">
        <f t="shared" si="227"/>
        <v>-1.0729586803925883E-5</v>
      </c>
      <c r="CC149" s="18">
        <f t="shared" si="228"/>
        <v>-9.0451773848698735E-6</v>
      </c>
      <c r="CD149" s="18">
        <f t="shared" si="229"/>
        <v>-3.4142768007897589E-2</v>
      </c>
      <c r="CE149" s="18">
        <f t="shared" si="230"/>
        <v>-6.6483451911649642E-4</v>
      </c>
      <c r="CF149" s="18">
        <f t="shared" si="231"/>
        <v>-4.6627315144432449E-4</v>
      </c>
    </row>
    <row r="150" spans="1:84" x14ac:dyDescent="0.3">
      <c r="A150" s="2">
        <f t="shared" si="173"/>
        <v>2104</v>
      </c>
      <c r="B150" s="5">
        <f t="shared" si="174"/>
        <v>1164.6734182258704</v>
      </c>
      <c r="C150" s="5">
        <f t="shared" si="175"/>
        <v>2960.5018635165166</v>
      </c>
      <c r="D150" s="5">
        <f t="shared" si="176"/>
        <v>4358.9241145204805</v>
      </c>
      <c r="E150" s="15">
        <f t="shared" si="177"/>
        <v>3.3086198368173824E-5</v>
      </c>
      <c r="F150" s="15">
        <f t="shared" si="178"/>
        <v>6.5182029396237086E-5</v>
      </c>
      <c r="G150" s="15">
        <f t="shared" si="179"/>
        <v>1.3306679434825245E-4</v>
      </c>
      <c r="H150" s="5">
        <f t="shared" si="180"/>
        <v>171124.12596911815</v>
      </c>
      <c r="I150" s="5">
        <f t="shared" si="181"/>
        <v>63081.861261979517</v>
      </c>
      <c r="J150" s="5">
        <f t="shared" si="182"/>
        <v>23678.280148277649</v>
      </c>
      <c r="K150" s="5">
        <f t="shared" si="183"/>
        <v>146928.85000310987</v>
      </c>
      <c r="L150" s="5">
        <f t="shared" si="184"/>
        <v>21307.826905756508</v>
      </c>
      <c r="M150" s="5">
        <f t="shared" si="185"/>
        <v>5432.1386484798813</v>
      </c>
      <c r="N150" s="15">
        <f t="shared" si="186"/>
        <v>6.3562620881387755E-3</v>
      </c>
      <c r="O150" s="15">
        <f t="shared" si="187"/>
        <v>1.0264947166389371E-2</v>
      </c>
      <c r="P150" s="15">
        <f t="shared" si="188"/>
        <v>9.5258143478211821E-3</v>
      </c>
      <c r="Q150" s="5">
        <f t="shared" si="189"/>
        <v>8727.8776637951396</v>
      </c>
      <c r="R150" s="5">
        <f t="shared" si="190"/>
        <v>11947.782038594019</v>
      </c>
      <c r="S150" s="5">
        <f t="shared" si="191"/>
        <v>6199.5119626277519</v>
      </c>
      <c r="T150" s="5">
        <f t="shared" si="192"/>
        <v>51.003197908927305</v>
      </c>
      <c r="U150" s="5">
        <f t="shared" si="193"/>
        <v>189.40122880925747</v>
      </c>
      <c r="V150" s="5">
        <f t="shared" si="194"/>
        <v>261.82273052794767</v>
      </c>
      <c r="W150" s="15">
        <f t="shared" si="195"/>
        <v>-1.0734613539272964E-2</v>
      </c>
      <c r="X150" s="15">
        <f t="shared" si="196"/>
        <v>-1.217998157191269E-2</v>
      </c>
      <c r="Y150" s="15">
        <f t="shared" si="197"/>
        <v>-9.7425357312937999E-3</v>
      </c>
      <c r="Z150" s="5">
        <f t="shared" si="212"/>
        <v>11579.921405763993</v>
      </c>
      <c r="AA150" s="5">
        <f t="shared" si="213"/>
        <v>31483.933123310821</v>
      </c>
      <c r="AB150" s="5">
        <f t="shared" si="214"/>
        <v>34699.640489426893</v>
      </c>
      <c r="AC150" s="16">
        <f t="shared" si="198"/>
        <v>1.5806475693306965</v>
      </c>
      <c r="AD150" s="16">
        <f t="shared" si="199"/>
        <v>2.9567642799072575</v>
      </c>
      <c r="AE150" s="16">
        <f t="shared" si="200"/>
        <v>5.8680645865338841</v>
      </c>
      <c r="AF150" s="15">
        <f t="shared" si="201"/>
        <v>-4.0504037456468023E-3</v>
      </c>
      <c r="AG150" s="15">
        <f t="shared" si="202"/>
        <v>2.9673830763510267E-4</v>
      </c>
      <c r="AH150" s="15">
        <f t="shared" si="203"/>
        <v>9.7937136394747881E-3</v>
      </c>
      <c r="AI150" s="1">
        <f t="shared" si="167"/>
        <v>317556.95896933868</v>
      </c>
      <c r="AJ150" s="1">
        <f t="shared" si="168"/>
        <v>112916.26764114972</v>
      </c>
      <c r="AK150" s="1">
        <f t="shared" si="169"/>
        <v>42673.88757226045</v>
      </c>
      <c r="AL150" s="14">
        <f t="shared" si="204"/>
        <v>52.671620032118419</v>
      </c>
      <c r="AM150" s="14">
        <f t="shared" si="205"/>
        <v>11.168825673187555</v>
      </c>
      <c r="AN150" s="14">
        <f t="shared" si="206"/>
        <v>3.7320609833199088</v>
      </c>
      <c r="AO150" s="11">
        <f t="shared" si="207"/>
        <v>8.0171601996875709E-3</v>
      </c>
      <c r="AP150" s="11">
        <f t="shared" si="208"/>
        <v>1.0099507353397741E-2</v>
      </c>
      <c r="AQ150" s="11">
        <f t="shared" si="209"/>
        <v>9.1615274676606524E-3</v>
      </c>
      <c r="AR150" s="1">
        <f t="shared" si="215"/>
        <v>171124.12596911815</v>
      </c>
      <c r="AS150" s="1">
        <f t="shared" si="210"/>
        <v>63081.861261979517</v>
      </c>
      <c r="AT150" s="1">
        <f t="shared" si="211"/>
        <v>23678.280148277649</v>
      </c>
      <c r="AU150" s="1">
        <f t="shared" si="170"/>
        <v>34224.825193823628</v>
      </c>
      <c r="AV150" s="1">
        <f t="shared" si="171"/>
        <v>12616.372252395904</v>
      </c>
      <c r="AW150" s="1">
        <f t="shared" si="172"/>
        <v>4735.6560296555299</v>
      </c>
      <c r="AX150" s="1">
        <f t="shared" si="232"/>
        <v>117543.08000248788</v>
      </c>
      <c r="AY150" s="1">
        <f t="shared" si="218"/>
        <v>17046.261524605208</v>
      </c>
      <c r="AZ150" s="1">
        <f t="shared" si="219"/>
        <v>4345.7109187839051</v>
      </c>
      <c r="BA150" s="1">
        <f t="shared" si="233"/>
        <v>13597.049915421869</v>
      </c>
      <c r="BB150" s="1">
        <f t="shared" si="234"/>
        <v>28846.201132638071</v>
      </c>
      <c r="BC150" s="1">
        <f t="shared" si="235"/>
        <v>36514.466005961862</v>
      </c>
      <c r="BD150" s="1">
        <f t="shared" si="236"/>
        <v>1026.9444818721236</v>
      </c>
      <c r="BE150" s="2">
        <f t="shared" si="242"/>
        <v>0.16431838121402917</v>
      </c>
      <c r="BF150" s="2">
        <f t="shared" si="243"/>
        <v>0.11054004131171606</v>
      </c>
      <c r="BG150" s="2">
        <f t="shared" si="244"/>
        <v>4.6334817249198731E-2</v>
      </c>
      <c r="BH150" s="2">
        <f t="shared" si="220"/>
        <v>8.9898617688339774E-2</v>
      </c>
      <c r="BI150" s="2">
        <f t="shared" si="237"/>
        <v>2.7000530404799016E-3</v>
      </c>
      <c r="BJ150" s="2">
        <f t="shared" si="221"/>
        <v>1.2219100733195894E-3</v>
      </c>
      <c r="BK150" s="2">
        <f t="shared" si="222"/>
        <v>2.1469152895166443E-4</v>
      </c>
      <c r="BL150" s="2">
        <f t="shared" si="223"/>
        <v>462.04421662238315</v>
      </c>
      <c r="BM150" s="2">
        <f t="shared" si="224"/>
        <v>77.080361719761555</v>
      </c>
      <c r="BN150" s="2">
        <f t="shared" si="225"/>
        <v>5.0835261679795716</v>
      </c>
      <c r="BO150" s="2">
        <f t="shared" si="238"/>
        <v>485.64819018399794</v>
      </c>
      <c r="BP150" s="2">
        <f t="shared" si="239"/>
        <v>44.296063789795504</v>
      </c>
      <c r="BQ150" s="2">
        <f t="shared" si="240"/>
        <v>6.3235743539191676</v>
      </c>
      <c r="BR150" s="11">
        <f t="shared" si="241"/>
        <v>3.7554405091426019E-2</v>
      </c>
      <c r="BS150" s="17">
        <f t="shared" si="216"/>
        <v>1.8764719623695268E-2</v>
      </c>
      <c r="BT150" s="17">
        <f t="shared" si="217"/>
        <v>1.3006258541764853E-2</v>
      </c>
      <c r="BU150" s="12">
        <f>(BU$3*temperature!$I260+BU$4*temperature!$I260^2+BU$5*temperature!I260^6)*(K150/K$56)^$BW$1</f>
        <v>-9.1589777715155858</v>
      </c>
      <c r="BV150" s="12">
        <f>(BV$3*temperature!$I260+BV$4*temperature!$I260^2+BV$5*temperature!J260^6)*(L150/L$56)^$BW$1</f>
        <v>-7.9824259420458477</v>
      </c>
      <c r="BW150" s="12">
        <f>(BW$3*temperature!$I260+BW$4*temperature!$I260^2+BW$5*temperature!K260^6)*(M150/M$56)^$BW$1</f>
        <v>-7.9196416083510837</v>
      </c>
      <c r="BX150" s="12">
        <f>(BX$3*temperature!$M260+BX$4*temperature!$M260^2+BX$5*temperature!$M260^6)*(K150/K$56)^$BW$1</f>
        <v>-9.1589927198203682</v>
      </c>
      <c r="BY150" s="12">
        <f>(BY$3*temperature!$M260+BY$4*temperature!$M260^2+BY$5*temperature!$M260^6)*(L150/L$56)^$BW$1</f>
        <v>-7.9824366905509994</v>
      </c>
      <c r="BZ150" s="12">
        <f>(BZ$3*temperature!$M260+BZ$4*temperature!$M260^2+BZ$5*temperature!$M260^6)*(M150/M$56)^$BW$1</f>
        <v>-7.9196506616457807</v>
      </c>
      <c r="CA150" s="18">
        <f t="shared" si="226"/>
        <v>-1.4948304782436139E-5</v>
      </c>
      <c r="CB150" s="18">
        <f t="shared" si="227"/>
        <v>-1.0748505151703114E-5</v>
      </c>
      <c r="CC150" s="18">
        <f t="shared" si="228"/>
        <v>-9.0532946970256489E-6</v>
      </c>
      <c r="CD150" s="18">
        <f t="shared" si="229"/>
        <v>-3.4504177494688711E-2</v>
      </c>
      <c r="CE150" s="18">
        <f t="shared" si="230"/>
        <v>-6.4746121653404991E-4</v>
      </c>
      <c r="CF150" s="18">
        <f t="shared" si="231"/>
        <v>-4.4877025326686568E-4</v>
      </c>
    </row>
    <row r="151" spans="1:84" x14ac:dyDescent="0.3">
      <c r="A151" s="2">
        <f t="shared" si="173"/>
        <v>2105</v>
      </c>
      <c r="B151" s="5">
        <f t="shared" si="174"/>
        <v>1164.7100261108324</v>
      </c>
      <c r="C151" s="5">
        <f t="shared" si="175"/>
        <v>2960.6851864600371</v>
      </c>
      <c r="D151" s="5">
        <f t="shared" si="176"/>
        <v>4359.4751411762709</v>
      </c>
      <c r="E151" s="15">
        <f t="shared" si="177"/>
        <v>3.143188844976513E-5</v>
      </c>
      <c r="F151" s="15">
        <f t="shared" si="178"/>
        <v>6.1922927926425227E-5</v>
      </c>
      <c r="G151" s="15">
        <f t="shared" si="179"/>
        <v>1.2641345463083981E-4</v>
      </c>
      <c r="H151" s="5">
        <f t="shared" si="180"/>
        <v>172191.07247808197</v>
      </c>
      <c r="I151" s="5">
        <f t="shared" si="181"/>
        <v>63723.575021569392</v>
      </c>
      <c r="J151" s="5">
        <f t="shared" si="182"/>
        <v>23903.607559252032</v>
      </c>
      <c r="K151" s="5">
        <f t="shared" si="183"/>
        <v>147840.29382236683</v>
      </c>
      <c r="L151" s="5">
        <f t="shared" si="184"/>
        <v>21523.252560925233</v>
      </c>
      <c r="M151" s="5">
        <f t="shared" si="185"/>
        <v>5483.138860794691</v>
      </c>
      <c r="N151" s="15">
        <f t="shared" si="186"/>
        <v>6.2033005719277501E-3</v>
      </c>
      <c r="O151" s="15">
        <f t="shared" si="187"/>
        <v>1.0110165439279228E-2</v>
      </c>
      <c r="P151" s="15">
        <f t="shared" si="188"/>
        <v>9.3886065167134714E-3</v>
      </c>
      <c r="Q151" s="5">
        <f t="shared" si="189"/>
        <v>8688.0208012042076</v>
      </c>
      <c r="R151" s="5">
        <f t="shared" si="190"/>
        <v>11922.319276445867</v>
      </c>
      <c r="S151" s="5">
        <f t="shared" si="191"/>
        <v>6197.5340647596213</v>
      </c>
      <c r="T151" s="5">
        <f t="shared" si="192"/>
        <v>50.455698290107918</v>
      </c>
      <c r="U151" s="5">
        <f t="shared" si="193"/>
        <v>187.09432533266309</v>
      </c>
      <c r="V151" s="5">
        <f t="shared" si="194"/>
        <v>259.27191322051425</v>
      </c>
      <c r="W151" s="15">
        <f t="shared" si="195"/>
        <v>-1.0734613539272964E-2</v>
      </c>
      <c r="X151" s="15">
        <f t="shared" si="196"/>
        <v>-1.217998157191269E-2</v>
      </c>
      <c r="Y151" s="15">
        <f t="shared" si="197"/>
        <v>-9.7425357312937999E-3</v>
      </c>
      <c r="Z151" s="5">
        <f t="shared" si="212"/>
        <v>11482.11540831288</v>
      </c>
      <c r="AA151" s="5">
        <f t="shared" si="213"/>
        <v>31431.076008199623</v>
      </c>
      <c r="AB151" s="5">
        <f t="shared" si="214"/>
        <v>35033.294315981555</v>
      </c>
      <c r="AC151" s="16">
        <f t="shared" si="198"/>
        <v>1.5742453084953318</v>
      </c>
      <c r="AD151" s="16">
        <f t="shared" si="199"/>
        <v>2.9576416651357533</v>
      </c>
      <c r="AE151" s="16">
        <f t="shared" si="200"/>
        <v>5.9255347307123403</v>
      </c>
      <c r="AF151" s="15">
        <f t="shared" si="201"/>
        <v>-4.0504037456468023E-3</v>
      </c>
      <c r="AG151" s="15">
        <f t="shared" si="202"/>
        <v>2.9673830763510267E-4</v>
      </c>
      <c r="AH151" s="15">
        <f t="shared" si="203"/>
        <v>9.7937136394747881E-3</v>
      </c>
      <c r="AI151" s="1">
        <f t="shared" si="167"/>
        <v>320026.08826622844</v>
      </c>
      <c r="AJ151" s="1">
        <f t="shared" si="168"/>
        <v>114241.01312943065</v>
      </c>
      <c r="AK151" s="1">
        <f t="shared" si="169"/>
        <v>43142.15484468994</v>
      </c>
      <c r="AL151" s="14">
        <f t="shared" si="204"/>
        <v>53.089674079735246</v>
      </c>
      <c r="AM151" s="14">
        <f t="shared" si="205"/>
        <v>11.28049731383258</v>
      </c>
      <c r="AN151" s="14">
        <f t="shared" si="206"/>
        <v>3.7659104487374822</v>
      </c>
      <c r="AO151" s="11">
        <f t="shared" si="207"/>
        <v>7.9369885976906945E-3</v>
      </c>
      <c r="AP151" s="11">
        <f t="shared" si="208"/>
        <v>9.9985122798637634E-3</v>
      </c>
      <c r="AQ151" s="11">
        <f t="shared" si="209"/>
        <v>9.0699121929840466E-3</v>
      </c>
      <c r="AR151" s="1">
        <f t="shared" si="215"/>
        <v>172191.07247808197</v>
      </c>
      <c r="AS151" s="1">
        <f t="shared" si="210"/>
        <v>63723.575021569392</v>
      </c>
      <c r="AT151" s="1">
        <f t="shared" si="211"/>
        <v>23903.607559252032</v>
      </c>
      <c r="AU151" s="1">
        <f t="shared" si="170"/>
        <v>34438.214495616397</v>
      </c>
      <c r="AV151" s="1">
        <f t="shared" si="171"/>
        <v>12744.715004313879</v>
      </c>
      <c r="AW151" s="1">
        <f t="shared" si="172"/>
        <v>4780.7215118504064</v>
      </c>
      <c r="AX151" s="1">
        <f t="shared" si="232"/>
        <v>118272.23505789346</v>
      </c>
      <c r="AY151" s="1">
        <f t="shared" si="218"/>
        <v>17218.602048740187</v>
      </c>
      <c r="AZ151" s="1">
        <f t="shared" si="219"/>
        <v>4386.5110886357525</v>
      </c>
      <c r="BA151" s="1">
        <f t="shared" si="233"/>
        <v>13604.680025428494</v>
      </c>
      <c r="BB151" s="1">
        <f t="shared" si="234"/>
        <v>28877.770089244204</v>
      </c>
      <c r="BC151" s="1">
        <f t="shared" si="235"/>
        <v>36559.82038165495</v>
      </c>
      <c r="BD151" s="1">
        <f t="shared" si="236"/>
        <v>979.08971981271372</v>
      </c>
      <c r="BE151" s="2">
        <f t="shared" si="242"/>
        <v>0.16431838121402917</v>
      </c>
      <c r="BF151" s="2">
        <f t="shared" si="243"/>
        <v>0.11054004131171606</v>
      </c>
      <c r="BG151" s="2">
        <f t="shared" si="244"/>
        <v>4.6334817249198731E-2</v>
      </c>
      <c r="BH151" s="2">
        <f t="shared" si="220"/>
        <v>8.9604762567011817E-2</v>
      </c>
      <c r="BI151" s="2">
        <f t="shared" si="237"/>
        <v>2.7000530404799016E-3</v>
      </c>
      <c r="BJ151" s="2">
        <f t="shared" si="221"/>
        <v>1.2219100733195894E-3</v>
      </c>
      <c r="BK151" s="2">
        <f t="shared" si="222"/>
        <v>2.1469152895166443E-4</v>
      </c>
      <c r="BL151" s="2">
        <f t="shared" si="223"/>
        <v>464.92502878794033</v>
      </c>
      <c r="BM151" s="2">
        <f t="shared" si="224"/>
        <v>77.864478226792215</v>
      </c>
      <c r="BN151" s="2">
        <f t="shared" si="225"/>
        <v>5.1319020543563827</v>
      </c>
      <c r="BO151" s="2">
        <f t="shared" si="238"/>
        <v>492.83877200226448</v>
      </c>
      <c r="BP151" s="2">
        <f t="shared" si="239"/>
        <v>44.821924731923936</v>
      </c>
      <c r="BQ151" s="2">
        <f t="shared" si="240"/>
        <v>6.3229525483091962</v>
      </c>
      <c r="BR151" s="11">
        <f t="shared" si="241"/>
        <v>3.7407896315650085E-2</v>
      </c>
      <c r="BS151" s="17">
        <f t="shared" si="216"/>
        <v>1.8085528365176937E-2</v>
      </c>
      <c r="BT151" s="17">
        <f t="shared" si="217"/>
        <v>1.2386912896918907E-2</v>
      </c>
      <c r="BU151" s="12">
        <f>(BU$3*temperature!$I261+BU$4*temperature!$I261^2+BU$5*temperature!I261^6)*(K151/K$56)^$BW$1</f>
        <v>-9.4577208435508417</v>
      </c>
      <c r="BV151" s="12">
        <f>(BV$3*temperature!$I261+BV$4*temperature!$I261^2+BV$5*temperature!J261^6)*(L151/L$56)^$BW$1</f>
        <v>-8.1870289872147506</v>
      </c>
      <c r="BW151" s="12">
        <f>(BW$3*temperature!$I261+BW$4*temperature!$I261^2+BW$5*temperature!K261^6)*(M151/M$56)^$BW$1</f>
        <v>-8.0903192124122167</v>
      </c>
      <c r="BX151" s="12">
        <f>(BX$3*temperature!$M261+BX$4*temperature!$M261^2+BX$5*temperature!$M261^6)*(K151/K$56)^$BW$1</f>
        <v>-9.4577358453641587</v>
      </c>
      <c r="BY151" s="12">
        <f>(BY$3*temperature!$M261+BY$4*temperature!$M261^2+BY$5*temperature!$M261^6)*(L151/L$56)^$BW$1</f>
        <v>-8.1870397529523604</v>
      </c>
      <c r="BZ151" s="12">
        <f>(BZ$3*temperature!$M261+BZ$4*temperature!$M261^2+BZ$5*temperature!$M261^6)*(M151/M$56)^$BW$1</f>
        <v>-8.0903282725931387</v>
      </c>
      <c r="CA151" s="18">
        <f t="shared" si="226"/>
        <v>-1.5001813316928292E-5</v>
      </c>
      <c r="CB151" s="18">
        <f t="shared" si="227"/>
        <v>-1.0765737609830239E-5</v>
      </c>
      <c r="CC151" s="18">
        <f t="shared" si="228"/>
        <v>-9.0601809219492679E-6</v>
      </c>
      <c r="CD151" s="18">
        <f t="shared" si="229"/>
        <v>-3.485780621574501E-2</v>
      </c>
      <c r="CE151" s="18">
        <f t="shared" si="230"/>
        <v>-6.3042184306269739E-4</v>
      </c>
      <c r="CF151" s="18">
        <f t="shared" si="231"/>
        <v>-4.317806093721119E-4</v>
      </c>
    </row>
    <row r="152" spans="1:84" x14ac:dyDescent="0.3">
      <c r="A152" s="2">
        <f t="shared" si="173"/>
        <v>2106</v>
      </c>
      <c r="B152" s="5">
        <f t="shared" si="174"/>
        <v>1164.7448046946683</v>
      </c>
      <c r="C152" s="5">
        <f t="shared" si="175"/>
        <v>2960.85935404068</v>
      </c>
      <c r="D152" s="5">
        <f t="shared" si="176"/>
        <v>4359.9986826735958</v>
      </c>
      <c r="E152" s="15">
        <f t="shared" si="177"/>
        <v>2.9860294027276873E-5</v>
      </c>
      <c r="F152" s="15">
        <f t="shared" si="178"/>
        <v>5.8826781530103961E-5</v>
      </c>
      <c r="G152" s="15">
        <f t="shared" si="179"/>
        <v>1.2009278189929781E-4</v>
      </c>
      <c r="H152" s="5">
        <f t="shared" si="180"/>
        <v>173238.28514331026</v>
      </c>
      <c r="I152" s="5">
        <f t="shared" si="181"/>
        <v>64361.862682515588</v>
      </c>
      <c r="J152" s="5">
        <f t="shared" si="182"/>
        <v>24127.684390372262</v>
      </c>
      <c r="K152" s="5">
        <f t="shared" si="183"/>
        <v>148734.97133882795</v>
      </c>
      <c r="L152" s="5">
        <f t="shared" si="184"/>
        <v>21737.561628748444</v>
      </c>
      <c r="M152" s="5">
        <f t="shared" si="185"/>
        <v>5533.8742385988335</v>
      </c>
      <c r="N152" s="15">
        <f t="shared" si="186"/>
        <v>6.0516486630910471E-3</v>
      </c>
      <c r="O152" s="15">
        <f t="shared" si="187"/>
        <v>9.957094877578232E-3</v>
      </c>
      <c r="P152" s="15">
        <f t="shared" si="188"/>
        <v>9.2529806543673043E-3</v>
      </c>
      <c r="Q152" s="5">
        <f t="shared" si="189"/>
        <v>8647.0289079043687</v>
      </c>
      <c r="R152" s="5">
        <f t="shared" si="190"/>
        <v>11895.071113266486</v>
      </c>
      <c r="S152" s="5">
        <f t="shared" si="191"/>
        <v>6194.6851859711123</v>
      </c>
      <c r="T152" s="5">
        <f t="shared" si="192"/>
        <v>49.914075868109457</v>
      </c>
      <c r="U152" s="5">
        <f t="shared" si="193"/>
        <v>184.81551989790182</v>
      </c>
      <c r="V152" s="5">
        <f t="shared" si="194"/>
        <v>256.74594734184251</v>
      </c>
      <c r="W152" s="15">
        <f t="shared" si="195"/>
        <v>-1.0734613539272964E-2</v>
      </c>
      <c r="X152" s="15">
        <f t="shared" si="196"/>
        <v>-1.217998157191269E-2</v>
      </c>
      <c r="Y152" s="15">
        <f t="shared" si="197"/>
        <v>-9.7425357312937999E-3</v>
      </c>
      <c r="Z152" s="5">
        <f t="shared" si="212"/>
        <v>11383.386177841852</v>
      </c>
      <c r="AA152" s="5">
        <f t="shared" si="213"/>
        <v>31373.397949500864</v>
      </c>
      <c r="AB152" s="5">
        <f t="shared" si="214"/>
        <v>35365.113849793015</v>
      </c>
      <c r="AC152" s="16">
        <f t="shared" si="198"/>
        <v>1.5678689794012355</v>
      </c>
      <c r="AD152" s="16">
        <f t="shared" si="199"/>
        <v>2.958519310718057</v>
      </c>
      <c r="AE152" s="16">
        <f t="shared" si="200"/>
        <v>5.9835677210256994</v>
      </c>
      <c r="AF152" s="15">
        <f t="shared" si="201"/>
        <v>-4.0504037456468023E-3</v>
      </c>
      <c r="AG152" s="15">
        <f t="shared" si="202"/>
        <v>2.9673830763510267E-4</v>
      </c>
      <c r="AH152" s="15">
        <f t="shared" si="203"/>
        <v>9.7937136394747881E-3</v>
      </c>
      <c r="AI152" s="1">
        <f t="shared" si="167"/>
        <v>322461.69393522199</v>
      </c>
      <c r="AJ152" s="1">
        <f t="shared" si="168"/>
        <v>115561.62682080147</v>
      </c>
      <c r="AK152" s="1">
        <f t="shared" si="169"/>
        <v>43608.660872071356</v>
      </c>
      <c r="AL152" s="14">
        <f t="shared" si="204"/>
        <v>53.506832496182966</v>
      </c>
      <c r="AM152" s="14">
        <f t="shared" si="205"/>
        <v>11.39215762283875</v>
      </c>
      <c r="AN152" s="14">
        <f t="shared" si="206"/>
        <v>3.7997253610632056</v>
      </c>
      <c r="AO152" s="11">
        <f t="shared" si="207"/>
        <v>7.8576187117137871E-3</v>
      </c>
      <c r="AP152" s="11">
        <f t="shared" si="208"/>
        <v>9.8985271570651255E-3</v>
      </c>
      <c r="AQ152" s="11">
        <f t="shared" si="209"/>
        <v>8.9792130710542057E-3</v>
      </c>
      <c r="AR152" s="1">
        <f t="shared" si="215"/>
        <v>173238.28514331026</v>
      </c>
      <c r="AS152" s="1">
        <f t="shared" si="210"/>
        <v>64361.862682515588</v>
      </c>
      <c r="AT152" s="1">
        <f t="shared" si="211"/>
        <v>24127.684390372262</v>
      </c>
      <c r="AU152" s="1">
        <f t="shared" si="170"/>
        <v>34647.657028662055</v>
      </c>
      <c r="AV152" s="1">
        <f t="shared" si="171"/>
        <v>12872.372536503119</v>
      </c>
      <c r="AW152" s="1">
        <f t="shared" si="172"/>
        <v>4825.5368780744529</v>
      </c>
      <c r="AX152" s="1">
        <f t="shared" si="232"/>
        <v>118987.97707106237</v>
      </c>
      <c r="AY152" s="1">
        <f t="shared" si="218"/>
        <v>17390.049302998756</v>
      </c>
      <c r="AZ152" s="1">
        <f t="shared" si="219"/>
        <v>4427.099390879066</v>
      </c>
      <c r="BA152" s="1">
        <f t="shared" si="233"/>
        <v>13612.113649266619</v>
      </c>
      <c r="BB152" s="1">
        <f t="shared" si="234"/>
        <v>28908.804624776541</v>
      </c>
      <c r="BC152" s="1">
        <f t="shared" si="235"/>
        <v>36604.368432657138</v>
      </c>
      <c r="BD152" s="1">
        <f t="shared" si="236"/>
        <v>933.44574702822092</v>
      </c>
      <c r="BE152" s="2">
        <f t="shared" si="242"/>
        <v>0.16431838121402917</v>
      </c>
      <c r="BF152" s="2">
        <f t="shared" si="243"/>
        <v>0.11054004131171606</v>
      </c>
      <c r="BG152" s="2">
        <f t="shared" si="244"/>
        <v>4.6334817249198731E-2</v>
      </c>
      <c r="BH152" s="2">
        <f t="shared" si="220"/>
        <v>8.9311096668096321E-2</v>
      </c>
      <c r="BI152" s="2">
        <f t="shared" si="237"/>
        <v>2.7000530404799016E-3</v>
      </c>
      <c r="BJ152" s="2">
        <f t="shared" si="221"/>
        <v>1.2219100733195894E-3</v>
      </c>
      <c r="BK152" s="2">
        <f t="shared" si="222"/>
        <v>2.1469152895166443E-4</v>
      </c>
      <c r="BL152" s="2">
        <f t="shared" si="223"/>
        <v>467.75255852871902</v>
      </c>
      <c r="BM152" s="2">
        <f t="shared" si="224"/>
        <v>78.644408349377969</v>
      </c>
      <c r="BN152" s="2">
        <f t="shared" si="225"/>
        <v>5.1800094518322286</v>
      </c>
      <c r="BO152" s="2">
        <f t="shared" si="238"/>
        <v>500.13649953216265</v>
      </c>
      <c r="BP152" s="2">
        <f t="shared" si="239"/>
        <v>45.354111602931802</v>
      </c>
      <c r="BQ152" s="2">
        <f t="shared" si="240"/>
        <v>6.3223426997721193</v>
      </c>
      <c r="BR152" s="11">
        <f t="shared" si="241"/>
        <v>3.7262709423009105E-2</v>
      </c>
      <c r="BS152" s="17">
        <f t="shared" si="216"/>
        <v>1.7433382210996867E-2</v>
      </c>
      <c r="BT152" s="17">
        <f t="shared" si="217"/>
        <v>1.179705990182753E-2</v>
      </c>
      <c r="BU152" s="12">
        <f>(BU$3*temperature!$I262+BU$4*temperature!$I262^2+BU$5*temperature!I262^6)*(K152/K$56)^$BW$1</f>
        <v>-9.7590214022458319</v>
      </c>
      <c r="BV152" s="12">
        <f>(BV$3*temperature!$I262+BV$4*temperature!$I262^2+BV$5*temperature!J262^6)*(L152/L$56)^$BW$1</f>
        <v>-8.3928967146649036</v>
      </c>
      <c r="BW152" s="12">
        <f>(BW$3*temperature!$I262+BW$4*temperature!$I262^2+BW$5*temperature!K262^6)*(M152/M$56)^$BW$1</f>
        <v>-8.2619482838848093</v>
      </c>
      <c r="BX152" s="12">
        <f>(BX$3*temperature!$M262+BX$4*temperature!$M262^2+BX$5*temperature!$M262^6)*(K152/K$56)^$BW$1</f>
        <v>-9.7590364550196416</v>
      </c>
      <c r="BY152" s="12">
        <f>(BY$3*temperature!$M262+BY$4*temperature!$M262^2+BY$5*temperature!$M262^6)*(L152/L$56)^$BW$1</f>
        <v>-8.3929074960032555</v>
      </c>
      <c r="BZ152" s="12">
        <f>(BZ$3*temperature!$M262+BZ$4*temperature!$M262^2+BZ$5*temperature!$M262^6)*(M152/M$56)^$BW$1</f>
        <v>-8.2619573497622607</v>
      </c>
      <c r="CA152" s="18">
        <f t="shared" si="226"/>
        <v>-1.5052773809642872E-5</v>
      </c>
      <c r="CB152" s="18">
        <f t="shared" si="227"/>
        <v>-1.0781338351861791E-5</v>
      </c>
      <c r="CC152" s="18">
        <f t="shared" si="228"/>
        <v>-9.0658774514196239E-6</v>
      </c>
      <c r="CD152" s="18">
        <f t="shared" si="229"/>
        <v>-3.5203623698385769E-2</v>
      </c>
      <c r="CE152" s="18">
        <f t="shared" si="230"/>
        <v>-6.1371822714606614E-4</v>
      </c>
      <c r="CF152" s="18">
        <f t="shared" si="231"/>
        <v>-4.1529925753125212E-4</v>
      </c>
    </row>
    <row r="153" spans="1:84" x14ac:dyDescent="0.3">
      <c r="A153" s="2">
        <f t="shared" si="173"/>
        <v>2107</v>
      </c>
      <c r="B153" s="5">
        <f t="shared" si="174"/>
        <v>1164.7778453358867</v>
      </c>
      <c r="C153" s="5">
        <f t="shared" si="175"/>
        <v>2961.0248229757231</v>
      </c>
      <c r="D153" s="5">
        <f t="shared" si="176"/>
        <v>4360.4961068259317</v>
      </c>
      <c r="E153" s="15">
        <f t="shared" si="177"/>
        <v>2.8367279325913028E-5</v>
      </c>
      <c r="F153" s="15">
        <f t="shared" si="178"/>
        <v>5.5885442453598761E-5</v>
      </c>
      <c r="G153" s="15">
        <f t="shared" si="179"/>
        <v>1.1408814280433292E-4</v>
      </c>
      <c r="H153" s="5">
        <f t="shared" si="180"/>
        <v>174265.55890987627</v>
      </c>
      <c r="I153" s="5">
        <f t="shared" si="181"/>
        <v>64996.609419834473</v>
      </c>
      <c r="J153" s="5">
        <f t="shared" si="182"/>
        <v>24350.480679547349</v>
      </c>
      <c r="K153" s="5">
        <f t="shared" si="183"/>
        <v>149612.70048849817</v>
      </c>
      <c r="L153" s="5">
        <f t="shared" si="184"/>
        <v>21950.714129615175</v>
      </c>
      <c r="M153" s="5">
        <f t="shared" si="185"/>
        <v>5584.337213701222</v>
      </c>
      <c r="N153" s="15">
        <f t="shared" si="186"/>
        <v>5.901296391624733E-3</v>
      </c>
      <c r="O153" s="15">
        <f t="shared" si="187"/>
        <v>9.8057226706067535E-3</v>
      </c>
      <c r="P153" s="15">
        <f t="shared" si="188"/>
        <v>9.1189233666368885E-3</v>
      </c>
      <c r="Q153" s="5">
        <f t="shared" si="189"/>
        <v>8604.9313932112746</v>
      </c>
      <c r="R153" s="5">
        <f t="shared" si="190"/>
        <v>11866.071568165393</v>
      </c>
      <c r="S153" s="5">
        <f t="shared" si="191"/>
        <v>6190.9779955704034</v>
      </c>
      <c r="T153" s="5">
        <f t="shared" si="192"/>
        <v>49.378267553495348</v>
      </c>
      <c r="U153" s="5">
        <f t="shared" si="193"/>
        <v>182.56447027134192</v>
      </c>
      <c r="V153" s="5">
        <f t="shared" si="194"/>
        <v>254.24459077599974</v>
      </c>
      <c r="W153" s="15">
        <f t="shared" si="195"/>
        <v>-1.0734613539272964E-2</v>
      </c>
      <c r="X153" s="15">
        <f t="shared" si="196"/>
        <v>-1.217998157191269E-2</v>
      </c>
      <c r="Y153" s="15">
        <f t="shared" si="197"/>
        <v>-9.7425357312937999E-3</v>
      </c>
      <c r="Z153" s="5">
        <f t="shared" si="212"/>
        <v>11283.787222689714</v>
      </c>
      <c r="AA153" s="5">
        <f t="shared" si="213"/>
        <v>31310.983243375173</v>
      </c>
      <c r="AB153" s="5">
        <f t="shared" si="214"/>
        <v>35695.05382044716</v>
      </c>
      <c r="AC153" s="16">
        <f t="shared" si="198"/>
        <v>1.5615184770143853</v>
      </c>
      <c r="AD153" s="16">
        <f t="shared" si="199"/>
        <v>2.9593972167314253</v>
      </c>
      <c r="AE153" s="16">
        <f t="shared" si="200"/>
        <v>6.0421690698278301</v>
      </c>
      <c r="AF153" s="15">
        <f t="shared" si="201"/>
        <v>-4.0504037456468023E-3</v>
      </c>
      <c r="AG153" s="15">
        <f t="shared" si="202"/>
        <v>2.9673830763510267E-4</v>
      </c>
      <c r="AH153" s="15">
        <f t="shared" si="203"/>
        <v>9.7937136394747881E-3</v>
      </c>
      <c r="AI153" s="1">
        <f t="shared" si="167"/>
        <v>324863.18157036183</v>
      </c>
      <c r="AJ153" s="1">
        <f t="shared" si="168"/>
        <v>116877.83667522443</v>
      </c>
      <c r="AK153" s="1">
        <f t="shared" si="169"/>
        <v>44073.331662938675</v>
      </c>
      <c r="AL153" s="14">
        <f t="shared" si="204"/>
        <v>53.923064421527243</v>
      </c>
      <c r="AM153" s="14">
        <f t="shared" si="205"/>
        <v>11.503795548629913</v>
      </c>
      <c r="AN153" s="14">
        <f t="shared" si="206"/>
        <v>3.8335027192553954</v>
      </c>
      <c r="AO153" s="11">
        <f t="shared" si="207"/>
        <v>7.779042524596649E-3</v>
      </c>
      <c r="AP153" s="11">
        <f t="shared" si="208"/>
        <v>9.7995418854944748E-3</v>
      </c>
      <c r="AQ153" s="11">
        <f t="shared" si="209"/>
        <v>8.8894209403436644E-3</v>
      </c>
      <c r="AR153" s="1">
        <f t="shared" si="215"/>
        <v>174265.55890987627</v>
      </c>
      <c r="AS153" s="1">
        <f t="shared" si="210"/>
        <v>64996.609419834473</v>
      </c>
      <c r="AT153" s="1">
        <f t="shared" si="211"/>
        <v>24350.480679547349</v>
      </c>
      <c r="AU153" s="1">
        <f t="shared" si="170"/>
        <v>34853.111781975254</v>
      </c>
      <c r="AV153" s="1">
        <f t="shared" si="171"/>
        <v>12999.321883966895</v>
      </c>
      <c r="AW153" s="1">
        <f t="shared" si="172"/>
        <v>4870.0961359094699</v>
      </c>
      <c r="AX153" s="1">
        <f t="shared" si="232"/>
        <v>119690.16039079854</v>
      </c>
      <c r="AY153" s="1">
        <f t="shared" si="218"/>
        <v>17560.571303692141</v>
      </c>
      <c r="AZ153" s="1">
        <f t="shared" si="219"/>
        <v>4467.4697709609773</v>
      </c>
      <c r="BA153" s="1">
        <f t="shared" si="233"/>
        <v>13619.353284765401</v>
      </c>
      <c r="BB153" s="1">
        <f t="shared" si="234"/>
        <v>28939.313763629532</v>
      </c>
      <c r="BC153" s="1">
        <f t="shared" si="235"/>
        <v>36648.127383576313</v>
      </c>
      <c r="BD153" s="1">
        <f t="shared" si="236"/>
        <v>889.91171290067041</v>
      </c>
      <c r="BE153" s="2">
        <f t="shared" si="242"/>
        <v>0.16431838121402917</v>
      </c>
      <c r="BF153" s="2">
        <f t="shared" si="243"/>
        <v>0.11054004131171606</v>
      </c>
      <c r="BG153" s="2">
        <f t="shared" si="244"/>
        <v>4.6334817249198731E-2</v>
      </c>
      <c r="BH153" s="2">
        <f t="shared" si="220"/>
        <v>8.9017632758954343E-2</v>
      </c>
      <c r="BI153" s="2">
        <f t="shared" si="237"/>
        <v>2.7000530404799016E-3</v>
      </c>
      <c r="BJ153" s="2">
        <f t="shared" si="221"/>
        <v>1.2219100733195894E-3</v>
      </c>
      <c r="BK153" s="2">
        <f t="shared" si="222"/>
        <v>2.1469152895166443E-4</v>
      </c>
      <c r="BL153" s="2">
        <f t="shared" si="223"/>
        <v>470.52625218554084</v>
      </c>
      <c r="BM153" s="2">
        <f t="shared" si="224"/>
        <v>79.420011781714663</v>
      </c>
      <c r="BN153" s="2">
        <f t="shared" si="225"/>
        <v>5.227841927799985</v>
      </c>
      <c r="BO153" s="2">
        <f t="shared" si="238"/>
        <v>507.54297251988021</v>
      </c>
      <c r="BP153" s="2">
        <f t="shared" si="239"/>
        <v>45.892700555228544</v>
      </c>
      <c r="BQ153" s="2">
        <f t="shared" si="240"/>
        <v>6.3217446198143143</v>
      </c>
      <c r="BR153" s="11">
        <f t="shared" si="241"/>
        <v>3.7118840829194227E-2</v>
      </c>
      <c r="BS153" s="17">
        <f t="shared" si="216"/>
        <v>1.680710397917844E-2</v>
      </c>
      <c r="BT153" s="17">
        <f t="shared" si="217"/>
        <v>1.1235295144597647E-2</v>
      </c>
      <c r="BU153" s="12">
        <f>(BU$3*temperature!$I263+BU$4*temperature!$I263^2+BU$5*temperature!I263^6)*(K153/K$56)^$BW$1</f>
        <v>-10.062827489338032</v>
      </c>
      <c r="BV153" s="12">
        <f>(BV$3*temperature!$I263+BV$4*temperature!$I263^2+BV$5*temperature!J263^6)*(L153/L$56)^$BW$1</f>
        <v>-8.5999893463772086</v>
      </c>
      <c r="BW153" s="12">
        <f>(BW$3*temperature!$I263+BW$4*temperature!$I263^2+BW$5*temperature!K263^6)*(M153/M$56)^$BW$1</f>
        <v>-8.4344962309570981</v>
      </c>
      <c r="BX153" s="12">
        <f>(BX$3*temperature!$M263+BX$4*temperature!$M263^2+BX$5*temperature!$M263^6)*(K153/K$56)^$BW$1</f>
        <v>-10.062842590598741</v>
      </c>
      <c r="BY153" s="12">
        <f>(BY$3*temperature!$M263+BY$4*temperature!$M263^2+BY$5*temperature!$M263^6)*(L153/L$56)^$BW$1</f>
        <v>-8.6000001417378513</v>
      </c>
      <c r="BZ153" s="12">
        <f>(BZ$3*temperature!$M263+BZ$4*temperature!$M263^2+BZ$5*temperature!$M263^6)*(M153/M$56)^$BW$1</f>
        <v>-8.434505301382039</v>
      </c>
      <c r="CA153" s="18">
        <f t="shared" si="226"/>
        <v>-1.5101260709471376E-5</v>
      </c>
      <c r="CB153" s="18">
        <f t="shared" si="227"/>
        <v>-1.0795360642745777E-5</v>
      </c>
      <c r="CC153" s="18">
        <f t="shared" si="228"/>
        <v>-9.0704249409157001E-6</v>
      </c>
      <c r="CD153" s="18">
        <f t="shared" si="229"/>
        <v>-3.5541606843016361E-2</v>
      </c>
      <c r="CE153" s="18">
        <f t="shared" si="230"/>
        <v>-5.97351481797656E-4</v>
      </c>
      <c r="CF153" s="18">
        <f t="shared" si="231"/>
        <v>-3.9932044279454023E-4</v>
      </c>
    </row>
    <row r="154" spans="1:84" x14ac:dyDescent="0.3">
      <c r="A154" s="2">
        <f t="shared" si="173"/>
        <v>2108</v>
      </c>
      <c r="B154" s="5">
        <f t="shared" si="174"/>
        <v>1164.8092348354535</v>
      </c>
      <c r="C154" s="5">
        <f t="shared" si="175"/>
        <v>2961.1820272489535</v>
      </c>
      <c r="D154" s="5">
        <f t="shared" si="176"/>
        <v>4360.9687136833381</v>
      </c>
      <c r="E154" s="15">
        <f t="shared" si="177"/>
        <v>2.6948915359617375E-5</v>
      </c>
      <c r="F154" s="15">
        <f t="shared" si="178"/>
        <v>5.309117033091882E-5</v>
      </c>
      <c r="G154" s="15">
        <f t="shared" si="179"/>
        <v>1.0838373566411626E-4</v>
      </c>
      <c r="H154" s="5">
        <f t="shared" si="180"/>
        <v>175272.69836300108</v>
      </c>
      <c r="I154" s="5">
        <f t="shared" si="181"/>
        <v>65627.703078306658</v>
      </c>
      <c r="J154" s="5">
        <f t="shared" si="182"/>
        <v>24571.967268793596</v>
      </c>
      <c r="K154" s="5">
        <f t="shared" si="183"/>
        <v>150473.30766377461</v>
      </c>
      <c r="L154" s="5">
        <f t="shared" si="184"/>
        <v>22162.6710125879</v>
      </c>
      <c r="M154" s="5">
        <f t="shared" si="185"/>
        <v>5634.520420129259</v>
      </c>
      <c r="N154" s="15">
        <f t="shared" si="186"/>
        <v>5.7522334164579192E-3</v>
      </c>
      <c r="O154" s="15">
        <f t="shared" si="187"/>
        <v>9.6560358684074643E-3</v>
      </c>
      <c r="P154" s="15">
        <f t="shared" si="188"/>
        <v>8.9864212184236347E-3</v>
      </c>
      <c r="Q154" s="5">
        <f t="shared" si="189"/>
        <v>8561.7577406194596</v>
      </c>
      <c r="R154" s="5">
        <f t="shared" si="190"/>
        <v>11835.354994604208</v>
      </c>
      <c r="S154" s="5">
        <f t="shared" si="191"/>
        <v>6186.4253190777108</v>
      </c>
      <c r="T154" s="5">
        <f t="shared" si="192"/>
        <v>48.848210934069755</v>
      </c>
      <c r="U154" s="5">
        <f t="shared" si="193"/>
        <v>180.34083838775098</v>
      </c>
      <c r="V154" s="5">
        <f t="shared" si="194"/>
        <v>251.7676037658764</v>
      </c>
      <c r="W154" s="15">
        <f t="shared" si="195"/>
        <v>-1.0734613539272964E-2</v>
      </c>
      <c r="X154" s="15">
        <f t="shared" si="196"/>
        <v>-1.217998157191269E-2</v>
      </c>
      <c r="Y154" s="15">
        <f t="shared" si="197"/>
        <v>-9.7425357312937999E-3</v>
      </c>
      <c r="Z154" s="5">
        <f t="shared" si="212"/>
        <v>11183.371428988134</v>
      </c>
      <c r="AA154" s="5">
        <f t="shared" si="213"/>
        <v>31243.917263140411</v>
      </c>
      <c r="AB154" s="5">
        <f t="shared" si="214"/>
        <v>36023.07015078664</v>
      </c>
      <c r="AC154" s="16">
        <f t="shared" si="198"/>
        <v>1.5551936967261895</v>
      </c>
      <c r="AD154" s="16">
        <f t="shared" si="199"/>
        <v>2.9602753832531383</v>
      </c>
      <c r="AE154" s="16">
        <f t="shared" si="200"/>
        <v>6.101344343459016</v>
      </c>
      <c r="AF154" s="15">
        <f t="shared" si="201"/>
        <v>-4.0504037456468023E-3</v>
      </c>
      <c r="AG154" s="15">
        <f t="shared" si="202"/>
        <v>2.9673830763510267E-4</v>
      </c>
      <c r="AH154" s="15">
        <f t="shared" si="203"/>
        <v>9.7937136394747881E-3</v>
      </c>
      <c r="AI154" s="1">
        <f t="shared" si="167"/>
        <v>327229.97519530094</v>
      </c>
      <c r="AJ154" s="1">
        <f t="shared" si="168"/>
        <v>118189.37489166889</v>
      </c>
      <c r="AK154" s="1">
        <f t="shared" si="169"/>
        <v>44536.094632554283</v>
      </c>
      <c r="AL154" s="14">
        <f t="shared" si="204"/>
        <v>54.338339534606952</v>
      </c>
      <c r="AM154" s="14">
        <f t="shared" si="205"/>
        <v>11.615400155687666</v>
      </c>
      <c r="AN154" s="14">
        <f t="shared" si="206"/>
        <v>3.8672395624093343</v>
      </c>
      <c r="AO154" s="11">
        <f t="shared" si="207"/>
        <v>7.7012520993506826E-3</v>
      </c>
      <c r="AP154" s="11">
        <f t="shared" si="208"/>
        <v>9.7015464666395292E-3</v>
      </c>
      <c r="AQ154" s="11">
        <f t="shared" si="209"/>
        <v>8.800526730940228E-3</v>
      </c>
      <c r="AR154" s="1">
        <f t="shared" si="215"/>
        <v>175272.69836300108</v>
      </c>
      <c r="AS154" s="1">
        <f t="shared" si="210"/>
        <v>65627.703078306658</v>
      </c>
      <c r="AT154" s="1">
        <f t="shared" si="211"/>
        <v>24571.967268793596</v>
      </c>
      <c r="AU154" s="1">
        <f t="shared" si="170"/>
        <v>35054.539672600215</v>
      </c>
      <c r="AV154" s="1">
        <f t="shared" si="171"/>
        <v>13125.540615661332</v>
      </c>
      <c r="AW154" s="1">
        <f t="shared" si="172"/>
        <v>4914.3934537587193</v>
      </c>
      <c r="AX154" s="1">
        <f t="shared" si="232"/>
        <v>120378.64613101968</v>
      </c>
      <c r="AY154" s="1">
        <f t="shared" si="218"/>
        <v>17730.136810070318</v>
      </c>
      <c r="AZ154" s="1">
        <f t="shared" si="219"/>
        <v>4507.6163361034069</v>
      </c>
      <c r="BA154" s="1">
        <f t="shared" si="233"/>
        <v>13626.401369036937</v>
      </c>
      <c r="BB154" s="1">
        <f t="shared" si="234"/>
        <v>28969.306298949239</v>
      </c>
      <c r="BC154" s="1">
        <f t="shared" si="235"/>
        <v>36691.113907490399</v>
      </c>
      <c r="BD154" s="1">
        <f t="shared" si="236"/>
        <v>848.39127759764949</v>
      </c>
      <c r="BE154" s="2">
        <f t="shared" si="242"/>
        <v>0.16431838121402917</v>
      </c>
      <c r="BF154" s="2">
        <f t="shared" si="243"/>
        <v>0.11054004131171606</v>
      </c>
      <c r="BG154" s="2">
        <f t="shared" si="244"/>
        <v>4.6334817249198731E-2</v>
      </c>
      <c r="BH154" s="2">
        <f t="shared" si="220"/>
        <v>8.8724384051103597E-2</v>
      </c>
      <c r="BI154" s="2">
        <f t="shared" si="237"/>
        <v>2.7000530404799016E-3</v>
      </c>
      <c r="BJ154" s="2">
        <f t="shared" si="221"/>
        <v>1.2219100733195894E-3</v>
      </c>
      <c r="BK154" s="2">
        <f t="shared" si="222"/>
        <v>2.1469152895166443E-4</v>
      </c>
      <c r="BL154" s="2">
        <f t="shared" si="223"/>
        <v>473.24558212813776</v>
      </c>
      <c r="BM154" s="2">
        <f t="shared" si="224"/>
        <v>80.191151480209939</v>
      </c>
      <c r="BN154" s="2">
        <f t="shared" si="225"/>
        <v>5.2753932222875513</v>
      </c>
      <c r="BO154" s="2">
        <f t="shared" si="238"/>
        <v>515.05981445577402</v>
      </c>
      <c r="BP154" s="2">
        <f t="shared" si="239"/>
        <v>46.437768659869292</v>
      </c>
      <c r="BQ154" s="2">
        <f t="shared" si="240"/>
        <v>6.3211581249855344</v>
      </c>
      <c r="BR154" s="11">
        <f t="shared" si="241"/>
        <v>3.6976286349437587E-2</v>
      </c>
      <c r="BS154" s="17">
        <f t="shared" si="216"/>
        <v>1.6205571934013726E-2</v>
      </c>
      <c r="BT154" s="17">
        <f t="shared" si="217"/>
        <v>1.0700281090092996E-2</v>
      </c>
      <c r="BU154" s="12">
        <f>(BU$3*temperature!$I264+BU$4*temperature!$I264^2+BU$5*temperature!I264^6)*(K154/K$56)^$BW$1</f>
        <v>-10.369087291122666</v>
      </c>
      <c r="BV154" s="12">
        <f>(BV$3*temperature!$I264+BV$4*temperature!$I264^2+BV$5*temperature!J264^6)*(L154/L$56)^$BW$1</f>
        <v>-8.808267306806016</v>
      </c>
      <c r="BW154" s="12">
        <f>(BW$3*temperature!$I264+BW$4*temperature!$I264^2+BW$5*temperature!K264^6)*(M154/M$56)^$BW$1</f>
        <v>-8.6079306283316193</v>
      </c>
      <c r="BX154" s="12">
        <f>(BX$3*temperature!$M264+BX$4*temperature!$M264^2+BX$5*temperature!$M264^6)*(K154/K$56)^$BW$1</f>
        <v>-10.369102438470177</v>
      </c>
      <c r="BY154" s="12">
        <f>(BY$3*temperature!$M264+BY$4*temperature!$M264^2+BY$5*temperature!$M264^6)*(L154/L$56)^$BW$1</f>
        <v>-8.8082781146628246</v>
      </c>
      <c r="BZ154" s="12">
        <f>(BZ$3*temperature!$M264+BZ$4*temperature!$M264^2+BZ$5*temperature!$M264^6)*(M154/M$56)^$BW$1</f>
        <v>-8.6079397021948818</v>
      </c>
      <c r="CA154" s="18">
        <f t="shared" si="226"/>
        <v>-1.5147347511401676E-5</v>
      </c>
      <c r="CB154" s="18">
        <f t="shared" si="227"/>
        <v>-1.0807856808625615E-5</v>
      </c>
      <c r="CC154" s="18">
        <f t="shared" si="228"/>
        <v>-9.0738632625431137E-6</v>
      </c>
      <c r="CD154" s="18">
        <f t="shared" si="229"/>
        <v>-3.587173960003516E-2</v>
      </c>
      <c r="CE154" s="18">
        <f t="shared" si="230"/>
        <v>-5.8132205648657855E-4</v>
      </c>
      <c r="CF154" s="18">
        <f t="shared" si="231"/>
        <v>-3.8383769691099635E-4</v>
      </c>
    </row>
    <row r="155" spans="1:84" x14ac:dyDescent="0.3">
      <c r="A155" s="2">
        <f t="shared" si="173"/>
        <v>2109</v>
      </c>
      <c r="B155" s="5">
        <f t="shared" si="174"/>
        <v>1164.8390556636591</v>
      </c>
      <c r="C155" s="5">
        <f t="shared" si="175"/>
        <v>2961.3313792373738</v>
      </c>
      <c r="D155" s="5">
        <f t="shared" si="176"/>
        <v>4361.4177388596263</v>
      </c>
      <c r="E155" s="15">
        <f t="shared" si="177"/>
        <v>2.5601469591636505E-5</v>
      </c>
      <c r="F155" s="15">
        <f t="shared" si="178"/>
        <v>5.0436611814372876E-5</v>
      </c>
      <c r="G155" s="15">
        <f t="shared" si="179"/>
        <v>1.0296454888091045E-4</v>
      </c>
      <c r="H155" s="5">
        <f t="shared" si="180"/>
        <v>176259.51765474197</v>
      </c>
      <c r="I155" s="5">
        <f t="shared" si="181"/>
        <v>66255.034193687912</v>
      </c>
      <c r="J155" s="5">
        <f t="shared" si="182"/>
        <v>24792.115806351358</v>
      </c>
      <c r="K155" s="5">
        <f t="shared" si="183"/>
        <v>151316.62764717251</v>
      </c>
      <c r="L155" s="5">
        <f t="shared" si="184"/>
        <v>22373.394162577795</v>
      </c>
      <c r="M155" s="5">
        <f t="shared" si="185"/>
        <v>5684.4166944746084</v>
      </c>
      <c r="N155" s="15">
        <f t="shared" si="186"/>
        <v>5.6044490314670625E-3</v>
      </c>
      <c r="O155" s="15">
        <f t="shared" si="187"/>
        <v>9.5080213874134678E-3</v>
      </c>
      <c r="P155" s="15">
        <f t="shared" si="188"/>
        <v>8.8554607357700377E-3</v>
      </c>
      <c r="Q155" s="5">
        <f t="shared" si="189"/>
        <v>8517.5374818313885</v>
      </c>
      <c r="R155" s="5">
        <f t="shared" si="190"/>
        <v>11802.956045205288</v>
      </c>
      <c r="S155" s="5">
        <f t="shared" si="191"/>
        <v>6181.0401267173738</v>
      </c>
      <c r="T155" s="5">
        <f t="shared" si="192"/>
        <v>48.323844267607626</v>
      </c>
      <c r="U155" s="5">
        <f t="shared" si="193"/>
        <v>178.1442902995249</v>
      </c>
      <c r="V155" s="5">
        <f t="shared" si="194"/>
        <v>249.31474889020512</v>
      </c>
      <c r="W155" s="15">
        <f t="shared" si="195"/>
        <v>-1.0734613539272964E-2</v>
      </c>
      <c r="X155" s="15">
        <f t="shared" si="196"/>
        <v>-1.217998157191269E-2</v>
      </c>
      <c r="Y155" s="15">
        <f t="shared" si="197"/>
        <v>-9.7425357312937999E-3</v>
      </c>
      <c r="Z155" s="5">
        <f t="shared" si="212"/>
        <v>11082.191030806749</v>
      </c>
      <c r="AA155" s="5">
        <f t="shared" si="213"/>
        <v>31172.286366570599</v>
      </c>
      <c r="AB155" s="5">
        <f t="shared" si="214"/>
        <v>36349.119960985234</v>
      </c>
      <c r="AC155" s="16">
        <f t="shared" si="198"/>
        <v>1.5488945343517635</v>
      </c>
      <c r="AD155" s="16">
        <f t="shared" si="199"/>
        <v>2.9611538103604986</v>
      </c>
      <c r="AE155" s="16">
        <f t="shared" si="200"/>
        <v>6.1610991627746827</v>
      </c>
      <c r="AF155" s="15">
        <f t="shared" si="201"/>
        <v>-4.0504037456468023E-3</v>
      </c>
      <c r="AG155" s="15">
        <f t="shared" si="202"/>
        <v>2.9673830763510267E-4</v>
      </c>
      <c r="AH155" s="15">
        <f t="shared" si="203"/>
        <v>9.7937136394747881E-3</v>
      </c>
      <c r="AI155" s="1">
        <f t="shared" si="167"/>
        <v>329561.5173483711</v>
      </c>
      <c r="AJ155" s="1">
        <f t="shared" si="168"/>
        <v>119495.97801816334</v>
      </c>
      <c r="AK155" s="1">
        <f t="shared" si="169"/>
        <v>44996.878623057572</v>
      </c>
      <c r="AL155" s="14">
        <f t="shared" si="204"/>
        <v>54.752628053508914</v>
      </c>
      <c r="AM155" s="14">
        <f t="shared" si="205"/>
        <v>11.726960626583294</v>
      </c>
      <c r="AN155" s="14">
        <f t="shared" si="206"/>
        <v>3.9009329701018278</v>
      </c>
      <c r="AO155" s="11">
        <f t="shared" si="207"/>
        <v>7.6242395783571761E-3</v>
      </c>
      <c r="AP155" s="11">
        <f t="shared" si="208"/>
        <v>9.6045310019731347E-3</v>
      </c>
      <c r="AQ155" s="11">
        <f t="shared" si="209"/>
        <v>8.7125214636308256E-3</v>
      </c>
      <c r="AR155" s="1">
        <f t="shared" si="215"/>
        <v>176259.51765474197</v>
      </c>
      <c r="AS155" s="1">
        <f t="shared" si="210"/>
        <v>66255.034193687912</v>
      </c>
      <c r="AT155" s="1">
        <f t="shared" si="211"/>
        <v>24792.115806351358</v>
      </c>
      <c r="AU155" s="1">
        <f t="shared" si="170"/>
        <v>35251.903530948395</v>
      </c>
      <c r="AV155" s="1">
        <f t="shared" si="171"/>
        <v>13251.006838737583</v>
      </c>
      <c r="AW155" s="1">
        <f t="shared" si="172"/>
        <v>4958.4231612702715</v>
      </c>
      <c r="AX155" s="1">
        <f t="shared" si="232"/>
        <v>121053.30211773801</v>
      </c>
      <c r="AY155" s="1">
        <f t="shared" si="218"/>
        <v>17898.715330062238</v>
      </c>
      <c r="AZ155" s="1">
        <f t="shared" si="219"/>
        <v>4547.5333555796869</v>
      </c>
      <c r="BA155" s="1">
        <f t="shared" si="233"/>
        <v>13633.260280409919</v>
      </c>
      <c r="BB155" s="1">
        <f t="shared" si="234"/>
        <v>28998.790801322604</v>
      </c>
      <c r="BC155" s="1">
        <f t="shared" si="235"/>
        <v>36733.344148528697</v>
      </c>
      <c r="BD155" s="1">
        <f t="shared" si="236"/>
        <v>808.79241694297241</v>
      </c>
      <c r="BE155" s="2">
        <f t="shared" si="242"/>
        <v>0.16431838121402917</v>
      </c>
      <c r="BF155" s="2">
        <f t="shared" si="243"/>
        <v>0.11054004131171606</v>
      </c>
      <c r="BG155" s="2">
        <f t="shared" si="244"/>
        <v>4.6334817249198731E-2</v>
      </c>
      <c r="BH155" s="2">
        <f t="shared" si="220"/>
        <v>8.8431364179162392E-2</v>
      </c>
      <c r="BI155" s="2">
        <f t="shared" si="237"/>
        <v>2.7000530404799016E-3</v>
      </c>
      <c r="BJ155" s="2">
        <f t="shared" si="221"/>
        <v>1.2219100733195894E-3</v>
      </c>
      <c r="BK155" s="2">
        <f t="shared" si="222"/>
        <v>2.1469152895166443E-4</v>
      </c>
      <c r="BL155" s="2">
        <f t="shared" si="223"/>
        <v>475.91004655720695</v>
      </c>
      <c r="BM155" s="2">
        <f t="shared" si="224"/>
        <v>80.957693689401097</v>
      </c>
      <c r="BN155" s="2">
        <f t="shared" si="225"/>
        <v>5.3226572484123</v>
      </c>
      <c r="BO155" s="2">
        <f t="shared" si="238"/>
        <v>522.68867291821812</v>
      </c>
      <c r="BP155" s="2">
        <f t="shared" si="239"/>
        <v>46.989393917114519</v>
      </c>
      <c r="BQ155" s="2">
        <f t="shared" si="240"/>
        <v>6.3205830366250506</v>
      </c>
      <c r="BR155" s="11">
        <f t="shared" si="241"/>
        <v>3.6835041221294523E-2</v>
      </c>
      <c r="BS155" s="17">
        <f t="shared" si="216"/>
        <v>1.5627716995403707E-2</v>
      </c>
      <c r="BT155" s="17">
        <f t="shared" si="217"/>
        <v>1.0190743895326662E-2</v>
      </c>
      <c r="BU155" s="12">
        <f>(BU$3*temperature!$I265+BU$4*temperature!$I265^2+BU$5*temperature!I265^6)*(K155/K$56)^$BW$1</f>
        <v>-10.677749183375406</v>
      </c>
      <c r="BV155" s="12">
        <f>(BV$3*temperature!$I265+BV$4*temperature!$I265^2+BV$5*temperature!J265^6)*(L155/L$56)^$BW$1</f>
        <v>-9.0176912497869814</v>
      </c>
      <c r="BW155" s="12">
        <f>(BW$3*temperature!$I265+BW$4*temperature!$I265^2+BW$5*temperature!K265^6)*(M155/M$56)^$BW$1</f>
        <v>-8.7822192388454425</v>
      </c>
      <c r="BX155" s="12">
        <f>(BX$3*temperature!$M265+BX$4*temperature!$M265^2+BX$5*temperature!$M265^6)*(K155/K$56)^$BW$1</f>
        <v>-10.677764374482155</v>
      </c>
      <c r="BY155" s="12">
        <f>(BY$3*temperature!$M265+BY$4*temperature!$M265^2+BY$5*temperature!$M265^6)*(L155/L$56)^$BW$1</f>
        <v>-9.0177020686651996</v>
      </c>
      <c r="BZ155" s="12">
        <f>(BZ$3*temperature!$M265+BZ$4*temperature!$M265^2+BZ$5*temperature!$M265^6)*(M155/M$56)^$BW$1</f>
        <v>-8.7822283150769653</v>
      </c>
      <c r="CA155" s="18">
        <f t="shared" si="226"/>
        <v>-1.5191106749412597E-5</v>
      </c>
      <c r="CB155" s="18">
        <f t="shared" si="227"/>
        <v>-1.0818878218188388E-5</v>
      </c>
      <c r="CC155" s="18">
        <f t="shared" si="228"/>
        <v>-9.0762315227976842E-6</v>
      </c>
      <c r="CD155" s="18">
        <f t="shared" si="229"/>
        <v>-3.619401277575033E-2</v>
      </c>
      <c r="CE155" s="18">
        <f t="shared" si="230"/>
        <v>-5.6562978858745228E-4</v>
      </c>
      <c r="CF155" s="18">
        <f t="shared" si="231"/>
        <v>-3.6884391474185289E-4</v>
      </c>
    </row>
    <row r="156" spans="1:84" x14ac:dyDescent="0.3">
      <c r="A156" s="2">
        <f t="shared" si="173"/>
        <v>2110</v>
      </c>
      <c r="B156" s="5">
        <f t="shared" si="174"/>
        <v>1164.8673861757386</v>
      </c>
      <c r="C156" s="5">
        <f t="shared" si="175"/>
        <v>2961.4732707825406</v>
      </c>
      <c r="D156" s="5">
        <f t="shared" si="176"/>
        <v>4361.8443566990909</v>
      </c>
      <c r="E156" s="15">
        <f t="shared" si="177"/>
        <v>2.4321396112054679E-5</v>
      </c>
      <c r="F156" s="15">
        <f t="shared" si="178"/>
        <v>4.7914781223654231E-5</v>
      </c>
      <c r="G156" s="15">
        <f t="shared" si="179"/>
        <v>9.7816321436864918E-5</v>
      </c>
      <c r="H156" s="5">
        <f t="shared" si="180"/>
        <v>177225.8404217168</v>
      </c>
      <c r="I156" s="5">
        <f t="shared" si="181"/>
        <v>66878.496010674848</v>
      </c>
      <c r="J156" s="5">
        <f t="shared" si="182"/>
        <v>25010.898748005442</v>
      </c>
      <c r="K156" s="5">
        <f t="shared" si="183"/>
        <v>152142.50353729061</v>
      </c>
      <c r="L156" s="5">
        <f t="shared" si="184"/>
        <v>22582.846406377612</v>
      </c>
      <c r="M156" s="5">
        <f t="shared" si="185"/>
        <v>5734.0190760343685</v>
      </c>
      <c r="N156" s="15">
        <f t="shared" si="186"/>
        <v>5.4579321714980367E-3</v>
      </c>
      <c r="O156" s="15">
        <f t="shared" si="187"/>
        <v>9.3616660162432197E-3</v>
      </c>
      <c r="P156" s="15">
        <f t="shared" si="188"/>
        <v>8.7260284081522865E-3</v>
      </c>
      <c r="Q156" s="5">
        <f t="shared" si="189"/>
        <v>8472.3001714217789</v>
      </c>
      <c r="R156" s="5">
        <f t="shared" si="190"/>
        <v>11768.909637179002</v>
      </c>
      <c r="S156" s="5">
        <f t="shared" si="191"/>
        <v>6174.835522042772</v>
      </c>
      <c r="T156" s="5">
        <f t="shared" si="192"/>
        <v>47.80510647466285</v>
      </c>
      <c r="U156" s="5">
        <f t="shared" si="193"/>
        <v>175.97449612653523</v>
      </c>
      <c r="V156" s="5">
        <f t="shared" si="194"/>
        <v>246.88579104080375</v>
      </c>
      <c r="W156" s="15">
        <f t="shared" si="195"/>
        <v>-1.0734613539272964E-2</v>
      </c>
      <c r="X156" s="15">
        <f t="shared" si="196"/>
        <v>-1.217998157191269E-2</v>
      </c>
      <c r="Y156" s="15">
        <f t="shared" si="197"/>
        <v>-9.7425357312937999E-3</v>
      </c>
      <c r="Z156" s="5">
        <f t="shared" si="212"/>
        <v>10980.297581900442</v>
      </c>
      <c r="AA156" s="5">
        <f t="shared" si="213"/>
        <v>31096.177804564679</v>
      </c>
      <c r="AB156" s="5">
        <f t="shared" si="214"/>
        <v>36673.161571414981</v>
      </c>
      <c r="AC156" s="16">
        <f t="shared" si="198"/>
        <v>1.5426208861282134</v>
      </c>
      <c r="AD156" s="16">
        <f t="shared" si="199"/>
        <v>2.9620324981308324</v>
      </c>
      <c r="AE156" s="16">
        <f t="shared" si="200"/>
        <v>6.2214392036793056</v>
      </c>
      <c r="AF156" s="15">
        <f t="shared" si="201"/>
        <v>-4.0504037456468023E-3</v>
      </c>
      <c r="AG156" s="15">
        <f t="shared" si="202"/>
        <v>2.9673830763510267E-4</v>
      </c>
      <c r="AH156" s="15">
        <f t="shared" si="203"/>
        <v>9.7937136394747881E-3</v>
      </c>
      <c r="AI156" s="1">
        <f t="shared" si="167"/>
        <v>331857.26914448239</v>
      </c>
      <c r="AJ156" s="1">
        <f t="shared" si="168"/>
        <v>120797.38705508459</v>
      </c>
      <c r="AK156" s="1">
        <f t="shared" si="169"/>
        <v>45455.613922022087</v>
      </c>
      <c r="AL156" s="14">
        <f t="shared" si="204"/>
        <v>55.165900735795297</v>
      </c>
      <c r="AM156" s="14">
        <f t="shared" si="205"/>
        <v>11.838466263911261</v>
      </c>
      <c r="AN156" s="14">
        <f t="shared" si="206"/>
        <v>3.9345800627097236</v>
      </c>
      <c r="AO156" s="11">
        <f t="shared" si="207"/>
        <v>7.5479971825736045E-3</v>
      </c>
      <c r="AP156" s="11">
        <f t="shared" si="208"/>
        <v>9.5084856919534031E-3</v>
      </c>
      <c r="AQ156" s="11">
        <f t="shared" si="209"/>
        <v>8.6253962489945164E-3</v>
      </c>
      <c r="AR156" s="1">
        <f t="shared" si="215"/>
        <v>177225.8404217168</v>
      </c>
      <c r="AS156" s="1">
        <f t="shared" si="210"/>
        <v>66878.496010674848</v>
      </c>
      <c r="AT156" s="1">
        <f t="shared" si="211"/>
        <v>25010.898748005442</v>
      </c>
      <c r="AU156" s="1">
        <f t="shared" si="170"/>
        <v>35445.168084343364</v>
      </c>
      <c r="AV156" s="1">
        <f t="shared" si="171"/>
        <v>13375.699202134971</v>
      </c>
      <c r="AW156" s="1">
        <f t="shared" si="172"/>
        <v>5002.1797496010886</v>
      </c>
      <c r="AX156" s="1">
        <f t="shared" si="232"/>
        <v>121714.00282983249</v>
      </c>
      <c r="AY156" s="1">
        <f t="shared" si="218"/>
        <v>18066.277125102089</v>
      </c>
      <c r="AZ156" s="1">
        <f t="shared" si="219"/>
        <v>4587.2152608274946</v>
      </c>
      <c r="BA156" s="1">
        <f t="shared" si="233"/>
        <v>13639.932340258274</v>
      </c>
      <c r="BB156" s="1">
        <f t="shared" si="234"/>
        <v>29027.775627070074</v>
      </c>
      <c r="BC156" s="1">
        <f t="shared" si="235"/>
        <v>36774.833743461095</v>
      </c>
      <c r="BD156" s="1">
        <f t="shared" si="236"/>
        <v>771.02723520805819</v>
      </c>
      <c r="BE156" s="2">
        <f t="shared" si="242"/>
        <v>0.16431838121402917</v>
      </c>
      <c r="BF156" s="2">
        <f t="shared" si="243"/>
        <v>0.11054004131171606</v>
      </c>
      <c r="BG156" s="2">
        <f t="shared" si="244"/>
        <v>4.6334817249198731E-2</v>
      </c>
      <c r="BH156" s="2">
        <f t="shared" si="220"/>
        <v>8.8138587180198513E-2</v>
      </c>
      <c r="BI156" s="2">
        <f t="shared" si="237"/>
        <v>2.7000530404799016E-3</v>
      </c>
      <c r="BJ156" s="2">
        <f t="shared" si="221"/>
        <v>1.2219100733195894E-3</v>
      </c>
      <c r="BK156" s="2">
        <f t="shared" si="222"/>
        <v>2.1469152895166443E-4</v>
      </c>
      <c r="BL156" s="2">
        <f t="shared" si="223"/>
        <v>478.51916928226228</v>
      </c>
      <c r="BM156" s="2">
        <f t="shared" si="224"/>
        <v>81.719507963907574</v>
      </c>
      <c r="BN156" s="2">
        <f t="shared" si="225"/>
        <v>5.3696280926645583</v>
      </c>
      <c r="BO156" s="2">
        <f t="shared" si="238"/>
        <v>530.43121992240367</v>
      </c>
      <c r="BP156" s="2">
        <f t="shared" si="239"/>
        <v>47.547655267138566</v>
      </c>
      <c r="BQ156" s="2">
        <f t="shared" si="240"/>
        <v>6.3200191806224577</v>
      </c>
      <c r="BR156" s="11">
        <f t="shared" si="241"/>
        <v>3.6695100126676844E-2</v>
      </c>
      <c r="BS156" s="17">
        <f t="shared" si="216"/>
        <v>1.5072520096346012E-2</v>
      </c>
      <c r="BT156" s="17">
        <f t="shared" si="217"/>
        <v>9.7054703765015824E-3</v>
      </c>
      <c r="BU156" s="12">
        <f>(BU$3*temperature!$I266+BU$4*temperature!$I266^2+BU$5*temperature!I266^6)*(K156/K$56)^$BW$1</f>
        <v>-10.988761774699322</v>
      </c>
      <c r="BV156" s="12">
        <f>(BV$3*temperature!$I266+BV$4*temperature!$I266^2+BV$5*temperature!J266^6)*(L156/L$56)^$BW$1</f>
        <v>-9.2282220842594054</v>
      </c>
      <c r="BW156" s="12">
        <f>(BW$3*temperature!$I266+BW$4*temperature!$I266^2+BW$5*temperature!K266^6)*(M156/M$56)^$BW$1</f>
        <v>-8.9573300341547615</v>
      </c>
      <c r="BX156" s="12">
        <f>(BX$3*temperature!$M266+BX$4*temperature!$M266^2+BX$5*temperature!$M266^6)*(K156/K$56)^$BW$1</f>
        <v>-10.988777007309251</v>
      </c>
      <c r="BY156" s="12">
        <f>(BY$3*temperature!$M266+BY$4*temperature!$M266^2+BY$5*temperature!$M266^6)*(L156/L$56)^$BW$1</f>
        <v>-9.2282329127346898</v>
      </c>
      <c r="BZ156" s="12">
        <f>(BZ$3*temperature!$M266+BZ$4*temperature!$M266^2+BZ$5*temperature!$M266^6)*(M156/M$56)^$BW$1</f>
        <v>-8.9573391117228169</v>
      </c>
      <c r="CA156" s="18">
        <f t="shared" si="226"/>
        <v>-1.5232609928972352E-5</v>
      </c>
      <c r="CB156" s="18">
        <f t="shared" si="227"/>
        <v>-1.0828475284441197E-5</v>
      </c>
      <c r="CC156" s="18">
        <f t="shared" si="228"/>
        <v>-9.0775680554600058E-6</v>
      </c>
      <c r="CD156" s="18">
        <f t="shared" si="229"/>
        <v>-3.6508423731037437E-2</v>
      </c>
      <c r="CE156" s="18">
        <f t="shared" si="230"/>
        <v>-5.502739503719774E-4</v>
      </c>
      <c r="CF156" s="18">
        <f t="shared" si="231"/>
        <v>-3.5433142501435123E-4</v>
      </c>
    </row>
    <row r="157" spans="1:84" x14ac:dyDescent="0.3">
      <c r="A157" s="2">
        <f t="shared" si="173"/>
        <v>2111</v>
      </c>
      <c r="B157" s="5">
        <f t="shared" si="174"/>
        <v>1164.8943008167998</v>
      </c>
      <c r="C157" s="5">
        <f t="shared" si="175"/>
        <v>2961.6080742092163</v>
      </c>
      <c r="D157" s="5">
        <f t="shared" si="176"/>
        <v>4362.2496832902607</v>
      </c>
      <c r="E157" s="15">
        <f t="shared" si="177"/>
        <v>2.3105326306451945E-5</v>
      </c>
      <c r="F157" s="15">
        <f t="shared" si="178"/>
        <v>4.5519042162471515E-5</v>
      </c>
      <c r="G157" s="15">
        <f t="shared" si="179"/>
        <v>9.2925505365021663E-5</v>
      </c>
      <c r="H157" s="5">
        <f t="shared" si="180"/>
        <v>178171.4996942576</v>
      </c>
      <c r="I157" s="5">
        <f t="shared" si="181"/>
        <v>67497.984497700701</v>
      </c>
      <c r="J157" s="5">
        <f t="shared" si="182"/>
        <v>25228.289357628404</v>
      </c>
      <c r="K157" s="5">
        <f t="shared" si="183"/>
        <v>152950.78666736322</v>
      </c>
      <c r="L157" s="5">
        <f t="shared" si="184"/>
        <v>22790.991517580678</v>
      </c>
      <c r="M157" s="5">
        <f t="shared" si="185"/>
        <v>5783.3208067539526</v>
      </c>
      <c r="N157" s="15">
        <f t="shared" si="186"/>
        <v>5.3126714184408286E-3</v>
      </c>
      <c r="O157" s="15">
        <f t="shared" si="187"/>
        <v>9.2169564215911493E-3</v>
      </c>
      <c r="P157" s="15">
        <f t="shared" si="188"/>
        <v>8.5981106909189808E-3</v>
      </c>
      <c r="Q157" s="5">
        <f t="shared" si="189"/>
        <v>8426.0753621576259</v>
      </c>
      <c r="R157" s="5">
        <f t="shared" si="190"/>
        <v>11733.250918402433</v>
      </c>
      <c r="S157" s="5">
        <f t="shared" si="191"/>
        <v>6167.824730705127</v>
      </c>
      <c r="T157" s="5">
        <f t="shared" si="192"/>
        <v>47.291937131453551</v>
      </c>
      <c r="U157" s="5">
        <f t="shared" si="193"/>
        <v>173.83113000658741</v>
      </c>
      <c r="V157" s="5">
        <f t="shared" si="194"/>
        <v>244.48049740003998</v>
      </c>
      <c r="W157" s="15">
        <f t="shared" si="195"/>
        <v>-1.0734613539272964E-2</v>
      </c>
      <c r="X157" s="15">
        <f t="shared" si="196"/>
        <v>-1.217998157191269E-2</v>
      </c>
      <c r="Y157" s="15">
        <f t="shared" si="197"/>
        <v>-9.7425357312937999E-3</v>
      </c>
      <c r="Z157" s="5">
        <f t="shared" si="212"/>
        <v>10877.741929053154</v>
      </c>
      <c r="AA157" s="5">
        <f t="shared" si="213"/>
        <v>31015.679631281702</v>
      </c>
      <c r="AB157" s="5">
        <f t="shared" si="214"/>
        <v>36995.154504334729</v>
      </c>
      <c r="AC157" s="16">
        <f t="shared" si="198"/>
        <v>1.5363726487129266</v>
      </c>
      <c r="AD157" s="16">
        <f t="shared" si="199"/>
        <v>2.9629114466414879</v>
      </c>
      <c r="AE157" s="16">
        <f t="shared" si="200"/>
        <v>6.2823701976655428</v>
      </c>
      <c r="AF157" s="15">
        <f t="shared" si="201"/>
        <v>-4.0504037456468023E-3</v>
      </c>
      <c r="AG157" s="15">
        <f t="shared" si="202"/>
        <v>2.9673830763510267E-4</v>
      </c>
      <c r="AH157" s="15">
        <f t="shared" si="203"/>
        <v>9.7937136394747881E-3</v>
      </c>
      <c r="AI157" s="1">
        <f t="shared" si="167"/>
        <v>334116.7103143775</v>
      </c>
      <c r="AJ157" s="1">
        <f t="shared" si="168"/>
        <v>122093.34755171111</v>
      </c>
      <c r="AK157" s="1">
        <f t="shared" si="169"/>
        <v>45912.232279420969</v>
      </c>
      <c r="AL157" s="14">
        <f t="shared" si="204"/>
        <v>55.578128878489942</v>
      </c>
      <c r="AM157" s="14">
        <f t="shared" si="205"/>
        <v>11.949906492125484</v>
      </c>
      <c r="AN157" s="14">
        <f t="shared" si="206"/>
        <v>3.9681780017028463</v>
      </c>
      <c r="AO157" s="11">
        <f t="shared" si="207"/>
        <v>7.4725172107478685E-3</v>
      </c>
      <c r="AP157" s="11">
        <f t="shared" si="208"/>
        <v>9.413400835033869E-3</v>
      </c>
      <c r="AQ157" s="11">
        <f t="shared" si="209"/>
        <v>8.5391422865045714E-3</v>
      </c>
      <c r="AR157" s="1">
        <f t="shared" si="215"/>
        <v>178171.4996942576</v>
      </c>
      <c r="AS157" s="1">
        <f t="shared" si="210"/>
        <v>67497.984497700701</v>
      </c>
      <c r="AT157" s="1">
        <f t="shared" si="211"/>
        <v>25228.289357628404</v>
      </c>
      <c r="AU157" s="1">
        <f t="shared" si="170"/>
        <v>35634.299938851524</v>
      </c>
      <c r="AV157" s="1">
        <f t="shared" si="171"/>
        <v>13499.596899540142</v>
      </c>
      <c r="AW157" s="1">
        <f t="shared" si="172"/>
        <v>5045.657871525681</v>
      </c>
      <c r="AX157" s="1">
        <f t="shared" si="232"/>
        <v>122360.62933389057</v>
      </c>
      <c r="AY157" s="1">
        <f t="shared" si="218"/>
        <v>18232.793214064543</v>
      </c>
      <c r="AZ157" s="1">
        <f t="shared" si="219"/>
        <v>4626.6566454031627</v>
      </c>
      <c r="BA157" s="1">
        <f t="shared" si="233"/>
        <v>13646.419814729963</v>
      </c>
      <c r="BB157" s="1">
        <f t="shared" si="234"/>
        <v>29056.26892615985</v>
      </c>
      <c r="BC157" s="1">
        <f t="shared" si="235"/>
        <v>36815.59784233621</v>
      </c>
      <c r="BD157" s="1">
        <f t="shared" si="236"/>
        <v>735.01178554634612</v>
      </c>
      <c r="BE157" s="2">
        <f t="shared" si="242"/>
        <v>0.16431838121402917</v>
      </c>
      <c r="BF157" s="2">
        <f t="shared" si="243"/>
        <v>0.11054004131171606</v>
      </c>
      <c r="BG157" s="2">
        <f t="shared" si="244"/>
        <v>4.6334817249198731E-2</v>
      </c>
      <c r="BH157" s="2">
        <f t="shared" si="220"/>
        <v>8.7846067473471276E-2</v>
      </c>
      <c r="BI157" s="2">
        <f t="shared" si="237"/>
        <v>2.7000530404799016E-3</v>
      </c>
      <c r="BJ157" s="2">
        <f t="shared" si="221"/>
        <v>1.2219100733195894E-3</v>
      </c>
      <c r="BK157" s="2">
        <f t="shared" si="222"/>
        <v>2.1469152895166443E-4</v>
      </c>
      <c r="BL157" s="2">
        <f t="shared" si="223"/>
        <v>481.07249947634409</v>
      </c>
      <c r="BM157" s="2">
        <f t="shared" si="224"/>
        <v>82.476467186509979</v>
      </c>
      <c r="BN157" s="2">
        <f t="shared" si="225"/>
        <v>5.4163000150242464</v>
      </c>
      <c r="BO157" s="2">
        <f t="shared" si="238"/>
        <v>538.28915227417394</v>
      </c>
      <c r="BP157" s="2">
        <f t="shared" si="239"/>
        <v>48.112632600887338</v>
      </c>
      <c r="BQ157" s="2">
        <f t="shared" si="240"/>
        <v>6.3194663871921462</v>
      </c>
      <c r="BR157" s="11">
        <f t="shared" si="241"/>
        <v>3.655645721321063E-2</v>
      </c>
      <c r="BS157" s="17">
        <f t="shared" si="216"/>
        <v>1.4539009680381682E-2</v>
      </c>
      <c r="BT157" s="17">
        <f t="shared" si="217"/>
        <v>9.2433051204776975E-3</v>
      </c>
      <c r="BU157" s="12">
        <f>(BU$3*temperature!$I267+BU$4*temperature!$I267^2+BU$5*temperature!I267^6)*(K157/K$56)^$BW$1</f>
        <v>-11.302073948305239</v>
      </c>
      <c r="BV157" s="12">
        <f>(BV$3*temperature!$I267+BV$4*temperature!$I267^2+BV$5*temperature!J267^6)*(L157/L$56)^$BW$1</f>
        <v>-9.4398209988147812</v>
      </c>
      <c r="BW157" s="12">
        <f>(BW$3*temperature!$I267+BW$4*temperature!$I267^2+BW$5*temperature!K267^6)*(M157/M$56)^$BW$1</f>
        <v>-9.1332312144916106</v>
      </c>
      <c r="BX157" s="12">
        <f>(BX$3*temperature!$M267+BX$4*temperature!$M267^2+BX$5*temperature!$M267^6)*(K157/K$56)^$BW$1</f>
        <v>-11.302089220232705</v>
      </c>
      <c r="BY157" s="12">
        <f>(BY$3*temperature!$M267+BY$4*temperature!$M267^2+BY$5*temperature!$M267^6)*(L157/L$56)^$BW$1</f>
        <v>-9.4398318355122033</v>
      </c>
      <c r="BZ157" s="12">
        <f>(BZ$3*temperature!$M267+BZ$4*temperature!$M267^2+BZ$5*temperature!$M267^6)*(M157/M$56)^$BW$1</f>
        <v>-9.1332402924019949</v>
      </c>
      <c r="CA157" s="18">
        <f t="shared" si="226"/>
        <v>-1.527192746664241E-5</v>
      </c>
      <c r="CB157" s="18">
        <f t="shared" si="227"/>
        <v>-1.0836697422078601E-5</v>
      </c>
      <c r="CC157" s="18">
        <f t="shared" si="228"/>
        <v>-9.077910384291954E-6</v>
      </c>
      <c r="CD157" s="18">
        <f t="shared" si="229"/>
        <v>-3.6814976044928741E-2</v>
      </c>
      <c r="CE157" s="18">
        <f t="shared" si="230"/>
        <v>-5.3525329310023871E-4</v>
      </c>
      <c r="CF157" s="18">
        <f t="shared" si="231"/>
        <v>-3.4029205658635362E-4</v>
      </c>
    </row>
    <row r="158" spans="1:84" x14ac:dyDescent="0.3">
      <c r="A158" s="2">
        <f t="shared" si="173"/>
        <v>2112</v>
      </c>
      <c r="B158" s="5">
        <f t="shared" si="174"/>
        <v>1164.9198703165862</v>
      </c>
      <c r="C158" s="5">
        <f t="shared" si="175"/>
        <v>2961.7361432938751</v>
      </c>
      <c r="D158" s="5">
        <f t="shared" si="176"/>
        <v>4362.6347793337909</v>
      </c>
      <c r="E158" s="15">
        <f t="shared" si="177"/>
        <v>2.1950059991129345E-5</v>
      </c>
      <c r="F158" s="15">
        <f t="shared" si="178"/>
        <v>4.3243090054347937E-5</v>
      </c>
      <c r="G158" s="15">
        <f t="shared" si="179"/>
        <v>8.8279230096770575E-5</v>
      </c>
      <c r="H158" s="5">
        <f t="shared" si="180"/>
        <v>179096.33779737068</v>
      </c>
      <c r="I158" s="5">
        <f t="shared" si="181"/>
        <v>68113.398358639548</v>
      </c>
      <c r="J158" s="5">
        <f t="shared" si="182"/>
        <v>25444.261706967744</v>
      </c>
      <c r="K158" s="5">
        <f t="shared" si="183"/>
        <v>153741.33651673252</v>
      </c>
      <c r="L158" s="5">
        <f t="shared" si="184"/>
        <v>22997.794220415493</v>
      </c>
      <c r="M158" s="5">
        <f t="shared" si="185"/>
        <v>5832.315330978332</v>
      </c>
      <c r="N158" s="15">
        <f t="shared" si="186"/>
        <v>5.1686550072382875E-3</v>
      </c>
      <c r="O158" s="15">
        <f t="shared" si="187"/>
        <v>9.073879154195108E-3</v>
      </c>
      <c r="P158" s="15">
        <f t="shared" si="188"/>
        <v>8.4716940079065939E-3</v>
      </c>
      <c r="Q158" s="5">
        <f t="shared" si="189"/>
        <v>8378.8925809914708</v>
      </c>
      <c r="R158" s="5">
        <f t="shared" si="190"/>
        <v>11696.01523417972</v>
      </c>
      <c r="S158" s="5">
        <f t="shared" si="191"/>
        <v>6160.0210893770045</v>
      </c>
      <c r="T158" s="5">
        <f t="shared" si="192"/>
        <v>46.784276462823804</v>
      </c>
      <c r="U158" s="5">
        <f t="shared" si="193"/>
        <v>171.71387004648241</v>
      </c>
      <c r="V158" s="5">
        <f t="shared" si="194"/>
        <v>242.09863741851561</v>
      </c>
      <c r="W158" s="15">
        <f t="shared" si="195"/>
        <v>-1.0734613539272964E-2</v>
      </c>
      <c r="X158" s="15">
        <f t="shared" si="196"/>
        <v>-1.217998157191269E-2</v>
      </c>
      <c r="Y158" s="15">
        <f t="shared" si="197"/>
        <v>-9.7425357312937999E-3</v>
      </c>
      <c r="Z158" s="5">
        <f t="shared" si="212"/>
        <v>10774.574187009883</v>
      </c>
      <c r="AA158" s="5">
        <f t="shared" si="213"/>
        <v>30930.880615832197</v>
      </c>
      <c r="AB158" s="5">
        <f t="shared" si="214"/>
        <v>37315.059484428581</v>
      </c>
      <c r="AC158" s="16">
        <f t="shared" si="198"/>
        <v>1.5301497191818705</v>
      </c>
      <c r="AD158" s="16">
        <f t="shared" si="199"/>
        <v>2.963790655969837</v>
      </c>
      <c r="AE158" s="16">
        <f t="shared" si="200"/>
        <v>6.34389793235865</v>
      </c>
      <c r="AF158" s="15">
        <f t="shared" si="201"/>
        <v>-4.0504037456468023E-3</v>
      </c>
      <c r="AG158" s="15">
        <f t="shared" si="202"/>
        <v>2.9673830763510267E-4</v>
      </c>
      <c r="AH158" s="15">
        <f t="shared" si="203"/>
        <v>9.7937136394747881E-3</v>
      </c>
      <c r="AI158" s="1">
        <f t="shared" si="167"/>
        <v>336339.33922179125</v>
      </c>
      <c r="AJ158" s="1">
        <f t="shared" si="168"/>
        <v>123383.60969608015</v>
      </c>
      <c r="AK158" s="1">
        <f t="shared" si="169"/>
        <v>46366.666923004559</v>
      </c>
      <c r="AL158" s="14">
        <f t="shared" si="204"/>
        <v>55.989284317829764</v>
      </c>
      <c r="AM158" s="14">
        <f t="shared" si="205"/>
        <v>12.061270859279519</v>
      </c>
      <c r="AN158" s="14">
        <f t="shared" si="206"/>
        <v>4.0017239899118175</v>
      </c>
      <c r="AO158" s="11">
        <f t="shared" si="207"/>
        <v>7.3977920386403898E-3</v>
      </c>
      <c r="AP158" s="11">
        <f t="shared" si="208"/>
        <v>9.3192668266835303E-3</v>
      </c>
      <c r="AQ158" s="11">
        <f t="shared" si="209"/>
        <v>8.4537508636395257E-3</v>
      </c>
      <c r="AR158" s="1">
        <f t="shared" si="215"/>
        <v>179096.33779737068</v>
      </c>
      <c r="AS158" s="1">
        <f t="shared" si="210"/>
        <v>68113.398358639548</v>
      </c>
      <c r="AT158" s="1">
        <f t="shared" si="211"/>
        <v>25444.261706967744</v>
      </c>
      <c r="AU158" s="1">
        <f t="shared" si="170"/>
        <v>35819.267559474138</v>
      </c>
      <c r="AV158" s="1">
        <f t="shared" si="171"/>
        <v>13622.67967172791</v>
      </c>
      <c r="AW158" s="1">
        <f t="shared" si="172"/>
        <v>5088.8523413935491</v>
      </c>
      <c r="AX158" s="1">
        <f t="shared" si="232"/>
        <v>122993.06921338603</v>
      </c>
      <c r="AY158" s="1">
        <f t="shared" si="218"/>
        <v>18398.235376332395</v>
      </c>
      <c r="AZ158" s="1">
        <f t="shared" si="219"/>
        <v>4665.8522647826658</v>
      </c>
      <c r="BA158" s="1">
        <f t="shared" si="233"/>
        <v>13652.724916380908</v>
      </c>
      <c r="BB158" s="1">
        <f t="shared" si="234"/>
        <v>29084.278649761021</v>
      </c>
      <c r="BC158" s="1">
        <f t="shared" si="235"/>
        <v>36855.651128208177</v>
      </c>
      <c r="BD158" s="1">
        <f t="shared" si="236"/>
        <v>700.66589779876153</v>
      </c>
      <c r="BE158" s="2">
        <f t="shared" si="242"/>
        <v>0.16431838121402917</v>
      </c>
      <c r="BF158" s="2">
        <f t="shared" si="243"/>
        <v>0.11054004131171606</v>
      </c>
      <c r="BG158" s="2">
        <f t="shared" si="244"/>
        <v>4.6334817249198731E-2</v>
      </c>
      <c r="BH158" s="2">
        <f t="shared" si="220"/>
        <v>8.7553819840555727E-2</v>
      </c>
      <c r="BI158" s="2">
        <f t="shared" si="237"/>
        <v>2.7000530404799016E-3</v>
      </c>
      <c r="BJ158" s="2">
        <f t="shared" si="221"/>
        <v>1.2219100733195894E-3</v>
      </c>
      <c r="BK158" s="2">
        <f t="shared" si="222"/>
        <v>2.1469152895166443E-4</v>
      </c>
      <c r="BL158" s="2">
        <f t="shared" si="223"/>
        <v>483.56961140860625</v>
      </c>
      <c r="BM158" s="2">
        <f t="shared" si="224"/>
        <v>83.228447582451651</v>
      </c>
      <c r="BN158" s="2">
        <f t="shared" si="225"/>
        <v>5.4626674489151918</v>
      </c>
      <c r="BO158" s="2">
        <f t="shared" si="238"/>
        <v>546.26419192890376</v>
      </c>
      <c r="BP158" s="2">
        <f t="shared" si="239"/>
        <v>48.684406771086131</v>
      </c>
      <c r="BQ158" s="2">
        <f t="shared" si="240"/>
        <v>6.3189244906609829</v>
      </c>
      <c r="BR158" s="11">
        <f t="shared" si="241"/>
        <v>3.6419106114857963E-2</v>
      </c>
      <c r="BS158" s="17">
        <f t="shared" si="216"/>
        <v>1.4026259331276476E-2</v>
      </c>
      <c r="BT158" s="17">
        <f t="shared" si="217"/>
        <v>8.8031477337882826E-3</v>
      </c>
      <c r="BU158" s="12">
        <f>(BU$3*temperature!$I268+BU$4*temperature!$I268^2+BU$5*temperature!I268^6)*(K158/K$56)^$BW$1</f>
        <v>-11.617634902238047</v>
      </c>
      <c r="BV158" s="12">
        <f>(BV$3*temperature!$I268+BV$4*temperature!$I268^2+BV$5*temperature!J268^6)*(L158/L$56)^$BW$1</f>
        <v>-9.6524494850849969</v>
      </c>
      <c r="BW158" s="12">
        <f>(BW$3*temperature!$I268+BW$4*temperature!$I268^2+BW$5*temperature!K268^6)*(M158/M$56)^$BW$1</f>
        <v>-9.3098912275018115</v>
      </c>
      <c r="BX158" s="12">
        <f>(BX$3*temperature!$M268+BX$4*temperature!$M268^2+BX$5*temperature!$M268^6)*(K158/K$56)^$BW$1</f>
        <v>-11.617650211366765</v>
      </c>
      <c r="BY158" s="12">
        <f>(BY$3*temperature!$M268+BY$4*temperature!$M268^2+BY$5*temperature!$M268^6)*(L158/L$56)^$BW$1</f>
        <v>-9.6524603286780621</v>
      </c>
      <c r="BZ158" s="12">
        <f>(BZ$3*temperature!$M268+BZ$4*temperature!$M268^2+BZ$5*temperature!$M268^6)*(M158/M$56)^$BW$1</f>
        <v>-9.309900304797063</v>
      </c>
      <c r="CA158" s="18">
        <f t="shared" si="226"/>
        <v>-1.530912871849921E-5</v>
      </c>
      <c r="CB158" s="18">
        <f t="shared" si="227"/>
        <v>-1.0843593065246182E-5</v>
      </c>
      <c r="CC158" s="18">
        <f t="shared" si="228"/>
        <v>-9.0772952514583949E-6</v>
      </c>
      <c r="CD158" s="18">
        <f t="shared" si="229"/>
        <v>-3.7113679384133805E-2</v>
      </c>
      <c r="CE158" s="18">
        <f t="shared" si="230"/>
        <v>-5.2056609177971011E-4</v>
      </c>
      <c r="CF158" s="18">
        <f t="shared" si="231"/>
        <v>-3.2671720256298242E-4</v>
      </c>
    </row>
    <row r="159" spans="1:84" x14ac:dyDescent="0.3">
      <c r="A159" s="2">
        <f t="shared" si="173"/>
        <v>2113</v>
      </c>
      <c r="B159" s="5">
        <f t="shared" si="174"/>
        <v>1164.9441618745725</v>
      </c>
      <c r="C159" s="5">
        <f t="shared" si="175"/>
        <v>2961.8578141854987</v>
      </c>
      <c r="D159" s="5">
        <f t="shared" si="176"/>
        <v>4363.0006528713284</v>
      </c>
      <c r="E159" s="15">
        <f t="shared" si="177"/>
        <v>2.0852556991572876E-5</v>
      </c>
      <c r="F159" s="15">
        <f t="shared" si="178"/>
        <v>4.1080935551630536E-5</v>
      </c>
      <c r="G159" s="15">
        <f t="shared" si="179"/>
        <v>8.3865268591932045E-5</v>
      </c>
      <c r="H159" s="5">
        <f t="shared" si="180"/>
        <v>180000.206243894</v>
      </c>
      <c r="I159" s="5">
        <f t="shared" si="181"/>
        <v>68724.639041500675</v>
      </c>
      <c r="J159" s="5">
        <f t="shared" si="182"/>
        <v>25658.790674698284</v>
      </c>
      <c r="K159" s="5">
        <f t="shared" si="183"/>
        <v>154514.02061558579</v>
      </c>
      <c r="L159" s="5">
        <f t="shared" si="184"/>
        <v>23203.220192526267</v>
      </c>
      <c r="M159" s="5">
        <f t="shared" si="185"/>
        <v>5880.9962950182035</v>
      </c>
      <c r="N159" s="15">
        <f t="shared" si="186"/>
        <v>5.0258708318771106E-3</v>
      </c>
      <c r="O159" s="15">
        <f t="shared" si="187"/>
        <v>8.932420654864881E-3</v>
      </c>
      <c r="P159" s="15">
        <f t="shared" si="188"/>
        <v>8.3467647541797252E-3</v>
      </c>
      <c r="Q159" s="5">
        <f t="shared" si="189"/>
        <v>8330.7813057439362</v>
      </c>
      <c r="R159" s="5">
        <f t="shared" si="190"/>
        <v>11657.238094711942</v>
      </c>
      <c r="S159" s="5">
        <f t="shared" si="191"/>
        <v>6151.4380348405393</v>
      </c>
      <c r="T159" s="5">
        <f t="shared" si="192"/>
        <v>46.282065335280883</v>
      </c>
      <c r="U159" s="5">
        <f t="shared" si="193"/>
        <v>169.62239827367443</v>
      </c>
      <c r="V159" s="5">
        <f t="shared" si="194"/>
        <v>239.73998279296816</v>
      </c>
      <c r="W159" s="15">
        <f t="shared" si="195"/>
        <v>-1.0734613539272964E-2</v>
      </c>
      <c r="X159" s="15">
        <f t="shared" si="196"/>
        <v>-1.217998157191269E-2</v>
      </c>
      <c r="Y159" s="15">
        <f t="shared" si="197"/>
        <v>-9.7425357312937999E-3</v>
      </c>
      <c r="Z159" s="5">
        <f t="shared" si="212"/>
        <v>10670.843714984414</v>
      </c>
      <c r="AA159" s="5">
        <f t="shared" si="213"/>
        <v>30841.870155608758</v>
      </c>
      <c r="AB159" s="5">
        <f t="shared" si="214"/>
        <v>37632.838438226092</v>
      </c>
      <c r="AC159" s="16">
        <f t="shared" si="198"/>
        <v>1.5239519950278959</v>
      </c>
      <c r="AD159" s="16">
        <f t="shared" si="199"/>
        <v>2.9646701261932744</v>
      </c>
      <c r="AE159" s="16">
        <f t="shared" si="200"/>
        <v>6.4060282520662266</v>
      </c>
      <c r="AF159" s="15">
        <f t="shared" si="201"/>
        <v>-4.0504037456468023E-3</v>
      </c>
      <c r="AG159" s="15">
        <f t="shared" si="202"/>
        <v>2.9673830763510267E-4</v>
      </c>
      <c r="AH159" s="15">
        <f t="shared" si="203"/>
        <v>9.7937136394747881E-3</v>
      </c>
      <c r="AI159" s="1">
        <f t="shared" si="167"/>
        <v>338524.67285908631</v>
      </c>
      <c r="AJ159" s="1">
        <f t="shared" si="168"/>
        <v>124667.92839820005</v>
      </c>
      <c r="AK159" s="1">
        <f t="shared" si="169"/>
        <v>46818.852572097654</v>
      </c>
      <c r="AL159" s="14">
        <f t="shared" si="204"/>
        <v>56.39933942878762</v>
      </c>
      <c r="AM159" s="14">
        <f t="shared" si="205"/>
        <v>12.172549038671983</v>
      </c>
      <c r="AN159" s="14">
        <f t="shared" si="206"/>
        <v>4.0352152717712233</v>
      </c>
      <c r="AO159" s="11">
        <f t="shared" si="207"/>
        <v>7.3238141182539861E-3</v>
      </c>
      <c r="AP159" s="11">
        <f t="shared" si="208"/>
        <v>9.2260741584166955E-3</v>
      </c>
      <c r="AQ159" s="11">
        <f t="shared" si="209"/>
        <v>8.3692133550031297E-3</v>
      </c>
      <c r="AR159" s="1">
        <f t="shared" si="215"/>
        <v>180000.206243894</v>
      </c>
      <c r="AS159" s="1">
        <f t="shared" si="210"/>
        <v>68724.639041500675</v>
      </c>
      <c r="AT159" s="1">
        <f t="shared" si="211"/>
        <v>25658.790674698284</v>
      </c>
      <c r="AU159" s="1">
        <f t="shared" si="170"/>
        <v>36000.041248778805</v>
      </c>
      <c r="AV159" s="1">
        <f t="shared" si="171"/>
        <v>13744.927808300135</v>
      </c>
      <c r="AW159" s="1">
        <f t="shared" si="172"/>
        <v>5131.7581349396569</v>
      </c>
      <c r="AX159" s="1">
        <f t="shared" si="232"/>
        <v>123611.21649246862</v>
      </c>
      <c r="AY159" s="1">
        <f t="shared" si="218"/>
        <v>18562.576154021011</v>
      </c>
      <c r="AZ159" s="1">
        <f t="shared" si="219"/>
        <v>4704.7970360145628</v>
      </c>
      <c r="BA159" s="1">
        <f t="shared" si="233"/>
        <v>13658.849805718623</v>
      </c>
      <c r="BB159" s="1">
        <f t="shared" si="234"/>
        <v>29111.812557452296</v>
      </c>
      <c r="BC159" s="1">
        <f t="shared" si="235"/>
        <v>36895.007835990349</v>
      </c>
      <c r="BD159" s="1">
        <f t="shared" si="236"/>
        <v>667.91301340425832</v>
      </c>
      <c r="BE159" s="2">
        <f t="shared" si="242"/>
        <v>0.16431838121402917</v>
      </c>
      <c r="BF159" s="2">
        <f t="shared" si="243"/>
        <v>0.11054004131171606</v>
      </c>
      <c r="BG159" s="2">
        <f t="shared" si="244"/>
        <v>4.6334817249198731E-2</v>
      </c>
      <c r="BH159" s="2">
        <f t="shared" si="220"/>
        <v>8.726185940583743E-2</v>
      </c>
      <c r="BI159" s="2">
        <f t="shared" si="237"/>
        <v>2.7000530404799016E-3</v>
      </c>
      <c r="BJ159" s="2">
        <f t="shared" si="221"/>
        <v>1.2219100733195894E-3</v>
      </c>
      <c r="BK159" s="2">
        <f t="shared" si="222"/>
        <v>2.1469152895166443E-4</v>
      </c>
      <c r="BL159" s="2">
        <f t="shared" si="223"/>
        <v>486.01010415583539</v>
      </c>
      <c r="BM159" s="2">
        <f t="shared" si="224"/>
        <v>83.975328730062415</v>
      </c>
      <c r="BN159" s="2">
        <f t="shared" si="225"/>
        <v>5.5087250010016842</v>
      </c>
      <c r="BO159" s="2">
        <f t="shared" si="238"/>
        <v>554.35808635552212</v>
      </c>
      <c r="BP159" s="2">
        <f t="shared" si="239"/>
        <v>49.263059603399164</v>
      </c>
      <c r="BQ159" s="2">
        <f t="shared" si="240"/>
        <v>6.318393329268261</v>
      </c>
      <c r="BR159" s="11">
        <f t="shared" si="241"/>
        <v>3.6283039971884062E-2</v>
      </c>
      <c r="BS159" s="17">
        <f t="shared" si="216"/>
        <v>1.3533385527651647E-2</v>
      </c>
      <c r="BT159" s="17">
        <f t="shared" si="217"/>
        <v>8.3839502226555063E-3</v>
      </c>
      <c r="BU159" s="12">
        <f>(BU$3*temperature!$I269+BU$4*temperature!$I269^2+BU$5*temperature!I269^6)*(K159/K$56)^$BW$1</f>
        <v>-11.935394188064004</v>
      </c>
      <c r="BV159" s="12">
        <f>(BV$3*temperature!$I269+BV$4*temperature!$I269^2+BV$5*temperature!J269^6)*(L159/L$56)^$BW$1</f>
        <v>-9.866069359985211</v>
      </c>
      <c r="BW159" s="12">
        <f>(BW$3*temperature!$I269+BW$4*temperature!$I269^2+BW$5*temperature!K269^6)*(M159/M$56)^$BW$1</f>
        <v>-9.4872787861746648</v>
      </c>
      <c r="BX159" s="12">
        <f>(BX$3*temperature!$M269+BX$4*temperature!$M269^2+BX$5*temperature!$M269^6)*(K159/K$56)^$BW$1</f>
        <v>-11.935409532345904</v>
      </c>
      <c r="BY159" s="12">
        <f>(BY$3*temperature!$M269+BY$4*temperature!$M269^2+BY$5*temperature!$M269^6)*(L159/L$56)^$BW$1</f>
        <v>-9.8660802091948661</v>
      </c>
      <c r="BZ159" s="12">
        <f>(BZ$3*temperature!$M269+BZ$4*temperature!$M269^2+BZ$5*temperature!$M269^6)*(M159/M$56)^$BW$1</f>
        <v>-9.4872878619332699</v>
      </c>
      <c r="CA159" s="18">
        <f t="shared" si="226"/>
        <v>-1.5344281900198098E-5</v>
      </c>
      <c r="CB159" s="18">
        <f t="shared" si="227"/>
        <v>-1.0849209655106051E-5</v>
      </c>
      <c r="CC159" s="18">
        <f t="shared" si="228"/>
        <v>-9.0757586050926875E-6</v>
      </c>
      <c r="CD159" s="18">
        <f t="shared" si="229"/>
        <v>-3.740454914395E-2</v>
      </c>
      <c r="CE159" s="18">
        <f t="shared" si="230"/>
        <v>-5.062101840530677E-4</v>
      </c>
      <c r="CF159" s="18">
        <f t="shared" si="231"/>
        <v>-3.1359787812374845E-4</v>
      </c>
    </row>
    <row r="160" spans="1:84" x14ac:dyDescent="0.3">
      <c r="A160" s="2">
        <f t="shared" si="173"/>
        <v>2114</v>
      </c>
      <c r="B160" s="5">
        <f t="shared" si="174"/>
        <v>1164.9672393358735</v>
      </c>
      <c r="C160" s="5">
        <f t="shared" si="175"/>
        <v>2961.9734062809771</v>
      </c>
      <c r="D160" s="5">
        <f t="shared" si="176"/>
        <v>4363.3482618818671</v>
      </c>
      <c r="E160" s="15">
        <f t="shared" si="177"/>
        <v>1.9809929141994232E-5</v>
      </c>
      <c r="F160" s="15">
        <f t="shared" si="178"/>
        <v>3.9026888774049008E-5</v>
      </c>
      <c r="G160" s="15">
        <f t="shared" si="179"/>
        <v>7.9672005162335436E-5</v>
      </c>
      <c r="H160" s="5">
        <f t="shared" si="180"/>
        <v>180882.9656202312</v>
      </c>
      <c r="I160" s="5">
        <f t="shared" si="181"/>
        <v>69331.610744196951</v>
      </c>
      <c r="J160" s="5">
        <f t="shared" si="182"/>
        <v>25871.851944761682</v>
      </c>
      <c r="K160" s="5">
        <f t="shared" si="183"/>
        <v>155268.71444329136</v>
      </c>
      <c r="L160" s="5">
        <f t="shared" si="184"/>
        <v>23407.236066730591</v>
      </c>
      <c r="M160" s="5">
        <f t="shared" si="185"/>
        <v>5929.3575465377635</v>
      </c>
      <c r="N160" s="15">
        <f t="shared" si="186"/>
        <v>4.8843064512777978E-3</v>
      </c>
      <c r="O160" s="15">
        <f t="shared" si="187"/>
        <v>8.792567260557993E-3</v>
      </c>
      <c r="P160" s="15">
        <f t="shared" si="188"/>
        <v>8.2233092988899248E-3</v>
      </c>
      <c r="Q160" s="5">
        <f t="shared" si="189"/>
        <v>8281.7709424890054</v>
      </c>
      <c r="R160" s="5">
        <f t="shared" si="190"/>
        <v>11616.955143301824</v>
      </c>
      <c r="S160" s="5">
        <f t="shared" si="191"/>
        <v>6142.0890932498869</v>
      </c>
      <c r="T160" s="5">
        <f t="shared" si="192"/>
        <v>45.785245250107259</v>
      </c>
      <c r="U160" s="5">
        <f t="shared" si="193"/>
        <v>167.55640058851745</v>
      </c>
      <c r="V160" s="5">
        <f t="shared" si="194"/>
        <v>237.40430744438791</v>
      </c>
      <c r="W160" s="15">
        <f t="shared" si="195"/>
        <v>-1.0734613539272964E-2</v>
      </c>
      <c r="X160" s="15">
        <f t="shared" si="196"/>
        <v>-1.217998157191269E-2</v>
      </c>
      <c r="Y160" s="15">
        <f t="shared" si="197"/>
        <v>-9.7425357312937999E-3</v>
      </c>
      <c r="Z160" s="5">
        <f t="shared" si="212"/>
        <v>10566.599094728323</v>
      </c>
      <c r="AA160" s="5">
        <f t="shared" si="213"/>
        <v>30748.738191332934</v>
      </c>
      <c r="AB160" s="5">
        <f t="shared" si="214"/>
        <v>37948.454492435616</v>
      </c>
      <c r="AC160" s="16">
        <f t="shared" si="198"/>
        <v>1.5177793741590491</v>
      </c>
      <c r="AD160" s="16">
        <f t="shared" si="199"/>
        <v>2.9655498573892172</v>
      </c>
      <c r="AE160" s="16">
        <f t="shared" si="200"/>
        <v>6.4687670583333485</v>
      </c>
      <c r="AF160" s="15">
        <f t="shared" si="201"/>
        <v>-4.0504037456468023E-3</v>
      </c>
      <c r="AG160" s="15">
        <f t="shared" si="202"/>
        <v>2.9673830763510267E-4</v>
      </c>
      <c r="AH160" s="15">
        <f t="shared" si="203"/>
        <v>9.7937136394747881E-3</v>
      </c>
      <c r="AI160" s="1">
        <f t="shared" si="167"/>
        <v>340672.24682195648</v>
      </c>
      <c r="AJ160" s="1">
        <f t="shared" si="168"/>
        <v>125946.06336668019</v>
      </c>
      <c r="AK160" s="1">
        <f t="shared" si="169"/>
        <v>47268.725449827543</v>
      </c>
      <c r="AL160" s="14">
        <f t="shared" si="204"/>
        <v>56.808267124372684</v>
      </c>
      <c r="AM160" s="14">
        <f t="shared" si="205"/>
        <v>12.283730830398458</v>
      </c>
      <c r="AN160" s="14">
        <f t="shared" si="206"/>
        <v>4.0686491335386155</v>
      </c>
      <c r="AO160" s="11">
        <f t="shared" si="207"/>
        <v>7.2505759770714459E-3</v>
      </c>
      <c r="AP160" s="11">
        <f t="shared" si="208"/>
        <v>9.1338134168325279E-3</v>
      </c>
      <c r="AQ160" s="11">
        <f t="shared" si="209"/>
        <v>8.2855212214530977E-3</v>
      </c>
      <c r="AR160" s="1">
        <f t="shared" si="215"/>
        <v>180882.9656202312</v>
      </c>
      <c r="AS160" s="1">
        <f t="shared" si="210"/>
        <v>69331.610744196951</v>
      </c>
      <c r="AT160" s="1">
        <f t="shared" si="211"/>
        <v>25871.851944761682</v>
      </c>
      <c r="AU160" s="1">
        <f t="shared" si="170"/>
        <v>36176.593124046245</v>
      </c>
      <c r="AV160" s="1">
        <f t="shared" si="171"/>
        <v>13866.32214883939</v>
      </c>
      <c r="AW160" s="1">
        <f t="shared" si="172"/>
        <v>5174.3703889523367</v>
      </c>
      <c r="AX160" s="1">
        <f t="shared" si="232"/>
        <v>124214.97155463308</v>
      </c>
      <c r="AY160" s="1">
        <f t="shared" si="218"/>
        <v>18725.788853384471</v>
      </c>
      <c r="AZ160" s="1">
        <f t="shared" si="219"/>
        <v>4743.486037230211</v>
      </c>
      <c r="BA160" s="1">
        <f t="shared" si="233"/>
        <v>13664.796592660065</v>
      </c>
      <c r="BB160" s="1">
        <f t="shared" si="234"/>
        <v>29138.878224102376</v>
      </c>
      <c r="BC160" s="1">
        <f t="shared" si="235"/>
        <v>36933.681770472846</v>
      </c>
      <c r="BD160" s="1">
        <f t="shared" si="236"/>
        <v>636.68002715572652</v>
      </c>
      <c r="BE160" s="2">
        <f t="shared" si="242"/>
        <v>0.16431838121402917</v>
      </c>
      <c r="BF160" s="2">
        <f t="shared" si="243"/>
        <v>0.11054004131171606</v>
      </c>
      <c r="BG160" s="2">
        <f t="shared" si="244"/>
        <v>4.6334817249198731E-2</v>
      </c>
      <c r="BH160" s="2">
        <f t="shared" si="220"/>
        <v>8.6970201617368723E-2</v>
      </c>
      <c r="BI160" s="2">
        <f t="shared" si="237"/>
        <v>2.7000530404799016E-3</v>
      </c>
      <c r="BJ160" s="2">
        <f t="shared" si="221"/>
        <v>1.2219100733195894E-3</v>
      </c>
      <c r="BK160" s="2">
        <f t="shared" si="222"/>
        <v>2.1469152895166443E-4</v>
      </c>
      <c r="BL160" s="2">
        <f t="shared" si="223"/>
        <v>488.39360129392674</v>
      </c>
      <c r="BM160" s="2">
        <f t="shared" si="224"/>
        <v>84.716993567806924</v>
      </c>
      <c r="BN160" s="2">
        <f t="shared" si="225"/>
        <v>5.5544674508319787</v>
      </c>
      <c r="BO160" s="2">
        <f t="shared" si="238"/>
        <v>562.57260890569398</v>
      </c>
      <c r="BP160" s="2">
        <f t="shared" si="239"/>
        <v>49.848673907741414</v>
      </c>
      <c r="BQ160" s="2">
        <f t="shared" si="240"/>
        <v>6.3178727449773397</v>
      </c>
      <c r="BR160" s="11">
        <f t="shared" si="241"/>
        <v>3.6148251450134311E-2</v>
      </c>
      <c r="BS160" s="17">
        <f t="shared" si="216"/>
        <v>1.3059545515691183E-2</v>
      </c>
      <c r="BT160" s="17">
        <f t="shared" si="217"/>
        <v>7.9847144977671491E-3</v>
      </c>
      <c r="BU160" s="12">
        <f>(BU$3*temperature!$I270+BU$4*temperature!$I270^2+BU$5*temperature!I270^6)*(K160/K$56)^$BW$1</f>
        <v>-12.255301748036427</v>
      </c>
      <c r="BV160" s="12">
        <f>(BV$3*temperature!$I270+BV$4*temperature!$I270^2+BV$5*temperature!J270^6)*(L160/L$56)^$BW$1</f>
        <v>-10.080642786827694</v>
      </c>
      <c r="BW160" s="12">
        <f>(BW$3*temperature!$I270+BW$4*temperature!$I270^2+BW$5*temperature!K270^6)*(M160/M$56)^$BW$1</f>
        <v>-9.665362885875906</v>
      </c>
      <c r="BX160" s="12">
        <f>(BX$3*temperature!$M270+BX$4*temperature!$M270^2+BX$5*temperature!$M270^6)*(K160/K$56)^$BW$1</f>
        <v>-12.255317125490494</v>
      </c>
      <c r="BY160" s="12">
        <f>(BY$3*temperature!$M270+BY$4*temperature!$M270^2+BY$5*temperature!$M270^6)*(L160/L$56)^$BW$1</f>
        <v>-10.080653640421295</v>
      </c>
      <c r="BZ160" s="12">
        <f>(BZ$3*temperature!$M270+BZ$4*temperature!$M270^2+BZ$5*temperature!$M270^6)*(M160/M$56)^$BW$1</f>
        <v>-9.6653719592114928</v>
      </c>
      <c r="CA160" s="18">
        <f t="shared" si="226"/>
        <v>-1.5377454067433405E-5</v>
      </c>
      <c r="CB160" s="18">
        <f t="shared" si="227"/>
        <v>-1.0853593600756994E-5</v>
      </c>
      <c r="CC160" s="18">
        <f t="shared" si="228"/>
        <v>-9.0733355868621857E-6</v>
      </c>
      <c r="CD160" s="18">
        <f t="shared" si="229"/>
        <v>-3.768760617058068E-2</v>
      </c>
      <c r="CE160" s="18">
        <f t="shared" si="230"/>
        <v>-4.9218300816214228E-4</v>
      </c>
      <c r="CF160" s="18">
        <f t="shared" si="231"/>
        <v>-3.0092477537637421E-4</v>
      </c>
    </row>
    <row r="161" spans="1:84" x14ac:dyDescent="0.3">
      <c r="A161" s="2">
        <f t="shared" si="173"/>
        <v>2115</v>
      </c>
      <c r="B161" s="5">
        <f t="shared" si="174"/>
        <v>1164.9891633584143</v>
      </c>
      <c r="C161" s="5">
        <f t="shared" si="175"/>
        <v>2962.0832230573214</v>
      </c>
      <c r="D161" s="5">
        <f t="shared" si="176"/>
        <v>4363.678516751851</v>
      </c>
      <c r="E161" s="15">
        <f t="shared" si="177"/>
        <v>1.8819432684894519E-5</v>
      </c>
      <c r="F161" s="15">
        <f t="shared" si="178"/>
        <v>3.7075544335346559E-5</v>
      </c>
      <c r="G161" s="15">
        <f t="shared" si="179"/>
        <v>7.5688404904218658E-5</v>
      </c>
      <c r="H161" s="5">
        <f t="shared" si="180"/>
        <v>181744.48546504611</v>
      </c>
      <c r="I161" s="5">
        <f t="shared" si="181"/>
        <v>69934.220417473625</v>
      </c>
      <c r="J161" s="5">
        <f t="shared" si="182"/>
        <v>26083.422004016516</v>
      </c>
      <c r="K161" s="5">
        <f t="shared" si="183"/>
        <v>156005.30132067125</v>
      </c>
      <c r="L161" s="5">
        <f t="shared" si="184"/>
        <v>23609.809431785932</v>
      </c>
      <c r="M161" s="5">
        <f t="shared" si="185"/>
        <v>5977.3931337709955</v>
      </c>
      <c r="N161" s="15">
        <f t="shared" si="186"/>
        <v>4.7439490950953456E-3</v>
      </c>
      <c r="O161" s="15">
        <f t="shared" si="187"/>
        <v>8.6543052104841589E-3</v>
      </c>
      <c r="P161" s="15">
        <f t="shared" si="188"/>
        <v>8.1013139882719631E-3</v>
      </c>
      <c r="Q161" s="5">
        <f t="shared" si="189"/>
        <v>8231.8908036537905</v>
      </c>
      <c r="R161" s="5">
        <f t="shared" si="190"/>
        <v>11575.202125316264</v>
      </c>
      <c r="S161" s="5">
        <f t="shared" si="191"/>
        <v>6131.987869577014</v>
      </c>
      <c r="T161" s="5">
        <f t="shared" si="192"/>
        <v>45.293758336546524</v>
      </c>
      <c r="U161" s="5">
        <f t="shared" si="193"/>
        <v>165.51556671709329</v>
      </c>
      <c r="V161" s="5">
        <f t="shared" si="194"/>
        <v>235.09138749634789</v>
      </c>
      <c r="W161" s="15">
        <f t="shared" si="195"/>
        <v>-1.0734613539272964E-2</v>
      </c>
      <c r="X161" s="15">
        <f t="shared" si="196"/>
        <v>-1.217998157191269E-2</v>
      </c>
      <c r="Y161" s="15">
        <f t="shared" si="197"/>
        <v>-9.7425357312937999E-3</v>
      </c>
      <c r="Z161" s="5">
        <f t="shared" si="212"/>
        <v>10461.888110143282</v>
      </c>
      <c r="AA161" s="5">
        <f t="shared" si="213"/>
        <v>30651.575123889092</v>
      </c>
      <c r="AB161" s="5">
        <f t="shared" si="214"/>
        <v>38261.871971223947</v>
      </c>
      <c r="AC161" s="16">
        <f t="shared" si="198"/>
        <v>1.5116317548968898</v>
      </c>
      <c r="AD161" s="16">
        <f t="shared" si="199"/>
        <v>2.9664298496351065</v>
      </c>
      <c r="AE161" s="16">
        <f t="shared" si="200"/>
        <v>6.5321203105031334</v>
      </c>
      <c r="AF161" s="15">
        <f t="shared" si="201"/>
        <v>-4.0504037456468023E-3</v>
      </c>
      <c r="AG161" s="15">
        <f t="shared" si="202"/>
        <v>2.9673830763510267E-4</v>
      </c>
      <c r="AH161" s="15">
        <f t="shared" si="203"/>
        <v>9.7937136394747881E-3</v>
      </c>
      <c r="AI161" s="1">
        <f t="shared" si="167"/>
        <v>342781.61526380706</v>
      </c>
      <c r="AJ161" s="1">
        <f t="shared" si="168"/>
        <v>127217.77917885156</v>
      </c>
      <c r="AK161" s="1">
        <f t="shared" si="169"/>
        <v>47716.223293797128</v>
      </c>
      <c r="AL161" s="14">
        <f t="shared" si="204"/>
        <v>57.216040854714606</v>
      </c>
      <c r="AM161" s="14">
        <f t="shared" si="205"/>
        <v>12.394806162811236</v>
      </c>
      <c r="AN161" s="14">
        <f t="shared" si="206"/>
        <v>4.1020229034898099</v>
      </c>
      <c r="AO161" s="11">
        <f t="shared" si="207"/>
        <v>7.1780702173007312E-3</v>
      </c>
      <c r="AP161" s="11">
        <f t="shared" si="208"/>
        <v>9.0424752826642023E-3</v>
      </c>
      <c r="AQ161" s="11">
        <f t="shared" si="209"/>
        <v>8.2026660092385673E-3</v>
      </c>
      <c r="AR161" s="1">
        <f t="shared" si="215"/>
        <v>181744.48546504611</v>
      </c>
      <c r="AS161" s="1">
        <f t="shared" si="210"/>
        <v>69934.220417473625</v>
      </c>
      <c r="AT161" s="1">
        <f t="shared" si="211"/>
        <v>26083.422004016516</v>
      </c>
      <c r="AU161" s="1">
        <f t="shared" si="170"/>
        <v>36348.897093009226</v>
      </c>
      <c r="AV161" s="1">
        <f t="shared" si="171"/>
        <v>13986.844083494725</v>
      </c>
      <c r="AW161" s="1">
        <f t="shared" si="172"/>
        <v>5216.684400803304</v>
      </c>
      <c r="AX161" s="1">
        <f t="shared" si="232"/>
        <v>124804.24105653698</v>
      </c>
      <c r="AY161" s="1">
        <f t="shared" si="218"/>
        <v>18887.847545428747</v>
      </c>
      <c r="AZ161" s="1">
        <f t="shared" si="219"/>
        <v>4781.9145070167961</v>
      </c>
      <c r="BA161" s="1">
        <f t="shared" si="233"/>
        <v>13670.567337907785</v>
      </c>
      <c r="BB161" s="1">
        <f t="shared" si="234"/>
        <v>29165.483046437155</v>
      </c>
      <c r="BC161" s="1">
        <f t="shared" si="235"/>
        <v>36971.686323539871</v>
      </c>
      <c r="BD161" s="1">
        <f t="shared" si="236"/>
        <v>606.89713554802984</v>
      </c>
      <c r="BE161" s="2">
        <f t="shared" si="242"/>
        <v>0.16431838121402917</v>
      </c>
      <c r="BF161" s="2">
        <f t="shared" si="243"/>
        <v>0.11054004131171606</v>
      </c>
      <c r="BG161" s="2">
        <f t="shared" si="244"/>
        <v>4.6334817249198731E-2</v>
      </c>
      <c r="BH161" s="2">
        <f t="shared" si="220"/>
        <v>8.6678862228076609E-2</v>
      </c>
      <c r="BI161" s="2">
        <f t="shared" si="237"/>
        <v>2.7000530404799016E-3</v>
      </c>
      <c r="BJ161" s="2">
        <f t="shared" si="221"/>
        <v>1.2219100733195894E-3</v>
      </c>
      <c r="BK161" s="2">
        <f t="shared" si="222"/>
        <v>2.1469152895166443E-4</v>
      </c>
      <c r="BL161" s="2">
        <f t="shared" si="223"/>
        <v>490.71975057035303</v>
      </c>
      <c r="BM161" s="2">
        <f t="shared" si="224"/>
        <v>85.45332839786353</v>
      </c>
      <c r="BN161" s="2">
        <f t="shared" si="225"/>
        <v>5.5998897503337934</v>
      </c>
      <c r="BO161" s="2">
        <f t="shared" si="238"/>
        <v>570.90955918824147</v>
      </c>
      <c r="BP161" s="2">
        <f t="shared" si="239"/>
        <v>50.441333489744245</v>
      </c>
      <c r="BQ161" s="2">
        <f t="shared" si="240"/>
        <v>6.3173625832984763</v>
      </c>
      <c r="BR161" s="11">
        <f t="shared" si="241"/>
        <v>3.6014732759666018E-2</v>
      </c>
      <c r="BS161" s="17">
        <f t="shared" si="216"/>
        <v>1.2603935293442597E-2</v>
      </c>
      <c r="BT161" s="17">
        <f t="shared" si="217"/>
        <v>7.6044899978734747E-3</v>
      </c>
      <c r="BU161" s="12">
        <f>(BU$3*temperature!$I271+BU$4*temperature!$I271^2+BU$5*temperature!I271^6)*(K161/K$56)^$BW$1</f>
        <v>-12.577307950759611</v>
      </c>
      <c r="BV161" s="12">
        <f>(BV$3*temperature!$I271+BV$4*temperature!$I271^2+BV$5*temperature!J271^6)*(L161/L$56)^$BW$1</f>
        <v>-10.296132295324126</v>
      </c>
      <c r="BW161" s="12">
        <f>(BW$3*temperature!$I271+BW$4*temperature!$I271^2+BW$5*temperature!K271^6)*(M161/M$56)^$BW$1</f>
        <v>-9.8441128204964983</v>
      </c>
      <c r="BX161" s="12">
        <f>(BX$3*temperature!$M271+BX$4*temperature!$M271^2+BX$5*temperature!$M271^6)*(K161/K$56)^$BW$1</f>
        <v>-12.577323359470723</v>
      </c>
      <c r="BY161" s="12">
        <f>(BY$3*temperature!$M271+BY$4*temperature!$M271^2+BY$5*temperature!$M271^6)*(L161/L$56)^$BW$1</f>
        <v>-10.296143152114446</v>
      </c>
      <c r="BZ161" s="12">
        <f>(BZ$3*temperature!$M271+BZ$4*temperature!$M271^2+BZ$5*temperature!$M271^6)*(M161/M$56)^$BW$1</f>
        <v>-9.8441218905570373</v>
      </c>
      <c r="CA161" s="18">
        <f t="shared" si="226"/>
        <v>-1.5408711112385731E-5</v>
      </c>
      <c r="CB161" s="18">
        <f t="shared" si="227"/>
        <v>-1.0856790320090681E-5</v>
      </c>
      <c r="CC161" s="18">
        <f t="shared" si="228"/>
        <v>-9.0700605390736655E-6</v>
      </c>
      <c r="CD161" s="18">
        <f t="shared" si="229"/>
        <v>-3.7962876567142347E-2</v>
      </c>
      <c r="CE161" s="18">
        <f t="shared" si="230"/>
        <v>-4.7848163980521033E-4</v>
      </c>
      <c r="CF161" s="18">
        <f t="shared" si="231"/>
        <v>-2.8868831514533929E-4</v>
      </c>
    </row>
    <row r="162" spans="1:84" x14ac:dyDescent="0.3">
      <c r="A162" s="2">
        <f t="shared" si="173"/>
        <v>2116</v>
      </c>
      <c r="B162" s="5">
        <f t="shared" si="174"/>
        <v>1165.009991571796</v>
      </c>
      <c r="C162" s="5">
        <f t="shared" si="175"/>
        <v>2962.1875528627902</v>
      </c>
      <c r="D162" s="5">
        <f t="shared" si="176"/>
        <v>4363.9922826249767</v>
      </c>
      <c r="E162" s="15">
        <f t="shared" si="177"/>
        <v>1.7878461050649794E-5</v>
      </c>
      <c r="F162" s="15">
        <f t="shared" si="178"/>
        <v>3.5221767118579231E-5</v>
      </c>
      <c r="G162" s="15">
        <f t="shared" si="179"/>
        <v>7.1903984659007724E-5</v>
      </c>
      <c r="H162" s="5">
        <f t="shared" si="180"/>
        <v>182584.64414129523</v>
      </c>
      <c r="I162" s="5">
        <f t="shared" si="181"/>
        <v>70532.377765085141</v>
      </c>
      <c r="J162" s="5">
        <f t="shared" si="182"/>
        <v>26293.478139221719</v>
      </c>
      <c r="K162" s="5">
        <f t="shared" si="183"/>
        <v>156723.67229654192</v>
      </c>
      <c r="L162" s="5">
        <f t="shared" si="184"/>
        <v>23810.908832197172</v>
      </c>
      <c r="M162" s="5">
        <f t="shared" si="185"/>
        <v>6025.0973045731371</v>
      </c>
      <c r="N162" s="15">
        <f t="shared" si="186"/>
        <v>4.604785669392486E-3</v>
      </c>
      <c r="O162" s="15">
        <f t="shared" si="187"/>
        <v>8.517620652223501E-3</v>
      </c>
      <c r="P162" s="15">
        <f t="shared" si="188"/>
        <v>7.9807651487104891E-3</v>
      </c>
      <c r="Q162" s="5">
        <f t="shared" si="189"/>
        <v>8181.1700868424696</v>
      </c>
      <c r="R162" s="5">
        <f t="shared" si="190"/>
        <v>11532.014857927183</v>
      </c>
      <c r="S162" s="5">
        <f t="shared" si="191"/>
        <v>6121.1480372490214</v>
      </c>
      <c r="T162" s="5">
        <f t="shared" si="192"/>
        <v>44.807547345062474</v>
      </c>
      <c r="U162" s="5">
        <f t="shared" si="193"/>
        <v>163.4995901646144</v>
      </c>
      <c r="V162" s="5">
        <f t="shared" si="194"/>
        <v>232.80100125354528</v>
      </c>
      <c r="W162" s="15">
        <f t="shared" si="195"/>
        <v>-1.0734613539272964E-2</v>
      </c>
      <c r="X162" s="15">
        <f t="shared" si="196"/>
        <v>-1.217998157191269E-2</v>
      </c>
      <c r="Y162" s="15">
        <f t="shared" si="197"/>
        <v>-9.7425357312937999E-3</v>
      </c>
      <c r="Z162" s="5">
        <f t="shared" si="212"/>
        <v>10356.757728416571</v>
      </c>
      <c r="AA162" s="5">
        <f t="shared" si="213"/>
        <v>30550.471733009428</v>
      </c>
      <c r="AB162" s="5">
        <f t="shared" si="214"/>
        <v>38573.056392477054</v>
      </c>
      <c r="AC162" s="16">
        <f t="shared" si="198"/>
        <v>1.5055090359748169</v>
      </c>
      <c r="AD162" s="16">
        <f t="shared" si="199"/>
        <v>2.9673101030084053</v>
      </c>
      <c r="AE162" s="16">
        <f t="shared" si="200"/>
        <v>6.5960940262827981</v>
      </c>
      <c r="AF162" s="15">
        <f t="shared" si="201"/>
        <v>-4.0504037456468023E-3</v>
      </c>
      <c r="AG162" s="15">
        <f t="shared" si="202"/>
        <v>2.9673830763510267E-4</v>
      </c>
      <c r="AH162" s="15">
        <f t="shared" si="203"/>
        <v>9.7937136394747881E-3</v>
      </c>
      <c r="AI162" s="1">
        <f t="shared" si="167"/>
        <v>344852.35083043558</v>
      </c>
      <c r="AJ162" s="1">
        <f t="shared" si="168"/>
        <v>128482.84534446114</v>
      </c>
      <c r="AK162" s="1">
        <f t="shared" si="169"/>
        <v>48161.285365220727</v>
      </c>
      <c r="AL162" s="14">
        <f t="shared" si="204"/>
        <v>57.622634605937584</v>
      </c>
      <c r="AM162" s="14">
        <f t="shared" si="205"/>
        <v>12.505765093888263</v>
      </c>
      <c r="AN162" s="14">
        <f t="shared" si="206"/>
        <v>4.1353339520909884</v>
      </c>
      <c r="AO162" s="11">
        <f t="shared" si="207"/>
        <v>7.1062895151277235E-3</v>
      </c>
      <c r="AP162" s="11">
        <f t="shared" si="208"/>
        <v>8.9520505298375606E-3</v>
      </c>
      <c r="AQ162" s="11">
        <f t="shared" si="209"/>
        <v>8.1206393491461814E-3</v>
      </c>
      <c r="AR162" s="1">
        <f t="shared" si="215"/>
        <v>182584.64414129523</v>
      </c>
      <c r="AS162" s="1">
        <f t="shared" si="210"/>
        <v>70532.377765085141</v>
      </c>
      <c r="AT162" s="1">
        <f t="shared" si="211"/>
        <v>26293.478139221719</v>
      </c>
      <c r="AU162" s="1">
        <f t="shared" si="170"/>
        <v>36516.92882825905</v>
      </c>
      <c r="AV162" s="1">
        <f t="shared" si="171"/>
        <v>14106.47555301703</v>
      </c>
      <c r="AW162" s="1">
        <f t="shared" si="172"/>
        <v>5258.695627844344</v>
      </c>
      <c r="AX162" s="1">
        <f t="shared" si="232"/>
        <v>125378.93783723352</v>
      </c>
      <c r="AY162" s="1">
        <f t="shared" si="218"/>
        <v>19048.727065757739</v>
      </c>
      <c r="AZ162" s="1">
        <f t="shared" si="219"/>
        <v>4820.0778436585097</v>
      </c>
      <c r="BA162" s="1">
        <f t="shared" si="233"/>
        <v>13676.164054248458</v>
      </c>
      <c r="BB162" s="1">
        <f t="shared" si="234"/>
        <v>29191.634249308441</v>
      </c>
      <c r="BC162" s="1">
        <f t="shared" si="235"/>
        <v>37009.034490621001</v>
      </c>
      <c r="BD162" s="1">
        <f t="shared" si="236"/>
        <v>578.49769147155985</v>
      </c>
      <c r="BE162" s="2">
        <f t="shared" si="242"/>
        <v>0.16431838121402917</v>
      </c>
      <c r="BF162" s="2">
        <f t="shared" si="243"/>
        <v>0.11054004131171606</v>
      </c>
      <c r="BG162" s="2">
        <f t="shared" si="244"/>
        <v>4.6334817249198731E-2</v>
      </c>
      <c r="BH162" s="2">
        <f t="shared" si="220"/>
        <v>8.6387857277313213E-2</v>
      </c>
      <c r="BI162" s="2">
        <f t="shared" si="237"/>
        <v>2.7000530404799016E-3</v>
      </c>
      <c r="BJ162" s="2">
        <f t="shared" si="221"/>
        <v>1.2219100733195894E-3</v>
      </c>
      <c r="BK162" s="2">
        <f t="shared" si="222"/>
        <v>2.1469152895166443E-4</v>
      </c>
      <c r="BL162" s="2">
        <f t="shared" si="223"/>
        <v>492.98822355864502</v>
      </c>
      <c r="BM162" s="2">
        <f t="shared" si="224"/>
        <v>86.184222886340166</v>
      </c>
      <c r="BN162" s="2">
        <f t="shared" si="225"/>
        <v>5.6449870231666752</v>
      </c>
      <c r="BO162" s="2">
        <f t="shared" si="238"/>
        <v>579.37076344884565</v>
      </c>
      <c r="BP162" s="2">
        <f t="shared" si="239"/>
        <v>51.041123162375818</v>
      </c>
      <c r="BQ162" s="2">
        <f t="shared" si="240"/>
        <v>6.3168626931219656</v>
      </c>
      <c r="BR162" s="11">
        <f t="shared" si="241"/>
        <v>3.5882475672732034E-2</v>
      </c>
      <c r="BS162" s="17">
        <f t="shared" si="216"/>
        <v>1.2165787700594842E-2</v>
      </c>
      <c r="BT162" s="17">
        <f t="shared" si="217"/>
        <v>7.2423714265461665E-3</v>
      </c>
      <c r="BU162" s="12">
        <f>(BU$3*temperature!$I272+BU$4*temperature!$I272^2+BU$5*temperature!I272^6)*(K162/K$56)^$BW$1</f>
        <v>-12.901363625372847</v>
      </c>
      <c r="BV162" s="12">
        <f>(BV$3*temperature!$I272+BV$4*temperature!$I272^2+BV$5*temperature!J272^6)*(L162/L$56)^$BW$1</f>
        <v>-10.512500800495236</v>
      </c>
      <c r="BW162" s="12">
        <f>(BW$3*temperature!$I272+BW$4*temperature!$I272^2+BW$5*temperature!K272^6)*(M162/M$56)^$BW$1</f>
        <v>-10.023498197730957</v>
      </c>
      <c r="BX162" s="12">
        <f>(BX$3*temperature!$M272+BX$4*temperature!$M272^2+BX$5*temperature!$M272^6)*(K162/K$56)^$BW$1</f>
        <v>-12.901379063490568</v>
      </c>
      <c r="BY162" s="12">
        <f>(BY$3*temperature!$M272+BY$4*temperature!$M272^2+BY$5*temperature!$M272^6)*(L162/L$56)^$BW$1</f>
        <v>-10.512511659339435</v>
      </c>
      <c r="BZ162" s="12">
        <f>(BZ$3*temperature!$M272+BZ$4*temperature!$M272^2+BZ$5*temperature!$M272^6)*(M162/M$56)^$BW$1</f>
        <v>-10.023507263697967</v>
      </c>
      <c r="CA162" s="18">
        <f t="shared" si="226"/>
        <v>-1.5438117721089384E-5</v>
      </c>
      <c r="CB162" s="18">
        <f t="shared" si="227"/>
        <v>-1.0858844198935458E-5</v>
      </c>
      <c r="CC162" s="18">
        <f t="shared" si="228"/>
        <v>-9.0659670100023959E-6</v>
      </c>
      <c r="CD162" s="18">
        <f t="shared" si="229"/>
        <v>-3.8230391368364508E-2</v>
      </c>
      <c r="CE162" s="18">
        <f t="shared" si="230"/>
        <v>-4.6510282509817615E-4</v>
      </c>
      <c r="CF162" s="18">
        <f t="shared" si="231"/>
        <v>-2.7687869407192031E-4</v>
      </c>
    </row>
    <row r="163" spans="1:84" x14ac:dyDescent="0.3">
      <c r="A163" s="2">
        <f t="shared" si="173"/>
        <v>2117</v>
      </c>
      <c r="B163" s="5">
        <f t="shared" si="174"/>
        <v>1165.0297787282659</v>
      </c>
      <c r="C163" s="5">
        <f t="shared" si="175"/>
        <v>2962.2866696689312</v>
      </c>
      <c r="D163" s="5">
        <f t="shared" si="176"/>
        <v>4364.2903816374119</v>
      </c>
      <c r="E163" s="15">
        <f t="shared" si="177"/>
        <v>1.6984537998117304E-5</v>
      </c>
      <c r="F163" s="15">
        <f t="shared" si="178"/>
        <v>3.3460678762650268E-5</v>
      </c>
      <c r="G163" s="15">
        <f t="shared" si="179"/>
        <v>6.8308785426057333E-5</v>
      </c>
      <c r="H163" s="5">
        <f t="shared" si="180"/>
        <v>183403.32870196976</v>
      </c>
      <c r="I163" s="5">
        <f t="shared" si="181"/>
        <v>71125.99524131068</v>
      </c>
      <c r="J163" s="5">
        <f t="shared" si="182"/>
        <v>26501.998433377285</v>
      </c>
      <c r="K163" s="5">
        <f t="shared" si="183"/>
        <v>157423.72602884955</v>
      </c>
      <c r="L163" s="5">
        <f t="shared" si="184"/>
        <v>24010.503767098209</v>
      </c>
      <c r="M163" s="5">
        <f t="shared" si="185"/>
        <v>6072.4645053141849</v>
      </c>
      <c r="N163" s="15">
        <f t="shared" si="186"/>
        <v>4.4668027621446171E-3</v>
      </c>
      <c r="O163" s="15">
        <f t="shared" si="187"/>
        <v>8.3824996478565339E-3</v>
      </c>
      <c r="P163" s="15">
        <f t="shared" si="188"/>
        <v>7.8616490898986147E-3</v>
      </c>
      <c r="Q163" s="5">
        <f t="shared" si="189"/>
        <v>8129.6378543920537</v>
      </c>
      <c r="R163" s="5">
        <f t="shared" si="190"/>
        <v>11487.429200649131</v>
      </c>
      <c r="S163" s="5">
        <f t="shared" si="191"/>
        <v>6109.5833279848557</v>
      </c>
      <c r="T163" s="5">
        <f t="shared" si="192"/>
        <v>44.326555640670556</v>
      </c>
      <c r="U163" s="5">
        <f t="shared" si="193"/>
        <v>161.50816816939411</v>
      </c>
      <c r="V163" s="5">
        <f t="shared" si="194"/>
        <v>230.53292918055163</v>
      </c>
      <c r="W163" s="15">
        <f t="shared" si="195"/>
        <v>-1.0734613539272964E-2</v>
      </c>
      <c r="X163" s="15">
        <f t="shared" si="196"/>
        <v>-1.217998157191269E-2</v>
      </c>
      <c r="Y163" s="15">
        <f t="shared" si="197"/>
        <v>-9.7425357312937999E-3</v>
      </c>
      <c r="Z163" s="5">
        <f t="shared" si="212"/>
        <v>10251.254082657138</v>
      </c>
      <c r="AA163" s="5">
        <f t="shared" si="213"/>
        <v>30445.519097868721</v>
      </c>
      <c r="AB163" s="5">
        <f t="shared" si="214"/>
        <v>38881.97446307588</v>
      </c>
      <c r="AC163" s="16">
        <f t="shared" si="198"/>
        <v>1.4994111165363995</v>
      </c>
      <c r="AD163" s="16">
        <f t="shared" si="199"/>
        <v>2.9681906175866004</v>
      </c>
      <c r="AE163" s="16">
        <f t="shared" si="200"/>
        <v>6.6606942823152622</v>
      </c>
      <c r="AF163" s="15">
        <f t="shared" si="201"/>
        <v>-4.0504037456468023E-3</v>
      </c>
      <c r="AG163" s="15">
        <f t="shared" si="202"/>
        <v>2.9673830763510267E-4</v>
      </c>
      <c r="AH163" s="15">
        <f t="shared" si="203"/>
        <v>9.7937136394747881E-3</v>
      </c>
      <c r="AI163" s="1">
        <f t="shared" si="167"/>
        <v>346884.04457565106</v>
      </c>
      <c r="AJ163" s="1">
        <f t="shared" si="168"/>
        <v>129741.03636303206</v>
      </c>
      <c r="AK163" s="1">
        <f t="shared" si="169"/>
        <v>48603.852456543005</v>
      </c>
      <c r="AL163" s="14">
        <f t="shared" si="204"/>
        <v>58.02802289883045</v>
      </c>
      <c r="AM163" s="14">
        <f t="shared" si="205"/>
        <v>12.616597812512683</v>
      </c>
      <c r="AN163" s="14">
        <f t="shared" si="206"/>
        <v>4.1685796921480671</v>
      </c>
      <c r="AO163" s="11">
        <f t="shared" si="207"/>
        <v>7.0352266199764464E-3</v>
      </c>
      <c r="AP163" s="11">
        <f t="shared" si="208"/>
        <v>8.8625300245391853E-3</v>
      </c>
      <c r="AQ163" s="11">
        <f t="shared" si="209"/>
        <v>8.0394329556547194E-3</v>
      </c>
      <c r="AR163" s="1">
        <f t="shared" si="215"/>
        <v>183403.32870196976</v>
      </c>
      <c r="AS163" s="1">
        <f t="shared" si="210"/>
        <v>71125.99524131068</v>
      </c>
      <c r="AT163" s="1">
        <f t="shared" si="211"/>
        <v>26501.998433377285</v>
      </c>
      <c r="AU163" s="1">
        <f t="shared" si="170"/>
        <v>36680.665740393953</v>
      </c>
      <c r="AV163" s="1">
        <f t="shared" si="171"/>
        <v>14225.199048262137</v>
      </c>
      <c r="AW163" s="1">
        <f t="shared" si="172"/>
        <v>5300.3996866754569</v>
      </c>
      <c r="AX163" s="1">
        <f t="shared" si="232"/>
        <v>125938.98082307966</v>
      </c>
      <c r="AY163" s="1">
        <f t="shared" si="218"/>
        <v>19208.40301367857</v>
      </c>
      <c r="AZ163" s="1">
        <f t="shared" si="219"/>
        <v>4857.9716042513483</v>
      </c>
      <c r="BA163" s="1">
        <f t="shared" si="233"/>
        <v>13681.588707777426</v>
      </c>
      <c r="BB163" s="1">
        <f t="shared" si="234"/>
        <v>29217.338891678188</v>
      </c>
      <c r="BC163" s="1">
        <f t="shared" si="235"/>
        <v>37045.738886409614</v>
      </c>
      <c r="BD163" s="1">
        <f t="shared" si="236"/>
        <v>551.41806501142207</v>
      </c>
      <c r="BE163" s="2">
        <f t="shared" si="242"/>
        <v>0.16431838121402917</v>
      </c>
      <c r="BF163" s="2">
        <f t="shared" si="243"/>
        <v>0.11054004131171606</v>
      </c>
      <c r="BG163" s="2">
        <f t="shared" si="244"/>
        <v>4.6334817249198731E-2</v>
      </c>
      <c r="BH163" s="2">
        <f t="shared" si="220"/>
        <v>8.6097203072741282E-2</v>
      </c>
      <c r="BI163" s="2">
        <f t="shared" si="237"/>
        <v>2.7000530404799016E-3</v>
      </c>
      <c r="BJ163" s="2">
        <f t="shared" si="221"/>
        <v>1.2219100733195894E-3</v>
      </c>
      <c r="BK163" s="2">
        <f t="shared" si="222"/>
        <v>2.1469152895166443E-4</v>
      </c>
      <c r="BL163" s="2">
        <f t="shared" si="223"/>
        <v>495.19871529588823</v>
      </c>
      <c r="BM163" s="2">
        <f t="shared" si="224"/>
        <v>86.909570060238707</v>
      </c>
      <c r="BN163" s="2">
        <f t="shared" si="225"/>
        <v>5.6897545639363845</v>
      </c>
      <c r="BO163" s="2">
        <f t="shared" si="238"/>
        <v>587.95807495507381</v>
      </c>
      <c r="BP163" s="2">
        <f t="shared" si="239"/>
        <v>51.648128757717821</v>
      </c>
      <c r="BQ163" s="2">
        <f t="shared" si="240"/>
        <v>6.3163729265612281</v>
      </c>
      <c r="BR163" s="11">
        <f t="shared" si="241"/>
        <v>3.5751471541119989E-2</v>
      </c>
      <c r="BS163" s="17">
        <f t="shared" si="216"/>
        <v>1.1744370607963057E-2</v>
      </c>
      <c r="BT163" s="17">
        <f t="shared" si="217"/>
        <v>6.8974965967106344E-3</v>
      </c>
      <c r="BU163" s="12">
        <f>(BU$3*temperature!$I273+BU$4*temperature!$I273^2+BU$5*temperature!I273^6)*(K163/K$56)^$BW$1</f>
        <v>-13.227420094278534</v>
      </c>
      <c r="BV163" s="12">
        <f>(BV$3*temperature!$I273+BV$4*temperature!$I273^2+BV$5*temperature!J273^6)*(L163/L$56)^$BW$1</f>
        <v>-10.729711620507322</v>
      </c>
      <c r="BW163" s="12">
        <f>(BW$3*temperature!$I273+BW$4*temperature!$I273^2+BW$5*temperature!K273^6)*(M163/M$56)^$BW$1</f>
        <v>-10.203488953499631</v>
      </c>
      <c r="BX163" s="12">
        <f>(BX$3*temperature!$M273+BX$4*temperature!$M273^2+BX$5*temperature!$M273^6)*(K163/K$56)^$BW$1</f>
        <v>-13.227435560015923</v>
      </c>
      <c r="BY163" s="12">
        <f>(BY$3*temperature!$M273+BY$4*temperature!$M273^2+BY$5*temperature!$M273^6)*(L163/L$56)^$BW$1</f>
        <v>-10.729722480305961</v>
      </c>
      <c r="BZ163" s="12">
        <f>(BZ$3*temperature!$M273+BZ$4*temperature!$M273^2+BZ$5*temperature!$M273^6)*(M163/M$56)^$BW$1</f>
        <v>-10.20349801458738</v>
      </c>
      <c r="CA163" s="18">
        <f t="shared" si="226"/>
        <v>-1.5465737389419587E-5</v>
      </c>
      <c r="CB163" s="18">
        <f t="shared" si="227"/>
        <v>-1.0859798639017981E-5</v>
      </c>
      <c r="CC163" s="18">
        <f t="shared" si="228"/>
        <v>-9.0610877485630681E-6</v>
      </c>
      <c r="CD163" s="18">
        <f t="shared" si="229"/>
        <v>-3.8490186376875617E-2</v>
      </c>
      <c r="CE163" s="18">
        <f t="shared" si="230"/>
        <v>-4.5204301357959807E-4</v>
      </c>
      <c r="CF163" s="18">
        <f t="shared" si="231"/>
        <v>-2.6548592954125759E-4</v>
      </c>
    </row>
    <row r="164" spans="1:84" x14ac:dyDescent="0.3">
      <c r="A164" s="2">
        <f t="shared" si="173"/>
        <v>2118</v>
      </c>
      <c r="B164" s="5">
        <f t="shared" si="174"/>
        <v>1165.0485768461842</v>
      </c>
      <c r="C164" s="5">
        <f t="shared" si="175"/>
        <v>2962.3808337854553</v>
      </c>
      <c r="D164" s="5">
        <f t="shared" si="176"/>
        <v>4364.5735950438666</v>
      </c>
      <c r="E164" s="15">
        <f t="shared" si="177"/>
        <v>1.6135311098211439E-5</v>
      </c>
      <c r="F164" s="15">
        <f t="shared" si="178"/>
        <v>3.1787644824517755E-5</v>
      </c>
      <c r="G164" s="15">
        <f t="shared" si="179"/>
        <v>6.4893346154754468E-5</v>
      </c>
      <c r="H164" s="5">
        <f t="shared" si="180"/>
        <v>184200.43474991963</v>
      </c>
      <c r="I164" s="5">
        <f t="shared" si="181"/>
        <v>71714.988045898732</v>
      </c>
      <c r="J164" s="5">
        <f t="shared" si="182"/>
        <v>26708.961761447201</v>
      </c>
      <c r="K164" s="5">
        <f t="shared" si="183"/>
        <v>158105.36866072559</v>
      </c>
      <c r="L164" s="5">
        <f t="shared" si="184"/>
        <v>24208.5646882404</v>
      </c>
      <c r="M164" s="5">
        <f t="shared" si="185"/>
        <v>6119.489379621461</v>
      </c>
      <c r="N164" s="15">
        <f t="shared" si="186"/>
        <v>4.3299866485890792E-3</v>
      </c>
      <c r="O164" s="15">
        <f t="shared" si="187"/>
        <v>8.2489281800739445E-3</v>
      </c>
      <c r="P164" s="15">
        <f t="shared" si="188"/>
        <v>7.7439521080977514E-3</v>
      </c>
      <c r="Q164" s="5">
        <f t="shared" si="189"/>
        <v>8077.3230136661141</v>
      </c>
      <c r="R164" s="5">
        <f t="shared" si="190"/>
        <v>11441.481026689537</v>
      </c>
      <c r="S164" s="5">
        <f t="shared" si="191"/>
        <v>6097.3075218387548</v>
      </c>
      <c r="T164" s="5">
        <f t="shared" si="192"/>
        <v>43.850727196340877</v>
      </c>
      <c r="U164" s="5">
        <f t="shared" si="193"/>
        <v>159.54100165737751</v>
      </c>
      <c r="V164" s="5">
        <f t="shared" si="194"/>
        <v>228.28695388077028</v>
      </c>
      <c r="W164" s="15">
        <f t="shared" si="195"/>
        <v>-1.0734613539272964E-2</v>
      </c>
      <c r="X164" s="15">
        <f t="shared" si="196"/>
        <v>-1.217998157191269E-2</v>
      </c>
      <c r="Y164" s="15">
        <f t="shared" si="197"/>
        <v>-9.7425357312937999E-3</v>
      </c>
      <c r="Z164" s="5">
        <f t="shared" si="212"/>
        <v>10145.422456007102</v>
      </c>
      <c r="AA164" s="5">
        <f t="shared" si="213"/>
        <v>30336.808519641178</v>
      </c>
      <c r="AB164" s="5">
        <f t="shared" si="214"/>
        <v>39188.594073223067</v>
      </c>
      <c r="AC164" s="16">
        <f t="shared" si="198"/>
        <v>1.493337896133716</v>
      </c>
      <c r="AD164" s="16">
        <f t="shared" si="199"/>
        <v>2.9690713934472015</v>
      </c>
      <c r="AE164" s="16">
        <f t="shared" si="200"/>
        <v>6.7259272147563447</v>
      </c>
      <c r="AF164" s="15">
        <f t="shared" si="201"/>
        <v>-4.0504037456468023E-3</v>
      </c>
      <c r="AG164" s="15">
        <f t="shared" si="202"/>
        <v>2.9673830763510267E-4</v>
      </c>
      <c r="AH164" s="15">
        <f t="shared" si="203"/>
        <v>9.7937136394747881E-3</v>
      </c>
      <c r="AI164" s="1">
        <f t="shared" si="167"/>
        <v>348876.30585847993</v>
      </c>
      <c r="AJ164" s="1">
        <f t="shared" si="168"/>
        <v>130992.13177499099</v>
      </c>
      <c r="AK164" s="1">
        <f t="shared" si="169"/>
        <v>49043.866897564163</v>
      </c>
      <c r="AL164" s="14">
        <f t="shared" si="204"/>
        <v>58.432180787318877</v>
      </c>
      <c r="AM164" s="14">
        <f t="shared" si="205"/>
        <v>12.727294639664404</v>
      </c>
      <c r="AN164" s="14">
        <f t="shared" si="206"/>
        <v>4.2017575789338419</v>
      </c>
      <c r="AO164" s="11">
        <f t="shared" si="207"/>
        <v>6.9648743537766818E-3</v>
      </c>
      <c r="AP164" s="11">
        <f t="shared" si="208"/>
        <v>8.7739047242937941E-3</v>
      </c>
      <c r="AQ164" s="11">
        <f t="shared" si="209"/>
        <v>7.9590386260981714E-3</v>
      </c>
      <c r="AR164" s="1">
        <f t="shared" si="215"/>
        <v>184200.43474991963</v>
      </c>
      <c r="AS164" s="1">
        <f t="shared" si="210"/>
        <v>71714.988045898732</v>
      </c>
      <c r="AT164" s="1">
        <f t="shared" si="211"/>
        <v>26708.961761447201</v>
      </c>
      <c r="AU164" s="1">
        <f t="shared" si="170"/>
        <v>36840.086949983925</v>
      </c>
      <c r="AV164" s="1">
        <f t="shared" si="171"/>
        <v>14342.997609179747</v>
      </c>
      <c r="AW164" s="1">
        <f t="shared" si="172"/>
        <v>5341.7923522894407</v>
      </c>
      <c r="AX164" s="1">
        <f t="shared" si="232"/>
        <v>126484.29492858045</v>
      </c>
      <c r="AY164" s="1">
        <f t="shared" si="218"/>
        <v>19366.851750592323</v>
      </c>
      <c r="AZ164" s="1">
        <f t="shared" si="219"/>
        <v>4895.5915036971692</v>
      </c>
      <c r="BA164" s="1">
        <f t="shared" si="233"/>
        <v>13686.843219052922</v>
      </c>
      <c r="BB164" s="1">
        <f t="shared" si="234"/>
        <v>29242.603872331711</v>
      </c>
      <c r="BC164" s="1">
        <f t="shared" si="235"/>
        <v>37081.811759880577</v>
      </c>
      <c r="BD164" s="1">
        <f t="shared" si="236"/>
        <v>525.5975101191766</v>
      </c>
      <c r="BE164" s="2">
        <f t="shared" si="242"/>
        <v>0.16431838121402917</v>
      </c>
      <c r="BF164" s="2">
        <f t="shared" si="243"/>
        <v>0.11054004131171606</v>
      </c>
      <c r="BG164" s="2">
        <f t="shared" si="244"/>
        <v>4.6334817249198731E-2</v>
      </c>
      <c r="BH164" s="2">
        <f t="shared" si="220"/>
        <v>8.5806916172546571E-2</v>
      </c>
      <c r="BI164" s="2">
        <f t="shared" si="237"/>
        <v>2.7000530404799016E-3</v>
      </c>
      <c r="BJ164" s="2">
        <f t="shared" si="221"/>
        <v>1.2219100733195894E-3</v>
      </c>
      <c r="BK164" s="2">
        <f t="shared" si="222"/>
        <v>2.1469152895166443E-4</v>
      </c>
      <c r="BL164" s="2">
        <f t="shared" si="223"/>
        <v>497.35094390424024</v>
      </c>
      <c r="BM164" s="2">
        <f t="shared" si="224"/>
        <v>87.629266301277596</v>
      </c>
      <c r="BN164" s="2">
        <f t="shared" si="225"/>
        <v>5.7341878372766404</v>
      </c>
      <c r="BO164" s="2">
        <f t="shared" si="238"/>
        <v>596.67337438680659</v>
      </c>
      <c r="BP164" s="2">
        <f t="shared" si="239"/>
        <v>52.262437138899372</v>
      </c>
      <c r="BQ164" s="2">
        <f t="shared" si="240"/>
        <v>6.3158931388053769</v>
      </c>
      <c r="BR164" s="11">
        <f t="shared" si="241"/>
        <v>3.5621711312885801E-2</v>
      </c>
      <c r="BS164" s="17">
        <f t="shared" si="216"/>
        <v>1.1338985201235892E-2</v>
      </c>
      <c r="BT164" s="17">
        <f t="shared" si="217"/>
        <v>6.5690443778196519E-3</v>
      </c>
      <c r="BU164" s="12">
        <f>(BU$3*temperature!$I274+BU$4*temperature!$I274^2+BU$5*temperature!I274^6)*(K164/K$56)^$BW$1</f>
        <v>-13.555429204439877</v>
      </c>
      <c r="BV164" s="12">
        <f>(BV$3*temperature!$I274+BV$4*temperature!$I274^2+BV$5*temperature!J274^6)*(L164/L$56)^$BW$1</f>
        <v>-10.947728493456463</v>
      </c>
      <c r="BW164" s="12">
        <f>(BW$3*temperature!$I274+BW$4*temperature!$I274^2+BW$5*temperature!K274^6)*(M164/M$56)^$BW$1</f>
        <v>-10.38405536553014</v>
      </c>
      <c r="BX164" s="12">
        <f>(BX$3*temperature!$M274+BX$4*temperature!$M274^2+BX$5*temperature!$M274^6)*(K164/K$56)^$BW$1</f>
        <v>-13.555444696072261</v>
      </c>
      <c r="BY164" s="12">
        <f>(BY$3*temperature!$M274+BY$4*temperature!$M274^2+BY$5*temperature!$M274^6)*(L164/L$56)^$BW$1</f>
        <v>-10.947739353152457</v>
      </c>
      <c r="BZ164" s="12">
        <f>(BZ$3*temperature!$M274+BZ$4*temperature!$M274^2+BZ$5*temperature!$M274^6)*(M164/M$56)^$BW$1</f>
        <v>-10.384064420984851</v>
      </c>
      <c r="CA164" s="18">
        <f t="shared" si="226"/>
        <v>-1.5491632384012632E-5</v>
      </c>
      <c r="CB164" s="18">
        <f t="shared" si="227"/>
        <v>-1.0859695994014373E-5</v>
      </c>
      <c r="CC164" s="18">
        <f t="shared" si="228"/>
        <v>-9.0554547114152228E-6</v>
      </c>
      <c r="CD164" s="18">
        <f t="shared" si="229"/>
        <v>-3.874230182133602E-2</v>
      </c>
      <c r="CE164" s="18">
        <f t="shared" si="230"/>
        <v>-4.3929838701394348E-4</v>
      </c>
      <c r="CF164" s="18">
        <f t="shared" si="231"/>
        <v>-2.5449989996323945E-4</v>
      </c>
    </row>
    <row r="165" spans="1:84" x14ac:dyDescent="0.3">
      <c r="A165" s="2">
        <f t="shared" si="173"/>
        <v>2119</v>
      </c>
      <c r="B165" s="5">
        <f t="shared" si="174"/>
        <v>1165.0664353463546</v>
      </c>
      <c r="C165" s="5">
        <f t="shared" si="175"/>
        <v>2962.4702925397455</v>
      </c>
      <c r="D165" s="5">
        <f t="shared" si="176"/>
        <v>4364.8426652397311</v>
      </c>
      <c r="E165" s="15">
        <f t="shared" si="177"/>
        <v>1.5328545543300865E-5</v>
      </c>
      <c r="F165" s="15">
        <f t="shared" si="178"/>
        <v>3.0198262583291866E-5</v>
      </c>
      <c r="G165" s="15">
        <f t="shared" si="179"/>
        <v>6.1648678847016743E-5</v>
      </c>
      <c r="H165" s="5">
        <f t="shared" si="180"/>
        <v>184975.86629212261</v>
      </c>
      <c r="I165" s="5">
        <f t="shared" si="181"/>
        <v>72299.274116532295</v>
      </c>
      <c r="J165" s="5">
        <f t="shared" si="182"/>
        <v>26914.347785488029</v>
      </c>
      <c r="K165" s="5">
        <f t="shared" si="183"/>
        <v>158768.51369178135</v>
      </c>
      <c r="L165" s="5">
        <f t="shared" si="184"/>
        <v>24405.062997121109</v>
      </c>
      <c r="M165" s="5">
        <f t="shared" si="185"/>
        <v>6166.166766977798</v>
      </c>
      <c r="N165" s="15">
        <f t="shared" si="186"/>
        <v>4.1943232963757016E-3</v>
      </c>
      <c r="O165" s="15">
        <f t="shared" si="187"/>
        <v>8.1168921582599474E-3</v>
      </c>
      <c r="P165" s="15">
        <f t="shared" si="188"/>
        <v>7.6276604894156552E-3</v>
      </c>
      <c r="Q165" s="5">
        <f t="shared" si="189"/>
        <v>8024.2542980906555</v>
      </c>
      <c r="R165" s="5">
        <f t="shared" si="190"/>
        <v>11394.206195125371</v>
      </c>
      <c r="S165" s="5">
        <f t="shared" si="191"/>
        <v>6084.3344374567796</v>
      </c>
      <c r="T165" s="5">
        <f t="shared" si="192"/>
        <v>43.380006586472071</v>
      </c>
      <c r="U165" s="5">
        <f t="shared" si="193"/>
        <v>157.59779519722616</v>
      </c>
      <c r="V165" s="5">
        <f t="shared" si="194"/>
        <v>226.06286007559865</v>
      </c>
      <c r="W165" s="15">
        <f t="shared" si="195"/>
        <v>-1.0734613539272964E-2</v>
      </c>
      <c r="X165" s="15">
        <f t="shared" si="196"/>
        <v>-1.217998157191269E-2</v>
      </c>
      <c r="Y165" s="15">
        <f t="shared" si="197"/>
        <v>-9.7425357312937999E-3</v>
      </c>
      <c r="Z165" s="5">
        <f t="shared" si="212"/>
        <v>10039.307267201957</v>
      </c>
      <c r="AA165" s="5">
        <f t="shared" si="213"/>
        <v>30224.431446065933</v>
      </c>
      <c r="AB165" s="5">
        <f t="shared" si="214"/>
        <v>39492.884289857655</v>
      </c>
      <c r="AC165" s="16">
        <f t="shared" si="198"/>
        <v>1.4872892747256998</v>
      </c>
      <c r="AD165" s="16">
        <f t="shared" si="199"/>
        <v>2.9699524306677407</v>
      </c>
      <c r="AE165" s="16">
        <f t="shared" si="200"/>
        <v>6.7917990198576188</v>
      </c>
      <c r="AF165" s="15">
        <f t="shared" si="201"/>
        <v>-4.0504037456468023E-3</v>
      </c>
      <c r="AG165" s="15">
        <f t="shared" si="202"/>
        <v>2.9673830763510267E-4</v>
      </c>
      <c r="AH165" s="15">
        <f t="shared" si="203"/>
        <v>9.7937136394747881E-3</v>
      </c>
      <c r="AI165" s="1">
        <f t="shared" si="167"/>
        <v>350828.76222261583</v>
      </c>
      <c r="AJ165" s="1">
        <f t="shared" si="168"/>
        <v>132235.91620667165</v>
      </c>
      <c r="AK165" s="1">
        <f t="shared" si="169"/>
        <v>49481.27256009719</v>
      </c>
      <c r="AL165" s="14">
        <f t="shared" si="204"/>
        <v>58.835083856745705</v>
      </c>
      <c r="AM165" s="14">
        <f t="shared" si="205"/>
        <v>12.837846029525171</v>
      </c>
      <c r="AN165" s="14">
        <f t="shared" si="206"/>
        <v>4.234865110293395</v>
      </c>
      <c r="AO165" s="11">
        <f t="shared" si="207"/>
        <v>6.8952256102389146E-3</v>
      </c>
      <c r="AP165" s="11">
        <f t="shared" si="208"/>
        <v>8.6861656770508555E-3</v>
      </c>
      <c r="AQ165" s="11">
        <f t="shared" si="209"/>
        <v>7.879448239837189E-3</v>
      </c>
      <c r="AR165" s="1">
        <f t="shared" si="215"/>
        <v>184975.86629212261</v>
      </c>
      <c r="AS165" s="1">
        <f t="shared" si="210"/>
        <v>72299.274116532295</v>
      </c>
      <c r="AT165" s="1">
        <f t="shared" si="211"/>
        <v>26914.347785488029</v>
      </c>
      <c r="AU165" s="1">
        <f t="shared" si="170"/>
        <v>36995.173258424526</v>
      </c>
      <c r="AV165" s="1">
        <f t="shared" si="171"/>
        <v>14459.854823306459</v>
      </c>
      <c r="AW165" s="1">
        <f t="shared" si="172"/>
        <v>5382.869557097606</v>
      </c>
      <c r="AX165" s="1">
        <f t="shared" si="232"/>
        <v>127014.81095342507</v>
      </c>
      <c r="AY165" s="1">
        <f t="shared" si="218"/>
        <v>19524.05039769689</v>
      </c>
      <c r="AZ165" s="1">
        <f t="shared" si="219"/>
        <v>4932.9334135822392</v>
      </c>
      <c r="BA165" s="1">
        <f t="shared" si="233"/>
        <v>13691.92946418324</v>
      </c>
      <c r="BB165" s="1">
        <f t="shared" si="234"/>
        <v>29267.435935332469</v>
      </c>
      <c r="BC165" s="1">
        <f t="shared" si="235"/>
        <v>37117.265008637674</v>
      </c>
      <c r="BD165" s="1">
        <f t="shared" si="236"/>
        <v>500.97803693087815</v>
      </c>
      <c r="BE165" s="2">
        <f t="shared" si="242"/>
        <v>0.16431838121402917</v>
      </c>
      <c r="BF165" s="2">
        <f t="shared" si="243"/>
        <v>0.11054004131171606</v>
      </c>
      <c r="BG165" s="2">
        <f t="shared" si="244"/>
        <v>4.6334817249198731E-2</v>
      </c>
      <c r="BH165" s="2">
        <f t="shared" si="220"/>
        <v>8.5517013367969991E-2</v>
      </c>
      <c r="BI165" s="2">
        <f t="shared" si="237"/>
        <v>2.7000530404799016E-3</v>
      </c>
      <c r="BJ165" s="2">
        <f t="shared" si="221"/>
        <v>1.2219100733195894E-3</v>
      </c>
      <c r="BK165" s="2">
        <f t="shared" si="222"/>
        <v>2.1469152895166443E-4</v>
      </c>
      <c r="BL165" s="2">
        <f t="shared" si="223"/>
        <v>499.44465019744939</v>
      </c>
      <c r="BM165" s="2">
        <f t="shared" si="224"/>
        <v>88.343211336685073</v>
      </c>
      <c r="BN165" s="2">
        <f t="shared" si="225"/>
        <v>5.7782824768032688</v>
      </c>
      <c r="BO165" s="2">
        <f t="shared" si="238"/>
        <v>605.51857023209982</v>
      </c>
      <c r="BP165" s="2">
        <f t="shared" si="239"/>
        <v>52.884136212188785</v>
      </c>
      <c r="BQ165" s="2">
        <f t="shared" si="240"/>
        <v>6.3154231879803753</v>
      </c>
      <c r="BR165" s="11">
        <f t="shared" si="241"/>
        <v>3.5493185548465672E-2</v>
      </c>
      <c r="BS165" s="17">
        <f t="shared" si="216"/>
        <v>1.094896435384804E-2</v>
      </c>
      <c r="BT165" s="17">
        <f t="shared" si="217"/>
        <v>6.2562327407806205E-3</v>
      </c>
      <c r="BU165" s="12">
        <f>(BU$3*temperature!$I275+BU$4*temperature!$I275^2+BU$5*temperature!I275^6)*(K165/K$56)^$BW$1</f>
        <v>-13.885343357275755</v>
      </c>
      <c r="BV165" s="12">
        <f>(BV$3*temperature!$I275+BV$4*temperature!$I275^2+BV$5*temperature!J275^6)*(L165/L$56)^$BW$1</f>
        <v>-11.166515593121868</v>
      </c>
      <c r="BW165" s="12">
        <f>(BW$3*temperature!$I275+BW$4*temperature!$I275^2+BW$5*temperature!K275^6)*(M165/M$56)^$BW$1</f>
        <v>-10.56516806611414</v>
      </c>
      <c r="BX165" s="12">
        <f>(BX$3*temperature!$M275+BX$4*temperature!$M275^2+BX$5*temperature!$M275^6)*(K165/K$56)^$BW$1</f>
        <v>-13.885358873139527</v>
      </c>
      <c r="BY165" s="12">
        <f>(BY$3*temperature!$M275+BY$4*temperature!$M275^2+BY$5*temperature!$M275^6)*(L165/L$56)^$BW$1</f>
        <v>-11.166526451699513</v>
      </c>
      <c r="BZ165" s="12">
        <f>(BZ$3*temperature!$M275+BZ$4*temperature!$M275^2+BZ$5*temperature!$M275^6)*(M165/M$56)^$BW$1</f>
        <v>-10.565177115213217</v>
      </c>
      <c r="CA165" s="18">
        <f t="shared" si="226"/>
        <v>-1.5515863772463945E-5</v>
      </c>
      <c r="CB165" s="18">
        <f t="shared" si="227"/>
        <v>-1.0858577644157208E-5</v>
      </c>
      <c r="CC165" s="18">
        <f t="shared" si="228"/>
        <v>-9.0490990771741053E-6</v>
      </c>
      <c r="CD165" s="18">
        <f t="shared" si="229"/>
        <v>-3.8986782239010538E-2</v>
      </c>
      <c r="CE165" s="18">
        <f t="shared" si="230"/>
        <v>-4.2686488900616225E-4</v>
      </c>
      <c r="CF165" s="18">
        <f t="shared" si="231"/>
        <v>-2.4391038350138211E-4</v>
      </c>
    </row>
    <row r="166" spans="1:84" x14ac:dyDescent="0.3">
      <c r="A166" s="2">
        <f t="shared" si="173"/>
        <v>2120</v>
      </c>
      <c r="B166" s="5">
        <f t="shared" si="174"/>
        <v>1165.0834011815741</v>
      </c>
      <c r="C166" s="5">
        <f t="shared" si="175"/>
        <v>2962.5552809227452</v>
      </c>
      <c r="D166" s="5">
        <f t="shared" si="176"/>
        <v>4365.0982976842333</v>
      </c>
      <c r="E166" s="15">
        <f t="shared" si="177"/>
        <v>1.4562118266135821E-5</v>
      </c>
      <c r="F166" s="15">
        <f t="shared" si="178"/>
        <v>2.868834945412727E-5</v>
      </c>
      <c r="G166" s="15">
        <f t="shared" si="179"/>
        <v>5.8566244904665905E-5</v>
      </c>
      <c r="H166" s="5">
        <f t="shared" si="180"/>
        <v>185729.53558875585</v>
      </c>
      <c r="I166" s="5">
        <f t="shared" si="181"/>
        <v>72878.774118910413</v>
      </c>
      <c r="J166" s="5">
        <f t="shared" si="182"/>
        <v>27118.136949208754</v>
      </c>
      <c r="K166" s="5">
        <f t="shared" si="183"/>
        <v>159413.08184495417</v>
      </c>
      <c r="L166" s="5">
        <f t="shared" si="184"/>
        <v>24599.971041286666</v>
      </c>
      <c r="M166" s="5">
        <f t="shared" si="185"/>
        <v>6212.4917011824073</v>
      </c>
      <c r="N166" s="15">
        <f t="shared" si="186"/>
        <v>4.0597983705012997E-3</v>
      </c>
      <c r="O166" s="15">
        <f t="shared" si="187"/>
        <v>7.9863774245756414E-3</v>
      </c>
      <c r="P166" s="15">
        <f t="shared" si="188"/>
        <v>7.5127605131759534E-3</v>
      </c>
      <c r="Q166" s="5">
        <f t="shared" si="189"/>
        <v>7970.4602489346671</v>
      </c>
      <c r="R166" s="5">
        <f t="shared" si="190"/>
        <v>11345.640523918364</v>
      </c>
      <c r="S166" s="5">
        <f t="shared" si="191"/>
        <v>6070.6779225527043</v>
      </c>
      <c r="T166" s="5">
        <f t="shared" si="192"/>
        <v>42.914338980435176</v>
      </c>
      <c r="U166" s="5">
        <f t="shared" si="193"/>
        <v>155.67825695594988</v>
      </c>
      <c r="V166" s="5">
        <f t="shared" si="194"/>
        <v>223.86043458379365</v>
      </c>
      <c r="W166" s="15">
        <f t="shared" si="195"/>
        <v>-1.0734613539272964E-2</v>
      </c>
      <c r="X166" s="15">
        <f t="shared" si="196"/>
        <v>-1.217998157191269E-2</v>
      </c>
      <c r="Y166" s="15">
        <f t="shared" si="197"/>
        <v>-9.7425357312937999E-3</v>
      </c>
      <c r="Z166" s="5">
        <f t="shared" si="212"/>
        <v>9932.9520575505703</v>
      </c>
      <c r="AA166" s="5">
        <f t="shared" si="213"/>
        <v>30108.479398061641</v>
      </c>
      <c r="AB166" s="5">
        <f t="shared" si="214"/>
        <v>39794.815349192591</v>
      </c>
      <c r="AC166" s="16">
        <f t="shared" si="198"/>
        <v>1.4812651526764906</v>
      </c>
      <c r="AD166" s="16">
        <f t="shared" si="199"/>
        <v>2.9708337293257738</v>
      </c>
      <c r="AE166" s="16">
        <f t="shared" si="200"/>
        <v>6.8583159545549695</v>
      </c>
      <c r="AF166" s="15">
        <f t="shared" si="201"/>
        <v>-4.0504037456468023E-3</v>
      </c>
      <c r="AG166" s="15">
        <f t="shared" si="202"/>
        <v>2.9673830763510267E-4</v>
      </c>
      <c r="AH166" s="15">
        <f t="shared" si="203"/>
        <v>9.7937136394747881E-3</v>
      </c>
      <c r="AI166" s="1">
        <f t="shared" si="167"/>
        <v>352741.05925877875</v>
      </c>
      <c r="AJ166" s="1">
        <f t="shared" si="168"/>
        <v>133472.17940931095</v>
      </c>
      <c r="AK166" s="1">
        <f t="shared" si="169"/>
        <v>49916.014861185075</v>
      </c>
      <c r="AL166" s="14">
        <f t="shared" si="204"/>
        <v>59.236708221965394</v>
      </c>
      <c r="AM166" s="14">
        <f t="shared" si="205"/>
        <v>12.948242570498605</v>
      </c>
      <c r="AN166" s="14">
        <f t="shared" si="206"/>
        <v>4.267899826728252</v>
      </c>
      <c r="AO166" s="11">
        <f t="shared" si="207"/>
        <v>6.8262733541365255E-3</v>
      </c>
      <c r="AP166" s="11">
        <f t="shared" si="208"/>
        <v>8.5993040202803472E-3</v>
      </c>
      <c r="AQ166" s="11">
        <f t="shared" si="209"/>
        <v>7.8006537574388168E-3</v>
      </c>
      <c r="AR166" s="1">
        <f t="shared" si="215"/>
        <v>185729.53558875585</v>
      </c>
      <c r="AS166" s="1">
        <f t="shared" si="210"/>
        <v>72878.774118910413</v>
      </c>
      <c r="AT166" s="1">
        <f t="shared" si="211"/>
        <v>27118.136949208754</v>
      </c>
      <c r="AU166" s="1">
        <f t="shared" si="170"/>
        <v>37145.907117751172</v>
      </c>
      <c r="AV166" s="1">
        <f t="shared" si="171"/>
        <v>14575.754823782083</v>
      </c>
      <c r="AW166" s="1">
        <f t="shared" si="172"/>
        <v>5423.6273898417512</v>
      </c>
      <c r="AX166" s="1">
        <f t="shared" si="232"/>
        <v>127530.46547596334</v>
      </c>
      <c r="AY166" s="1">
        <f t="shared" si="218"/>
        <v>19679.976833029334</v>
      </c>
      <c r="AZ166" s="1">
        <f t="shared" si="219"/>
        <v>4969.9933609459258</v>
      </c>
      <c r="BA166" s="1">
        <f t="shared" si="233"/>
        <v>13696.849275850074</v>
      </c>
      <c r="BB166" s="1">
        <f t="shared" si="234"/>
        <v>29291.84167523103</v>
      </c>
      <c r="BC166" s="1">
        <f t="shared" si="235"/>
        <v>37152.110192620421</v>
      </c>
      <c r="BD166" s="1">
        <f t="shared" si="236"/>
        <v>477.50428951201377</v>
      </c>
      <c r="BE166" s="2">
        <f t="shared" si="242"/>
        <v>0.16431838121402917</v>
      </c>
      <c r="BF166" s="2">
        <f t="shared" si="243"/>
        <v>0.11054004131171606</v>
      </c>
      <c r="BG166" s="2">
        <f t="shared" si="244"/>
        <v>4.6334817249198731E-2</v>
      </c>
      <c r="BH166" s="2">
        <f t="shared" si="220"/>
        <v>8.5227511666153402E-2</v>
      </c>
      <c r="BI166" s="2">
        <f t="shared" si="237"/>
        <v>2.7000530404799016E-3</v>
      </c>
      <c r="BJ166" s="2">
        <f t="shared" si="221"/>
        <v>1.2219100733195894E-3</v>
      </c>
      <c r="BK166" s="2">
        <f t="shared" si="222"/>
        <v>2.1469152895166443E-4</v>
      </c>
      <c r="BL166" s="2">
        <f t="shared" si="223"/>
        <v>501.47959727334035</v>
      </c>
      <c r="BM166" s="2">
        <f t="shared" si="224"/>
        <v>89.051308227079616</v>
      </c>
      <c r="BN166" s="2">
        <f t="shared" si="225"/>
        <v>5.8220342839462527</v>
      </c>
      <c r="BO166" s="2">
        <f t="shared" si="238"/>
        <v>614.49559918853765</v>
      </c>
      <c r="BP166" s="2">
        <f t="shared" si="239"/>
        <v>53.513314939247451</v>
      </c>
      <c r="BQ166" s="2">
        <f t="shared" si="240"/>
        <v>6.3149629350187455</v>
      </c>
      <c r="BR166" s="11">
        <f t="shared" si="241"/>
        <v>3.5365884436195455E-2</v>
      </c>
      <c r="BS166" s="17">
        <f t="shared" si="216"/>
        <v>1.0573671084130548E-2</v>
      </c>
      <c r="BT166" s="17">
        <f t="shared" si="217"/>
        <v>5.9583168959815433E-3</v>
      </c>
      <c r="BU166" s="12">
        <f>(BU$3*temperature!$I276+BU$4*temperature!$I276^2+BU$5*temperature!I276^6)*(K166/K$56)^$BW$1</f>
        <v>-14.217115537181435</v>
      </c>
      <c r="BV166" s="12">
        <f>(BV$3*temperature!$I276+BV$4*temperature!$I276^2+BV$5*temperature!J276^6)*(L166/L$56)^$BW$1</f>
        <v>-11.386037543710458</v>
      </c>
      <c r="BW166" s="12">
        <f>(BW$3*temperature!$I276+BW$4*temperature!$I276^2+BW$5*temperature!K276^6)*(M166/M$56)^$BW$1</f>
        <v>-10.746798054055875</v>
      </c>
      <c r="BX166" s="12">
        <f>(BX$3*temperature!$M276+BX$4*temperature!$M276^2+BX$5*temperature!$M276^6)*(K166/K$56)^$BW$1</f>
        <v>-14.217131075672766</v>
      </c>
      <c r="BY166" s="12">
        <f>(BY$3*temperature!$M276+BY$4*temperature!$M276^2+BY$5*temperature!$M276^6)*(L166/L$56)^$BW$1</f>
        <v>-11.386048400194392</v>
      </c>
      <c r="BZ166" s="12">
        <f>(BZ$3*temperature!$M276+BZ$4*temperature!$M276^2+BZ$5*temperature!$M276^6)*(M166/M$56)^$BW$1</f>
        <v>-10.746807096107091</v>
      </c>
      <c r="CA166" s="18">
        <f t="shared" si="226"/>
        <v>-1.5538491330957527E-5</v>
      </c>
      <c r="CB166" s="18">
        <f t="shared" si="227"/>
        <v>-1.0856483934063021E-5</v>
      </c>
      <c r="CC166" s="18">
        <f t="shared" si="228"/>
        <v>-9.0420512162125988E-6</v>
      </c>
      <c r="CD166" s="18">
        <f t="shared" si="229"/>
        <v>-3.922367602187822E-2</v>
      </c>
      <c r="CE166" s="18">
        <f t="shared" si="230"/>
        <v>-4.1473824896583845E-4</v>
      </c>
      <c r="CF166" s="18">
        <f t="shared" si="231"/>
        <v>-2.3370709156366314E-4</v>
      </c>
    </row>
    <row r="167" spans="1:84" x14ac:dyDescent="0.3">
      <c r="A167" s="2">
        <f t="shared" si="173"/>
        <v>2121</v>
      </c>
      <c r="B167" s="5">
        <f t="shared" si="174"/>
        <v>1165.0995189597381</v>
      </c>
      <c r="C167" s="5">
        <f t="shared" si="175"/>
        <v>2962.6360222028625</v>
      </c>
      <c r="D167" s="5">
        <f t="shared" si="176"/>
        <v>4365.3411627293717</v>
      </c>
      <c r="E167" s="15">
        <f t="shared" si="177"/>
        <v>1.3834012352829029E-5</v>
      </c>
      <c r="F167" s="15">
        <f t="shared" si="178"/>
        <v>2.7253931981420906E-5</v>
      </c>
      <c r="G167" s="15">
        <f t="shared" si="179"/>
        <v>5.5637932659432604E-5</v>
      </c>
      <c r="H167" s="5">
        <f t="shared" si="180"/>
        <v>186461.36299742226</v>
      </c>
      <c r="I167" s="5">
        <f t="shared" si="181"/>
        <v>73453.411434535999</v>
      </c>
      <c r="J167" s="5">
        <f t="shared" si="182"/>
        <v>27320.310471986362</v>
      </c>
      <c r="K167" s="5">
        <f t="shared" si="183"/>
        <v>160039.00092921223</v>
      </c>
      <c r="L167" s="5">
        <f t="shared" si="184"/>
        <v>24793.262109842253</v>
      </c>
      <c r="M167" s="5">
        <f t="shared" si="185"/>
        <v>6258.4594086810621</v>
      </c>
      <c r="N167" s="15">
        <f t="shared" si="186"/>
        <v>3.9263972380061407E-3</v>
      </c>
      <c r="O167" s="15">
        <f t="shared" si="187"/>
        <v>7.8573697599555459E-3</v>
      </c>
      <c r="P167" s="15">
        <f t="shared" si="188"/>
        <v>7.3992384553054347E-3</v>
      </c>
      <c r="Q167" s="5">
        <f t="shared" si="189"/>
        <v>7915.9691978363599</v>
      </c>
      <c r="R167" s="5">
        <f t="shared" si="190"/>
        <v>11295.819763777918</v>
      </c>
      <c r="S167" s="5">
        <f t="shared" si="191"/>
        <v>6056.3518446085982</v>
      </c>
      <c r="T167" s="5">
        <f t="shared" si="192"/>
        <v>42.453670136186844</v>
      </c>
      <c r="U167" s="5">
        <f t="shared" si="193"/>
        <v>153.78209865507893</v>
      </c>
      <c r="V167" s="5">
        <f t="shared" si="194"/>
        <v>221.67946630103808</v>
      </c>
      <c r="W167" s="15">
        <f t="shared" si="195"/>
        <v>-1.0734613539272964E-2</v>
      </c>
      <c r="X167" s="15">
        <f t="shared" si="196"/>
        <v>-1.217998157191269E-2</v>
      </c>
      <c r="Y167" s="15">
        <f t="shared" si="197"/>
        <v>-9.7425357312937999E-3</v>
      </c>
      <c r="Z167" s="5">
        <f t="shared" si="212"/>
        <v>9826.3994793043385</v>
      </c>
      <c r="AA167" s="5">
        <f t="shared" si="213"/>
        <v>29989.043898426811</v>
      </c>
      <c r="AB167" s="5">
        <f t="shared" si="214"/>
        <v>40094.358648413523</v>
      </c>
      <c r="AC167" s="16">
        <f t="shared" si="198"/>
        <v>1.4752654307537936</v>
      </c>
      <c r="AD167" s="16">
        <f t="shared" si="199"/>
        <v>2.9717152894988792</v>
      </c>
      <c r="AE167" s="16">
        <f t="shared" si="200"/>
        <v>6.9254843370629224</v>
      </c>
      <c r="AF167" s="15">
        <f t="shared" si="201"/>
        <v>-4.0504037456468023E-3</v>
      </c>
      <c r="AG167" s="15">
        <f t="shared" si="202"/>
        <v>2.9673830763510267E-4</v>
      </c>
      <c r="AH167" s="15">
        <f t="shared" si="203"/>
        <v>9.7937136394747881E-3</v>
      </c>
      <c r="AI167" s="1">
        <f t="shared" si="167"/>
        <v>354612.86045065208</v>
      </c>
      <c r="AJ167" s="1">
        <f t="shared" si="168"/>
        <v>134700.71629216193</v>
      </c>
      <c r="AK167" s="1">
        <f t="shared" si="169"/>
        <v>50348.040764908321</v>
      </c>
      <c r="AL167" s="14">
        <f t="shared" si="204"/>
        <v>59.637030525258531</v>
      </c>
      <c r="AM167" s="14">
        <f t="shared" si="205"/>
        <v>13.058474986146738</v>
      </c>
      <c r="AN167" s="14">
        <f t="shared" si="206"/>
        <v>4.3008593114597948</v>
      </c>
      <c r="AO167" s="11">
        <f t="shared" si="207"/>
        <v>6.7580106205951604E-3</v>
      </c>
      <c r="AP167" s="11">
        <f t="shared" si="208"/>
        <v>8.5133109800775431E-3</v>
      </c>
      <c r="AQ167" s="11">
        <f t="shared" si="209"/>
        <v>7.7226472198644288E-3</v>
      </c>
      <c r="AR167" s="1">
        <f t="shared" si="215"/>
        <v>186461.36299742226</v>
      </c>
      <c r="AS167" s="1">
        <f t="shared" si="210"/>
        <v>73453.411434535999</v>
      </c>
      <c r="AT167" s="1">
        <f t="shared" si="211"/>
        <v>27320.310471986362</v>
      </c>
      <c r="AU167" s="1">
        <f t="shared" si="170"/>
        <v>37292.272599484451</v>
      </c>
      <c r="AV167" s="1">
        <f t="shared" si="171"/>
        <v>14690.6822869072</v>
      </c>
      <c r="AW167" s="1">
        <f t="shared" si="172"/>
        <v>5464.0620943972726</v>
      </c>
      <c r="AX167" s="1">
        <f t="shared" si="232"/>
        <v>128031.20074336979</v>
      </c>
      <c r="AY167" s="1">
        <f t="shared" si="218"/>
        <v>19834.609687873803</v>
      </c>
      <c r="AZ167" s="1">
        <f t="shared" si="219"/>
        <v>5006.7675269448491</v>
      </c>
      <c r="BA167" s="1">
        <f t="shared" si="233"/>
        <v>13701.604444270995</v>
      </c>
      <c r="BB167" s="1">
        <f t="shared" si="234"/>
        <v>29315.827542039529</v>
      </c>
      <c r="BC167" s="1">
        <f t="shared" si="235"/>
        <v>37186.358547198572</v>
      </c>
      <c r="BD167" s="1">
        <f t="shared" si="236"/>
        <v>455.12342881673504</v>
      </c>
      <c r="BE167" s="2">
        <f t="shared" si="242"/>
        <v>0.16431838121402917</v>
      </c>
      <c r="BF167" s="2">
        <f t="shared" si="243"/>
        <v>0.11054004131171606</v>
      </c>
      <c r="BG167" s="2">
        <f t="shared" si="244"/>
        <v>4.6334817249198731E-2</v>
      </c>
      <c r="BH167" s="2">
        <f t="shared" si="220"/>
        <v>8.4938428273292677E-2</v>
      </c>
      <c r="BI167" s="2">
        <f t="shared" si="237"/>
        <v>2.7000530404799016E-3</v>
      </c>
      <c r="BJ167" s="2">
        <f t="shared" si="221"/>
        <v>1.2219100733195894E-3</v>
      </c>
      <c r="BK167" s="2">
        <f t="shared" si="222"/>
        <v>2.1469152895166443E-4</v>
      </c>
      <c r="BL167" s="2">
        <f t="shared" si="223"/>
        <v>503.45557009321658</v>
      </c>
      <c r="BM167" s="2">
        <f t="shared" si="224"/>
        <v>89.75346335154785</v>
      </c>
      <c r="BN167" s="2">
        <f t="shared" si="225"/>
        <v>5.8654392266649209</v>
      </c>
      <c r="BO167" s="2">
        <f t="shared" si="238"/>
        <v>623.60642657013159</v>
      </c>
      <c r="BP167" s="2">
        <f t="shared" si="239"/>
        <v>54.150063349542322</v>
      </c>
      <c r="BQ167" s="2">
        <f t="shared" si="240"/>
        <v>6.3145122435370222</v>
      </c>
      <c r="BR167" s="11">
        <f t="shared" si="241"/>
        <v>3.5239797807232048E-2</v>
      </c>
      <c r="BS167" s="17">
        <f t="shared" si="216"/>
        <v>1.021249709216409E-2</v>
      </c>
      <c r="BT167" s="17">
        <f t="shared" si="217"/>
        <v>5.6745875199824217E-3</v>
      </c>
      <c r="BU167" s="12">
        <f>(BU$3*temperature!$I277+BU$4*temperature!$I277^2+BU$5*temperature!I277^6)*(K167/K$56)^$BW$1</f>
        <v>-14.550699338705449</v>
      </c>
      <c r="BV167" s="12">
        <f>(BV$3*temperature!$I277+BV$4*temperature!$I277^2+BV$5*temperature!J277^6)*(L167/L$56)^$BW$1</f>
        <v>-11.606259433615641</v>
      </c>
      <c r="BW167" s="12">
        <f>(BW$3*temperature!$I277+BW$4*temperature!$I277^2+BW$5*temperature!K277^6)*(M167/M$56)^$BW$1</f>
        <v>-10.928916705829817</v>
      </c>
      <c r="BX167" s="12">
        <f>(BX$3*temperature!$M277+BX$4*temperature!$M277^2+BX$5*temperature!$M277^6)*(K167/K$56)^$BW$1</f>
        <v>-14.550714898279075</v>
      </c>
      <c r="BY167" s="12">
        <f>(BY$3*temperature!$M277+BY$4*temperature!$M277^2+BY$5*temperature!$M277^6)*(L167/L$56)^$BW$1</f>
        <v>-11.606270287069858</v>
      </c>
      <c r="BZ167" s="12">
        <f>(BZ$3*temperature!$M277+BZ$4*temperature!$M277^2+BZ$5*temperature!$M277^6)*(M167/M$56)^$BW$1</f>
        <v>-10.928925740170557</v>
      </c>
      <c r="CA167" s="18">
        <f t="shared" si="226"/>
        <v>-1.5559573625978373E-5</v>
      </c>
      <c r="CB167" s="18">
        <f t="shared" si="227"/>
        <v>-1.0853454217141234E-5</v>
      </c>
      <c r="CC167" s="18">
        <f t="shared" si="228"/>
        <v>-9.034340740399216E-6</v>
      </c>
      <c r="CD167" s="18">
        <f t="shared" si="229"/>
        <v>-3.9453035379936677E-2</v>
      </c>
      <c r="CE167" s="18">
        <f t="shared" si="230"/>
        <v>-4.0291400909465026E-4</v>
      </c>
      <c r="CF167" s="18">
        <f t="shared" si="231"/>
        <v>-2.2387970219241361E-4</v>
      </c>
    </row>
    <row r="168" spans="1:84" x14ac:dyDescent="0.3">
      <c r="A168" s="2">
        <f t="shared" si="173"/>
        <v>2122</v>
      </c>
      <c r="B168" s="5">
        <f t="shared" si="174"/>
        <v>1165.1148310608187</v>
      </c>
      <c r="C168" s="5">
        <f t="shared" si="175"/>
        <v>2962.7127285094657</v>
      </c>
      <c r="D168" s="5">
        <f t="shared" si="176"/>
        <v>4365.5718973591365</v>
      </c>
      <c r="E168" s="15">
        <f t="shared" si="177"/>
        <v>1.3142311735187577E-5</v>
      </c>
      <c r="F168" s="15">
        <f t="shared" si="178"/>
        <v>2.5891235382349859E-5</v>
      </c>
      <c r="G168" s="15">
        <f t="shared" si="179"/>
        <v>5.2856036026460972E-5</v>
      </c>
      <c r="H168" s="5">
        <f t="shared" si="180"/>
        <v>187171.27681287754</v>
      </c>
      <c r="I168" s="5">
        <f t="shared" si="181"/>
        <v>74023.112146306434</v>
      </c>
      <c r="J168" s="5">
        <f t="shared" si="182"/>
        <v>27520.850342362442</v>
      </c>
      <c r="K168" s="5">
        <f t="shared" si="183"/>
        <v>160646.2056984212</v>
      </c>
      <c r="L168" s="5">
        <f t="shared" si="184"/>
        <v>24984.910428203177</v>
      </c>
      <c r="M168" s="5">
        <f t="shared" si="185"/>
        <v>6304.0653067724343</v>
      </c>
      <c r="N168" s="15">
        <f t="shared" si="186"/>
        <v>3.7941049724343756E-3</v>
      </c>
      <c r="O168" s="15">
        <f t="shared" si="187"/>
        <v>7.7298548900850417E-3</v>
      </c>
      <c r="P168" s="15">
        <f t="shared" si="188"/>
        <v>7.2870805917686354E-3</v>
      </c>
      <c r="Q168" s="5">
        <f t="shared" si="189"/>
        <v>7860.8092500746143</v>
      </c>
      <c r="R168" s="5">
        <f t="shared" si="190"/>
        <v>11244.779572879757</v>
      </c>
      <c r="S168" s="5">
        <f t="shared" si="191"/>
        <v>6041.3700818050802</v>
      </c>
      <c r="T168" s="5">
        <f t="shared" si="192"/>
        <v>41.997946393951104</v>
      </c>
      <c r="U168" s="5">
        <f t="shared" si="193"/>
        <v>151.90903552737001</v>
      </c>
      <c r="V168" s="5">
        <f t="shared" si="194"/>
        <v>219.51974617970606</v>
      </c>
      <c r="W168" s="15">
        <f t="shared" si="195"/>
        <v>-1.0734613539272964E-2</v>
      </c>
      <c r="X168" s="15">
        <f t="shared" si="196"/>
        <v>-1.217998157191269E-2</v>
      </c>
      <c r="Y168" s="15">
        <f t="shared" si="197"/>
        <v>-9.7425357312937999E-3</v>
      </c>
      <c r="Z168" s="5">
        <f t="shared" si="212"/>
        <v>9719.691285383491</v>
      </c>
      <c r="AA168" s="5">
        <f t="shared" si="213"/>
        <v>29866.216402654401</v>
      </c>
      <c r="AB168" s="5">
        <f t="shared" si="214"/>
        <v>40391.486736574909</v>
      </c>
      <c r="AC168" s="16">
        <f t="shared" si="198"/>
        <v>1.4692900101272452</v>
      </c>
      <c r="AD168" s="16">
        <f t="shared" si="199"/>
        <v>2.9725971112646583</v>
      </c>
      <c r="AE168" s="16">
        <f t="shared" si="200"/>
        <v>6.9933105474747848</v>
      </c>
      <c r="AF168" s="15">
        <f t="shared" si="201"/>
        <v>-4.0504037456468023E-3</v>
      </c>
      <c r="AG168" s="15">
        <f t="shared" si="202"/>
        <v>2.9673830763510267E-4</v>
      </c>
      <c r="AH168" s="15">
        <f t="shared" si="203"/>
        <v>9.7937136394747881E-3</v>
      </c>
      <c r="AI168" s="1">
        <f t="shared" si="167"/>
        <v>356443.84700507135</v>
      </c>
      <c r="AJ168" s="1">
        <f t="shared" si="168"/>
        <v>135921.32694985293</v>
      </c>
      <c r="AK168" s="1">
        <f t="shared" si="169"/>
        <v>50777.298782814767</v>
      </c>
      <c r="AL168" s="14">
        <f t="shared" si="204"/>
        <v>60.036027934072273</v>
      </c>
      <c r="AM168" s="14">
        <f t="shared" si="205"/>
        <v>13.168534136044544</v>
      </c>
      <c r="AN168" s="14">
        <f t="shared" si="206"/>
        <v>4.3337411904724208</v>
      </c>
      <c r="AO168" s="11">
        <f t="shared" si="207"/>
        <v>6.690430514389209E-3</v>
      </c>
      <c r="AP168" s="11">
        <f t="shared" si="208"/>
        <v>8.4281778702767676E-3</v>
      </c>
      <c r="AQ168" s="11">
        <f t="shared" si="209"/>
        <v>7.6454207476657843E-3</v>
      </c>
      <c r="AR168" s="1">
        <f t="shared" si="215"/>
        <v>187171.27681287754</v>
      </c>
      <c r="AS168" s="1">
        <f t="shared" si="210"/>
        <v>74023.112146306434</v>
      </c>
      <c r="AT168" s="1">
        <f t="shared" si="211"/>
        <v>27520.850342362442</v>
      </c>
      <c r="AU168" s="1">
        <f t="shared" si="170"/>
        <v>37434.25536257551</v>
      </c>
      <c r="AV168" s="1">
        <f t="shared" si="171"/>
        <v>14804.622429261288</v>
      </c>
      <c r="AW168" s="1">
        <f t="shared" si="172"/>
        <v>5504.1700684724892</v>
      </c>
      <c r="AX168" s="1">
        <f t="shared" si="232"/>
        <v>128516.96455873696</v>
      </c>
      <c r="AY168" s="1">
        <f t="shared" si="218"/>
        <v>19987.92834256254</v>
      </c>
      <c r="AZ168" s="1">
        <f t="shared" si="219"/>
        <v>5043.2522454179471</v>
      </c>
      <c r="BA168" s="1">
        <f t="shared" si="233"/>
        <v>13706.196718103916</v>
      </c>
      <c r="BB168" s="1">
        <f t="shared" si="234"/>
        <v>29339.399845983058</v>
      </c>
      <c r="BC168" s="1">
        <f t="shared" si="235"/>
        <v>37220.020995681705</v>
      </c>
      <c r="BD168" s="1">
        <f t="shared" si="236"/>
        <v>433.78502065556694</v>
      </c>
      <c r="BE168" s="2">
        <f t="shared" si="242"/>
        <v>0.16431838121402917</v>
      </c>
      <c r="BF168" s="2">
        <f t="shared" si="243"/>
        <v>0.11054004131171606</v>
      </c>
      <c r="BG168" s="2">
        <f t="shared" si="244"/>
        <v>4.6334817249198731E-2</v>
      </c>
      <c r="BH168" s="2">
        <f t="shared" si="220"/>
        <v>8.4649780578092401E-2</v>
      </c>
      <c r="BI168" s="2">
        <f t="shared" si="237"/>
        <v>2.7000530404799016E-3</v>
      </c>
      <c r="BJ168" s="2">
        <f t="shared" si="221"/>
        <v>1.2219100733195894E-3</v>
      </c>
      <c r="BK168" s="2">
        <f t="shared" si="222"/>
        <v>2.1469152895166443E-4</v>
      </c>
      <c r="BL168" s="2">
        <f t="shared" si="223"/>
        <v>505.37237504911531</v>
      </c>
      <c r="BM168" s="2">
        <f t="shared" si="224"/>
        <v>90.449586390037481</v>
      </c>
      <c r="BN168" s="2">
        <f t="shared" si="225"/>
        <v>5.90849343805173</v>
      </c>
      <c r="BO168" s="2">
        <f t="shared" si="238"/>
        <v>632.85304671981703</v>
      </c>
      <c r="BP168" s="2">
        <f t="shared" si="239"/>
        <v>54.794472552922855</v>
      </c>
      <c r="BQ168" s="2">
        <f t="shared" si="240"/>
        <v>6.3140709797207304</v>
      </c>
      <c r="BR168" s="11">
        <f t="shared" si="241"/>
        <v>3.5114915149909914E-2</v>
      </c>
      <c r="BS168" s="17">
        <f t="shared" si="216"/>
        <v>9.864861372017808E-3</v>
      </c>
      <c r="BT168" s="17">
        <f t="shared" si="217"/>
        <v>5.4043690666499252E-3</v>
      </c>
      <c r="BU168" s="12">
        <f>(BU$3*temperature!$I278+BU$4*temperature!$I278^2+BU$5*temperature!I278^6)*(K168/K$56)^$BW$1</f>
        <v>-14.886048992414162</v>
      </c>
      <c r="BV168" s="12">
        <f>(BV$3*temperature!$I278+BV$4*temperature!$I278^2+BV$5*temperature!J278^6)*(L168/L$56)^$BW$1</f>
        <v>-11.827146828213575</v>
      </c>
      <c r="BW168" s="12">
        <f>(BW$3*temperature!$I278+BW$4*temperature!$I278^2+BW$5*temperature!K278^6)*(M168/M$56)^$BW$1</f>
        <v>-11.111495785965085</v>
      </c>
      <c r="BX168" s="12">
        <f>(BX$3*temperature!$M278+BX$4*temperature!$M278^2+BX$5*temperature!$M278^6)*(K168/K$56)^$BW$1</f>
        <v>-14.886064571582166</v>
      </c>
      <c r="BY168" s="12">
        <f>(BY$3*temperature!$M278+BY$4*temperature!$M278^2+BY$5*temperature!$M278^6)*(L168/L$56)^$BW$1</f>
        <v>-11.827157677740432</v>
      </c>
      <c r="BZ168" s="12">
        <f>(BZ$3*temperature!$M278+BZ$4*temperature!$M278^2+BZ$5*temperature!$M278^6)*(M168/M$56)^$BW$1</f>
        <v>-11.111504811961561</v>
      </c>
      <c r="CA168" s="18">
        <f t="shared" si="226"/>
        <v>-1.5579168003654331E-5</v>
      </c>
      <c r="CB168" s="18">
        <f t="shared" si="227"/>
        <v>-1.0849526857370506E-5</v>
      </c>
      <c r="CC168" s="18">
        <f t="shared" si="228"/>
        <v>-9.0259964764527467E-6</v>
      </c>
      <c r="CD168" s="18">
        <f t="shared" si="229"/>
        <v>-3.9674916084429565E-2</v>
      </c>
      <c r="CE168" s="18">
        <f t="shared" si="230"/>
        <v>-3.9138754711933723E-4</v>
      </c>
      <c r="CF168" s="18">
        <f t="shared" si="231"/>
        <v>-2.144178892086227E-4</v>
      </c>
    </row>
    <row r="169" spans="1:84" x14ac:dyDescent="0.3">
      <c r="A169" s="2">
        <f t="shared" si="173"/>
        <v>2123</v>
      </c>
      <c r="B169" s="5">
        <f t="shared" si="174"/>
        <v>1165.12937774802</v>
      </c>
      <c r="C169" s="5">
        <f t="shared" si="175"/>
        <v>2962.7856013874584</v>
      </c>
      <c r="D169" s="5">
        <f t="shared" si="176"/>
        <v>4365.791106843345</v>
      </c>
      <c r="E169" s="15">
        <f t="shared" si="177"/>
        <v>1.2485196148428198E-5</v>
      </c>
      <c r="F169" s="15">
        <f t="shared" si="178"/>
        <v>2.4596673613232366E-5</v>
      </c>
      <c r="G169" s="15">
        <f t="shared" si="179"/>
        <v>5.0213234225137924E-5</v>
      </c>
      <c r="H169" s="5">
        <f t="shared" si="180"/>
        <v>187859.21310259108</v>
      </c>
      <c r="I169" s="5">
        <f t="shared" si="181"/>
        <v>74587.805022000786</v>
      </c>
      <c r="J169" s="5">
        <f t="shared" si="182"/>
        <v>27719.739311045414</v>
      </c>
      <c r="K169" s="5">
        <f t="shared" si="183"/>
        <v>161234.63770666244</v>
      </c>
      <c r="L169" s="5">
        <f t="shared" si="184"/>
        <v>25174.891152121058</v>
      </c>
      <c r="M169" s="5">
        <f t="shared" si="185"/>
        <v>6349.3050016971565</v>
      </c>
      <c r="N169" s="15">
        <f t="shared" si="186"/>
        <v>3.6629063579995957E-3</v>
      </c>
      <c r="O169" s="15">
        <f t="shared" si="187"/>
        <v>7.6038184913174156E-3</v>
      </c>
      <c r="P169" s="15">
        <f t="shared" si="188"/>
        <v>7.1762732020115294E-3</v>
      </c>
      <c r="Q169" s="5">
        <f t="shared" si="189"/>
        <v>7805.0082685834823</v>
      </c>
      <c r="R169" s="5">
        <f t="shared" si="190"/>
        <v>11192.555492446154</v>
      </c>
      <c r="S169" s="5">
        <f t="shared" si="191"/>
        <v>6025.7465141854918</v>
      </c>
      <c r="T169" s="5">
        <f t="shared" si="192"/>
        <v>41.547114669968934</v>
      </c>
      <c r="U169" s="5">
        <f t="shared" si="193"/>
        <v>150.05878627403962</v>
      </c>
      <c r="V169" s="5">
        <f t="shared" si="194"/>
        <v>217.38106720882573</v>
      </c>
      <c r="W169" s="15">
        <f t="shared" si="195"/>
        <v>-1.0734613539272964E-2</v>
      </c>
      <c r="X169" s="15">
        <f t="shared" si="196"/>
        <v>-1.217998157191269E-2</v>
      </c>
      <c r="Y169" s="15">
        <f t="shared" si="197"/>
        <v>-9.7425357312937999E-3</v>
      </c>
      <c r="Z169" s="5">
        <f t="shared" si="212"/>
        <v>9612.8683204270474</v>
      </c>
      <c r="AA169" s="5">
        <f t="shared" si="213"/>
        <v>29740.088231886617</v>
      </c>
      <c r="AB169" s="5">
        <f t="shared" si="214"/>
        <v>40686.173304731303</v>
      </c>
      <c r="AC169" s="16">
        <f t="shared" si="198"/>
        <v>1.4633387923667844</v>
      </c>
      <c r="AD169" s="16">
        <f t="shared" si="199"/>
        <v>2.9734791947007362</v>
      </c>
      <c r="AE169" s="16">
        <f t="shared" si="200"/>
        <v>7.0618010283686719</v>
      </c>
      <c r="AF169" s="15">
        <f t="shared" si="201"/>
        <v>-4.0504037456468023E-3</v>
      </c>
      <c r="AG169" s="15">
        <f t="shared" si="202"/>
        <v>2.9673830763510267E-4</v>
      </c>
      <c r="AH169" s="15">
        <f t="shared" si="203"/>
        <v>9.7937136394747881E-3</v>
      </c>
      <c r="AI169" s="1">
        <f t="shared" si="167"/>
        <v>358233.71766713978</v>
      </c>
      <c r="AJ169" s="1">
        <f t="shared" si="168"/>
        <v>137133.81668412892</v>
      </c>
      <c r="AK169" s="1">
        <f t="shared" si="169"/>
        <v>51203.738973005777</v>
      </c>
      <c r="AL169" s="14">
        <f t="shared" si="204"/>
        <v>60.433678138592583</v>
      </c>
      <c r="AM169" s="14">
        <f t="shared" si="205"/>
        <v>13.278411016554045</v>
      </c>
      <c r="AN169" s="14">
        <f t="shared" si="206"/>
        <v>4.3665431325369468</v>
      </c>
      <c r="AO169" s="11">
        <f t="shared" si="207"/>
        <v>6.6235262092453166E-3</v>
      </c>
      <c r="AP169" s="11">
        <f t="shared" si="208"/>
        <v>8.3438960915740001E-3</v>
      </c>
      <c r="AQ169" s="11">
        <f t="shared" si="209"/>
        <v>7.5689665401891268E-3</v>
      </c>
      <c r="AR169" s="1">
        <f t="shared" si="215"/>
        <v>187859.21310259108</v>
      </c>
      <c r="AS169" s="1">
        <f t="shared" si="210"/>
        <v>74587.805022000786</v>
      </c>
      <c r="AT169" s="1">
        <f t="shared" si="211"/>
        <v>27719.739311045414</v>
      </c>
      <c r="AU169" s="1">
        <f t="shared" si="170"/>
        <v>37571.842620518219</v>
      </c>
      <c r="AV169" s="1">
        <f t="shared" si="171"/>
        <v>14917.561004400159</v>
      </c>
      <c r="AW169" s="1">
        <f t="shared" si="172"/>
        <v>5543.9478622090828</v>
      </c>
      <c r="AX169" s="1">
        <f t="shared" si="232"/>
        <v>128987.71016532999</v>
      </c>
      <c r="AY169" s="1">
        <f t="shared" si="218"/>
        <v>20139.912921696843</v>
      </c>
      <c r="AZ169" s="1">
        <f t="shared" si="219"/>
        <v>5079.444001357725</v>
      </c>
      <c r="BA169" s="1">
        <f t="shared" si="233"/>
        <v>13710.627805296172</v>
      </c>
      <c r="BB169" s="1">
        <f t="shared" si="234"/>
        <v>29362.564762038575</v>
      </c>
      <c r="BC169" s="1">
        <f t="shared" si="235"/>
        <v>37253.108161269905</v>
      </c>
      <c r="BD169" s="1">
        <f t="shared" si="236"/>
        <v>413.44092847246696</v>
      </c>
      <c r="BE169" s="2">
        <f t="shared" si="242"/>
        <v>0.16431838121402917</v>
      </c>
      <c r="BF169" s="2">
        <f t="shared" si="243"/>
        <v>0.11054004131171606</v>
      </c>
      <c r="BG169" s="2">
        <f t="shared" si="244"/>
        <v>4.6334817249198731E-2</v>
      </c>
      <c r="BH169" s="2">
        <f t="shared" si="220"/>
        <v>8.4361586135517599E-2</v>
      </c>
      <c r="BI169" s="2">
        <f t="shared" si="237"/>
        <v>2.7000530404799016E-3</v>
      </c>
      <c r="BJ169" s="2">
        <f t="shared" si="221"/>
        <v>1.2219100733195894E-3</v>
      </c>
      <c r="BK169" s="2">
        <f t="shared" si="222"/>
        <v>2.1469152895166443E-4</v>
      </c>
      <c r="BL169" s="2">
        <f t="shared" si="223"/>
        <v>507.2298395198128</v>
      </c>
      <c r="BM169" s="2">
        <f t="shared" si="224"/>
        <v>91.139590303180228</v>
      </c>
      <c r="BN169" s="2">
        <f t="shared" si="225"/>
        <v>5.9511932148298969</v>
      </c>
      <c r="BO169" s="2">
        <f t="shared" si="238"/>
        <v>642.23748342758483</v>
      </c>
      <c r="BP169" s="2">
        <f t="shared" si="239"/>
        <v>55.446634752362051</v>
      </c>
      <c r="BQ169" s="2">
        <f t="shared" si="240"/>
        <v>6.3136390122162735</v>
      </c>
      <c r="BR169" s="11">
        <f t="shared" si="241"/>
        <v>3.4991225623511396E-2</v>
      </c>
      <c r="BS169" s="17">
        <f t="shared" si="216"/>
        <v>9.5302088952984847E-3</v>
      </c>
      <c r="BT169" s="17">
        <f t="shared" si="217"/>
        <v>5.1470181587142142E-3</v>
      </c>
      <c r="BU169" s="12">
        <f>(BU$3*temperature!$I279+BU$4*temperature!$I279^2+BU$5*temperature!I279^6)*(K169/K$56)^$BW$1</f>
        <v>-15.223119389476794</v>
      </c>
      <c r="BV169" s="12">
        <f>(BV$3*temperature!$I279+BV$4*temperature!$I279^2+BV$5*temperature!J279^6)*(L169/L$56)^$BW$1</f>
        <v>-12.048665781720739</v>
      </c>
      <c r="BW169" s="12">
        <f>(BW$3*temperature!$I279+BW$4*temperature!$I279^2+BW$5*temperature!K279^6)*(M169/M$56)^$BW$1</f>
        <v>-11.294507456674779</v>
      </c>
      <c r="BX169" s="12">
        <f>(BX$3*temperature!$M279+BX$4*temperature!$M279^2+BX$5*temperature!$M279^6)*(K169/K$56)^$BW$1</f>
        <v>-15.223134986807326</v>
      </c>
      <c r="BY169" s="12">
        <f>(BY$3*temperature!$M279+BY$4*temperature!$M279^2+BY$5*temperature!$M279^6)*(L169/L$56)^$BW$1</f>
        <v>-12.048676626459965</v>
      </c>
      <c r="BZ169" s="12">
        <f>(BZ$3*temperature!$M279+BZ$4*temperature!$M279^2+BZ$5*temperature!$M279^6)*(M169/M$56)^$BW$1</f>
        <v>-11.294516473721279</v>
      </c>
      <c r="CA169" s="18">
        <f t="shared" si="226"/>
        <v>-1.5597330531136322E-5</v>
      </c>
      <c r="CB169" s="18">
        <f t="shared" si="227"/>
        <v>-1.0844739225746025E-5</v>
      </c>
      <c r="CC169" s="18">
        <f t="shared" si="228"/>
        <v>-9.0170464996930377E-6</v>
      </c>
      <c r="CD169" s="18">
        <f t="shared" si="229"/>
        <v>-3.9889377132917424E-2</v>
      </c>
      <c r="CE169" s="18">
        <f t="shared" si="230"/>
        <v>-3.8015409678004563E-4</v>
      </c>
      <c r="CF169" s="18">
        <f t="shared" si="231"/>
        <v>-2.0531134844292551E-4</v>
      </c>
    </row>
    <row r="170" spans="1:84" x14ac:dyDescent="0.3">
      <c r="A170" s="2">
        <f t="shared" si="173"/>
        <v>2124</v>
      </c>
      <c r="B170" s="5">
        <f t="shared" si="174"/>
        <v>1165.1431972733985</v>
      </c>
      <c r="C170" s="5">
        <f t="shared" si="175"/>
        <v>2962.8548323243604</v>
      </c>
      <c r="D170" s="5">
        <f t="shared" si="176"/>
        <v>4365.9993663101995</v>
      </c>
      <c r="E170" s="15">
        <f t="shared" si="177"/>
        <v>1.1860936341006788E-5</v>
      </c>
      <c r="F170" s="15">
        <f t="shared" si="178"/>
        <v>2.3366839932570747E-5</v>
      </c>
      <c r="G170" s="15">
        <f t="shared" si="179"/>
        <v>4.7702572513881028E-5</v>
      </c>
      <c r="H170" s="5">
        <f t="shared" si="180"/>
        <v>188525.11553847505</v>
      </c>
      <c r="I170" s="5">
        <f t="shared" si="181"/>
        <v>75147.421495756163</v>
      </c>
      <c r="J170" s="5">
        <f t="shared" si="182"/>
        <v>27916.960883443731</v>
      </c>
      <c r="K170" s="5">
        <f t="shared" si="183"/>
        <v>161804.2451602951</v>
      </c>
      <c r="L170" s="5">
        <f t="shared" si="184"/>
        <v>25363.18036101789</v>
      </c>
      <c r="M170" s="5">
        <f t="shared" si="185"/>
        <v>6394.1742866162986</v>
      </c>
      <c r="N170" s="15">
        <f t="shared" si="186"/>
        <v>3.5327858934937062E-3</v>
      </c>
      <c r="O170" s="15">
        <f t="shared" si="187"/>
        <v>7.4792461965011992E-3</v>
      </c>
      <c r="P170" s="15">
        <f t="shared" si="188"/>
        <v>7.0668025724309746E-3</v>
      </c>
      <c r="Q170" s="5">
        <f t="shared" si="189"/>
        <v>7748.5938587066385</v>
      </c>
      <c r="R170" s="5">
        <f t="shared" si="190"/>
        <v>11139.182923191389</v>
      </c>
      <c r="S170" s="5">
        <f t="shared" si="191"/>
        <v>6009.4950150578843</v>
      </c>
      <c r="T170" s="5">
        <f t="shared" si="192"/>
        <v>41.101122450314961</v>
      </c>
      <c r="U170" s="5">
        <f t="shared" si="193"/>
        <v>148.23107302251825</v>
      </c>
      <c r="V170" s="5">
        <f t="shared" si="194"/>
        <v>215.26322439423697</v>
      </c>
      <c r="W170" s="15">
        <f t="shared" si="195"/>
        <v>-1.0734613539272964E-2</v>
      </c>
      <c r="X170" s="15">
        <f t="shared" si="196"/>
        <v>-1.217998157191269E-2</v>
      </c>
      <c r="Y170" s="15">
        <f t="shared" si="197"/>
        <v>-9.7425357312937999E-3</v>
      </c>
      <c r="Z170" s="5">
        <f t="shared" si="212"/>
        <v>9505.9705131315568</v>
      </c>
      <c r="AA170" s="5">
        <f t="shared" si="213"/>
        <v>29610.750508029731</v>
      </c>
      <c r="AB170" s="5">
        <f t="shared" si="214"/>
        <v>40978.393175340498</v>
      </c>
      <c r="AC170" s="16">
        <f t="shared" si="198"/>
        <v>1.4574116794410317</v>
      </c>
      <c r="AD170" s="16">
        <f t="shared" si="199"/>
        <v>2.97436153988476</v>
      </c>
      <c r="AE170" s="16">
        <f t="shared" si="200"/>
        <v>7.1309622854194634</v>
      </c>
      <c r="AF170" s="15">
        <f t="shared" si="201"/>
        <v>-4.0504037456468023E-3</v>
      </c>
      <c r="AG170" s="15">
        <f t="shared" si="202"/>
        <v>2.9673830763510267E-4</v>
      </c>
      <c r="AH170" s="15">
        <f t="shared" si="203"/>
        <v>9.7937136394747881E-3</v>
      </c>
      <c r="AI170" s="1">
        <f t="shared" si="167"/>
        <v>359982.18852094404</v>
      </c>
      <c r="AJ170" s="1">
        <f t="shared" si="168"/>
        <v>138337.9960201162</v>
      </c>
      <c r="AK170" s="1">
        <f t="shared" si="169"/>
        <v>51627.312937914285</v>
      </c>
      <c r="AL170" s="14">
        <f t="shared" si="204"/>
        <v>60.829959349153931</v>
      </c>
      <c r="AM170" s="14">
        <f t="shared" si="205"/>
        <v>13.388096761519549</v>
      </c>
      <c r="AN170" s="14">
        <f t="shared" si="206"/>
        <v>4.3992628492147468</v>
      </c>
      <c r="AO170" s="11">
        <f t="shared" si="207"/>
        <v>6.5572909471528634E-3</v>
      </c>
      <c r="AP170" s="11">
        <f t="shared" si="208"/>
        <v>8.2604571306582608E-3</v>
      </c>
      <c r="AQ170" s="11">
        <f t="shared" si="209"/>
        <v>7.4932768747872358E-3</v>
      </c>
      <c r="AR170" s="1">
        <f t="shared" si="215"/>
        <v>188525.11553847505</v>
      </c>
      <c r="AS170" s="1">
        <f t="shared" si="210"/>
        <v>75147.421495756163</v>
      </c>
      <c r="AT170" s="1">
        <f t="shared" si="211"/>
        <v>27916.960883443731</v>
      </c>
      <c r="AU170" s="1">
        <f t="shared" si="170"/>
        <v>37705.023107695008</v>
      </c>
      <c r="AV170" s="1">
        <f t="shared" si="171"/>
        <v>15029.484299151234</v>
      </c>
      <c r="AW170" s="1">
        <f t="shared" si="172"/>
        <v>5583.392176688747</v>
      </c>
      <c r="AX170" s="1">
        <f t="shared" si="232"/>
        <v>129443.39612823605</v>
      </c>
      <c r="AY170" s="1">
        <f t="shared" si="218"/>
        <v>20290.544288814312</v>
      </c>
      <c r="AZ170" s="1">
        <f t="shared" si="219"/>
        <v>5115.3394292930388</v>
      </c>
      <c r="BA170" s="1">
        <f t="shared" si="233"/>
        <v>13714.899373880724</v>
      </c>
      <c r="BB170" s="1">
        <f t="shared" si="234"/>
        <v>29385.328334271522</v>
      </c>
      <c r="BC170" s="1">
        <f t="shared" si="235"/>
        <v>37285.630378470742</v>
      </c>
      <c r="BD170" s="1">
        <f t="shared" si="236"/>
        <v>394.04521073873559</v>
      </c>
      <c r="BE170" s="2">
        <f t="shared" si="242"/>
        <v>0.16431838121402917</v>
      </c>
      <c r="BF170" s="2">
        <f t="shared" si="243"/>
        <v>0.11054004131171606</v>
      </c>
      <c r="BG170" s="2">
        <f t="shared" si="244"/>
        <v>4.6334817249198731E-2</v>
      </c>
      <c r="BH170" s="2">
        <f t="shared" si="220"/>
        <v>8.4073862650837161E-2</v>
      </c>
      <c r="BI170" s="2">
        <f t="shared" si="237"/>
        <v>2.7000530404799016E-3</v>
      </c>
      <c r="BJ170" s="2">
        <f t="shared" si="221"/>
        <v>1.2219100733195894E-3</v>
      </c>
      <c r="BK170" s="2">
        <f t="shared" si="222"/>
        <v>2.1469152895166443E-4</v>
      </c>
      <c r="BL170" s="2">
        <f t="shared" si="223"/>
        <v>509.02781141648427</v>
      </c>
      <c r="BM170" s="2">
        <f t="shared" si="224"/>
        <v>91.823391309657509</v>
      </c>
      <c r="BN170" s="2">
        <f t="shared" si="225"/>
        <v>5.9935350157503438</v>
      </c>
      <c r="BO170" s="2">
        <f t="shared" si="238"/>
        <v>651.76179035432108</v>
      </c>
      <c r="BP170" s="2">
        <f t="shared" si="239"/>
        <v>56.106643256861872</v>
      </c>
      <c r="BQ170" s="2">
        <f t="shared" si="240"/>
        <v>6.3132162120295074</v>
      </c>
      <c r="BR170" s="11">
        <f t="shared" si="241"/>
        <v>3.4868718071493471E-2</v>
      </c>
      <c r="BS170" s="17">
        <f t="shared" si="216"/>
        <v>9.208009362163613E-3</v>
      </c>
      <c r="BT170" s="17">
        <f t="shared" si="217"/>
        <v>4.901922055918299E-3</v>
      </c>
      <c r="BU170" s="12">
        <f>(BU$3*temperature!$I280+BU$4*temperature!$I280^2+BU$5*temperature!I280^6)*(K170/K$56)^$BW$1</f>
        <v>-15.561866105004331</v>
      </c>
      <c r="BV170" s="12">
        <f>(BV$3*temperature!$I280+BV$4*temperature!$I280^2+BV$5*temperature!J280^6)*(L170/L$56)^$BW$1</f>
        <v>-12.270782848137152</v>
      </c>
      <c r="BW170" s="12">
        <f>(BW$3*temperature!$I280+BW$4*temperature!$I280^2+BW$5*temperature!K280^6)*(M170/M$56)^$BW$1</f>
        <v>-11.477924286748783</v>
      </c>
      <c r="BX170" s="12">
        <f>(BX$3*temperature!$M280+BX$4*temperature!$M280^2+BX$5*temperature!$M280^6)*(K170/K$56)^$BW$1</f>
        <v>-15.5618817191204</v>
      </c>
      <c r="BY170" s="12">
        <f>(BY$3*temperature!$M280+BY$4*temperature!$M280^2+BY$5*temperature!$M280^6)*(L170/L$56)^$BW$1</f>
        <v>-12.270793687264879</v>
      </c>
      <c r="BZ170" s="12">
        <f>(BZ$3*temperature!$M280+BZ$4*temperature!$M280^2+BZ$5*temperature!$M280^6)*(M170/M$56)^$BW$1</f>
        <v>-11.477933294266903</v>
      </c>
      <c r="CA170" s="18">
        <f t="shared" si="226"/>
        <v>-1.5614116069428974E-5</v>
      </c>
      <c r="CB170" s="18">
        <f t="shared" si="227"/>
        <v>-1.0839127726924858E-5</v>
      </c>
      <c r="CC170" s="18">
        <f t="shared" si="228"/>
        <v>-9.0075181198301379E-6</v>
      </c>
      <c r="CD170" s="18">
        <f t="shared" si="229"/>
        <v>-4.0096480669700264E-2</v>
      </c>
      <c r="CE170" s="18">
        <f t="shared" si="230"/>
        <v>-3.6920876939641235E-4</v>
      </c>
      <c r="CF170" s="18">
        <f t="shared" si="231"/>
        <v>-1.9654982295950546E-4</v>
      </c>
    </row>
    <row r="171" spans="1:84" x14ac:dyDescent="0.3">
      <c r="A171" s="2">
        <f t="shared" si="173"/>
        <v>2125</v>
      </c>
      <c r="B171" s="5">
        <f t="shared" si="174"/>
        <v>1165.1563259782249</v>
      </c>
      <c r="C171" s="5">
        <f t="shared" si="175"/>
        <v>2962.9206032512398</v>
      </c>
      <c r="D171" s="5">
        <f t="shared" si="176"/>
        <v>4366.1972222414979</v>
      </c>
      <c r="E171" s="15">
        <f t="shared" si="177"/>
        <v>1.1267889523956449E-5</v>
      </c>
      <c r="F171" s="15">
        <f t="shared" si="178"/>
        <v>2.2198497935942207E-5</v>
      </c>
      <c r="G171" s="15">
        <f t="shared" si="179"/>
        <v>4.5317443888186977E-5</v>
      </c>
      <c r="H171" s="5">
        <f t="shared" si="180"/>
        <v>189168.93522509848</v>
      </c>
      <c r="I171" s="5">
        <f t="shared" si="181"/>
        <v>75701.895647629353</v>
      </c>
      <c r="J171" s="5">
        <f t="shared" si="182"/>
        <v>28112.499311754644</v>
      </c>
      <c r="K171" s="5">
        <f t="shared" si="183"/>
        <v>162354.98276703668</v>
      </c>
      <c r="L171" s="5">
        <f t="shared" si="184"/>
        <v>25549.755050662166</v>
      </c>
      <c r="M171" s="5">
        <f t="shared" si="185"/>
        <v>6438.6691394857289</v>
      </c>
      <c r="N171" s="15">
        <f t="shared" si="186"/>
        <v>3.4037277958682832E-3</v>
      </c>
      <c r="O171" s="15">
        <f t="shared" si="187"/>
        <v>7.3561236007702036E-3</v>
      </c>
      <c r="P171" s="15">
        <f t="shared" si="188"/>
        <v>6.9586549998430502E-3</v>
      </c>
      <c r="Q171" s="5">
        <f t="shared" si="189"/>
        <v>7691.5933536869716</v>
      </c>
      <c r="R171" s="5">
        <f t="shared" si="190"/>
        <v>11084.697102635104</v>
      </c>
      <c r="S171" s="5">
        <f t="shared" si="191"/>
        <v>5992.6294426380045</v>
      </c>
      <c r="T171" s="5">
        <f t="shared" si="192"/>
        <v>40.659917784780497</v>
      </c>
      <c r="U171" s="5">
        <f t="shared" si="193"/>
        <v>146.42562128471914</v>
      </c>
      <c r="V171" s="5">
        <f t="shared" si="194"/>
        <v>213.16601473894261</v>
      </c>
      <c r="W171" s="15">
        <f t="shared" si="195"/>
        <v>-1.0734613539272964E-2</v>
      </c>
      <c r="X171" s="15">
        <f t="shared" si="196"/>
        <v>-1.217998157191269E-2</v>
      </c>
      <c r="Y171" s="15">
        <f t="shared" si="197"/>
        <v>-9.7425357312937999E-3</v>
      </c>
      <c r="Z171" s="5">
        <f t="shared" si="212"/>
        <v>9399.0368698430266</v>
      </c>
      <c r="AA171" s="5">
        <f t="shared" si="213"/>
        <v>29478.29409104339</v>
      </c>
      <c r="AB171" s="5">
        <f t="shared" si="214"/>
        <v>41268.122290975931</v>
      </c>
      <c r="AC171" s="16">
        <f t="shared" si="198"/>
        <v>1.4515085737156743</v>
      </c>
      <c r="AD171" s="16">
        <f t="shared" si="199"/>
        <v>2.9752441468944002</v>
      </c>
      <c r="AE171" s="16">
        <f t="shared" si="200"/>
        <v>7.2008008880167562</v>
      </c>
      <c r="AF171" s="15">
        <f t="shared" si="201"/>
        <v>-4.0504037456468023E-3</v>
      </c>
      <c r="AG171" s="15">
        <f t="shared" si="202"/>
        <v>2.9673830763510267E-4</v>
      </c>
      <c r="AH171" s="15">
        <f t="shared" si="203"/>
        <v>9.7937136394747881E-3</v>
      </c>
      <c r="AI171" s="1">
        <f t="shared" si="167"/>
        <v>361688.99277654465</v>
      </c>
      <c r="AJ171" s="1">
        <f t="shared" si="168"/>
        <v>139533.68071725583</v>
      </c>
      <c r="AK171" s="1">
        <f t="shared" si="169"/>
        <v>52047.973820811603</v>
      </c>
      <c r="AL171" s="14">
        <f t="shared" si="204"/>
        <v>61.22485029349226</v>
      </c>
      <c r="AM171" s="14">
        <f t="shared" si="205"/>
        <v>13.49758264288559</v>
      </c>
      <c r="AN171" s="14">
        <f t="shared" si="206"/>
        <v>4.4318980948431372</v>
      </c>
      <c r="AO171" s="11">
        <f t="shared" si="207"/>
        <v>6.4917180376813351E-3</v>
      </c>
      <c r="AP171" s="11">
        <f t="shared" si="208"/>
        <v>8.1778525593516789E-3</v>
      </c>
      <c r="AQ171" s="11">
        <f t="shared" si="209"/>
        <v>7.4183441060393634E-3</v>
      </c>
      <c r="AR171" s="1">
        <f t="shared" si="215"/>
        <v>189168.93522509848</v>
      </c>
      <c r="AS171" s="1">
        <f t="shared" si="210"/>
        <v>75701.895647629353</v>
      </c>
      <c r="AT171" s="1">
        <f t="shared" si="211"/>
        <v>28112.499311754644</v>
      </c>
      <c r="AU171" s="1">
        <f t="shared" si="170"/>
        <v>37833.787045019701</v>
      </c>
      <c r="AV171" s="1">
        <f t="shared" si="171"/>
        <v>15140.379129525871</v>
      </c>
      <c r="AW171" s="1">
        <f t="shared" si="172"/>
        <v>5622.4998623509291</v>
      </c>
      <c r="AX171" s="1">
        <f t="shared" si="232"/>
        <v>129883.98621362932</v>
      </c>
      <c r="AY171" s="1">
        <f t="shared" si="218"/>
        <v>20439.804040529732</v>
      </c>
      <c r="AZ171" s="1">
        <f t="shared" si="219"/>
        <v>5150.9353115885833</v>
      </c>
      <c r="BA171" s="1">
        <f t="shared" si="233"/>
        <v>13719.013052721899</v>
      </c>
      <c r="BB171" s="1">
        <f t="shared" si="234"/>
        <v>29407.696479979888</v>
      </c>
      <c r="BC171" s="1">
        <f t="shared" si="235"/>
        <v>37317.59770400657</v>
      </c>
      <c r="BD171" s="1">
        <f t="shared" si="236"/>
        <v>375.55402277779876</v>
      </c>
      <c r="BE171" s="2">
        <f t="shared" si="242"/>
        <v>0.16431838121402917</v>
      </c>
      <c r="BF171" s="2">
        <f t="shared" si="243"/>
        <v>0.11054004131171606</v>
      </c>
      <c r="BG171" s="2">
        <f t="shared" si="244"/>
        <v>4.6334817249198731E-2</v>
      </c>
      <c r="BH171" s="2">
        <f t="shared" si="220"/>
        <v>8.3786627963955626E-2</v>
      </c>
      <c r="BI171" s="2">
        <f t="shared" si="237"/>
        <v>2.7000530404799016E-3</v>
      </c>
      <c r="BJ171" s="2">
        <f t="shared" si="221"/>
        <v>1.2219100733195894E-3</v>
      </c>
      <c r="BK171" s="2">
        <f t="shared" si="222"/>
        <v>2.1469152895166443E-4</v>
      </c>
      <c r="BL171" s="2">
        <f t="shared" si="223"/>
        <v>510.7661587188727</v>
      </c>
      <c r="BM171" s="2">
        <f t="shared" si="224"/>
        <v>92.500908861226691</v>
      </c>
      <c r="BN171" s="2">
        <f t="shared" si="225"/>
        <v>6.0355154598932188</v>
      </c>
      <c r="BO171" s="2">
        <f t="shared" si="238"/>
        <v>661.42805146138028</v>
      </c>
      <c r="BP171" s="2">
        <f t="shared" si="239"/>
        <v>56.774592494527745</v>
      </c>
      <c r="BQ171" s="2">
        <f t="shared" si="240"/>
        <v>6.3128024524305157</v>
      </c>
      <c r="BR171" s="11">
        <f t="shared" si="241"/>
        <v>3.4747381034158059E-2</v>
      </c>
      <c r="BS171" s="17">
        <f t="shared" si="216"/>
        <v>8.8977560161669529E-3</v>
      </c>
      <c r="BT171" s="17">
        <f t="shared" si="217"/>
        <v>4.6684971961126658E-3</v>
      </c>
      <c r="BU171" s="12">
        <f>(BU$3*temperature!$I281+BU$4*temperature!$I281^2+BU$5*temperature!I281^6)*(K171/K$56)^$BW$1</f>
        <v>-15.90224542017727</v>
      </c>
      <c r="BV171" s="12">
        <f>(BV$3*temperature!$I281+BV$4*temperature!$I281^2+BV$5*temperature!J281^6)*(L171/L$56)^$BW$1</f>
        <v>-12.493465091299571</v>
      </c>
      <c r="BW171" s="12">
        <f>(BW$3*temperature!$I281+BW$4*temperature!$I281^2+BW$5*temperature!K281^6)*(M171/M$56)^$BW$1</f>
        <v>-11.661719259728805</v>
      </c>
      <c r="BX171" s="12">
        <f>(BX$3*temperature!$M281+BX$4*temperature!$M281^2+BX$5*temperature!$M281^6)*(K171/K$56)^$BW$1</f>
        <v>-15.90226104975547</v>
      </c>
      <c r="BY171" s="12">
        <f>(BY$3*temperature!$M281+BY$4*temperature!$M281^2+BY$5*temperature!$M281^6)*(L171/L$56)^$BW$1</f>
        <v>-12.493475924027353</v>
      </c>
      <c r="BZ171" s="12">
        <f>(BZ$3*temperature!$M281+BZ$4*temperature!$M281^2+BZ$5*temperature!$M281^6)*(M171/M$56)^$BW$1</f>
        <v>-11.66172825716669</v>
      </c>
      <c r="CA171" s="18">
        <f t="shared" si="226"/>
        <v>-1.562957820055999E-5</v>
      </c>
      <c r="CB171" s="18">
        <f t="shared" si="227"/>
        <v>-1.0832727781462381E-5</v>
      </c>
      <c r="CC171" s="18">
        <f t="shared" si="228"/>
        <v>-8.9974378845170122E-6</v>
      </c>
      <c r="CD171" s="18">
        <f t="shared" si="229"/>
        <v>-4.0296291606448244E-2</v>
      </c>
      <c r="CE171" s="18">
        <f t="shared" si="230"/>
        <v>-3.5854657107049277E-4</v>
      </c>
      <c r="CF171" s="18">
        <f t="shared" si="231"/>
        <v>-1.8812312437844198E-4</v>
      </c>
    </row>
    <row r="172" spans="1:84" x14ac:dyDescent="0.3">
      <c r="A172" s="2">
        <f t="shared" si="173"/>
        <v>2126</v>
      </c>
      <c r="B172" s="5">
        <f t="shared" si="174"/>
        <v>1165.1687983883462</v>
      </c>
      <c r="C172" s="5">
        <f t="shared" si="175"/>
        <v>2962.9830870187907</v>
      </c>
      <c r="D172" s="5">
        <f t="shared" si="176"/>
        <v>4366.3851938942407</v>
      </c>
      <c r="E172" s="15">
        <f t="shared" si="177"/>
        <v>1.0704495047758627E-5</v>
      </c>
      <c r="F172" s="15">
        <f t="shared" si="178"/>
        <v>2.1088573039145095E-5</v>
      </c>
      <c r="G172" s="15">
        <f t="shared" si="179"/>
        <v>4.3051571693777623E-5</v>
      </c>
      <c r="H172" s="5">
        <f t="shared" si="180"/>
        <v>189790.63052469899</v>
      </c>
      <c r="I172" s="5">
        <f t="shared" si="181"/>
        <v>76251.164181334228</v>
      </c>
      <c r="J172" s="5">
        <f t="shared" si="182"/>
        <v>28306.33958663364</v>
      </c>
      <c r="K172" s="5">
        <f t="shared" si="183"/>
        <v>162886.81158233568</v>
      </c>
      <c r="L172" s="5">
        <f t="shared" si="184"/>
        <v>25734.593125219097</v>
      </c>
      <c r="M172" s="5">
        <f t="shared" si="185"/>
        <v>6482.7857208328687</v>
      </c>
      <c r="N172" s="15">
        <f t="shared" si="186"/>
        <v>3.2757160035064015E-3</v>
      </c>
      <c r="O172" s="15">
        <f t="shared" si="187"/>
        <v>7.2344362672134288E-3</v>
      </c>
      <c r="P172" s="15">
        <f t="shared" si="188"/>
        <v>6.8518167949631614E-3</v>
      </c>
      <c r="Q172" s="5">
        <f t="shared" si="189"/>
        <v>7634.0338008855078</v>
      </c>
      <c r="R172" s="5">
        <f t="shared" si="190"/>
        <v>11029.133083283641</v>
      </c>
      <c r="S172" s="5">
        <f t="shared" si="191"/>
        <v>5975.1636319361314</v>
      </c>
      <c r="T172" s="5">
        <f t="shared" si="192"/>
        <v>40.223449280822265</v>
      </c>
      <c r="U172" s="5">
        <f t="shared" si="193"/>
        <v>144.6421599158154</v>
      </c>
      <c r="V172" s="5">
        <f t="shared" si="194"/>
        <v>211.08923722365097</v>
      </c>
      <c r="W172" s="15">
        <f t="shared" si="195"/>
        <v>-1.0734613539272964E-2</v>
      </c>
      <c r="X172" s="15">
        <f t="shared" si="196"/>
        <v>-1.217998157191269E-2</v>
      </c>
      <c r="Y172" s="15">
        <f t="shared" si="197"/>
        <v>-9.7425357312937999E-3</v>
      </c>
      <c r="Z172" s="5">
        <f t="shared" si="212"/>
        <v>9292.1054693651149</v>
      </c>
      <c r="AA172" s="5">
        <f t="shared" si="213"/>
        <v>29342.809518416045</v>
      </c>
      <c r="AB172" s="5">
        <f t="shared" si="214"/>
        <v>41555.337702385266</v>
      </c>
      <c r="AC172" s="16">
        <f t="shared" si="198"/>
        <v>1.4456293779518579</v>
      </c>
      <c r="AD172" s="16">
        <f t="shared" si="199"/>
        <v>2.976127015807351</v>
      </c>
      <c r="AE172" s="16">
        <f t="shared" si="200"/>
        <v>7.271323469888868</v>
      </c>
      <c r="AF172" s="15">
        <f t="shared" si="201"/>
        <v>-4.0504037456468023E-3</v>
      </c>
      <c r="AG172" s="15">
        <f t="shared" si="202"/>
        <v>2.9673830763510267E-4</v>
      </c>
      <c r="AH172" s="15">
        <f t="shared" si="203"/>
        <v>9.7937136394747881E-3</v>
      </c>
      <c r="AI172" s="1">
        <f t="shared" si="167"/>
        <v>363353.88054390985</v>
      </c>
      <c r="AJ172" s="1">
        <f t="shared" si="168"/>
        <v>140720.69177505613</v>
      </c>
      <c r="AK172" s="1">
        <f t="shared" si="169"/>
        <v>52465.676301081374</v>
      </c>
      <c r="AL172" s="14">
        <f t="shared" si="204"/>
        <v>61.618330213846818</v>
      </c>
      <c r="AM172" s="14">
        <f t="shared" si="205"/>
        <v>13.60686007123916</v>
      </c>
      <c r="AN172" s="14">
        <f t="shared" si="206"/>
        <v>4.4644466665024787</v>
      </c>
      <c r="AO172" s="11">
        <f t="shared" si="207"/>
        <v>6.4268008573045215E-3</v>
      </c>
      <c r="AP172" s="11">
        <f t="shared" si="208"/>
        <v>8.0960740337581612E-3</v>
      </c>
      <c r="AQ172" s="11">
        <f t="shared" si="209"/>
        <v>7.3441606649789701E-3</v>
      </c>
      <c r="AR172" s="1">
        <f t="shared" si="215"/>
        <v>189790.63052469899</v>
      </c>
      <c r="AS172" s="1">
        <f t="shared" si="210"/>
        <v>76251.164181334228</v>
      </c>
      <c r="AT172" s="1">
        <f t="shared" si="211"/>
        <v>28306.33958663364</v>
      </c>
      <c r="AU172" s="1">
        <f t="shared" si="170"/>
        <v>37958.126104939802</v>
      </c>
      <c r="AV172" s="1">
        <f t="shared" si="171"/>
        <v>15250.232836266847</v>
      </c>
      <c r="AW172" s="1">
        <f t="shared" si="172"/>
        <v>5661.2679173267279</v>
      </c>
      <c r="AX172" s="1">
        <f t="shared" si="232"/>
        <v>130309.44926586855</v>
      </c>
      <c r="AY172" s="1">
        <f t="shared" si="218"/>
        <v>20587.674500175275</v>
      </c>
      <c r="AZ172" s="1">
        <f t="shared" si="219"/>
        <v>5186.2285766662953</v>
      </c>
      <c r="BA172" s="1">
        <f t="shared" si="233"/>
        <v>13722.970432212773</v>
      </c>
      <c r="BB172" s="1">
        <f t="shared" si="234"/>
        <v>29429.674993655015</v>
      </c>
      <c r="BC172" s="1">
        <f t="shared" si="235"/>
        <v>37349.019927235408</v>
      </c>
      <c r="BD172" s="1">
        <f t="shared" si="236"/>
        <v>357.92552284129749</v>
      </c>
      <c r="BE172" s="2">
        <f t="shared" si="242"/>
        <v>0.16431838121402917</v>
      </c>
      <c r="BF172" s="2">
        <f t="shared" si="243"/>
        <v>0.11054004131171606</v>
      </c>
      <c r="BG172" s="2">
        <f t="shared" si="244"/>
        <v>4.6334817249198731E-2</v>
      </c>
      <c r="BH172" s="2">
        <f t="shared" si="220"/>
        <v>8.349990003402856E-2</v>
      </c>
      <c r="BI172" s="2">
        <f t="shared" si="237"/>
        <v>2.7000530404799016E-3</v>
      </c>
      <c r="BJ172" s="2">
        <f t="shared" si="221"/>
        <v>1.2219100733195894E-3</v>
      </c>
      <c r="BK172" s="2">
        <f t="shared" si="222"/>
        <v>2.1469152895166443E-4</v>
      </c>
      <c r="BL172" s="2">
        <f t="shared" si="223"/>
        <v>512.44476900281109</v>
      </c>
      <c r="BM172" s="2">
        <f t="shared" si="224"/>
        <v>93.172065615518164</v>
      </c>
      <c r="BN172" s="2">
        <f t="shared" si="225"/>
        <v>6.0771313248794012</v>
      </c>
      <c r="BO172" s="2">
        <f t="shared" si="238"/>
        <v>671.2383814459489</v>
      </c>
      <c r="BP172" s="2">
        <f t="shared" si="239"/>
        <v>57.450578025809484</v>
      </c>
      <c r="BQ172" s="2">
        <f t="shared" si="240"/>
        <v>6.3123976088643161</v>
      </c>
      <c r="BR172" s="11">
        <f t="shared" si="241"/>
        <v>3.4627202760773884E-2</v>
      </c>
      <c r="BS172" s="17">
        <f t="shared" si="216"/>
        <v>8.5989645195083883E-3</v>
      </c>
      <c r="BT172" s="17">
        <f t="shared" si="217"/>
        <v>4.4461878058215864E-3</v>
      </c>
      <c r="BU172" s="12">
        <f>(BU$3*temperature!$I282+BU$4*temperature!$I282^2+BU$5*temperature!I282^6)*(K172/K$56)^$BW$1</f>
        <v>-16.244214343197328</v>
      </c>
      <c r="BV172" s="12">
        <f>(BV$3*temperature!$I282+BV$4*temperature!$I282^2+BV$5*temperature!J282^6)*(L172/L$56)^$BW$1</f>
        <v>-12.716680094069623</v>
      </c>
      <c r="BW172" s="12">
        <f>(BW$3*temperature!$I282+BW$4*temperature!$I282^2+BW$5*temperature!K282^6)*(M172/M$56)^$BW$1</f>
        <v>-11.845865781384758</v>
      </c>
      <c r="BX172" s="12">
        <f>(BX$3*temperature!$M282+BX$4*temperature!$M282^2+BX$5*temperature!$M282^6)*(K172/K$56)^$BW$1</f>
        <v>-16.244229986966641</v>
      </c>
      <c r="BY172" s="12">
        <f>(BY$3*temperature!$M282+BY$4*temperature!$M282^2+BY$5*temperature!$M282^6)*(L172/L$56)^$BW$1</f>
        <v>-12.716690919643479</v>
      </c>
      <c r="BZ172" s="12">
        <f>(BZ$3*temperature!$M282+BZ$4*temperature!$M282^2+BZ$5*temperature!$M282^6)*(M172/M$56)^$BW$1</f>
        <v>-11.845874768216383</v>
      </c>
      <c r="CA172" s="18">
        <f t="shared" si="226"/>
        <v>-1.5643769312845279E-5</v>
      </c>
      <c r="CB172" s="18">
        <f t="shared" si="227"/>
        <v>-1.0825573856010351E-5</v>
      </c>
      <c r="CC172" s="18">
        <f t="shared" si="228"/>
        <v>-8.9868316255348191E-6</v>
      </c>
      <c r="CD172" s="18">
        <f t="shared" si="229"/>
        <v>-4.0488877589199349E-2</v>
      </c>
      <c r="CE172" s="18">
        <f t="shared" si="230"/>
        <v>-3.4816242182424351E-4</v>
      </c>
      <c r="CF172" s="18">
        <f t="shared" si="231"/>
        <v>-1.8002115380850105E-4</v>
      </c>
    </row>
    <row r="173" spans="1:84" x14ac:dyDescent="0.3">
      <c r="A173" s="2">
        <f t="shared" si="173"/>
        <v>2127</v>
      </c>
      <c r="B173" s="5">
        <f t="shared" si="174"/>
        <v>1165.1806473047968</v>
      </c>
      <c r="C173" s="5">
        <f t="shared" si="175"/>
        <v>2963.042447849773</v>
      </c>
      <c r="D173" s="5">
        <f t="shared" si="176"/>
        <v>4366.5637746521979</v>
      </c>
      <c r="E173" s="15">
        <f t="shared" si="177"/>
        <v>1.0169270295370694E-5</v>
      </c>
      <c r="F173" s="15">
        <f t="shared" si="178"/>
        <v>2.0034144387187839E-5</v>
      </c>
      <c r="G173" s="15">
        <f t="shared" si="179"/>
        <v>4.089899310908874E-5</v>
      </c>
      <c r="H173" s="5">
        <f t="shared" si="180"/>
        <v>190390.16687929613</v>
      </c>
      <c r="I173" s="5">
        <f t="shared" si="181"/>
        <v>76795.166400249684</v>
      </c>
      <c r="J173" s="5">
        <f t="shared" si="182"/>
        <v>28498.467428468019</v>
      </c>
      <c r="K173" s="5">
        <f t="shared" si="183"/>
        <v>163399.69885329931</v>
      </c>
      <c r="L173" s="5">
        <f t="shared" si="184"/>
        <v>25917.673388708477</v>
      </c>
      <c r="M173" s="5">
        <f t="shared" si="185"/>
        <v>6526.5203714419476</v>
      </c>
      <c r="N173" s="15">
        <f t="shared" si="186"/>
        <v>3.148734179159618E-3</v>
      </c>
      <c r="O173" s="15">
        <f t="shared" si="187"/>
        <v>7.1141697324901276E-3</v>
      </c>
      <c r="P173" s="15">
        <f t="shared" si="188"/>
        <v>6.7462742858421798E-3</v>
      </c>
      <c r="Q173" s="5">
        <f t="shared" si="189"/>
        <v>7575.9419487227415</v>
      </c>
      <c r="R173" s="5">
        <f t="shared" si="190"/>
        <v>10972.525711678643</v>
      </c>
      <c r="S173" s="5">
        <f t="shared" si="191"/>
        <v>5957.1113868897573</v>
      </c>
      <c r="T173" s="5">
        <f t="shared" si="192"/>
        <v>39.791666097576091</v>
      </c>
      <c r="U173" s="5">
        <f t="shared" si="193"/>
        <v>142.88042107351913</v>
      </c>
      <c r="V173" s="5">
        <f t="shared" si="194"/>
        <v>209.03269278750798</v>
      </c>
      <c r="W173" s="15">
        <f t="shared" si="195"/>
        <v>-1.0734613539272964E-2</v>
      </c>
      <c r="X173" s="15">
        <f t="shared" si="196"/>
        <v>-1.217998157191269E-2</v>
      </c>
      <c r="Y173" s="15">
        <f t="shared" si="197"/>
        <v>-9.7425357312937999E-3</v>
      </c>
      <c r="Z173" s="5">
        <f t="shared" si="212"/>
        <v>9185.2134589460475</v>
      </c>
      <c r="AA173" s="5">
        <f t="shared" si="213"/>
        <v>29204.386946831317</v>
      </c>
      <c r="AB173" s="5">
        <f t="shared" si="214"/>
        <v>41840.017555932187</v>
      </c>
      <c r="AC173" s="16">
        <f t="shared" si="198"/>
        <v>1.4397739953045845</v>
      </c>
      <c r="AD173" s="16">
        <f t="shared" si="199"/>
        <v>2.9770101467013288</v>
      </c>
      <c r="AE173" s="16">
        <f t="shared" si="200"/>
        <v>7.3425367297329514</v>
      </c>
      <c r="AF173" s="15">
        <f t="shared" si="201"/>
        <v>-4.0504037456468023E-3</v>
      </c>
      <c r="AG173" s="15">
        <f t="shared" si="202"/>
        <v>2.9673830763510267E-4</v>
      </c>
      <c r="AH173" s="15">
        <f t="shared" si="203"/>
        <v>9.7937136394747881E-3</v>
      </c>
      <c r="AI173" s="1">
        <f t="shared" si="167"/>
        <v>364976.61859445868</v>
      </c>
      <c r="AJ173" s="1">
        <f t="shared" si="168"/>
        <v>141898.85543381737</v>
      </c>
      <c r="AK173" s="1">
        <f t="shared" si="169"/>
        <v>52880.376588299972</v>
      </c>
      <c r="AL173" s="14">
        <f t="shared" si="204"/>
        <v>62.010378863916408</v>
      </c>
      <c r="AM173" s="14">
        <f t="shared" si="205"/>
        <v>13.715920596277861</v>
      </c>
      <c r="AN173" s="14">
        <f t="shared" si="206"/>
        <v>4.4969064039655127</v>
      </c>
      <c r="AO173" s="11">
        <f t="shared" si="207"/>
        <v>6.3625328487314763E-3</v>
      </c>
      <c r="AP173" s="11">
        <f t="shared" si="208"/>
        <v>8.0151132934205803E-3</v>
      </c>
      <c r="AQ173" s="11">
        <f t="shared" si="209"/>
        <v>7.2707190583291802E-3</v>
      </c>
      <c r="AR173" s="1">
        <f t="shared" si="215"/>
        <v>190390.16687929613</v>
      </c>
      <c r="AS173" s="1">
        <f t="shared" si="210"/>
        <v>76795.166400249684</v>
      </c>
      <c r="AT173" s="1">
        <f t="shared" si="211"/>
        <v>28498.467428468019</v>
      </c>
      <c r="AU173" s="1">
        <f t="shared" si="170"/>
        <v>38078.033375859224</v>
      </c>
      <c r="AV173" s="1">
        <f t="shared" si="171"/>
        <v>15359.033280049938</v>
      </c>
      <c r="AW173" s="1">
        <f t="shared" si="172"/>
        <v>5699.6934856936041</v>
      </c>
      <c r="AX173" s="1">
        <f t="shared" si="232"/>
        <v>130719.75908263943</v>
      </c>
      <c r="AY173" s="1">
        <f t="shared" si="218"/>
        <v>20734.138710966778</v>
      </c>
      <c r="AZ173" s="1">
        <f t="shared" si="219"/>
        <v>5221.216297153559</v>
      </c>
      <c r="BA173" s="1">
        <f t="shared" si="233"/>
        <v>13726.773064926352</v>
      </c>
      <c r="BB173" s="1">
        <f t="shared" si="234"/>
        <v>29451.269550767953</v>
      </c>
      <c r="BC173" s="1">
        <f t="shared" si="235"/>
        <v>37379.906580107156</v>
      </c>
      <c r="BD173" s="1">
        <f t="shared" si="236"/>
        <v>341.11978226320696</v>
      </c>
      <c r="BE173" s="2">
        <f t="shared" si="242"/>
        <v>0.16431838121402917</v>
      </c>
      <c r="BF173" s="2">
        <f t="shared" si="243"/>
        <v>0.11054004131171606</v>
      </c>
      <c r="BG173" s="2">
        <f t="shared" si="244"/>
        <v>4.6334817249198731E-2</v>
      </c>
      <c r="BH173" s="2">
        <f t="shared" si="220"/>
        <v>8.3213696924358732E-2</v>
      </c>
      <c r="BI173" s="2">
        <f t="shared" si="237"/>
        <v>2.7000530404799016E-3</v>
      </c>
      <c r="BJ173" s="2">
        <f t="shared" si="221"/>
        <v>1.2219100733195894E-3</v>
      </c>
      <c r="BK173" s="2">
        <f t="shared" si="222"/>
        <v>2.1469152895166443E-4</v>
      </c>
      <c r="BL173" s="2">
        <f t="shared" si="223"/>
        <v>514.06354895991933</v>
      </c>
      <c r="BM173" s="2">
        <f t="shared" si="224"/>
        <v>93.836787406719168</v>
      </c>
      <c r="BN173" s="2">
        <f t="shared" si="225"/>
        <v>6.1183795449970075</v>
      </c>
      <c r="BO173" s="2">
        <f t="shared" si="238"/>
        <v>681.19492618225001</v>
      </c>
      <c r="BP173" s="2">
        <f t="shared" si="239"/>
        <v>58.134696556914115</v>
      </c>
      <c r="BQ173" s="2">
        <f t="shared" si="240"/>
        <v>6.3120015588668821</v>
      </c>
      <c r="BR173" s="11">
        <f t="shared" si="241"/>
        <v>3.4508171221174971E-2</v>
      </c>
      <c r="BS173" s="17">
        <f t="shared" si="216"/>
        <v>8.3111718854512254E-3</v>
      </c>
      <c r="BT173" s="17">
        <f t="shared" si="217"/>
        <v>4.2344645769729393E-3</v>
      </c>
      <c r="BU173" s="12">
        <f>(BU$3*temperature!$I283+BU$4*temperature!$I283^2+BU$5*temperature!I283^6)*(K173/K$56)^$BW$1</f>
        <v>-16.587730629099664</v>
      </c>
      <c r="BV173" s="12">
        <f>(BV$3*temperature!$I283+BV$4*temperature!$I283^2+BV$5*temperature!J283^6)*(L173/L$56)^$BW$1</f>
        <v>-12.940395966681743</v>
      </c>
      <c r="BW173" s="12">
        <f>(BW$3*temperature!$I283+BW$4*temperature!$I283^2+BW$5*temperature!K283^6)*(M173/M$56)^$BW$1</f>
        <v>-12.030337686511912</v>
      </c>
      <c r="BX173" s="12">
        <f>(BX$3*temperature!$M283+BX$4*temperature!$M283^2+BX$5*temperature!$M283^6)*(K173/K$56)^$BW$1</f>
        <v>-16.587746285840208</v>
      </c>
      <c r="BY173" s="12">
        <f>(BY$3*temperature!$M283+BY$4*temperature!$M283^2+BY$5*temperature!$M283^6)*(L173/L$56)^$BW$1</f>
        <v>-12.940406784381201</v>
      </c>
      <c r="BZ173" s="12">
        <f>(BZ$3*temperature!$M283+BZ$4*temperature!$M283^2+BZ$5*temperature!$M283^6)*(M173/M$56)^$BW$1</f>
        <v>-12.030346662236337</v>
      </c>
      <c r="CA173" s="18">
        <f t="shared" si="226"/>
        <v>-1.5656740544045533E-5</v>
      </c>
      <c r="CB173" s="18">
        <f t="shared" si="227"/>
        <v>-1.0817699457987828E-5</v>
      </c>
      <c r="CC173" s="18">
        <f t="shared" si="228"/>
        <v>-8.9757244250421309E-6</v>
      </c>
      <c r="CD173" s="18">
        <f t="shared" si="229"/>
        <v>-4.0674308650847042E-2</v>
      </c>
      <c r="CE173" s="18">
        <f t="shared" si="230"/>
        <v>-3.3805117051908553E-4</v>
      </c>
      <c r="CF173" s="18">
        <f t="shared" si="231"/>
        <v>-1.722339191748758E-4</v>
      </c>
    </row>
    <row r="174" spans="1:84" x14ac:dyDescent="0.3">
      <c r="A174" s="2">
        <f t="shared" si="173"/>
        <v>2128</v>
      </c>
      <c r="B174" s="5">
        <f t="shared" si="174"/>
        <v>1165.1919038898948</v>
      </c>
      <c r="C174" s="5">
        <f t="shared" si="175"/>
        <v>2963.0988417689873</v>
      </c>
      <c r="D174" s="5">
        <f t="shared" si="176"/>
        <v>4366.733433310842</v>
      </c>
      <c r="E174" s="15">
        <f t="shared" si="177"/>
        <v>9.6608067806021595E-6</v>
      </c>
      <c r="F174" s="15">
        <f t="shared" si="178"/>
        <v>1.9032437167828447E-5</v>
      </c>
      <c r="G174" s="15">
        <f t="shared" si="179"/>
        <v>3.8854043453634304E-5</v>
      </c>
      <c r="H174" s="5">
        <f t="shared" si="180"/>
        <v>190967.51663019721</v>
      </c>
      <c r="I174" s="5">
        <f t="shared" si="181"/>
        <v>77333.844181789143</v>
      </c>
      <c r="J174" s="5">
        <f t="shared" si="182"/>
        <v>28688.869278280479</v>
      </c>
      <c r="K174" s="5">
        <f t="shared" si="183"/>
        <v>163893.61786042992</v>
      </c>
      <c r="L174" s="5">
        <f t="shared" si="184"/>
        <v>26098.975535902267</v>
      </c>
      <c r="M174" s="5">
        <f t="shared" si="185"/>
        <v>6569.8696099543404</v>
      </c>
      <c r="N174" s="15">
        <f t="shared" si="186"/>
        <v>3.0227657125245777E-3</v>
      </c>
      <c r="O174" s="15">
        <f t="shared" si="187"/>
        <v>6.9953095123413966E-3</v>
      </c>
      <c r="P174" s="15">
        <f t="shared" si="188"/>
        <v>6.6420138213427737E-3</v>
      </c>
      <c r="Q174" s="5">
        <f t="shared" si="189"/>
        <v>7517.3442343341985</v>
      </c>
      <c r="R174" s="5">
        <f t="shared" si="190"/>
        <v>10914.909608310236</v>
      </c>
      <c r="S174" s="5">
        <f t="shared" si="191"/>
        <v>5938.4864727442464</v>
      </c>
      <c r="T174" s="5">
        <f t="shared" si="192"/>
        <v>39.364517939934821</v>
      </c>
      <c r="U174" s="5">
        <f t="shared" si="193"/>
        <v>141.14014017785655</v>
      </c>
      <c r="V174" s="5">
        <f t="shared" si="194"/>
        <v>206.99618430901714</v>
      </c>
      <c r="W174" s="15">
        <f t="shared" si="195"/>
        <v>-1.0734613539272964E-2</v>
      </c>
      <c r="X174" s="15">
        <f t="shared" si="196"/>
        <v>-1.217998157191269E-2</v>
      </c>
      <c r="Y174" s="15">
        <f t="shared" si="197"/>
        <v>-9.7425357312937999E-3</v>
      </c>
      <c r="Z174" s="5">
        <f t="shared" si="212"/>
        <v>9078.397051406102</v>
      </c>
      <c r="AA174" s="5">
        <f t="shared" si="213"/>
        <v>29063.116096028138</v>
      </c>
      <c r="AB174" s="5">
        <f t="shared" si="214"/>
        <v>42122.141080456437</v>
      </c>
      <c r="AC174" s="16">
        <f t="shared" si="198"/>
        <v>1.433942329321118</v>
      </c>
      <c r="AD174" s="16">
        <f t="shared" si="199"/>
        <v>2.9778935396540733</v>
      </c>
      <c r="AE174" s="16">
        <f t="shared" si="200"/>
        <v>7.4144474318512819</v>
      </c>
      <c r="AF174" s="15">
        <f t="shared" si="201"/>
        <v>-4.0504037456468023E-3</v>
      </c>
      <c r="AG174" s="15">
        <f t="shared" si="202"/>
        <v>2.9673830763510267E-4</v>
      </c>
      <c r="AH174" s="15">
        <f t="shared" si="203"/>
        <v>9.7937136394747881E-3</v>
      </c>
      <c r="AI174" s="1">
        <f t="shared" si="167"/>
        <v>366556.99011087202</v>
      </c>
      <c r="AJ174" s="1">
        <f t="shared" si="168"/>
        <v>143068.00317048558</v>
      </c>
      <c r="AK174" s="1">
        <f t="shared" si="169"/>
        <v>53292.03241516358</v>
      </c>
      <c r="AL174" s="14">
        <f t="shared" si="204"/>
        <v>62.400976505675523</v>
      </c>
      <c r="AM174" s="14">
        <f t="shared" si="205"/>
        <v>13.82475590720556</v>
      </c>
      <c r="AN174" s="14">
        <f t="shared" si="206"/>
        <v>4.5292751896293995</v>
      </c>
      <c r="AO174" s="11">
        <f t="shared" si="207"/>
        <v>6.2989075202441614E-3</v>
      </c>
      <c r="AP174" s="11">
        <f t="shared" si="208"/>
        <v>7.9349621604863745E-3</v>
      </c>
      <c r="AQ174" s="11">
        <f t="shared" si="209"/>
        <v>7.198011867745888E-3</v>
      </c>
      <c r="AR174" s="1">
        <f t="shared" si="215"/>
        <v>190967.51663019721</v>
      </c>
      <c r="AS174" s="1">
        <f t="shared" si="210"/>
        <v>77333.844181789143</v>
      </c>
      <c r="AT174" s="1">
        <f t="shared" si="211"/>
        <v>28688.869278280479</v>
      </c>
      <c r="AU174" s="1">
        <f t="shared" si="170"/>
        <v>38193.503326039441</v>
      </c>
      <c r="AV174" s="1">
        <f t="shared" si="171"/>
        <v>15466.768836357829</v>
      </c>
      <c r="AW174" s="1">
        <f t="shared" si="172"/>
        <v>5737.7738556560962</v>
      </c>
      <c r="AX174" s="1">
        <f t="shared" si="232"/>
        <v>131114.89428834396</v>
      </c>
      <c r="AY174" s="1">
        <f t="shared" si="218"/>
        <v>20879.180428721815</v>
      </c>
      <c r="AZ174" s="1">
        <f t="shared" si="219"/>
        <v>5255.8956879634725</v>
      </c>
      <c r="BA174" s="1">
        <f t="shared" si="233"/>
        <v>13730.422466222477</v>
      </c>
      <c r="BB174" s="1">
        <f t="shared" si="234"/>
        <v>29472.485711389891</v>
      </c>
      <c r="BC174" s="1">
        <f t="shared" si="235"/>
        <v>37410.266946676842</v>
      </c>
      <c r="BD174" s="1">
        <f t="shared" si="236"/>
        <v>325.09869952487497</v>
      </c>
      <c r="BE174" s="2">
        <f t="shared" si="242"/>
        <v>0.16431838121402917</v>
      </c>
      <c r="BF174" s="2">
        <f t="shared" si="243"/>
        <v>0.11054004131171606</v>
      </c>
      <c r="BG174" s="2">
        <f t="shared" si="244"/>
        <v>4.6334817249198731E-2</v>
      </c>
      <c r="BH174" s="2">
        <f t="shared" si="220"/>
        <v>8.2928036787570186E-2</v>
      </c>
      <c r="BI174" s="2">
        <f t="shared" si="237"/>
        <v>2.7000530404799016E-3</v>
      </c>
      <c r="BJ174" s="2">
        <f t="shared" si="221"/>
        <v>1.2219100733195894E-3</v>
      </c>
      <c r="BK174" s="2">
        <f t="shared" si="222"/>
        <v>2.1469152895166443E-4</v>
      </c>
      <c r="BL174" s="2">
        <f t="shared" si="223"/>
        <v>515.62242391026018</v>
      </c>
      <c r="BM174" s="2">
        <f t="shared" si="224"/>
        <v>94.495003214255675</v>
      </c>
      <c r="BN174" s="2">
        <f t="shared" si="225"/>
        <v>6.1592572092484694</v>
      </c>
      <c r="BO174" s="2">
        <f t="shared" si="238"/>
        <v>691.29986316861982</v>
      </c>
      <c r="BP174" s="2">
        <f t="shared" si="239"/>
        <v>58.827045953390041</v>
      </c>
      <c r="BQ174" s="2">
        <f t="shared" si="240"/>
        <v>6.3116141819867524</v>
      </c>
      <c r="BR174" s="11">
        <f t="shared" si="241"/>
        <v>3.4390274116827574E-2</v>
      </c>
      <c r="BS174" s="17">
        <f t="shared" si="216"/>
        <v>8.0339354648503013E-3</v>
      </c>
      <c r="BT174" s="17">
        <f t="shared" si="217"/>
        <v>4.0328234066408942E-3</v>
      </c>
      <c r="BU174" s="12">
        <f>(BU$3*temperature!$I284+BU$4*temperature!$I284^2+BU$5*temperature!I284^6)*(K174/K$56)^$BW$1</f>
        <v>-16.932752798462047</v>
      </c>
      <c r="BV174" s="12">
        <f>(BV$3*temperature!$I284+BV$4*temperature!$I284^2+BV$5*temperature!J284^6)*(L174/L$56)^$BW$1</f>
        <v>-13.164581354275931</v>
      </c>
      <c r="BW174" s="12">
        <f>(BW$3*temperature!$I284+BW$4*temperature!$I284^2+BW$5*temperature!K284^6)*(M174/M$56)^$BW$1</f>
        <v>-12.215109245067984</v>
      </c>
      <c r="BX174" s="12">
        <f>(BX$3*temperature!$M284+BX$4*temperature!$M284^2+BX$5*temperature!$M284^6)*(K174/K$56)^$BW$1</f>
        <v>-16.932768467003896</v>
      </c>
      <c r="BY174" s="12">
        <f>(BY$3*temperature!$M284+BY$4*temperature!$M284^2+BY$5*temperature!$M284^6)*(L174/L$56)^$BW$1</f>
        <v>-13.164592163413124</v>
      </c>
      <c r="BZ174" s="12">
        <f>(BZ$3*temperature!$M284+BZ$4*temperature!$M284^2+BZ$5*temperature!$M284^6)*(M174/M$56)^$BW$1</f>
        <v>-12.21511820920864</v>
      </c>
      <c r="CA174" s="18">
        <f t="shared" si="226"/>
        <v>-1.566854184886779E-5</v>
      </c>
      <c r="CB174" s="18">
        <f t="shared" si="227"/>
        <v>-1.08091371924246E-5</v>
      </c>
      <c r="CC174" s="18">
        <f t="shared" si="228"/>
        <v>-8.964140656431141E-6</v>
      </c>
      <c r="CD174" s="18">
        <f t="shared" si="229"/>
        <v>-4.085265716957618E-2</v>
      </c>
      <c r="CE174" s="18">
        <f t="shared" si="230"/>
        <v>-3.2820761126802899E-4</v>
      </c>
      <c r="CF174" s="18">
        <f t="shared" si="231"/>
        <v>-1.6475155205694276E-4</v>
      </c>
    </row>
    <row r="175" spans="1:84" x14ac:dyDescent="0.3">
      <c r="A175" s="2">
        <f t="shared" si="173"/>
        <v>2129</v>
      </c>
      <c r="B175" s="5">
        <f t="shared" si="174"/>
        <v>1165.2025977490482</v>
      </c>
      <c r="C175" s="5">
        <f t="shared" si="175"/>
        <v>2963.1524170118887</v>
      </c>
      <c r="D175" s="5">
        <f t="shared" si="176"/>
        <v>4366.8946152988819</v>
      </c>
      <c r="E175" s="15">
        <f t="shared" si="177"/>
        <v>9.1777664415720506E-6</v>
      </c>
      <c r="F175" s="15">
        <f t="shared" si="178"/>
        <v>1.8080815309437025E-5</v>
      </c>
      <c r="G175" s="15">
        <f t="shared" si="179"/>
        <v>3.6911341280952588E-5</v>
      </c>
      <c r="H175" s="5">
        <f t="shared" si="180"/>
        <v>191522.65883518328</v>
      </c>
      <c r="I175" s="5">
        <f t="shared" si="181"/>
        <v>77867.141950222169</v>
      </c>
      <c r="J175" s="5">
        <f t="shared" si="182"/>
        <v>28877.53228828486</v>
      </c>
      <c r="K175" s="5">
        <f t="shared" si="183"/>
        <v>164368.54775741915</v>
      </c>
      <c r="L175" s="5">
        <f t="shared" si="184"/>
        <v>26278.480142693836</v>
      </c>
      <c r="M175" s="5">
        <f t="shared" si="185"/>
        <v>6612.8301303896715</v>
      </c>
      <c r="N175" s="15">
        <f t="shared" si="186"/>
        <v>2.8977937224723416E-3</v>
      </c>
      <c r="O175" s="15">
        <f t="shared" si="187"/>
        <v>6.8778411070058443E-3</v>
      </c>
      <c r="P175" s="15">
        <f t="shared" si="188"/>
        <v>6.5390217745324719E-3</v>
      </c>
      <c r="Q175" s="5">
        <f t="shared" si="189"/>
        <v>7458.2667719313586</v>
      </c>
      <c r="R175" s="5">
        <f t="shared" si="190"/>
        <v>10856.319148390736</v>
      </c>
      <c r="S175" s="5">
        <f t="shared" si="191"/>
        <v>5919.3026086823038</v>
      </c>
      <c r="T175" s="5">
        <f t="shared" si="192"/>
        <v>38.941955052689842</v>
      </c>
      <c r="U175" s="5">
        <f t="shared" si="193"/>
        <v>139.42105587143308</v>
      </c>
      <c r="V175" s="5">
        <f t="shared" si="194"/>
        <v>204.97951658714507</v>
      </c>
      <c r="W175" s="15">
        <f t="shared" si="195"/>
        <v>-1.0734613539272964E-2</v>
      </c>
      <c r="X175" s="15">
        <f t="shared" si="196"/>
        <v>-1.217998157191269E-2</v>
      </c>
      <c r="Y175" s="15">
        <f t="shared" si="197"/>
        <v>-9.7425357312937999E-3</v>
      </c>
      <c r="Z175" s="5">
        <f t="shared" si="212"/>
        <v>8971.6915233667696</v>
      </c>
      <c r="AA175" s="5">
        <f t="shared" si="213"/>
        <v>28919.086194852222</v>
      </c>
      <c r="AB175" s="5">
        <f t="shared" si="214"/>
        <v>42401.688573590502</v>
      </c>
      <c r="AC175" s="16">
        <f t="shared" si="198"/>
        <v>1.4281342839393942</v>
      </c>
      <c r="AD175" s="16">
        <f t="shared" si="199"/>
        <v>2.9787771947433477</v>
      </c>
      <c r="AE175" s="16">
        <f t="shared" si="200"/>
        <v>7.4870624067937728</v>
      </c>
      <c r="AF175" s="15">
        <f t="shared" si="201"/>
        <v>-4.0504037456468023E-3</v>
      </c>
      <c r="AG175" s="15">
        <f t="shared" si="202"/>
        <v>2.9673830763510267E-4</v>
      </c>
      <c r="AH175" s="15">
        <f t="shared" si="203"/>
        <v>9.7937136394747881E-3</v>
      </c>
      <c r="AI175" s="1">
        <f t="shared" si="167"/>
        <v>368094.79442582431</v>
      </c>
      <c r="AJ175" s="1">
        <f t="shared" si="168"/>
        <v>144227.97168979485</v>
      </c>
      <c r="AK175" s="1">
        <f t="shared" si="169"/>
        <v>53700.603029303318</v>
      </c>
      <c r="AL175" s="14">
        <f t="shared" si="204"/>
        <v>62.790103906055883</v>
      </c>
      <c r="AM175" s="14">
        <f t="shared" si="205"/>
        <v>13.933357833057181</v>
      </c>
      <c r="AN175" s="14">
        <f t="shared" si="206"/>
        <v>4.5615509484309662</v>
      </c>
      <c r="AO175" s="11">
        <f t="shared" si="207"/>
        <v>6.2359184450417196E-3</v>
      </c>
      <c r="AP175" s="11">
        <f t="shared" si="208"/>
        <v>7.8556125388815103E-3</v>
      </c>
      <c r="AQ175" s="11">
        <f t="shared" si="209"/>
        <v>7.1260317490684294E-3</v>
      </c>
      <c r="AR175" s="1">
        <f t="shared" si="215"/>
        <v>191522.65883518328</v>
      </c>
      <c r="AS175" s="1">
        <f t="shared" si="210"/>
        <v>77867.141950222169</v>
      </c>
      <c r="AT175" s="1">
        <f t="shared" si="211"/>
        <v>28877.53228828486</v>
      </c>
      <c r="AU175" s="1">
        <f t="shared" si="170"/>
        <v>38304.531767036657</v>
      </c>
      <c r="AV175" s="1">
        <f t="shared" si="171"/>
        <v>15573.428390044435</v>
      </c>
      <c r="AW175" s="1">
        <f t="shared" si="172"/>
        <v>5775.5064576569721</v>
      </c>
      <c r="AX175" s="1">
        <f t="shared" si="232"/>
        <v>131494.83820593532</v>
      </c>
      <c r="AY175" s="1">
        <f t="shared" si="218"/>
        <v>21022.784114155071</v>
      </c>
      <c r="AZ175" s="1">
        <f t="shared" si="219"/>
        <v>5290.2641043117374</v>
      </c>
      <c r="BA175" s="1">
        <f t="shared" si="233"/>
        <v>13733.920114812237</v>
      </c>
      <c r="BB175" s="1">
        <f t="shared" si="234"/>
        <v>29493.328923654663</v>
      </c>
      <c r="BC175" s="1">
        <f t="shared" si="235"/>
        <v>37440.110072194773</v>
      </c>
      <c r="BD175" s="1">
        <f t="shared" si="236"/>
        <v>309.82591806988853</v>
      </c>
      <c r="BE175" s="2">
        <f t="shared" si="242"/>
        <v>0.16431838121402917</v>
      </c>
      <c r="BF175" s="2">
        <f t="shared" si="243"/>
        <v>0.11054004131171606</v>
      </c>
      <c r="BG175" s="2">
        <f t="shared" si="244"/>
        <v>4.6334817249198731E-2</v>
      </c>
      <c r="BH175" s="2">
        <f t="shared" si="220"/>
        <v>8.2642937851056392E-2</v>
      </c>
      <c r="BI175" s="2">
        <f t="shared" si="237"/>
        <v>2.7000530404799016E-3</v>
      </c>
      <c r="BJ175" s="2">
        <f t="shared" si="221"/>
        <v>1.2219100733195894E-3</v>
      </c>
      <c r="BK175" s="2">
        <f t="shared" si="222"/>
        <v>2.1469152895166443E-4</v>
      </c>
      <c r="BL175" s="2">
        <f t="shared" si="223"/>
        <v>517.12133730873154</v>
      </c>
      <c r="BM175" s="2">
        <f t="shared" si="224"/>
        <v>95.146645129582851</v>
      </c>
      <c r="BN175" s="2">
        <f t="shared" si="225"/>
        <v>6.1997615593229334</v>
      </c>
      <c r="BO175" s="2">
        <f t="shared" si="238"/>
        <v>701.55540198052233</v>
      </c>
      <c r="BP175" s="2">
        <f t="shared" si="239"/>
        <v>59.527725253884384</v>
      </c>
      <c r="BQ175" s="2">
        <f t="shared" si="240"/>
        <v>6.3112353597111106</v>
      </c>
      <c r="BR175" s="11">
        <f t="shared" si="241"/>
        <v>3.4273498891382842E-2</v>
      </c>
      <c r="BS175" s="17">
        <f t="shared" si="216"/>
        <v>7.7668319839044823E-3</v>
      </c>
      <c r="BT175" s="17">
        <f t="shared" si="217"/>
        <v>3.8407841968008515E-3</v>
      </c>
      <c r="BU175" s="12">
        <f>(BU$3*temperature!$I285+BU$4*temperature!$I285^2+BU$5*temperature!I285^6)*(K175/K$56)^$BW$1</f>
        <v>-17.279240155048775</v>
      </c>
      <c r="BV175" s="12">
        <f>(BV$3*temperature!$I285+BV$4*temperature!$I285^2+BV$5*temperature!J285^6)*(L175/L$56)^$BW$1</f>
        <v>-13.389205443640634</v>
      </c>
      <c r="BW175" s="12">
        <f>(BW$3*temperature!$I285+BW$4*temperature!$I285^2+BW$5*temperature!K285^6)*(M175/M$56)^$BW$1</f>
        <v>-12.400155167670048</v>
      </c>
      <c r="BX175" s="12">
        <f>(BX$3*temperature!$M285+BX$4*temperature!$M285^2+BX$5*temperature!$M285^6)*(K175/K$56)^$BW$1</f>
        <v>-17.279255834270728</v>
      </c>
      <c r="BY175" s="12">
        <f>(BY$3*temperature!$M285+BY$4*temperature!$M285^2+BY$5*temperature!$M285^6)*(L175/L$56)^$BW$1</f>
        <v>-13.38921624355935</v>
      </c>
      <c r="BZ175" s="12">
        <f>(BZ$3*temperature!$M285+BZ$4*temperature!$M285^2+BZ$5*temperature!$M285^6)*(M175/M$56)^$BW$1</f>
        <v>-12.400164119774022</v>
      </c>
      <c r="CA175" s="18">
        <f t="shared" si="226"/>
        <v>-1.5679221952780154E-5</v>
      </c>
      <c r="CB175" s="18">
        <f t="shared" si="227"/>
        <v>-1.0799918715775902E-5</v>
      </c>
      <c r="CC175" s="18">
        <f t="shared" si="228"/>
        <v>-8.9521039736695229E-6</v>
      </c>
      <c r="CD175" s="18">
        <f t="shared" si="229"/>
        <v>-4.1023997521033383E-2</v>
      </c>
      <c r="CE175" s="18">
        <f t="shared" si="230"/>
        <v>-3.1862649605398025E-4</v>
      </c>
      <c r="CF175" s="18">
        <f t="shared" si="231"/>
        <v>-1.5756432136838233E-4</v>
      </c>
    </row>
    <row r="176" spans="1:84" x14ac:dyDescent="0.3">
      <c r="A176" s="2">
        <f t="shared" si="173"/>
        <v>2130</v>
      </c>
      <c r="B176" s="5">
        <f t="shared" si="174"/>
        <v>1165.2127570084824</v>
      </c>
      <c r="C176" s="5">
        <f t="shared" si="175"/>
        <v>2963.2033144128955</v>
      </c>
      <c r="D176" s="5">
        <f t="shared" si="176"/>
        <v>4367.047743839491</v>
      </c>
      <c r="E176" s="15">
        <f t="shared" si="177"/>
        <v>8.7188781194934471E-6</v>
      </c>
      <c r="F176" s="15">
        <f t="shared" si="178"/>
        <v>1.7176774543965172E-5</v>
      </c>
      <c r="G176" s="15">
        <f t="shared" si="179"/>
        <v>3.5065774216904959E-5</v>
      </c>
      <c r="H176" s="5">
        <f t="shared" si="180"/>
        <v>192055.57908364208</v>
      </c>
      <c r="I176" s="5">
        <f t="shared" si="181"/>
        <v>78395.006648038368</v>
      </c>
      <c r="J176" s="5">
        <f t="shared" si="182"/>
        <v>29064.444312118991</v>
      </c>
      <c r="K176" s="5">
        <f t="shared" si="183"/>
        <v>164824.47340923161</v>
      </c>
      <c r="L176" s="5">
        <f t="shared" si="184"/>
        <v>26456.168655970509</v>
      </c>
      <c r="M176" s="5">
        <f t="shared" si="185"/>
        <v>6655.3987995939897</v>
      </c>
      <c r="N176" s="15">
        <f t="shared" si="186"/>
        <v>2.7738010588578277E-3</v>
      </c>
      <c r="O176" s="15">
        <f t="shared" si="187"/>
        <v>6.7617500065382252E-3</v>
      </c>
      <c r="P176" s="15">
        <f t="shared" si="188"/>
        <v>6.4372845460964889E-3</v>
      </c>
      <c r="Q176" s="5">
        <f t="shared" si="189"/>
        <v>7398.7353418576804</v>
      </c>
      <c r="R176" s="5">
        <f t="shared" si="190"/>
        <v>10796.788443483589</v>
      </c>
      <c r="S176" s="5">
        <f t="shared" si="191"/>
        <v>5899.5734607034392</v>
      </c>
      <c r="T176" s="5">
        <f t="shared" si="192"/>
        <v>38.523928214735477</v>
      </c>
      <c r="U176" s="5">
        <f t="shared" si="193"/>
        <v>137.72290998018241</v>
      </c>
      <c r="V176" s="5">
        <f t="shared" si="194"/>
        <v>202.98249632261147</v>
      </c>
      <c r="W176" s="15">
        <f t="shared" si="195"/>
        <v>-1.0734613539272964E-2</v>
      </c>
      <c r="X176" s="15">
        <f t="shared" si="196"/>
        <v>-1.217998157191269E-2</v>
      </c>
      <c r="Y176" s="15">
        <f t="shared" si="197"/>
        <v>-9.7425357312937999E-3</v>
      </c>
      <c r="Z176" s="5">
        <f t="shared" si="212"/>
        <v>8865.1312145425818</v>
      </c>
      <c r="AA176" s="5">
        <f t="shared" si="213"/>
        <v>28772.385929492721</v>
      </c>
      <c r="AB176" s="5">
        <f t="shared" si="214"/>
        <v>42678.641387565658</v>
      </c>
      <c r="AC176" s="16">
        <f t="shared" si="198"/>
        <v>1.4223497634864395</v>
      </c>
      <c r="AD176" s="16">
        <f t="shared" si="199"/>
        <v>2.9796611120469381</v>
      </c>
      <c r="AE176" s="16">
        <f t="shared" si="200"/>
        <v>7.5603885520067875</v>
      </c>
      <c r="AF176" s="15">
        <f t="shared" si="201"/>
        <v>-4.0504037456468023E-3</v>
      </c>
      <c r="AG176" s="15">
        <f t="shared" si="202"/>
        <v>2.9673830763510267E-4</v>
      </c>
      <c r="AH176" s="15">
        <f t="shared" si="203"/>
        <v>9.7937136394747881E-3</v>
      </c>
      <c r="AI176" s="1">
        <f t="shared" si="167"/>
        <v>369589.84675027855</v>
      </c>
      <c r="AJ176" s="1">
        <f t="shared" si="168"/>
        <v>145378.6029108598</v>
      </c>
      <c r="AK176" s="1">
        <f t="shared" si="169"/>
        <v>54106.049184029958</v>
      </c>
      <c r="AL176" s="14">
        <f t="shared" si="204"/>
        <v>63.177742333498607</v>
      </c>
      <c r="AM176" s="14">
        <f t="shared" si="205"/>
        <v>14.041718342954248</v>
      </c>
      <c r="AN176" s="14">
        <f t="shared" si="206"/>
        <v>4.5937316477456438</v>
      </c>
      <c r="AO176" s="11">
        <f t="shared" si="207"/>
        <v>6.1735592605913023E-3</v>
      </c>
      <c r="AP176" s="11">
        <f t="shared" si="208"/>
        <v>7.777056413492695E-3</v>
      </c>
      <c r="AQ176" s="11">
        <f t="shared" si="209"/>
        <v>7.0547714315777454E-3</v>
      </c>
      <c r="AR176" s="1">
        <f t="shared" si="215"/>
        <v>192055.57908364208</v>
      </c>
      <c r="AS176" s="1">
        <f t="shared" si="210"/>
        <v>78395.006648038368</v>
      </c>
      <c r="AT176" s="1">
        <f t="shared" si="211"/>
        <v>29064.444312118991</v>
      </c>
      <c r="AU176" s="1">
        <f t="shared" si="170"/>
        <v>38411.115816728416</v>
      </c>
      <c r="AV176" s="1">
        <f t="shared" si="171"/>
        <v>15679.001329607674</v>
      </c>
      <c r="AW176" s="1">
        <f t="shared" si="172"/>
        <v>5812.8888624237989</v>
      </c>
      <c r="AX176" s="1">
        <f t="shared" si="232"/>
        <v>131859.57872738529</v>
      </c>
      <c r="AY176" s="1">
        <f t="shared" si="218"/>
        <v>21164.934924776408</v>
      </c>
      <c r="AZ176" s="1">
        <f t="shared" si="219"/>
        <v>5324.3190396751925</v>
      </c>
      <c r="BA176" s="1">
        <f t="shared" si="233"/>
        <v>13737.267453281604</v>
      </c>
      <c r="BB176" s="1">
        <f t="shared" si="234"/>
        <v>29513.804527071006</v>
      </c>
      <c r="BC176" s="1">
        <f t="shared" si="235"/>
        <v>37469.444771793307</v>
      </c>
      <c r="BD176" s="1">
        <f t="shared" si="236"/>
        <v>295.26674771356232</v>
      </c>
      <c r="BE176" s="2">
        <f t="shared" si="242"/>
        <v>0.16431838121402917</v>
      </c>
      <c r="BF176" s="2">
        <f t="shared" si="243"/>
        <v>0.11054004131171606</v>
      </c>
      <c r="BG176" s="2">
        <f t="shared" si="244"/>
        <v>4.6334817249198731E-2</v>
      </c>
      <c r="BH176" s="2">
        <f t="shared" si="220"/>
        <v>8.2358418402701611E-2</v>
      </c>
      <c r="BI176" s="2">
        <f t="shared" si="237"/>
        <v>2.7000530404799016E-3</v>
      </c>
      <c r="BJ176" s="2">
        <f t="shared" si="221"/>
        <v>1.2219100733195894E-3</v>
      </c>
      <c r="BK176" s="2">
        <f t="shared" si="222"/>
        <v>2.1469152895166443E-4</v>
      </c>
      <c r="BL176" s="2">
        <f t="shared" si="223"/>
        <v>518.560250245916</v>
      </c>
      <c r="BM176" s="2">
        <f t="shared" si="224"/>
        <v>95.791648321194259</v>
      </c>
      <c r="BN176" s="2">
        <f t="shared" si="225"/>
        <v>6.2398899874993328</v>
      </c>
      <c r="BO176" s="2">
        <f t="shared" si="238"/>
        <v>711.96378472950448</v>
      </c>
      <c r="BP176" s="2">
        <f t="shared" si="239"/>
        <v>60.236834684075866</v>
      </c>
      <c r="BQ176" s="2">
        <f t="shared" si="240"/>
        <v>6.3108649753968242</v>
      </c>
      <c r="BR176" s="11">
        <f t="shared" si="241"/>
        <v>3.4157832740707467E-2</v>
      </c>
      <c r="BS176" s="17">
        <f t="shared" si="216"/>
        <v>7.5094566304073291E-3</v>
      </c>
      <c r="BT176" s="17">
        <f t="shared" si="217"/>
        <v>3.657889711238906E-3</v>
      </c>
      <c r="BU176" s="12">
        <f>(BU$3*temperature!$I286+BU$4*temperature!$I286^2+BU$5*temperature!I286^6)*(K176/K$56)^$BW$1</f>
        <v>-17.627152802427069</v>
      </c>
      <c r="BV176" s="12">
        <f>(BV$3*temperature!$I286+BV$4*temperature!$I286^2+BV$5*temperature!J286^6)*(L176/L$56)^$BW$1</f>
        <v>-13.614237969190677</v>
      </c>
      <c r="BW176" s="12">
        <f>(BW$3*temperature!$I286+BW$4*temperature!$I286^2+BW$5*temperature!K286^6)*(M176/M$56)^$BW$1</f>
        <v>-12.585450610470637</v>
      </c>
      <c r="BX176" s="12">
        <f>(BX$3*temperature!$M286+BX$4*temperature!$M286^2+BX$5*temperature!$M286^6)*(K176/K$56)^$BW$1</f>
        <v>-17.627168491255446</v>
      </c>
      <c r="BY176" s="12">
        <f>(BY$3*temperature!$M286+BY$4*temperature!$M286^2+BY$5*temperature!$M286^6)*(L176/L$56)^$BW$1</f>
        <v>-13.614248759265458</v>
      </c>
      <c r="BZ176" s="12">
        <f>(BZ$3*temperature!$M286+BZ$4*temperature!$M286^2+BZ$5*temperature!$M286^6)*(M176/M$56)^$BW$1</f>
        <v>-12.585459550107981</v>
      </c>
      <c r="CA176" s="18">
        <f t="shared" si="226"/>
        <v>-1.5688828376880792E-5</v>
      </c>
      <c r="CB176" s="18">
        <f t="shared" si="227"/>
        <v>-1.0790074780331338E-5</v>
      </c>
      <c r="CC176" s="18">
        <f t="shared" si="228"/>
        <v>-8.9396373432748533E-6</v>
      </c>
      <c r="CD176" s="18">
        <f t="shared" si="229"/>
        <v>-4.1188405949367748E-2</v>
      </c>
      <c r="CE176" s="18">
        <f t="shared" si="230"/>
        <v>-3.0930254815238829E-4</v>
      </c>
      <c r="CF176" s="18">
        <f t="shared" si="231"/>
        <v>-1.5066264634452364E-4</v>
      </c>
    </row>
    <row r="177" spans="1:84" x14ac:dyDescent="0.3">
      <c r="A177" s="2">
        <f t="shared" si="173"/>
        <v>2131</v>
      </c>
      <c r="B177" s="5">
        <f t="shared" si="174"/>
        <v>1165.2224083890935</v>
      </c>
      <c r="C177" s="5">
        <f t="shared" si="175"/>
        <v>2963.251667774392</v>
      </c>
      <c r="D177" s="5">
        <f t="shared" si="176"/>
        <v>4367.1932210541618</v>
      </c>
      <c r="E177" s="15">
        <f t="shared" si="177"/>
        <v>8.2829342135187741E-6</v>
      </c>
      <c r="F177" s="15">
        <f t="shared" si="178"/>
        <v>1.6317935816766913E-5</v>
      </c>
      <c r="G177" s="15">
        <f t="shared" si="179"/>
        <v>3.3312485506059708E-5</v>
      </c>
      <c r="H177" s="5">
        <f t="shared" si="180"/>
        <v>192566.26930991746</v>
      </c>
      <c r="I177" s="5">
        <f t="shared" si="181"/>
        <v>78917.387705941554</v>
      </c>
      <c r="J177" s="5">
        <f t="shared" si="182"/>
        <v>29249.593894777197</v>
      </c>
      <c r="K177" s="5">
        <f t="shared" si="183"/>
        <v>165261.38522871194</v>
      </c>
      <c r="L177" s="5">
        <f t="shared" si="184"/>
        <v>26632.023383020314</v>
      </c>
      <c r="M177" s="5">
        <f t="shared" si="185"/>
        <v>6697.5726546206888</v>
      </c>
      <c r="N177" s="15">
        <f t="shared" si="186"/>
        <v>2.6507703039677644E-3</v>
      </c>
      <c r="O177" s="15">
        <f t="shared" si="187"/>
        <v>6.6470216960201611E-3</v>
      </c>
      <c r="P177" s="15">
        <f t="shared" si="188"/>
        <v>6.3367885676921532E-3</v>
      </c>
      <c r="Q177" s="5">
        <f t="shared" si="189"/>
        <v>7338.7753803291471</v>
      </c>
      <c r="R177" s="5">
        <f t="shared" si="190"/>
        <v>10736.351323980811</v>
      </c>
      <c r="S177" s="5">
        <f t="shared" si="191"/>
        <v>5879.3126347535808</v>
      </c>
      <c r="T177" s="5">
        <f t="shared" si="192"/>
        <v>38.110388733335597</v>
      </c>
      <c r="U177" s="5">
        <f t="shared" si="193"/>
        <v>136.0454474745936</v>
      </c>
      <c r="V177" s="5">
        <f t="shared" si="194"/>
        <v>201.00493209936121</v>
      </c>
      <c r="W177" s="15">
        <f t="shared" si="195"/>
        <v>-1.0734613539272964E-2</v>
      </c>
      <c r="X177" s="15">
        <f t="shared" si="196"/>
        <v>-1.217998157191269E-2</v>
      </c>
      <c r="Y177" s="15">
        <f t="shared" si="197"/>
        <v>-9.7425357312937999E-3</v>
      </c>
      <c r="Z177" s="5">
        <f t="shared" si="212"/>
        <v>8758.7495280557832</v>
      </c>
      <c r="AA177" s="5">
        <f t="shared" si="213"/>
        <v>28623.103393894704</v>
      </c>
      <c r="AB177" s="5">
        <f t="shared" si="214"/>
        <v>42952.981914544813</v>
      </c>
      <c r="AC177" s="16">
        <f t="shared" si="198"/>
        <v>1.4165886726767942</v>
      </c>
      <c r="AD177" s="16">
        <f t="shared" si="199"/>
        <v>2.9805452916426529</v>
      </c>
      <c r="AE177" s="16">
        <f t="shared" si="200"/>
        <v>7.6344328324883053</v>
      </c>
      <c r="AF177" s="15">
        <f t="shared" si="201"/>
        <v>-4.0504037456468023E-3</v>
      </c>
      <c r="AG177" s="15">
        <f t="shared" si="202"/>
        <v>2.9673830763510267E-4</v>
      </c>
      <c r="AH177" s="15">
        <f t="shared" si="203"/>
        <v>9.7937136394747881E-3</v>
      </c>
      <c r="AI177" s="1">
        <f t="shared" si="167"/>
        <v>371041.97789197916</v>
      </c>
      <c r="AJ177" s="1">
        <f t="shared" si="168"/>
        <v>146519.74394938149</v>
      </c>
      <c r="AK177" s="1">
        <f t="shared" si="169"/>
        <v>54508.333128050755</v>
      </c>
      <c r="AL177" s="14">
        <f t="shared" si="204"/>
        <v>63.563873554382361</v>
      </c>
      <c r="AM177" s="14">
        <f t="shared" si="205"/>
        <v>14.149829546292825</v>
      </c>
      <c r="AN177" s="14">
        <f t="shared" si="206"/>
        <v>4.6258152972705657</v>
      </c>
      <c r="AO177" s="11">
        <f t="shared" si="207"/>
        <v>6.111823667985389E-3</v>
      </c>
      <c r="AP177" s="11">
        <f t="shared" si="208"/>
        <v>7.6992858493577683E-3</v>
      </c>
      <c r="AQ177" s="11">
        <f t="shared" si="209"/>
        <v>6.984223717261968E-3</v>
      </c>
      <c r="AR177" s="1">
        <f t="shared" si="215"/>
        <v>192566.26930991746</v>
      </c>
      <c r="AS177" s="1">
        <f t="shared" si="210"/>
        <v>78917.387705941554</v>
      </c>
      <c r="AT177" s="1">
        <f t="shared" si="211"/>
        <v>29249.593894777197</v>
      </c>
      <c r="AU177" s="1">
        <f t="shared" si="170"/>
        <v>38513.253861983496</v>
      </c>
      <c r="AV177" s="1">
        <f t="shared" si="171"/>
        <v>15783.477541188311</v>
      </c>
      <c r="AW177" s="1">
        <f t="shared" si="172"/>
        <v>5849.9187789554398</v>
      </c>
      <c r="AX177" s="1">
        <f t="shared" si="232"/>
        <v>132209.10818296953</v>
      </c>
      <c r="AY177" s="1">
        <f t="shared" si="218"/>
        <v>21305.618706416251</v>
      </c>
      <c r="AZ177" s="1">
        <f t="shared" si="219"/>
        <v>5358.0581236965518</v>
      </c>
      <c r="BA177" s="1">
        <f t="shared" si="233"/>
        <v>13740.465888575834</v>
      </c>
      <c r="BB177" s="1">
        <f t="shared" si="234"/>
        <v>29533.917755691898</v>
      </c>
      <c r="BC177" s="1">
        <f t="shared" si="235"/>
        <v>37498.279638788626</v>
      </c>
      <c r="BD177" s="1">
        <f t="shared" si="236"/>
        <v>281.38808949757754</v>
      </c>
      <c r="BE177" s="2">
        <f t="shared" si="242"/>
        <v>0.16431838121402917</v>
      </c>
      <c r="BF177" s="2">
        <f t="shared" si="243"/>
        <v>0.11054004131171606</v>
      </c>
      <c r="BG177" s="2">
        <f t="shared" si="244"/>
        <v>4.6334817249198731E-2</v>
      </c>
      <c r="BH177" s="2">
        <f t="shared" si="220"/>
        <v>8.2074496776872036E-2</v>
      </c>
      <c r="BI177" s="2">
        <f t="shared" si="237"/>
        <v>2.7000530404799016E-3</v>
      </c>
      <c r="BJ177" s="2">
        <f t="shared" si="221"/>
        <v>1.2219100733195894E-3</v>
      </c>
      <c r="BK177" s="2">
        <f t="shared" si="222"/>
        <v>2.1469152895166443E-4</v>
      </c>
      <c r="BL177" s="2">
        <f t="shared" si="223"/>
        <v>519.93914094411423</v>
      </c>
      <c r="BM177" s="2">
        <f t="shared" si="224"/>
        <v>96.429950997957505</v>
      </c>
      <c r="BN177" s="2">
        <f t="shared" si="225"/>
        <v>6.2796400344849861</v>
      </c>
      <c r="BO177" s="2">
        <f t="shared" si="238"/>
        <v>722.52728652817564</v>
      </c>
      <c r="BP177" s="2">
        <f t="shared" si="239"/>
        <v>60.954475670784319</v>
      </c>
      <c r="BQ177" s="2">
        <f t="shared" si="240"/>
        <v>6.3105029142056139</v>
      </c>
      <c r="BR177" s="11">
        <f t="shared" si="241"/>
        <v>3.4043262622419607E-2</v>
      </c>
      <c r="BS177" s="17">
        <f t="shared" si="216"/>
        <v>7.2614221859209774E-3</v>
      </c>
      <c r="BT177" s="17">
        <f t="shared" si="217"/>
        <v>3.4837044868941962E-3</v>
      </c>
      <c r="BU177" s="12">
        <f>(BU$3*temperature!$I287+BU$4*temperature!$I287^2+BU$5*temperature!I287^6)*(K177/K$56)^$BW$1</f>
        <v>-17.976451659594243</v>
      </c>
      <c r="BV177" s="12">
        <f>(BV$3*temperature!$I287+BV$4*temperature!$I287^2+BV$5*temperature!J287^6)*(L177/L$56)^$BW$1</f>
        <v>-13.839649218205473</v>
      </c>
      <c r="BW177" s="12">
        <f>(BW$3*temperature!$I287+BW$4*temperature!$I287^2+BW$5*temperature!K287^6)*(M177/M$56)^$BW$1</f>
        <v>-12.770971179432799</v>
      </c>
      <c r="BX177" s="12">
        <f>(BX$3*temperature!$M287+BX$4*temperature!$M287^2+BX$5*temperature!$M287^6)*(K177/K$56)^$BW$1</f>
        <v>-17.976467357001745</v>
      </c>
      <c r="BY177" s="12">
        <f>(BY$3*temperature!$M287+BY$4*temperature!$M287^2+BY$5*temperature!$M287^6)*(L177/L$56)^$BW$1</f>
        <v>-13.839659997840721</v>
      </c>
      <c r="BZ177" s="12">
        <f>(BZ$3*temperature!$M287+BZ$4*temperature!$M287^2+BZ$5*temperature!$M287^6)*(M177/M$56)^$BW$1</f>
        <v>-12.770980106195829</v>
      </c>
      <c r="CA177" s="18">
        <f t="shared" si="226"/>
        <v>-1.5697407501846783E-5</v>
      </c>
      <c r="CB177" s="18">
        <f t="shared" si="227"/>
        <v>-1.0779635248425734E-5</v>
      </c>
      <c r="CC177" s="18">
        <f t="shared" si="228"/>
        <v>-8.926763030103757E-6</v>
      </c>
      <c r="CD177" s="18">
        <f t="shared" si="229"/>
        <v>-4.1345960481222396E-2</v>
      </c>
      <c r="CE177" s="18">
        <f t="shared" si="230"/>
        <v>-3.002304747365603E-4</v>
      </c>
      <c r="CF177" s="18">
        <f t="shared" si="231"/>
        <v>-1.4403710804338459E-4</v>
      </c>
    </row>
    <row r="178" spans="1:84" x14ac:dyDescent="0.3">
      <c r="A178" s="2">
        <f t="shared" si="173"/>
        <v>2132</v>
      </c>
      <c r="B178" s="5">
        <f t="shared" si="174"/>
        <v>1165.2315772766187</v>
      </c>
      <c r="C178" s="5">
        <f t="shared" si="175"/>
        <v>2963.2976042173896</v>
      </c>
      <c r="D178" s="5">
        <f t="shared" si="176"/>
        <v>4367.3314290119961</v>
      </c>
      <c r="E178" s="15">
        <f t="shared" si="177"/>
        <v>7.8687875028428348E-6</v>
      </c>
      <c r="F178" s="15">
        <f t="shared" si="178"/>
        <v>1.5502039025928565E-5</v>
      </c>
      <c r="G178" s="15">
        <f t="shared" si="179"/>
        <v>3.1646861230756722E-5</v>
      </c>
      <c r="H178" s="5">
        <f t="shared" si="180"/>
        <v>193054.72760512677</v>
      </c>
      <c r="I178" s="5">
        <f t="shared" si="181"/>
        <v>79434.237011561359</v>
      </c>
      <c r="J178" s="5">
        <f t="shared" si="182"/>
        <v>29432.970262265255</v>
      </c>
      <c r="K178" s="5">
        <f t="shared" si="183"/>
        <v>165679.2790119322</v>
      </c>
      <c r="L178" s="5">
        <f t="shared" si="184"/>
        <v>26806.027480503442</v>
      </c>
      <c r="M178" s="5">
        <f t="shared" si="185"/>
        <v>6739.3489000498766</v>
      </c>
      <c r="N178" s="15">
        <f t="shared" si="186"/>
        <v>2.5286837735380985E-3</v>
      </c>
      <c r="O178" s="15">
        <f t="shared" si="187"/>
        <v>6.5336416606658343E-3</v>
      </c>
      <c r="P178" s="15">
        <f t="shared" si="188"/>
        <v>6.237520305265587E-3</v>
      </c>
      <c r="Q178" s="5">
        <f t="shared" si="189"/>
        <v>7278.4119698476234</v>
      </c>
      <c r="R178" s="5">
        <f t="shared" si="190"/>
        <v>10675.041322421062</v>
      </c>
      <c r="S178" s="5">
        <f t="shared" si="191"/>
        <v>5858.5336701048473</v>
      </c>
      <c r="T178" s="5">
        <f t="shared" si="192"/>
        <v>37.701288438451776</v>
      </c>
      <c r="U178" s="5">
        <f t="shared" si="193"/>
        <v>134.38841643141043</v>
      </c>
      <c r="V178" s="5">
        <f t="shared" si="194"/>
        <v>199.04663436621689</v>
      </c>
      <c r="W178" s="15">
        <f t="shared" si="195"/>
        <v>-1.0734613539272964E-2</v>
      </c>
      <c r="X178" s="15">
        <f t="shared" si="196"/>
        <v>-1.217998157191269E-2</v>
      </c>
      <c r="Y178" s="15">
        <f t="shared" si="197"/>
        <v>-9.7425357312937999E-3</v>
      </c>
      <c r="Z178" s="5">
        <f t="shared" si="212"/>
        <v>8652.5789317344443</v>
      </c>
      <c r="AA178" s="5">
        <f t="shared" si="213"/>
        <v>28471.326042334236</v>
      </c>
      <c r="AB178" s="5">
        <f t="shared" si="214"/>
        <v>43224.693571515163</v>
      </c>
      <c r="AC178" s="16">
        <f t="shared" si="198"/>
        <v>1.4108509166109433</v>
      </c>
      <c r="AD178" s="16">
        <f t="shared" si="199"/>
        <v>2.9814297336083246</v>
      </c>
      <c r="AE178" s="16">
        <f t="shared" si="200"/>
        <v>7.7092022814495005</v>
      </c>
      <c r="AF178" s="15">
        <f t="shared" si="201"/>
        <v>-4.0504037456468023E-3</v>
      </c>
      <c r="AG178" s="15">
        <f t="shared" si="202"/>
        <v>2.9673830763510267E-4</v>
      </c>
      <c r="AH178" s="15">
        <f t="shared" si="203"/>
        <v>9.7937136394747881E-3</v>
      </c>
      <c r="AI178" s="1">
        <f t="shared" si="167"/>
        <v>372451.03396476473</v>
      </c>
      <c r="AJ178" s="1">
        <f t="shared" si="168"/>
        <v>147651.24709563164</v>
      </c>
      <c r="AK178" s="1">
        <f t="shared" si="169"/>
        <v>54907.418594201125</v>
      </c>
      <c r="AL178" s="14">
        <f t="shared" si="204"/>
        <v>63.948479829332676</v>
      </c>
      <c r="AM178" s="14">
        <f t="shared" si="205"/>
        <v>14.257683692865456</v>
      </c>
      <c r="AN178" s="14">
        <f t="shared" si="206"/>
        <v>4.6577999488923272</v>
      </c>
      <c r="AO178" s="11">
        <f t="shared" si="207"/>
        <v>6.0507054313055347E-3</v>
      </c>
      <c r="AP178" s="11">
        <f t="shared" si="208"/>
        <v>7.6222929908641903E-3</v>
      </c>
      <c r="AQ178" s="11">
        <f t="shared" si="209"/>
        <v>6.9143814800893483E-3</v>
      </c>
      <c r="AR178" s="1">
        <f t="shared" si="215"/>
        <v>193054.72760512677</v>
      </c>
      <c r="AS178" s="1">
        <f t="shared" si="210"/>
        <v>79434.237011561359</v>
      </c>
      <c r="AT178" s="1">
        <f t="shared" si="211"/>
        <v>29432.970262265255</v>
      </c>
      <c r="AU178" s="1">
        <f t="shared" si="170"/>
        <v>38610.945521025358</v>
      </c>
      <c r="AV178" s="1">
        <f t="shared" si="171"/>
        <v>15886.847402312273</v>
      </c>
      <c r="AW178" s="1">
        <f t="shared" si="172"/>
        <v>5886.5940524530515</v>
      </c>
      <c r="AX178" s="1">
        <f t="shared" si="232"/>
        <v>132543.42320954576</v>
      </c>
      <c r="AY178" s="1">
        <f t="shared" si="218"/>
        <v>21444.821984402755</v>
      </c>
      <c r="AZ178" s="1">
        <f t="shared" si="219"/>
        <v>5391.4791200399022</v>
      </c>
      <c r="BA178" s="1">
        <f t="shared" si="233"/>
        <v>13743.516792446178</v>
      </c>
      <c r="BB178" s="1">
        <f t="shared" si="234"/>
        <v>29553.673741147959</v>
      </c>
      <c r="BC178" s="1">
        <f t="shared" si="235"/>
        <v>37526.62305261552</v>
      </c>
      <c r="BD178" s="1">
        <f t="shared" si="236"/>
        <v>268.15836384588448</v>
      </c>
      <c r="BE178" s="2">
        <f t="shared" si="242"/>
        <v>0.16431838121402917</v>
      </c>
      <c r="BF178" s="2">
        <f t="shared" si="243"/>
        <v>0.11054004131171606</v>
      </c>
      <c r="BG178" s="2">
        <f t="shared" si="244"/>
        <v>4.6334817249198731E-2</v>
      </c>
      <c r="BH178" s="2">
        <f t="shared" si="220"/>
        <v>8.1791191340675279E-2</v>
      </c>
      <c r="BI178" s="2">
        <f t="shared" si="237"/>
        <v>2.7000530404799016E-3</v>
      </c>
      <c r="BJ178" s="2">
        <f t="shared" si="221"/>
        <v>1.2219100733195894E-3</v>
      </c>
      <c r="BK178" s="2">
        <f t="shared" si="222"/>
        <v>2.1469152895166443E-4</v>
      </c>
      <c r="BL178" s="2">
        <f t="shared" si="223"/>
        <v>521.25800424924171</v>
      </c>
      <c r="BM178" s="2">
        <f t="shared" si="224"/>
        <v>97.061494370882585</v>
      </c>
      <c r="BN178" s="2">
        <f t="shared" si="225"/>
        <v>6.3190093871945994</v>
      </c>
      <c r="BO178" s="2">
        <f t="shared" si="238"/>
        <v>733.2482159612241</v>
      </c>
      <c r="BP178" s="2">
        <f t="shared" si="239"/>
        <v>61.68075085625869</v>
      </c>
      <c r="BQ178" s="2">
        <f t="shared" si="240"/>
        <v>6.3101490630433501</v>
      </c>
      <c r="BR178" s="11">
        <f t="shared" si="241"/>
        <v>3.3929775264925438E-2</v>
      </c>
      <c r="BS178" s="17">
        <f t="shared" si="216"/>
        <v>7.0223582014406318E-3</v>
      </c>
      <c r="BT178" s="17">
        <f t="shared" si="217"/>
        <v>3.3178137970420914E-3</v>
      </c>
      <c r="BU178" s="12">
        <f>(BU$3*temperature!$I288+BU$4*temperature!$I288^2+BU$5*temperature!I288^6)*(K178/K$56)^$BW$1</f>
        <v>-18.327098475654626</v>
      </c>
      <c r="BV178" s="12">
        <f>(BV$3*temperature!$I288+BV$4*temperature!$I288^2+BV$5*temperature!J288^6)*(L178/L$56)^$BW$1</f>
        <v>-14.065410035352514</v>
      </c>
      <c r="BW178" s="12">
        <f>(BW$3*temperature!$I288+BW$4*temperature!$I288^2+BW$5*temperature!K288^6)*(M178/M$56)^$BW$1</f>
        <v>-12.956692934023689</v>
      </c>
      <c r="BX178" s="12">
        <f>(BX$3*temperature!$M288+BX$4*temperature!$M288^2+BX$5*temperature!$M288^6)*(K178/K$56)^$BW$1</f>
        <v>-18.327114180659144</v>
      </c>
      <c r="BY178" s="12">
        <f>(BY$3*temperature!$M288+BY$4*temperature!$M288^2+BY$5*temperature!$M288^6)*(L178/L$56)^$BW$1</f>
        <v>-14.065420803981608</v>
      </c>
      <c r="BZ178" s="12">
        <f>(BZ$3*temperature!$M288+BZ$4*temperature!$M288^2+BZ$5*temperature!$M288^6)*(M178/M$56)^$BW$1</f>
        <v>-12.956701847526325</v>
      </c>
      <c r="CA178" s="18">
        <f t="shared" si="226"/>
        <v>-1.570500451819612E-5</v>
      </c>
      <c r="CB178" s="18">
        <f t="shared" si="227"/>
        <v>-1.0768629094215498E-5</v>
      </c>
      <c r="CC178" s="18">
        <f t="shared" si="228"/>
        <v>-8.9135026364317582E-6</v>
      </c>
      <c r="CD178" s="18">
        <f t="shared" si="229"/>
        <v>-4.1496740630878645E-2</v>
      </c>
      <c r="CE178" s="18">
        <f t="shared" si="230"/>
        <v>-2.9140497690230535E-4</v>
      </c>
      <c r="CF178" s="18">
        <f t="shared" si="231"/>
        <v>-1.376784585974063E-4</v>
      </c>
    </row>
    <row r="179" spans="1:84" x14ac:dyDescent="0.3">
      <c r="A179" s="2">
        <f t="shared" si="173"/>
        <v>2133</v>
      </c>
      <c r="B179" s="5">
        <f t="shared" si="174"/>
        <v>1165.2402877883083</v>
      </c>
      <c r="C179" s="5">
        <f t="shared" si="175"/>
        <v>2963.3412445147405</v>
      </c>
      <c r="D179" s="5">
        <f t="shared" si="176"/>
        <v>4367.4627307270948</v>
      </c>
      <c r="E179" s="15">
        <f t="shared" si="177"/>
        <v>7.4753481277006928E-6</v>
      </c>
      <c r="F179" s="15">
        <f t="shared" si="178"/>
        <v>1.4726937074632135E-5</v>
      </c>
      <c r="G179" s="15">
        <f t="shared" si="179"/>
        <v>3.0064518169218883E-5</v>
      </c>
      <c r="H179" s="5">
        <f t="shared" si="180"/>
        <v>193520.95802768413</v>
      </c>
      <c r="I179" s="5">
        <f t="shared" si="181"/>
        <v>79945.508876968568</v>
      </c>
      <c r="J179" s="5">
        <f t="shared" si="182"/>
        <v>29614.563311000511</v>
      </c>
      <c r="K179" s="5">
        <f t="shared" si="183"/>
        <v>166078.15577248691</v>
      </c>
      <c r="L179" s="5">
        <f t="shared" si="184"/>
        <v>26978.164943018561</v>
      </c>
      <c r="M179" s="5">
        <f t="shared" si="185"/>
        <v>6780.72490525186</v>
      </c>
      <c r="N179" s="15">
        <f t="shared" si="186"/>
        <v>2.4075235173250942E-3</v>
      </c>
      <c r="O179" s="15">
        <f t="shared" si="187"/>
        <v>6.4215953908246526E-3</v>
      </c>
      <c r="P179" s="15">
        <f t="shared" si="188"/>
        <v>6.1394662623384111E-3</v>
      </c>
      <c r="Q179" s="5">
        <f t="shared" si="189"/>
        <v>7217.6698302745035</v>
      </c>
      <c r="R179" s="5">
        <f t="shared" si="190"/>
        <v>10612.891657639513</v>
      </c>
      <c r="S179" s="5">
        <f t="shared" si="191"/>
        <v>5837.2500329850727</v>
      </c>
      <c r="T179" s="5">
        <f t="shared" si="192"/>
        <v>37.296579677132335</v>
      </c>
      <c r="U179" s="5">
        <f t="shared" si="193"/>
        <v>132.75156799579733</v>
      </c>
      <c r="V179" s="5">
        <f t="shared" si="194"/>
        <v>197.10741541871025</v>
      </c>
      <c r="W179" s="15">
        <f t="shared" si="195"/>
        <v>-1.0734613539272964E-2</v>
      </c>
      <c r="X179" s="15">
        <f t="shared" si="196"/>
        <v>-1.217998157191269E-2</v>
      </c>
      <c r="Y179" s="15">
        <f t="shared" si="197"/>
        <v>-9.7425357312937999E-3</v>
      </c>
      <c r="Z179" s="5">
        <f t="shared" si="212"/>
        <v>8546.650960354149</v>
      </c>
      <c r="AA179" s="5">
        <f t="shared" si="213"/>
        <v>28317.140644139741</v>
      </c>
      <c r="AB179" s="5">
        <f t="shared" si="214"/>
        <v>43493.760784774735</v>
      </c>
      <c r="AC179" s="16">
        <f t="shared" si="198"/>
        <v>1.405136400773753</v>
      </c>
      <c r="AD179" s="16">
        <f t="shared" si="199"/>
        <v>2.9823144380218087</v>
      </c>
      <c r="AE179" s="16">
        <f t="shared" si="200"/>
        <v>7.7847040009828028</v>
      </c>
      <c r="AF179" s="15">
        <f t="shared" si="201"/>
        <v>-4.0504037456468023E-3</v>
      </c>
      <c r="AG179" s="15">
        <f t="shared" si="202"/>
        <v>2.9673830763510267E-4</v>
      </c>
      <c r="AH179" s="15">
        <f t="shared" si="203"/>
        <v>9.7937136394747881E-3</v>
      </c>
      <c r="AI179" s="1">
        <f t="shared" si="167"/>
        <v>373816.87608931359</v>
      </c>
      <c r="AJ179" s="1">
        <f t="shared" si="168"/>
        <v>148772.96978838075</v>
      </c>
      <c r="AK179" s="1">
        <f t="shared" si="169"/>
        <v>55303.270787234069</v>
      </c>
      <c r="AL179" s="14">
        <f t="shared" si="204"/>
        <v>64.331543909417491</v>
      </c>
      <c r="AM179" s="14">
        <f t="shared" si="205"/>
        <v>14.365273172918762</v>
      </c>
      <c r="AN179" s="14">
        <f t="shared" si="206"/>
        <v>4.6896836965398636</v>
      </c>
      <c r="AO179" s="11">
        <f t="shared" si="207"/>
        <v>5.9901983769924793E-3</v>
      </c>
      <c r="AP179" s="11">
        <f t="shared" si="208"/>
        <v>7.5460700609555481E-3</v>
      </c>
      <c r="AQ179" s="11">
        <f t="shared" si="209"/>
        <v>6.8452376652884551E-3</v>
      </c>
      <c r="AR179" s="1">
        <f t="shared" si="215"/>
        <v>193520.95802768413</v>
      </c>
      <c r="AS179" s="1">
        <f t="shared" si="210"/>
        <v>79945.508876968568</v>
      </c>
      <c r="AT179" s="1">
        <f t="shared" si="211"/>
        <v>29614.563311000511</v>
      </c>
      <c r="AU179" s="1">
        <f t="shared" si="170"/>
        <v>38704.191605536827</v>
      </c>
      <c r="AV179" s="1">
        <f t="shared" si="171"/>
        <v>15989.101775393714</v>
      </c>
      <c r="AW179" s="1">
        <f t="shared" si="172"/>
        <v>5922.9126622001022</v>
      </c>
      <c r="AX179" s="1">
        <f t="shared" si="232"/>
        <v>132862.52461798952</v>
      </c>
      <c r="AY179" s="1">
        <f t="shared" si="218"/>
        <v>21582.531954414851</v>
      </c>
      <c r="AZ179" s="1">
        <f t="shared" si="219"/>
        <v>5424.5799242014882</v>
      </c>
      <c r="BA179" s="1">
        <f t="shared" si="233"/>
        <v>13746.421501860099</v>
      </c>
      <c r="BB179" s="1">
        <f t="shared" si="234"/>
        <v>29573.077515551569</v>
      </c>
      <c r="BC179" s="1">
        <f t="shared" si="235"/>
        <v>37554.483186412021</v>
      </c>
      <c r="BD179" s="1">
        <f t="shared" si="236"/>
        <v>255.54744188341218</v>
      </c>
      <c r="BE179" s="2">
        <f t="shared" si="242"/>
        <v>0.16431838121402917</v>
      </c>
      <c r="BF179" s="2">
        <f t="shared" si="243"/>
        <v>0.11054004131171606</v>
      </c>
      <c r="BG179" s="2">
        <f t="shared" si="244"/>
        <v>4.6334817249198731E-2</v>
      </c>
      <c r="BH179" s="2">
        <f t="shared" si="220"/>
        <v>8.1508520480486985E-2</v>
      </c>
      <c r="BI179" s="2">
        <f t="shared" si="237"/>
        <v>2.7000530404799016E-3</v>
      </c>
      <c r="BJ179" s="2">
        <f t="shared" si="221"/>
        <v>1.2219100733195894E-3</v>
      </c>
      <c r="BK179" s="2">
        <f t="shared" si="222"/>
        <v>2.1469152895166443E-4</v>
      </c>
      <c r="BL179" s="2">
        <f t="shared" si="223"/>
        <v>522.516851119232</v>
      </c>
      <c r="BM179" s="2">
        <f t="shared" si="224"/>
        <v>97.686222613428555</v>
      </c>
      <c r="BN179" s="2">
        <f t="shared" si="225"/>
        <v>6.3579958764745657</v>
      </c>
      <c r="BO179" s="2">
        <f t="shared" si="238"/>
        <v>744.1289155624878</v>
      </c>
      <c r="BP179" s="2">
        <f t="shared" si="239"/>
        <v>62.415764112646258</v>
      </c>
      <c r="BQ179" s="2">
        <f t="shared" si="240"/>
        <v>6.3098033105032219</v>
      </c>
      <c r="BR179" s="11">
        <f t="shared" si="241"/>
        <v>3.3817357175946999E-2</v>
      </c>
      <c r="BS179" s="17">
        <f t="shared" si="216"/>
        <v>6.7919102142515253E-3</v>
      </c>
      <c r="BT179" s="17">
        <f t="shared" si="217"/>
        <v>3.1598226638496108E-3</v>
      </c>
      <c r="BU179" s="12">
        <f>(BU$3*temperature!$I289+BU$4*temperature!$I289^2+BU$5*temperature!I289^6)*(K179/K$56)^$BW$1</f>
        <v>-18.679055843585118</v>
      </c>
      <c r="BV179" s="12">
        <f>(BV$3*temperature!$I289+BV$4*temperature!$I289^2+BV$5*temperature!J289^6)*(L179/L$56)^$BW$1</f>
        <v>-14.291491826520978</v>
      </c>
      <c r="BW179" s="12">
        <f>(BW$3*temperature!$I289+BW$4*temperature!$I289^2+BW$5*temperature!K289^6)*(M179/M$56)^$BW$1</f>
        <v>-13.14259239034635</v>
      </c>
      <c r="BX179" s="12">
        <f>(BX$3*temperature!$M289+BX$4*temperature!$M289^2+BX$5*temperature!$M289^6)*(K179/K$56)^$BW$1</f>
        <v>-18.679071555248559</v>
      </c>
      <c r="BY179" s="12">
        <f>(BY$3*temperature!$M289+BY$4*temperature!$M289^2+BY$5*temperature!$M289^6)*(L179/L$56)^$BW$1</f>
        <v>-14.291502583605386</v>
      </c>
      <c r="BZ179" s="12">
        <f>(BZ$3*temperature!$M289+BZ$4*temperature!$M289^2+BZ$5*temperature!$M289^6)*(M179/M$56)^$BW$1</f>
        <v>-13.142601290223423</v>
      </c>
      <c r="CA179" s="18">
        <f t="shared" si="226"/>
        <v>-1.5711663440498569E-5</v>
      </c>
      <c r="CB179" s="18">
        <f t="shared" si="227"/>
        <v>-1.0757084407231332E-5</v>
      </c>
      <c r="CC179" s="18">
        <f t="shared" si="228"/>
        <v>-8.8998770735315702E-6</v>
      </c>
      <c r="CD179" s="18">
        <f t="shared" si="229"/>
        <v>-4.1640827212366574E-2</v>
      </c>
      <c r="CE179" s="18">
        <f t="shared" si="230"/>
        <v>-2.8282075967355538E-4</v>
      </c>
      <c r="CF179" s="18">
        <f t="shared" si="231"/>
        <v>-1.3157762956708151E-4</v>
      </c>
    </row>
    <row r="180" spans="1:84" x14ac:dyDescent="0.3">
      <c r="A180" s="2">
        <f t="shared" si="173"/>
        <v>2134</v>
      </c>
      <c r="B180" s="5">
        <f t="shared" si="174"/>
        <v>1165.2485628362717</v>
      </c>
      <c r="C180" s="5">
        <f t="shared" si="175"/>
        <v>2963.3827034077776</v>
      </c>
      <c r="D180" s="5">
        <f t="shared" si="176"/>
        <v>4367.5874711065853</v>
      </c>
      <c r="E180" s="15">
        <f t="shared" si="177"/>
        <v>7.1015807213156576E-6</v>
      </c>
      <c r="F180" s="15">
        <f t="shared" si="178"/>
        <v>1.3990590220900528E-5</v>
      </c>
      <c r="G180" s="15">
        <f t="shared" si="179"/>
        <v>2.8561292260757936E-5</v>
      </c>
      <c r="H180" s="5">
        <f t="shared" si="180"/>
        <v>193964.97041276773</v>
      </c>
      <c r="I180" s="5">
        <f t="shared" si="181"/>
        <v>80451.160005076599</v>
      </c>
      <c r="J180" s="5">
        <f t="shared" si="182"/>
        <v>29794.363596978601</v>
      </c>
      <c r="K180" s="5">
        <f t="shared" si="183"/>
        <v>166458.0215749398</v>
      </c>
      <c r="L180" s="5">
        <f t="shared" si="184"/>
        <v>27148.420591292786</v>
      </c>
      <c r="M180" s="5">
        <f t="shared" si="185"/>
        <v>6821.6982016000266</v>
      </c>
      <c r="N180" s="15">
        <f t="shared" si="186"/>
        <v>2.2872713192534366E-3</v>
      </c>
      <c r="O180" s="15">
        <f t="shared" si="187"/>
        <v>6.3108683868537963E-3</v>
      </c>
      <c r="P180" s="15">
        <f t="shared" si="188"/>
        <v>6.0426129832271691E-3</v>
      </c>
      <c r="Q180" s="5">
        <f t="shared" si="189"/>
        <v>7156.573310551883</v>
      </c>
      <c r="R180" s="5">
        <f t="shared" si="190"/>
        <v>10549.935219739144</v>
      </c>
      <c r="S180" s="5">
        <f t="shared" si="191"/>
        <v>5815.4751104561701</v>
      </c>
      <c r="T180" s="5">
        <f t="shared" si="192"/>
        <v>36.896215307961619</v>
      </c>
      <c r="U180" s="5">
        <f t="shared" si="193"/>
        <v>131.13465634396601</v>
      </c>
      <c r="V180" s="5">
        <f t="shared" si="194"/>
        <v>195.18708938109049</v>
      </c>
      <c r="W180" s="15">
        <f t="shared" si="195"/>
        <v>-1.0734613539272964E-2</v>
      </c>
      <c r="X180" s="15">
        <f t="shared" si="196"/>
        <v>-1.217998157191269E-2</v>
      </c>
      <c r="Y180" s="15">
        <f t="shared" si="197"/>
        <v>-9.7425357312937999E-3</v>
      </c>
      <c r="Z180" s="5">
        <f t="shared" si="212"/>
        <v>8440.9962187832334</v>
      </c>
      <c r="AA180" s="5">
        <f t="shared" si="213"/>
        <v>28160.633240540748</v>
      </c>
      <c r="AB180" s="5">
        <f t="shared" si="214"/>
        <v>43760.168974046552</v>
      </c>
      <c r="AC180" s="16">
        <f t="shared" si="198"/>
        <v>1.3994450310329143</v>
      </c>
      <c r="AD180" s="16">
        <f t="shared" si="199"/>
        <v>2.9831994049609829</v>
      </c>
      <c r="AE180" s="16">
        <f t="shared" si="200"/>
        <v>7.8609451627365017</v>
      </c>
      <c r="AF180" s="15">
        <f t="shared" si="201"/>
        <v>-4.0504037456468023E-3</v>
      </c>
      <c r="AG180" s="15">
        <f t="shared" si="202"/>
        <v>2.9673830763510267E-4</v>
      </c>
      <c r="AH180" s="15">
        <f t="shared" si="203"/>
        <v>9.7937136394747881E-3</v>
      </c>
      <c r="AI180" s="1">
        <f t="shared" si="167"/>
        <v>375139.38008591911</v>
      </c>
      <c r="AJ180" s="1">
        <f t="shared" si="168"/>
        <v>149884.77458493639</v>
      </c>
      <c r="AK180" s="1">
        <f t="shared" si="169"/>
        <v>55695.856370710768</v>
      </c>
      <c r="AL180" s="14">
        <f t="shared" si="204"/>
        <v>64.713049032233954</v>
      </c>
      <c r="AM180" s="14">
        <f t="shared" si="205"/>
        <v>14.472590517148298</v>
      </c>
      <c r="AN180" s="14">
        <f t="shared" si="206"/>
        <v>4.7214646760229293</v>
      </c>
      <c r="AO180" s="11">
        <f t="shared" si="207"/>
        <v>5.9302963932225542E-3</v>
      </c>
      <c r="AP180" s="11">
        <f t="shared" si="208"/>
        <v>7.4706093603459922E-3</v>
      </c>
      <c r="AQ180" s="11">
        <f t="shared" si="209"/>
        <v>6.7767852886355708E-3</v>
      </c>
      <c r="AR180" s="1">
        <f t="shared" si="215"/>
        <v>193964.97041276773</v>
      </c>
      <c r="AS180" s="1">
        <f t="shared" si="210"/>
        <v>80451.160005076599</v>
      </c>
      <c r="AT180" s="1">
        <f t="shared" si="211"/>
        <v>29794.363596978601</v>
      </c>
      <c r="AU180" s="1">
        <f t="shared" si="170"/>
        <v>38792.994082553545</v>
      </c>
      <c r="AV180" s="1">
        <f t="shared" si="171"/>
        <v>16090.23200101532</v>
      </c>
      <c r="AW180" s="1">
        <f t="shared" si="172"/>
        <v>5958.8727193957202</v>
      </c>
      <c r="AX180" s="1">
        <f t="shared" si="232"/>
        <v>133166.41725995185</v>
      </c>
      <c r="AY180" s="1">
        <f t="shared" si="218"/>
        <v>21718.736473034231</v>
      </c>
      <c r="AZ180" s="1">
        <f t="shared" si="219"/>
        <v>5457.3585612800207</v>
      </c>
      <c r="BA180" s="1">
        <f t="shared" si="233"/>
        <v>13749.181319376406</v>
      </c>
      <c r="BB180" s="1">
        <f t="shared" si="234"/>
        <v>29592.134014277955</v>
      </c>
      <c r="BC180" s="1">
        <f t="shared" si="235"/>
        <v>37581.868014270192</v>
      </c>
      <c r="BD180" s="1">
        <f t="shared" si="236"/>
        <v>243.52657978440897</v>
      </c>
      <c r="BE180" s="2">
        <f t="shared" si="242"/>
        <v>0.16431838121402917</v>
      </c>
      <c r="BF180" s="2">
        <f t="shared" si="243"/>
        <v>0.11054004131171606</v>
      </c>
      <c r="BG180" s="2">
        <f t="shared" si="244"/>
        <v>4.6334817249198731E-2</v>
      </c>
      <c r="BH180" s="2">
        <f t="shared" si="220"/>
        <v>8.1226502588742366E-2</v>
      </c>
      <c r="BI180" s="2">
        <f t="shared" si="237"/>
        <v>2.7000530404799016E-3</v>
      </c>
      <c r="BJ180" s="2">
        <f t="shared" si="221"/>
        <v>1.2219100733195894E-3</v>
      </c>
      <c r="BK180" s="2">
        <f t="shared" si="222"/>
        <v>2.1469152895166443E-4</v>
      </c>
      <c r="BL180" s="2">
        <f t="shared" si="223"/>
        <v>523.71570810958769</v>
      </c>
      <c r="BM180" s="2">
        <f t="shared" si="224"/>
        <v>98.304082820449167</v>
      </c>
      <c r="BN180" s="2">
        <f t="shared" si="225"/>
        <v>6.3965974747771481</v>
      </c>
      <c r="BO180" s="2">
        <f t="shared" si="238"/>
        <v>755.17176229815664</v>
      </c>
      <c r="BP180" s="2">
        <f t="shared" si="239"/>
        <v>63.159620556642565</v>
      </c>
      <c r="BQ180" s="2">
        <f t="shared" si="240"/>
        <v>6.3094655468124214</v>
      </c>
      <c r="BR180" s="11">
        <f t="shared" si="241"/>
        <v>3.3705994650577747E-2</v>
      </c>
      <c r="BS180" s="17">
        <f t="shared" si="216"/>
        <v>6.5697390038070326E-3</v>
      </c>
      <c r="BT180" s="17">
        <f t="shared" si="217"/>
        <v>3.0093549179520101E-3</v>
      </c>
      <c r="BU180" s="12">
        <f>(BU$3*temperature!$I290+BU$4*temperature!$I290^2+BU$5*temperature!I290^6)*(K180/K$56)^$BW$1</f>
        <v>-19.032287213128665</v>
      </c>
      <c r="BV180" s="12">
        <f>(BV$3*temperature!$I290+BV$4*temperature!$I290^2+BV$5*temperature!J290^6)*(L180/L$56)^$BW$1</f>
        <v>-14.517866561990084</v>
      </c>
      <c r="BW180" s="12">
        <f>(BW$3*temperature!$I290+BW$4*temperature!$I290^2+BW$5*temperature!K290^6)*(M180/M$56)^$BW$1</f>
        <v>-13.32864652372897</v>
      </c>
      <c r="BX180" s="12">
        <f>(BX$3*temperature!$M290+BX$4*temperature!$M290^2+BX$5*temperature!$M290^6)*(K180/K$56)^$BW$1</f>
        <v>-19.032302930555858</v>
      </c>
      <c r="BY180" s="12">
        <f>(BY$3*temperature!$M290+BY$4*temperature!$M290^2+BY$5*temperature!$M290^6)*(L180/L$56)^$BW$1</f>
        <v>-14.517877307018562</v>
      </c>
      <c r="BZ180" s="12">
        <f>(BZ$3*temperature!$M290+BZ$4*temperature!$M290^2+BZ$5*temperature!$M290^6)*(M180/M$56)^$BW$1</f>
        <v>-13.328655409635612</v>
      </c>
      <c r="CA180" s="18">
        <f t="shared" si="226"/>
        <v>-1.5717427192640798E-5</v>
      </c>
      <c r="CB180" s="18">
        <f t="shared" si="227"/>
        <v>-1.0745028477643359E-5</v>
      </c>
      <c r="CC180" s="18">
        <f t="shared" si="228"/>
        <v>-8.8859066416091537E-6</v>
      </c>
      <c r="CD180" s="18">
        <f t="shared" si="229"/>
        <v>-4.1778302390683038E-2</v>
      </c>
      <c r="CE180" s="18">
        <f t="shared" si="230"/>
        <v>-2.7447254272891498E-4</v>
      </c>
      <c r="CF180" s="18">
        <f t="shared" si="231"/>
        <v>-1.2572573976308822E-4</v>
      </c>
    </row>
    <row r="181" spans="1:84" x14ac:dyDescent="0.3">
      <c r="A181" s="2">
        <f t="shared" si="173"/>
        <v>2135</v>
      </c>
      <c r="B181" s="5">
        <f t="shared" si="174"/>
        <v>1165.2564241876646</v>
      </c>
      <c r="C181" s="5">
        <f t="shared" si="175"/>
        <v>2963.4220899071952</v>
      </c>
      <c r="D181" s="5">
        <f t="shared" si="176"/>
        <v>4367.7059778517105</v>
      </c>
      <c r="E181" s="15">
        <f t="shared" si="177"/>
        <v>6.7465016852498745E-6</v>
      </c>
      <c r="F181" s="15">
        <f t="shared" si="178"/>
        <v>1.3291060709855502E-5</v>
      </c>
      <c r="G181" s="15">
        <f t="shared" si="179"/>
        <v>2.7133227647720037E-5</v>
      </c>
      <c r="H181" s="5">
        <f t="shared" si="180"/>
        <v>194386.78018094847</v>
      </c>
      <c r="I181" s="5">
        <f t="shared" si="181"/>
        <v>80951.149455012914</v>
      </c>
      <c r="J181" s="5">
        <f t="shared" si="182"/>
        <v>29972.362324728598</v>
      </c>
      <c r="K181" s="5">
        <f t="shared" si="183"/>
        <v>166818.88736761213</v>
      </c>
      <c r="L181" s="5">
        <f t="shared" si="184"/>
        <v>27316.78006002447</v>
      </c>
      <c r="M181" s="5">
        <f t="shared" si="185"/>
        <v>6862.2664796385243</v>
      </c>
      <c r="N181" s="15">
        <f t="shared" si="186"/>
        <v>2.167908697087606E-3</v>
      </c>
      <c r="O181" s="15">
        <f t="shared" si="187"/>
        <v>6.2014461638950635E-3</v>
      </c>
      <c r="P181" s="15">
        <f t="shared" si="188"/>
        <v>5.9469470562303339E-3</v>
      </c>
      <c r="Q181" s="5">
        <f t="shared" si="189"/>
        <v>7095.1463810574742</v>
      </c>
      <c r="R181" s="5">
        <f t="shared" si="190"/>
        <v>10486.20455587275</v>
      </c>
      <c r="S181" s="5">
        <f t="shared" si="191"/>
        <v>5793.2222045402132</v>
      </c>
      <c r="T181" s="5">
        <f t="shared" si="192"/>
        <v>36.500148695568846</v>
      </c>
      <c r="U181" s="5">
        <f t="shared" si="193"/>
        <v>129.53743864625741</v>
      </c>
      <c r="V181" s="5">
        <f t="shared" si="194"/>
        <v>193.28547218850798</v>
      </c>
      <c r="W181" s="15">
        <f t="shared" si="195"/>
        <v>-1.0734613539272964E-2</v>
      </c>
      <c r="X181" s="15">
        <f t="shared" si="196"/>
        <v>-1.217998157191269E-2</v>
      </c>
      <c r="Y181" s="15">
        <f t="shared" si="197"/>
        <v>-9.7425357312937999E-3</v>
      </c>
      <c r="Z181" s="5">
        <f t="shared" si="212"/>
        <v>8335.6443859921947</v>
      </c>
      <c r="AA181" s="5">
        <f t="shared" si="213"/>
        <v>28001.889103621044</v>
      </c>
      <c r="AB181" s="5">
        <f t="shared" si="214"/>
        <v>44023.904536251946</v>
      </c>
      <c r="AC181" s="16">
        <f t="shared" si="198"/>
        <v>1.3937767136373918</v>
      </c>
      <c r="AD181" s="16">
        <f t="shared" si="199"/>
        <v>2.9840846345037493</v>
      </c>
      <c r="AE181" s="16">
        <f t="shared" si="200"/>
        <v>7.9379330085959579</v>
      </c>
      <c r="AF181" s="15">
        <f t="shared" si="201"/>
        <v>-4.0504037456468023E-3</v>
      </c>
      <c r="AG181" s="15">
        <f t="shared" si="202"/>
        <v>2.9673830763510267E-4</v>
      </c>
      <c r="AH181" s="15">
        <f t="shared" si="203"/>
        <v>9.7937136394747881E-3</v>
      </c>
      <c r="AI181" s="1">
        <f t="shared" si="167"/>
        <v>376418.43615988077</v>
      </c>
      <c r="AJ181" s="1">
        <f t="shared" si="168"/>
        <v>150986.52912745805</v>
      </c>
      <c r="AK181" s="1">
        <f t="shared" si="169"/>
        <v>56085.143453035416</v>
      </c>
      <c r="AL181" s="14">
        <f t="shared" si="204"/>
        <v>65.092978917891543</v>
      </c>
      <c r="AM181" s="14">
        <f t="shared" si="205"/>
        <v>14.579628396632302</v>
      </c>
      <c r="AN181" s="14">
        <f t="shared" si="206"/>
        <v>4.7531410648566412</v>
      </c>
      <c r="AO181" s="11">
        <f t="shared" si="207"/>
        <v>5.8709934292903287E-3</v>
      </c>
      <c r="AP181" s="11">
        <f t="shared" si="208"/>
        <v>7.3959032667425323E-3</v>
      </c>
      <c r="AQ181" s="11">
        <f t="shared" si="209"/>
        <v>6.7090174357492148E-3</v>
      </c>
      <c r="AR181" s="1">
        <f t="shared" si="215"/>
        <v>194386.78018094847</v>
      </c>
      <c r="AS181" s="1">
        <f t="shared" si="210"/>
        <v>80951.149455012914</v>
      </c>
      <c r="AT181" s="1">
        <f t="shared" si="211"/>
        <v>29972.362324728598</v>
      </c>
      <c r="AU181" s="1">
        <f t="shared" si="170"/>
        <v>38877.356036189696</v>
      </c>
      <c r="AV181" s="1">
        <f t="shared" si="171"/>
        <v>16190.229891002584</v>
      </c>
      <c r="AW181" s="1">
        <f t="shared" si="172"/>
        <v>5994.4724649457203</v>
      </c>
      <c r="AX181" s="1">
        <f t="shared" si="232"/>
        <v>133455.10989408969</v>
      </c>
      <c r="AY181" s="1">
        <f t="shared" si="218"/>
        <v>21853.424048019577</v>
      </c>
      <c r="AZ181" s="1">
        <f t="shared" si="219"/>
        <v>5489.8131837108194</v>
      </c>
      <c r="BA181" s="1">
        <f t="shared" si="233"/>
        <v>13751.797513486325</v>
      </c>
      <c r="BB181" s="1">
        <f t="shared" si="234"/>
        <v>29610.84807862938</v>
      </c>
      <c r="BC181" s="1">
        <f t="shared" si="235"/>
        <v>37608.785318168761</v>
      </c>
      <c r="BD181" s="1">
        <f t="shared" si="236"/>
        <v>232.06835602235805</v>
      </c>
      <c r="BE181" s="2">
        <f t="shared" si="242"/>
        <v>0.16431838121402917</v>
      </c>
      <c r="BF181" s="2">
        <f t="shared" si="243"/>
        <v>0.11054004131171606</v>
      </c>
      <c r="BG181" s="2">
        <f t="shared" si="244"/>
        <v>4.6334817249198731E-2</v>
      </c>
      <c r="BH181" s="2">
        <f t="shared" si="220"/>
        <v>8.0945156050992437E-2</v>
      </c>
      <c r="BI181" s="2">
        <f t="shared" si="237"/>
        <v>2.7000530404799016E-3</v>
      </c>
      <c r="BJ181" s="2">
        <f t="shared" si="221"/>
        <v>1.2219100733195894E-3</v>
      </c>
      <c r="BK181" s="2">
        <f t="shared" si="222"/>
        <v>2.1469152895166443E-4</v>
      </c>
      <c r="BL181" s="2">
        <f t="shared" si="223"/>
        <v>524.85461685666814</v>
      </c>
      <c r="BM181" s="2">
        <f t="shared" si="224"/>
        <v>98.915024965879866</v>
      </c>
      <c r="BN181" s="2">
        <f t="shared" si="225"/>
        <v>6.4348122937892462</v>
      </c>
      <c r="BO181" s="2">
        <f t="shared" si="238"/>
        <v>766.37916805609484</v>
      </c>
      <c r="BP181" s="2">
        <f t="shared" si="239"/>
        <v>63.912426564326914</v>
      </c>
      <c r="BQ181" s="2">
        <f t="shared" si="240"/>
        <v>6.3091356637822829</v>
      </c>
      <c r="BR181" s="11">
        <f t="shared" si="241"/>
        <v>3.3595673778847174E-2</v>
      </c>
      <c r="BS181" s="17">
        <f t="shared" si="216"/>
        <v>6.3555198845758774E-3</v>
      </c>
      <c r="BT181" s="17">
        <f t="shared" si="217"/>
        <v>2.8660523028114383E-3</v>
      </c>
      <c r="BU181" s="12">
        <f>(BU$3*temperature!$I291+BU$4*temperature!$I291^2+BU$5*temperature!I291^6)*(K181/K$56)^$BW$1</f>
        <v>-19.386756902855435</v>
      </c>
      <c r="BV181" s="12">
        <f>(BV$3*temperature!$I291+BV$4*temperature!$I291^2+BV$5*temperature!J291^6)*(L181/L$56)^$BW$1</f>
        <v>-14.744506778956936</v>
      </c>
      <c r="BW181" s="12">
        <f>(BW$3*temperature!$I291+BW$4*temperature!$I291^2+BW$5*temperature!K291^6)*(M181/M$56)^$BW$1</f>
        <v>-13.514832770791259</v>
      </c>
      <c r="BX181" s="12">
        <f>(BX$3*temperature!$M291+BX$4*temperature!$M291^2+BX$5*temperature!$M291^6)*(K181/K$56)^$BW$1</f>
        <v>-19.386772625192993</v>
      </c>
      <c r="BY181" s="12">
        <f>(BY$3*temperature!$M291+BY$4*temperature!$M291^2+BY$5*temperature!$M291^6)*(L181/L$56)^$BW$1</f>
        <v>-14.74451751144464</v>
      </c>
      <c r="BZ181" s="12">
        <f>(BZ$3*temperature!$M291+BZ$4*temperature!$M291^2+BZ$5*temperature!$M291^6)*(M181/M$56)^$BW$1</f>
        <v>-13.514841642402216</v>
      </c>
      <c r="CA181" s="18">
        <f t="shared" si="226"/>
        <v>-1.5722337558088384E-5</v>
      </c>
      <c r="CB181" s="18">
        <f t="shared" si="227"/>
        <v>-1.073248770389057E-5</v>
      </c>
      <c r="CC181" s="18">
        <f t="shared" si="228"/>
        <v>-8.8716109569730861E-6</v>
      </c>
      <c r="CD181" s="18">
        <f t="shared" si="229"/>
        <v>-4.19092492898296E-2</v>
      </c>
      <c r="CE181" s="18">
        <f t="shared" si="230"/>
        <v>-2.6635506720915948E-4</v>
      </c>
      <c r="CF181" s="18">
        <f t="shared" si="231"/>
        <v>-1.2011410043621476E-4</v>
      </c>
    </row>
    <row r="182" spans="1:84" x14ac:dyDescent="0.3">
      <c r="A182" s="2">
        <f t="shared" si="173"/>
        <v>2136</v>
      </c>
      <c r="B182" s="5">
        <f t="shared" si="174"/>
        <v>1165.2638925218728</v>
      </c>
      <c r="C182" s="5">
        <f t="shared" si="175"/>
        <v>2963.4595075789557</v>
      </c>
      <c r="D182" s="5">
        <f t="shared" si="176"/>
        <v>4367.8185623142754</v>
      </c>
      <c r="E182" s="15">
        <f t="shared" si="177"/>
        <v>6.4091766009873806E-6</v>
      </c>
      <c r="F182" s="15">
        <f t="shared" si="178"/>
        <v>1.2626507674362726E-5</v>
      </c>
      <c r="G182" s="15">
        <f t="shared" si="179"/>
        <v>2.5776566265334033E-5</v>
      </c>
      <c r="H182" s="5">
        <f t="shared" si="180"/>
        <v>194786.40814618915</v>
      </c>
      <c r="I182" s="5">
        <f t="shared" si="181"/>
        <v>81445.438606539756</v>
      </c>
      <c r="J182" s="5">
        <f t="shared" si="182"/>
        <v>30148.551336077009</v>
      </c>
      <c r="K182" s="5">
        <f t="shared" si="183"/>
        <v>167160.76881489131</v>
      </c>
      <c r="L182" s="5">
        <f t="shared" si="184"/>
        <v>27483.229785406405</v>
      </c>
      <c r="M182" s="5">
        <f t="shared" si="185"/>
        <v>6902.4275862097375</v>
      </c>
      <c r="N182" s="15">
        <f t="shared" si="186"/>
        <v>2.0494169016114228E-3</v>
      </c>
      <c r="O182" s="15">
        <f t="shared" si="187"/>
        <v>6.0933142565187115E-3</v>
      </c>
      <c r="P182" s="15">
        <f t="shared" si="188"/>
        <v>5.8524551167427052E-3</v>
      </c>
      <c r="Q182" s="5">
        <f t="shared" si="189"/>
        <v>7033.4126265790901</v>
      </c>
      <c r="R182" s="5">
        <f t="shared" si="190"/>
        <v>10421.731856823475</v>
      </c>
      <c r="S182" s="5">
        <f t="shared" si="191"/>
        <v>5770.5045265915951</v>
      </c>
      <c r="T182" s="5">
        <f t="shared" si="192"/>
        <v>36.108333705195918</v>
      </c>
      <c r="U182" s="5">
        <f t="shared" si="193"/>
        <v>127.95967503067322</v>
      </c>
      <c r="V182" s="5">
        <f t="shared" si="194"/>
        <v>191.40238156937144</v>
      </c>
      <c r="W182" s="15">
        <f t="shared" si="195"/>
        <v>-1.0734613539272964E-2</v>
      </c>
      <c r="X182" s="15">
        <f t="shared" si="196"/>
        <v>-1.217998157191269E-2</v>
      </c>
      <c r="Y182" s="15">
        <f t="shared" si="197"/>
        <v>-9.7425357312937999E-3</v>
      </c>
      <c r="Z182" s="5">
        <f t="shared" si="212"/>
        <v>8230.624219887557</v>
      </c>
      <c r="AA182" s="5">
        <f t="shared" si="213"/>
        <v>27840.992697352169</v>
      </c>
      <c r="AB182" s="5">
        <f t="shared" si="214"/>
        <v>44284.954828975751</v>
      </c>
      <c r="AC182" s="16">
        <f t="shared" si="198"/>
        <v>1.3881313552158796</v>
      </c>
      <c r="AD182" s="16">
        <f t="shared" si="199"/>
        <v>2.9849701267280317</v>
      </c>
      <c r="AE182" s="16">
        <f t="shared" si="200"/>
        <v>8.0156748513714806</v>
      </c>
      <c r="AF182" s="15">
        <f t="shared" si="201"/>
        <v>-4.0504037456468023E-3</v>
      </c>
      <c r="AG182" s="15">
        <f t="shared" si="202"/>
        <v>2.9673830763510267E-4</v>
      </c>
      <c r="AH182" s="15">
        <f t="shared" si="203"/>
        <v>9.7937136394747881E-3</v>
      </c>
      <c r="AI182" s="1">
        <f t="shared" si="167"/>
        <v>377653.94858008239</v>
      </c>
      <c r="AJ182" s="1">
        <f t="shared" si="168"/>
        <v>152078.10610571483</v>
      </c>
      <c r="AK182" s="1">
        <f t="shared" si="169"/>
        <v>56471.101572677595</v>
      </c>
      <c r="AL182" s="14">
        <f t="shared" si="204"/>
        <v>65.471317764896213</v>
      </c>
      <c r="AM182" s="14">
        <f t="shared" si="205"/>
        <v>14.68637962270598</v>
      </c>
      <c r="AN182" s="14">
        <f t="shared" si="206"/>
        <v>4.7847110820725529</v>
      </c>
      <c r="AO182" s="11">
        <f t="shared" si="207"/>
        <v>5.8122834949974255E-3</v>
      </c>
      <c r="AP182" s="11">
        <f t="shared" si="208"/>
        <v>7.3219442340751069E-3</v>
      </c>
      <c r="AQ182" s="11">
        <f t="shared" si="209"/>
        <v>6.6419272613917222E-3</v>
      </c>
      <c r="AR182" s="1">
        <f t="shared" si="215"/>
        <v>194786.40814618915</v>
      </c>
      <c r="AS182" s="1">
        <f t="shared" si="210"/>
        <v>81445.438606539756</v>
      </c>
      <c r="AT182" s="1">
        <f t="shared" si="211"/>
        <v>30148.551336077009</v>
      </c>
      <c r="AU182" s="1">
        <f t="shared" si="170"/>
        <v>38957.281629237834</v>
      </c>
      <c r="AV182" s="1">
        <f t="shared" si="171"/>
        <v>16289.087721307951</v>
      </c>
      <c r="AW182" s="1">
        <f t="shared" si="172"/>
        <v>6029.7102672154024</v>
      </c>
      <c r="AX182" s="1">
        <f t="shared" si="232"/>
        <v>133728.61505191305</v>
      </c>
      <c r="AY182" s="1">
        <f t="shared" si="218"/>
        <v>21986.583828325125</v>
      </c>
      <c r="AZ182" s="1">
        <f t="shared" si="219"/>
        <v>5521.94206896779</v>
      </c>
      <c r="BA182" s="1">
        <f t="shared" si="233"/>
        <v>13754.271318921603</v>
      </c>
      <c r="BB182" s="1">
        <f t="shared" si="234"/>
        <v>29629.2244583881</v>
      </c>
      <c r="BC182" s="1">
        <f t="shared" si="235"/>
        <v>37635.242694602188</v>
      </c>
      <c r="BD182" s="1">
        <f t="shared" si="236"/>
        <v>221.14661139838165</v>
      </c>
      <c r="BE182" s="2">
        <f t="shared" si="242"/>
        <v>0.16431838121402917</v>
      </c>
      <c r="BF182" s="2">
        <f t="shared" si="243"/>
        <v>0.11054004131171606</v>
      </c>
      <c r="BG182" s="2">
        <f t="shared" si="244"/>
        <v>4.6334817249198731E-2</v>
      </c>
      <c r="BH182" s="2">
        <f t="shared" si="220"/>
        <v>8.0664499233222789E-2</v>
      </c>
      <c r="BI182" s="2">
        <f t="shared" si="237"/>
        <v>2.7000530404799016E-3</v>
      </c>
      <c r="BJ182" s="2">
        <f t="shared" si="221"/>
        <v>1.2219100733195894E-3</v>
      </c>
      <c r="BK182" s="2">
        <f t="shared" si="222"/>
        <v>2.1469152895166443E-4</v>
      </c>
      <c r="BL182" s="2">
        <f t="shared" si="223"/>
        <v>525.93363355927704</v>
      </c>
      <c r="BM182" s="2">
        <f t="shared" si="224"/>
        <v>99.519001859263113</v>
      </c>
      <c r="BN182" s="2">
        <f t="shared" si="225"/>
        <v>6.4726385820201182</v>
      </c>
      <c r="BO182" s="2">
        <f t="shared" si="238"/>
        <v>777.75358014131893</v>
      </c>
      <c r="BP182" s="2">
        <f t="shared" si="239"/>
        <v>64.674289786182598</v>
      </c>
      <c r="BQ182" s="2">
        <f t="shared" si="240"/>
        <v>6.3088135547614979</v>
      </c>
      <c r="BR182" s="11">
        <f t="shared" si="241"/>
        <v>3.3486380452794701E-2</v>
      </c>
      <c r="BS182" s="17">
        <f t="shared" si="216"/>
        <v>6.1489420339192842E-3</v>
      </c>
      <c r="BT182" s="17">
        <f t="shared" si="217"/>
        <v>2.729573621725179E-3</v>
      </c>
      <c r="BU182" s="12">
        <f>(BU$3*temperature!$I292+BU$4*temperature!$I292^2+BU$5*temperature!I292^6)*(K182/K$56)^$BW$1</f>
        <v>-19.742430111431318</v>
      </c>
      <c r="BV182" s="12">
        <f>(BV$3*temperature!$I292+BV$4*temperature!$I292^2+BV$5*temperature!J292^6)*(L182/L$56)^$BW$1</f>
        <v>-14.971385583447807</v>
      </c>
      <c r="BW182" s="12">
        <f>(BW$3*temperature!$I292+BW$4*temperature!$I292^2+BW$5*temperature!K292^6)*(M182/M$56)^$BW$1</f>
        <v>-13.701129031006863</v>
      </c>
      <c r="BX182" s="12">
        <f>(BX$3*temperature!$M292+BX$4*temperature!$M292^2+BX$5*temperature!$M292^6)*(K182/K$56)^$BW$1</f>
        <v>-19.742445837866502</v>
      </c>
      <c r="BY182" s="12">
        <f>(BY$3*temperature!$M292+BY$4*temperature!$M292^2+BY$5*temperature!$M292^6)*(L182/L$56)^$BW$1</f>
        <v>-14.971396302935485</v>
      </c>
      <c r="BZ182" s="12">
        <f>(BZ$3*temperature!$M292+BZ$4*temperature!$M292^2+BZ$5*temperature!$M292^6)*(M182/M$56)^$BW$1</f>
        <v>-13.701137888015889</v>
      </c>
      <c r="CA182" s="18">
        <f t="shared" si="226"/>
        <v>-1.5726435183438525E-5</v>
      </c>
      <c r="CB182" s="18">
        <f t="shared" si="227"/>
        <v>-1.0719487677945949E-5</v>
      </c>
      <c r="CC182" s="18">
        <f t="shared" si="228"/>
        <v>-8.8570090266415491E-6</v>
      </c>
      <c r="CD182" s="18">
        <f t="shared" si="229"/>
        <v>-4.2033751892173524E-2</v>
      </c>
      <c r="CE182" s="18">
        <f t="shared" si="230"/>
        <v>-2.5846310385312001E-4</v>
      </c>
      <c r="CF182" s="18">
        <f t="shared" si="231"/>
        <v>-1.1473422038701768E-4</v>
      </c>
    </row>
    <row r="183" spans="1:84" x14ac:dyDescent="0.3">
      <c r="A183" s="2">
        <f t="shared" si="173"/>
        <v>2137</v>
      </c>
      <c r="B183" s="5">
        <f t="shared" si="174"/>
        <v>1165.2709874848429</v>
      </c>
      <c r="C183" s="5">
        <f t="shared" si="175"/>
        <v>2963.49505481596</v>
      </c>
      <c r="D183" s="5">
        <f t="shared" si="176"/>
        <v>4367.9255203106513</v>
      </c>
      <c r="E183" s="15">
        <f t="shared" si="177"/>
        <v>6.0887177709380116E-6</v>
      </c>
      <c r="F183" s="15">
        <f t="shared" si="178"/>
        <v>1.1995182290644589E-5</v>
      </c>
      <c r="G183" s="15">
        <f t="shared" si="179"/>
        <v>2.448773795206733E-5</v>
      </c>
      <c r="H183" s="5">
        <f t="shared" si="180"/>
        <v>195163.88032341585</v>
      </c>
      <c r="I183" s="5">
        <f t="shared" si="181"/>
        <v>81933.991123603555</v>
      </c>
      <c r="J183" s="5">
        <f t="shared" si="182"/>
        <v>30322.923098741372</v>
      </c>
      <c r="K183" s="5">
        <f t="shared" si="183"/>
        <v>167483.6861292356</v>
      </c>
      <c r="L183" s="5">
        <f t="shared" si="184"/>
        <v>27647.75699235707</v>
      </c>
      <c r="M183" s="5">
        <f t="shared" si="185"/>
        <v>6942.1795215465982</v>
      </c>
      <c r="N183" s="15">
        <f t="shared" si="186"/>
        <v>1.9317769153233133E-3</v>
      </c>
      <c r="O183" s="15">
        <f t="shared" si="187"/>
        <v>5.9864582232627139E-3</v>
      </c>
      <c r="P183" s="15">
        <f t="shared" si="188"/>
        <v>5.7591238503218456E-3</v>
      </c>
      <c r="Q183" s="5">
        <f t="shared" si="189"/>
        <v>6971.3952398941346</v>
      </c>
      <c r="R183" s="5">
        <f t="shared" si="190"/>
        <v>10356.548944371218</v>
      </c>
      <c r="S183" s="5">
        <f t="shared" si="191"/>
        <v>5747.335191913472</v>
      </c>
      <c r="T183" s="5">
        <f t="shared" si="192"/>
        <v>35.720724697323533</v>
      </c>
      <c r="U183" s="5">
        <f t="shared" si="193"/>
        <v>126.40112854685169</v>
      </c>
      <c r="V183" s="5">
        <f t="shared" si="194"/>
        <v>189.53763702787711</v>
      </c>
      <c r="W183" s="15">
        <f t="shared" si="195"/>
        <v>-1.0734613539272964E-2</v>
      </c>
      <c r="X183" s="15">
        <f t="shared" si="196"/>
        <v>-1.217998157191269E-2</v>
      </c>
      <c r="Y183" s="15">
        <f t="shared" si="197"/>
        <v>-9.7425357312937999E-3</v>
      </c>
      <c r="Z183" s="5">
        <f t="shared" si="212"/>
        <v>8125.9635629309405</v>
      </c>
      <c r="AA183" s="5">
        <f t="shared" si="213"/>
        <v>27678.027640679324</v>
      </c>
      <c r="AB183" s="5">
        <f t="shared" si="214"/>
        <v>44543.30815365319</v>
      </c>
      <c r="AC183" s="16">
        <f t="shared" si="198"/>
        <v>1.3825088627752635</v>
      </c>
      <c r="AD183" s="16">
        <f t="shared" si="199"/>
        <v>2.9858558817117782</v>
      </c>
      <c r="AE183" s="16">
        <f t="shared" si="200"/>
        <v>8.0941780754929518</v>
      </c>
      <c r="AF183" s="15">
        <f t="shared" si="201"/>
        <v>-4.0504037456468023E-3</v>
      </c>
      <c r="AG183" s="15">
        <f t="shared" si="202"/>
        <v>2.9673830763510267E-4</v>
      </c>
      <c r="AH183" s="15">
        <f t="shared" si="203"/>
        <v>9.7937136394747881E-3</v>
      </c>
      <c r="AI183" s="1">
        <f t="shared" si="167"/>
        <v>378845.83535131195</v>
      </c>
      <c r="AJ183" s="1">
        <f t="shared" si="168"/>
        <v>153159.38321645133</v>
      </c>
      <c r="AK183" s="1">
        <f t="shared" si="169"/>
        <v>56853.701682625237</v>
      </c>
      <c r="AL183" s="14">
        <f t="shared" si="204"/>
        <v>65.848050245940456</v>
      </c>
      <c r="AM183" s="14">
        <f t="shared" si="205"/>
        <v>14.792837146777911</v>
      </c>
      <c r="AN183" s="14">
        <f t="shared" si="206"/>
        <v>4.8161729880167146</v>
      </c>
      <c r="AO183" s="11">
        <f t="shared" si="207"/>
        <v>5.7541606600474511E-3</v>
      </c>
      <c r="AP183" s="11">
        <f t="shared" si="208"/>
        <v>7.2487247917343558E-3</v>
      </c>
      <c r="AQ183" s="11">
        <f t="shared" si="209"/>
        <v>6.5755079887778048E-3</v>
      </c>
      <c r="AR183" s="1">
        <f t="shared" si="215"/>
        <v>195163.88032341585</v>
      </c>
      <c r="AS183" s="1">
        <f t="shared" si="210"/>
        <v>81933.991123603555</v>
      </c>
      <c r="AT183" s="1">
        <f t="shared" si="211"/>
        <v>30322.923098741372</v>
      </c>
      <c r="AU183" s="1">
        <f t="shared" si="170"/>
        <v>39032.776064683174</v>
      </c>
      <c r="AV183" s="1">
        <f t="shared" si="171"/>
        <v>16386.798224720711</v>
      </c>
      <c r="AW183" s="1">
        <f t="shared" si="172"/>
        <v>6064.5846197482751</v>
      </c>
      <c r="AX183" s="1">
        <f t="shared" si="232"/>
        <v>133986.94890338852</v>
      </c>
      <c r="AY183" s="1">
        <f t="shared" si="218"/>
        <v>22118.205593885654</v>
      </c>
      <c r="AZ183" s="1">
        <f t="shared" si="219"/>
        <v>5553.7436172372782</v>
      </c>
      <c r="BA183" s="1">
        <f t="shared" si="233"/>
        <v>13756.603936930571</v>
      </c>
      <c r="BB183" s="1">
        <f t="shared" si="234"/>
        <v>29647.267814263516</v>
      </c>
      <c r="BC183" s="1">
        <f t="shared" si="235"/>
        <v>37661.247560920703</v>
      </c>
      <c r="BD183" s="1">
        <f t="shared" si="236"/>
        <v>210.73639172985989</v>
      </c>
      <c r="BE183" s="2">
        <f t="shared" si="242"/>
        <v>0.16431838121402917</v>
      </c>
      <c r="BF183" s="2">
        <f t="shared" si="243"/>
        <v>0.11054004131171606</v>
      </c>
      <c r="BG183" s="2">
        <f t="shared" si="244"/>
        <v>4.6334817249198731E-2</v>
      </c>
      <c r="BH183" s="2">
        <f t="shared" si="220"/>
        <v>8.0384550469435323E-2</v>
      </c>
      <c r="BI183" s="2">
        <f t="shared" si="237"/>
        <v>2.7000530404799016E-3</v>
      </c>
      <c r="BJ183" s="2">
        <f t="shared" si="221"/>
        <v>1.2219100733195894E-3</v>
      </c>
      <c r="BK183" s="2">
        <f t="shared" si="222"/>
        <v>2.1469152895166443E-4</v>
      </c>
      <c r="BL183" s="2">
        <f t="shared" si="223"/>
        <v>526.95282845909458</v>
      </c>
      <c r="BM183" s="2">
        <f t="shared" si="224"/>
        <v>100.115969101209</v>
      </c>
      <c r="BN183" s="2">
        <f t="shared" si="225"/>
        <v>6.5100747223525275</v>
      </c>
      <c r="BO183" s="2">
        <f t="shared" si="238"/>
        <v>789.29748177766373</v>
      </c>
      <c r="BP183" s="2">
        <f t="shared" si="239"/>
        <v>65.445319162305907</v>
      </c>
      <c r="BQ183" s="2">
        <f t="shared" si="240"/>
        <v>6.3084991145924025</v>
      </c>
      <c r="BR183" s="11">
        <f t="shared" si="241"/>
        <v>3.3378100373078617E-2</v>
      </c>
      <c r="BS183" s="17">
        <f t="shared" si="216"/>
        <v>5.9497078531652132E-3</v>
      </c>
      <c r="BT183" s="17">
        <f t="shared" si="217"/>
        <v>2.5995939254525513E-3</v>
      </c>
      <c r="BU183" s="12">
        <f>(BU$3*temperature!$I293+BU$4*temperature!$I293^2+BU$5*temperature!I293^6)*(K183/K$56)^$BW$1</f>
        <v>-20.099272928133644</v>
      </c>
      <c r="BV183" s="12">
        <f>(BV$3*temperature!$I293+BV$4*temperature!$I293^2+BV$5*temperature!J293^6)*(L183/L$56)^$BW$1</f>
        <v>-15.198476651637057</v>
      </c>
      <c r="BW183" s="12">
        <f>(BW$3*temperature!$I293+BW$4*temperature!$I293^2+BW$5*temperature!K293^6)*(M183/M$56)^$BW$1</f>
        <v>-13.887513667781128</v>
      </c>
      <c r="BX183" s="12">
        <f>(BX$3*temperature!$M293+BX$4*temperature!$M293^2+BX$5*temperature!$M293^6)*(K183/K$56)^$BW$1</f>
        <v>-20.099288657893329</v>
      </c>
      <c r="BY183" s="12">
        <f>(BY$3*temperature!$M293+BY$4*temperature!$M293^2+BY$5*temperature!$M293^6)*(L183/L$56)^$BW$1</f>
        <v>-15.19848735769026</v>
      </c>
      <c r="BZ183" s="12">
        <f>(BZ$3*temperature!$M293+BZ$4*temperature!$M293^2+BZ$5*temperature!$M293^6)*(M183/M$56)^$BW$1</f>
        <v>-13.887522509900371</v>
      </c>
      <c r="CA183" s="18">
        <f t="shared" si="226"/>
        <v>-1.5729759685001454E-5</v>
      </c>
      <c r="CB183" s="18">
        <f t="shared" si="227"/>
        <v>-1.0706053203080046E-5</v>
      </c>
      <c r="CC183" s="18">
        <f t="shared" si="228"/>
        <v>-8.8421192430132578E-6</v>
      </c>
      <c r="CD183" s="18">
        <f t="shared" si="229"/>
        <v>-4.2151895066254962E-2</v>
      </c>
      <c r="CE183" s="18">
        <f t="shared" si="230"/>
        <v>-2.5079146110149313E-4</v>
      </c>
      <c r="CF183" s="18">
        <f t="shared" si="231"/>
        <v>-1.0957781036054977E-4</v>
      </c>
    </row>
    <row r="184" spans="1:84" x14ac:dyDescent="0.3">
      <c r="A184" s="2">
        <f t="shared" si="173"/>
        <v>2138</v>
      </c>
      <c r="B184" s="5">
        <f t="shared" si="174"/>
        <v>1165.2777277407038</v>
      </c>
      <c r="C184" s="5">
        <f t="shared" si="175"/>
        <v>2963.5288250961903</v>
      </c>
      <c r="D184" s="5">
        <f t="shared" si="176"/>
        <v>4368.0271328954095</v>
      </c>
      <c r="E184" s="15">
        <f t="shared" si="177"/>
        <v>5.7842818823911106E-6</v>
      </c>
      <c r="F184" s="15">
        <f t="shared" si="178"/>
        <v>1.139542317611236E-5</v>
      </c>
      <c r="G184" s="15">
        <f t="shared" si="179"/>
        <v>2.3263351054463962E-5</v>
      </c>
      <c r="H184" s="5">
        <f t="shared" si="180"/>
        <v>195519.22773584796</v>
      </c>
      <c r="I184" s="5">
        <f t="shared" si="181"/>
        <v>82416.772917088907</v>
      </c>
      <c r="J184" s="5">
        <f t="shared" si="182"/>
        <v>30495.470694772674</v>
      </c>
      <c r="K184" s="5">
        <f t="shared" si="183"/>
        <v>167787.66390303365</v>
      </c>
      <c r="L184" s="5">
        <f t="shared" si="184"/>
        <v>27810.349681486165</v>
      </c>
      <c r="M184" s="5">
        <f t="shared" si="185"/>
        <v>6981.5204363344492</v>
      </c>
      <c r="N184" s="15">
        <f t="shared" si="186"/>
        <v>1.8149694505975589E-3</v>
      </c>
      <c r="O184" s="15">
        <f t="shared" si="187"/>
        <v>5.8808636510383483E-3</v>
      </c>
      <c r="P184" s="15">
        <f t="shared" si="188"/>
        <v>5.6669399956812416E-3</v>
      </c>
      <c r="Q184" s="5">
        <f t="shared" si="189"/>
        <v>6909.1170159389621</v>
      </c>
      <c r="R184" s="5">
        <f t="shared" si="190"/>
        <v>10290.687259431248</v>
      </c>
      <c r="S184" s="5">
        <f t="shared" si="191"/>
        <v>5723.7272146161986</v>
      </c>
      <c r="T184" s="5">
        <f t="shared" si="192"/>
        <v>35.337276522355005</v>
      </c>
      <c r="U184" s="5">
        <f t="shared" si="193"/>
        <v>124.86156513048208</v>
      </c>
      <c r="V184" s="5">
        <f t="shared" si="194"/>
        <v>187.69105982670803</v>
      </c>
      <c r="W184" s="15">
        <f t="shared" si="195"/>
        <v>-1.0734613539272964E-2</v>
      </c>
      <c r="X184" s="15">
        <f t="shared" si="196"/>
        <v>-1.217998157191269E-2</v>
      </c>
      <c r="Y184" s="15">
        <f t="shared" si="197"/>
        <v>-9.7425357312937999E-3</v>
      </c>
      <c r="Z184" s="5">
        <f t="shared" si="212"/>
        <v>8021.6893485044784</v>
      </c>
      <c r="AA184" s="5">
        <f t="shared" si="213"/>
        <v>27513.076672630432</v>
      </c>
      <c r="AB184" s="5">
        <f t="shared" si="214"/>
        <v>44798.953738509721</v>
      </c>
      <c r="AC184" s="16">
        <f t="shared" si="198"/>
        <v>1.3769091436990888</v>
      </c>
      <c r="AD184" s="16">
        <f t="shared" si="199"/>
        <v>2.9867418995329595</v>
      </c>
      <c r="AE184" s="16">
        <f t="shared" si="200"/>
        <v>8.1734501377112441</v>
      </c>
      <c r="AF184" s="15">
        <f t="shared" si="201"/>
        <v>-4.0504037456468023E-3</v>
      </c>
      <c r="AG184" s="15">
        <f t="shared" si="202"/>
        <v>2.9673830763510267E-4</v>
      </c>
      <c r="AH184" s="15">
        <f t="shared" si="203"/>
        <v>9.7937136394747881E-3</v>
      </c>
      <c r="AI184" s="1">
        <f t="shared" si="167"/>
        <v>379994.02788086393</v>
      </c>
      <c r="AJ184" s="1">
        <f t="shared" si="168"/>
        <v>154230.24311952689</v>
      </c>
      <c r="AK184" s="1">
        <f t="shared" si="169"/>
        <v>57232.916134110987</v>
      </c>
      <c r="AL184" s="14">
        <f t="shared" si="204"/>
        <v>66.223161503603805</v>
      </c>
      <c r="AM184" s="14">
        <f t="shared" si="205"/>
        <v>14.898994060090189</v>
      </c>
      <c r="AN184" s="14">
        <f t="shared" si="206"/>
        <v>4.8475250841351736</v>
      </c>
      <c r="AO184" s="11">
        <f t="shared" si="207"/>
        <v>5.6966190534469769E-3</v>
      </c>
      <c r="AP184" s="11">
        <f t="shared" si="208"/>
        <v>7.1762375438170125E-3</v>
      </c>
      <c r="AQ184" s="11">
        <f t="shared" si="209"/>
        <v>6.5097529088900263E-3</v>
      </c>
      <c r="AR184" s="1">
        <f t="shared" si="215"/>
        <v>195519.22773584796</v>
      </c>
      <c r="AS184" s="1">
        <f t="shared" si="210"/>
        <v>82416.772917088907</v>
      </c>
      <c r="AT184" s="1">
        <f t="shared" si="211"/>
        <v>30495.470694772674</v>
      </c>
      <c r="AU184" s="1">
        <f t="shared" si="170"/>
        <v>39103.845547169592</v>
      </c>
      <c r="AV184" s="1">
        <f t="shared" si="171"/>
        <v>16483.354583417782</v>
      </c>
      <c r="AW184" s="1">
        <f t="shared" si="172"/>
        <v>6099.0941389545351</v>
      </c>
      <c r="AX184" s="1">
        <f t="shared" si="232"/>
        <v>134230.13112242692</v>
      </c>
      <c r="AY184" s="1">
        <f t="shared" si="218"/>
        <v>22248.279745188935</v>
      </c>
      <c r="AZ184" s="1">
        <f t="shared" si="219"/>
        <v>5585.2163490675593</v>
      </c>
      <c r="BA184" s="1">
        <f t="shared" si="233"/>
        <v>13758.796535523028</v>
      </c>
      <c r="BB184" s="1">
        <f t="shared" si="234"/>
        <v>29664.982720238855</v>
      </c>
      <c r="BC184" s="1">
        <f t="shared" si="235"/>
        <v>37686.807161394463</v>
      </c>
      <c r="BD184" s="1">
        <f t="shared" si="236"/>
        <v>200.81389308565127</v>
      </c>
      <c r="BE184" s="2">
        <f t="shared" si="242"/>
        <v>0.16431838121402917</v>
      </c>
      <c r="BF184" s="2">
        <f t="shared" si="243"/>
        <v>0.11054004131171606</v>
      </c>
      <c r="BG184" s="2">
        <f t="shared" si="244"/>
        <v>4.6334817249198731E-2</v>
      </c>
      <c r="BH184" s="2">
        <f t="shared" si="220"/>
        <v>8.0105328049491026E-2</v>
      </c>
      <c r="BI184" s="2">
        <f t="shared" si="237"/>
        <v>2.7000530404799016E-3</v>
      </c>
      <c r="BJ184" s="2">
        <f t="shared" si="221"/>
        <v>1.2219100733195894E-3</v>
      </c>
      <c r="BK184" s="2">
        <f t="shared" si="222"/>
        <v>2.1469152895166443E-4</v>
      </c>
      <c r="BL184" s="2">
        <f t="shared" si="223"/>
        <v>527.91228532045864</v>
      </c>
      <c r="BM184" s="2">
        <f t="shared" si="224"/>
        <v>100.70588503788406</v>
      </c>
      <c r="BN184" s="2">
        <f t="shared" si="225"/>
        <v>6.5471192295614218</v>
      </c>
      <c r="BO184" s="2">
        <f t="shared" si="238"/>
        <v>801.01339261564181</v>
      </c>
      <c r="BP184" s="2">
        <f t="shared" si="239"/>
        <v>66.225624937803957</v>
      </c>
      <c r="BQ184" s="2">
        <f t="shared" si="240"/>
        <v>6.3081922395698893</v>
      </c>
      <c r="BR184" s="11">
        <f t="shared" si="241"/>
        <v>3.3270819055100737E-2</v>
      </c>
      <c r="BS184" s="17">
        <f t="shared" si="216"/>
        <v>5.7575323601469792E-3</v>
      </c>
      <c r="BT184" s="17">
        <f t="shared" si="217"/>
        <v>2.4758037385262392E-3</v>
      </c>
      <c r="BU184" s="12">
        <f>(BU$3*temperature!$I294+BU$4*temperature!$I294^2+BU$5*temperature!I294^6)*(K184/K$56)^$BW$1</f>
        <v>-20.457252342654304</v>
      </c>
      <c r="BV184" s="12">
        <f>(BV$3*temperature!$I294+BV$4*temperature!$I294^2+BV$5*temperature!J294^6)*(L184/L$56)^$BW$1</f>
        <v>-15.425754230597315</v>
      </c>
      <c r="BW184" s="12">
        <f>(BW$3*temperature!$I294+BW$4*temperature!$I294^2+BW$5*temperature!K294^6)*(M184/M$56)^$BW$1</f>
        <v>-14.073965509062852</v>
      </c>
      <c r="BX184" s="12">
        <f>(BX$3*temperature!$M294+BX$4*temperature!$M294^2+BX$5*temperature!$M294^6)*(K184/K$56)^$BW$1</f>
        <v>-20.457268075003881</v>
      </c>
      <c r="BY184" s="12">
        <f>(BY$3*temperature!$M294+BY$4*temperature!$M294^2+BY$5*temperature!$M294^6)*(L184/L$56)^$BW$1</f>
        <v>-15.425764922805586</v>
      </c>
      <c r="BZ184" s="12">
        <f>(BZ$3*temperature!$M294+BZ$4*temperature!$M294^2+BZ$5*temperature!$M294^6)*(M184/M$56)^$BW$1</f>
        <v>-14.073974336022244</v>
      </c>
      <c r="CA184" s="18">
        <f t="shared" si="226"/>
        <v>-1.5732349577746163E-5</v>
      </c>
      <c r="CB184" s="18">
        <f t="shared" si="227"/>
        <v>-1.0692208270768333E-5</v>
      </c>
      <c r="CC184" s="18">
        <f t="shared" si="228"/>
        <v>-8.8269593927492451E-6</v>
      </c>
      <c r="CD184" s="18">
        <f t="shared" si="229"/>
        <v>-4.2263764224309899E-2</v>
      </c>
      <c r="CE184" s="18">
        <f t="shared" si="230"/>
        <v>-2.4333499018308643E-4</v>
      </c>
      <c r="CF184" s="18">
        <f t="shared" si="231"/>
        <v>-1.0463678547073796E-4</v>
      </c>
    </row>
    <row r="185" spans="1:84" x14ac:dyDescent="0.3">
      <c r="A185" s="2">
        <f t="shared" si="173"/>
        <v>2139</v>
      </c>
      <c r="B185" s="5">
        <f t="shared" si="174"/>
        <v>1165.28413102081</v>
      </c>
      <c r="C185" s="5">
        <f t="shared" si="175"/>
        <v>2963.560907227994</v>
      </c>
      <c r="D185" s="5">
        <f t="shared" si="176"/>
        <v>4368.1236670965873</v>
      </c>
      <c r="E185" s="15">
        <f t="shared" si="177"/>
        <v>5.4950677882715551E-6</v>
      </c>
      <c r="F185" s="15">
        <f t="shared" si="178"/>
        <v>1.0825652017306742E-5</v>
      </c>
      <c r="G185" s="15">
        <f t="shared" si="179"/>
        <v>2.2100183501740762E-5</v>
      </c>
      <c r="H185" s="5">
        <f t="shared" si="180"/>
        <v>195852.48622226433</v>
      </c>
      <c r="I185" s="5">
        <f t="shared" si="181"/>
        <v>82893.752106852626</v>
      </c>
      <c r="J185" s="5">
        <f t="shared" si="182"/>
        <v>30666.187808866489</v>
      </c>
      <c r="K185" s="5">
        <f t="shared" si="183"/>
        <v>168072.73094047373</v>
      </c>
      <c r="L185" s="5">
        <f t="shared" si="184"/>
        <v>27970.996615820659</v>
      </c>
      <c r="M185" s="5">
        <f t="shared" si="185"/>
        <v>7020.4486287472146</v>
      </c>
      <c r="N185" s="15">
        <f t="shared" si="186"/>
        <v>1.6989749473168558E-3</v>
      </c>
      <c r="O185" s="15">
        <f t="shared" si="187"/>
        <v>5.7765161594296455E-3</v>
      </c>
      <c r="P185" s="15">
        <f t="shared" si="188"/>
        <v>5.5758903476337274E-3</v>
      </c>
      <c r="Q185" s="5">
        <f t="shared" si="189"/>
        <v>6846.6003465526574</v>
      </c>
      <c r="R185" s="5">
        <f t="shared" si="190"/>
        <v>10224.177850950842</v>
      </c>
      <c r="S185" s="5">
        <f t="shared" si="191"/>
        <v>5699.6935027153841</v>
      </c>
      <c r="T185" s="5">
        <f t="shared" si="192"/>
        <v>34.957944515357099</v>
      </c>
      <c r="U185" s="5">
        <f t="shared" si="193"/>
        <v>123.34075356815264</v>
      </c>
      <c r="V185" s="5">
        <f t="shared" si="194"/>
        <v>185.86247296990192</v>
      </c>
      <c r="W185" s="15">
        <f t="shared" si="195"/>
        <v>-1.0734613539272964E-2</v>
      </c>
      <c r="X185" s="15">
        <f t="shared" si="196"/>
        <v>-1.217998157191269E-2</v>
      </c>
      <c r="Y185" s="15">
        <f t="shared" si="197"/>
        <v>-9.7425357312937999E-3</v>
      </c>
      <c r="Z185" s="5">
        <f t="shared" si="212"/>
        <v>7917.8276079840307</v>
      </c>
      <c r="AA185" s="5">
        <f t="shared" si="213"/>
        <v>27346.221619416265</v>
      </c>
      <c r="AB185" s="5">
        <f t="shared" si="214"/>
        <v>45051.881721281832</v>
      </c>
      <c r="AC185" s="16">
        <f t="shared" si="198"/>
        <v>1.3713321057460346</v>
      </c>
      <c r="AD185" s="16">
        <f t="shared" si="199"/>
        <v>2.9876281802695699</v>
      </c>
      <c r="AE185" s="16">
        <f t="shared" si="200"/>
        <v>8.2534985678065134</v>
      </c>
      <c r="AF185" s="15">
        <f t="shared" si="201"/>
        <v>-4.0504037456468023E-3</v>
      </c>
      <c r="AG185" s="15">
        <f t="shared" si="202"/>
        <v>2.9673830763510267E-4</v>
      </c>
      <c r="AH185" s="15">
        <f t="shared" si="203"/>
        <v>9.7937136394747881E-3</v>
      </c>
      <c r="AI185" s="1">
        <f t="shared" ref="AI185:AI248" si="245">(1-$AI$5)*AI184+AU184</f>
        <v>381098.4706399471</v>
      </c>
      <c r="AJ185" s="1">
        <f t="shared" ref="AJ185:AJ248" si="246">(1-$AI$5)*AJ184+AV184</f>
        <v>155290.57339099201</v>
      </c>
      <c r="AK185" s="1">
        <f t="shared" ref="AK185:AK248" si="247">(1-$AI$5)*AK184+AW184</f>
        <v>57608.71865965442</v>
      </c>
      <c r="AL185" s="14">
        <f t="shared" si="204"/>
        <v>66.596637145968728</v>
      </c>
      <c r="AM185" s="14">
        <f t="shared" si="205"/>
        <v>15.004843593423924</v>
      </c>
      <c r="AN185" s="14">
        <f t="shared" si="206"/>
        <v>4.8787657127473665</v>
      </c>
      <c r="AO185" s="11">
        <f t="shared" si="207"/>
        <v>5.6396528629125073E-3</v>
      </c>
      <c r="AP185" s="11">
        <f t="shared" si="208"/>
        <v>7.104475168378842E-3</v>
      </c>
      <c r="AQ185" s="11">
        <f t="shared" si="209"/>
        <v>6.444655379801126E-3</v>
      </c>
      <c r="AR185" s="1">
        <f t="shared" si="215"/>
        <v>195852.48622226433</v>
      </c>
      <c r="AS185" s="1">
        <f t="shared" si="210"/>
        <v>82893.752106852626</v>
      </c>
      <c r="AT185" s="1">
        <f t="shared" si="211"/>
        <v>30666.187808866489</v>
      </c>
      <c r="AU185" s="1">
        <f t="shared" ref="AU185:AU248" si="248">$AU$5*AR185</f>
        <v>39170.497244452868</v>
      </c>
      <c r="AV185" s="1">
        <f t="shared" ref="AV185:AV248" si="249">$AU$5*AS185</f>
        <v>16578.750421370525</v>
      </c>
      <c r="AW185" s="1">
        <f t="shared" ref="AW185:AW248" si="250">$AU$5*AT185</f>
        <v>6133.2375617732978</v>
      </c>
      <c r="AX185" s="1">
        <f t="shared" si="232"/>
        <v>134458.18475237899</v>
      </c>
      <c r="AY185" s="1">
        <f t="shared" si="218"/>
        <v>22376.797292656531</v>
      </c>
      <c r="AZ185" s="1">
        <f t="shared" si="219"/>
        <v>5616.358902997772</v>
      </c>
      <c r="BA185" s="1">
        <f t="shared" si="233"/>
        <v>13760.85024968469</v>
      </c>
      <c r="BB185" s="1">
        <f t="shared" si="234"/>
        <v>29682.373665822106</v>
      </c>
      <c r="BC185" s="1">
        <f t="shared" si="235"/>
        <v>37711.928573015197</v>
      </c>
      <c r="BD185" s="1">
        <f t="shared" si="236"/>
        <v>191.35640945880931</v>
      </c>
      <c r="BE185" s="2">
        <f t="shared" si="242"/>
        <v>0.16431838121402917</v>
      </c>
      <c r="BF185" s="2">
        <f t="shared" si="243"/>
        <v>0.11054004131171606</v>
      </c>
      <c r="BG185" s="2">
        <f t="shared" si="244"/>
        <v>4.6334817249198731E-2</v>
      </c>
      <c r="BH185" s="2">
        <f t="shared" si="220"/>
        <v>7.9826850207214264E-2</v>
      </c>
      <c r="BI185" s="2">
        <f t="shared" si="237"/>
        <v>2.7000530404799016E-3</v>
      </c>
      <c r="BJ185" s="2">
        <f t="shared" si="221"/>
        <v>1.2219100733195894E-3</v>
      </c>
      <c r="BK185" s="2">
        <f t="shared" si="222"/>
        <v>2.1469152895166443E-4</v>
      </c>
      <c r="BL185" s="2">
        <f t="shared" si="223"/>
        <v>528.81210090997286</v>
      </c>
      <c r="BM185" s="2">
        <f t="shared" si="224"/>
        <v>101.28871071462017</v>
      </c>
      <c r="BN185" s="2">
        <f t="shared" si="225"/>
        <v>6.5837707478044383</v>
      </c>
      <c r="BO185" s="2">
        <f t="shared" si="238"/>
        <v>812.90386924651352</v>
      </c>
      <c r="BP185" s="2">
        <f t="shared" si="239"/>
        <v>67.015318678385199</v>
      </c>
      <c r="BQ185" s="2">
        <f t="shared" si="240"/>
        <v>6.3078928274031112</v>
      </c>
      <c r="BR185" s="11">
        <f t="shared" si="241"/>
        <v>3.3164521834663868E-2</v>
      </c>
      <c r="BS185" s="17">
        <f t="shared" si="216"/>
        <v>5.5721426115682747E-3</v>
      </c>
      <c r="BT185" s="17">
        <f t="shared" si="217"/>
        <v>2.3579083224059419E-3</v>
      </c>
      <c r="BU185" s="12">
        <f>(BU$3*temperature!$I295+BU$4*temperature!$I295^2+BU$5*temperature!I295^6)*(K185/K$56)^$BW$1</f>
        <v>-20.816336254230382</v>
      </c>
      <c r="BV185" s="12">
        <f>(BV$3*temperature!$I295+BV$4*temperature!$I295^2+BV$5*temperature!J295^6)*(L185/L$56)^$BW$1</f>
        <v>-15.653193138504179</v>
      </c>
      <c r="BW185" s="12">
        <f>(BW$3*temperature!$I295+BW$4*temperature!$I295^2+BW$5*temperature!K295^6)*(M185/M$56)^$BW$1</f>
        <v>-14.260463847508722</v>
      </c>
      <c r="BX185" s="12">
        <f>(BX$3*temperature!$M295+BX$4*temperature!$M295^2+BX$5*temperature!$M295^6)*(K185/K$56)^$BW$1</f>
        <v>-20.816351988472711</v>
      </c>
      <c r="BY185" s="12">
        <f>(BY$3*temperature!$M295+BY$4*temperature!$M295^2+BY$5*temperature!$M295^6)*(L185/L$56)^$BW$1</f>
        <v>-15.653203816480289</v>
      </c>
      <c r="BZ185" s="12">
        <f>(BZ$3*temperature!$M295+BZ$4*temperature!$M295^2+BZ$5*temperature!$M295^6)*(M185/M$56)^$BW$1</f>
        <v>-14.260472659055381</v>
      </c>
      <c r="CA185" s="18">
        <f t="shared" si="226"/>
        <v>-1.5734242328591108E-5</v>
      </c>
      <c r="CB185" s="18">
        <f t="shared" si="227"/>
        <v>-1.0677976110429199E-5</v>
      </c>
      <c r="CC185" s="18">
        <f t="shared" si="228"/>
        <v>-8.8115466585492186E-6</v>
      </c>
      <c r="CD185" s="18">
        <f t="shared" si="229"/>
        <v>-4.2369445282966309E-2</v>
      </c>
      <c r="CE185" s="18">
        <f t="shared" si="230"/>
        <v>-2.3608859148972701E-4</v>
      </c>
      <c r="CF185" s="18">
        <f t="shared" si="231"/>
        <v>-9.9903267648429443E-5</v>
      </c>
    </row>
    <row r="186" spans="1:84" x14ac:dyDescent="0.3">
      <c r="A186" s="2">
        <f t="shared" ref="A186:A249" si="251">1+A185</f>
        <v>2140</v>
      </c>
      <c r="B186" s="5">
        <f t="shared" ref="B186:B249" si="252">B185*(1+E186)</f>
        <v>1165.2902141703378</v>
      </c>
      <c r="C186" s="5">
        <f t="shared" ref="C186:C249" si="253">C185*(1+F186)</f>
        <v>2963.5913855831523</v>
      </c>
      <c r="D186" s="5">
        <f t="shared" ref="D186:D249" si="254">D185*(1+G186)</f>
        <v>4368.2153766144584</v>
      </c>
      <c r="E186" s="15">
        <f t="shared" ref="E186:E249" si="255">E185*$E$5</f>
        <v>5.2203143988579772E-6</v>
      </c>
      <c r="F186" s="15">
        <f t="shared" ref="F186:F249" si="256">F185*$E$5</f>
        <v>1.0284369416441405E-5</v>
      </c>
      <c r="G186" s="15">
        <f t="shared" ref="G186:G249" si="257">G185*$E$5</f>
        <v>2.0995174326653724E-5</v>
      </c>
      <c r="H186" s="5">
        <f t="shared" ref="H186:H249" si="258">AR186</f>
        <v>196163.69624437048</v>
      </c>
      <c r="I186" s="5">
        <f t="shared" ref="I186:I249" si="259">AS186</f>
        <v>83364.898983109728</v>
      </c>
      <c r="J186" s="5">
        <f t="shared" ref="J186:J249" si="260">AT186</f>
        <v>30835.068716560898</v>
      </c>
      <c r="K186" s="5">
        <f t="shared" ref="K186:K249" si="261">H186/B186*1000</f>
        <v>168338.92008956321</v>
      </c>
      <c r="L186" s="5">
        <f t="shared" ref="L186:L249" si="262">I186/C186*1000</f>
        <v>28129.6873073161</v>
      </c>
      <c r="M186" s="5">
        <f t="shared" ref="M186:M249" si="263">J186/D186*1000</f>
        <v>7058.9625414622551</v>
      </c>
      <c r="N186" s="15">
        <f t="shared" ref="N186:N249" si="264">K186/K185-1</f>
        <v>1.5837735699300026E-3</v>
      </c>
      <c r="O186" s="15">
        <f t="shared" ref="O186:O249" si="265">L186/L185-1</f>
        <v>5.6734014048567261E-3</v>
      </c>
      <c r="P186" s="15">
        <f t="shared" ref="P186:P249" si="266">M186/M185-1</f>
        <v>5.4859617599556376E-3</v>
      </c>
      <c r="Q186" s="5">
        <f t="shared" ref="Q186:Q249" si="267">T186*H186/1000</f>
        <v>6783.8672157794526</v>
      </c>
      <c r="R186" s="5">
        <f t="shared" ref="R186:R249" si="268">U186*I186/1000</f>
        <v>10157.051365548979</v>
      </c>
      <c r="S186" s="5">
        <f t="shared" ref="S186:S249" si="269">V186*J186/1000</f>
        <v>5675.2468534667287</v>
      </c>
      <c r="T186" s="5">
        <f t="shared" ref="T186:T249" si="270">T185*(1+W186)</f>
        <v>34.582684490857396</v>
      </c>
      <c r="U186" s="5">
        <f t="shared" ref="U186:U249" si="271">U185*(1+X186)</f>
        <v>121.83846546262671</v>
      </c>
      <c r="V186" s="5">
        <f t="shared" ref="V186:V249" si="272">V185*(1+Y186)</f>
        <v>184.05170118588603</v>
      </c>
      <c r="W186" s="15">
        <f t="shared" ref="W186:W249" si="273">T$5-1</f>
        <v>-1.0734613539272964E-2</v>
      </c>
      <c r="X186" s="15">
        <f t="shared" ref="X186:X249" si="274">U$5-1</f>
        <v>-1.217998157191269E-2</v>
      </c>
      <c r="Y186" s="15">
        <f t="shared" ref="Y186:Y249" si="275">V$5-1</f>
        <v>-9.7425357312937999E-3</v>
      </c>
      <c r="Z186" s="5">
        <f t="shared" si="212"/>
        <v>7814.4034784821424</v>
      </c>
      <c r="AA186" s="5">
        <f t="shared" si="213"/>
        <v>27177.543363488148</v>
      </c>
      <c r="AB186" s="5">
        <f t="shared" si="214"/>
        <v>45302.08313174855</v>
      </c>
      <c r="AC186" s="16">
        <f t="shared" ref="AC186:AC249" si="276">AC185*(1+AF186)</f>
        <v>1.365777657048395</v>
      </c>
      <c r="AD186" s="16">
        <f t="shared" ref="AD186:AD249" si="277">AD185*(1+AG186)</f>
        <v>2.9885147239996259</v>
      </c>
      <c r="AE186" s="16">
        <f t="shared" ref="AE186:AE249" si="278">AE185*(1+AH186)</f>
        <v>8.3343309693034264</v>
      </c>
      <c r="AF186" s="15">
        <f t="shared" ref="AF186:AF249" si="279">AC$5-1</f>
        <v>-4.0504037456468023E-3</v>
      </c>
      <c r="AG186" s="15">
        <f t="shared" ref="AG186:AG249" si="280">AD$5-1</f>
        <v>2.9673830763510267E-4</v>
      </c>
      <c r="AH186" s="15">
        <f t="shared" ref="AH186:AH249" si="281">AE$5-1</f>
        <v>9.7937136394747881E-3</v>
      </c>
      <c r="AI186" s="1">
        <f t="shared" si="245"/>
        <v>382159.12082040531</v>
      </c>
      <c r="AJ186" s="1">
        <f t="shared" si="246"/>
        <v>156340.26647326333</v>
      </c>
      <c r="AK186" s="1">
        <f t="shared" si="247"/>
        <v>57981.084355462277</v>
      </c>
      <c r="AL186" s="14">
        <f t="shared" ref="AL186:AL249" si="282">AL185*(1+AO186)</f>
        <v>66.968463242155934</v>
      </c>
      <c r="AM186" s="14">
        <f t="shared" ref="AM186:AM249" si="283">AM185*(1+AP186)</f>
        <v>15.110379116751664</v>
      </c>
      <c r="AN186" s="14">
        <f t="shared" ref="AN186:AN249" si="284">AN185*(1+AQ186)</f>
        <v>4.9098932568078393</v>
      </c>
      <c r="AO186" s="11">
        <f t="shared" ref="AO186:AO249" si="285">AO$5*AO185</f>
        <v>5.5832563342833822E-3</v>
      </c>
      <c r="AP186" s="11">
        <f t="shared" ref="AP186:AP249" si="286">AP$5*AP185</f>
        <v>7.0334304166950537E-3</v>
      </c>
      <c r="AQ186" s="11">
        <f t="shared" ref="AQ186:AQ249" si="287">AQ$5*AQ185</f>
        <v>6.3802088260031149E-3</v>
      </c>
      <c r="AR186" s="1">
        <f t="shared" si="215"/>
        <v>196163.69624437048</v>
      </c>
      <c r="AS186" s="1">
        <f t="shared" si="210"/>
        <v>83364.898983109728</v>
      </c>
      <c r="AT186" s="1">
        <f t="shared" si="211"/>
        <v>30835.068716560898</v>
      </c>
      <c r="AU186" s="1">
        <f t="shared" si="248"/>
        <v>39232.739248874095</v>
      </c>
      <c r="AV186" s="1">
        <f t="shared" si="249"/>
        <v>16672.979796621945</v>
      </c>
      <c r="AW186" s="1">
        <f t="shared" si="250"/>
        <v>6167.0137433121799</v>
      </c>
      <c r="AX186" s="1">
        <f t="shared" si="232"/>
        <v>134671.13607165054</v>
      </c>
      <c r="AY186" s="1">
        <f t="shared" si="218"/>
        <v>22503.749845852875</v>
      </c>
      <c r="AZ186" s="1">
        <f t="shared" si="219"/>
        <v>5647.1700331698039</v>
      </c>
      <c r="BA186" s="1">
        <f t="shared" si="233"/>
        <v>13762.76618156187</v>
      </c>
      <c r="BB186" s="1">
        <f t="shared" si="234"/>
        <v>29699.44505820618</v>
      </c>
      <c r="BC186" s="1">
        <f t="shared" si="235"/>
        <v>37736.618711047318</v>
      </c>
      <c r="BD186" s="1">
        <f t="shared" si="236"/>
        <v>182.34228277204988</v>
      </c>
      <c r="BE186" s="2">
        <f t="shared" si="242"/>
        <v>0.16431838121402917</v>
      </c>
      <c r="BF186" s="2">
        <f t="shared" si="243"/>
        <v>0.11054004131171606</v>
      </c>
      <c r="BG186" s="2">
        <f t="shared" si="244"/>
        <v>4.6334817249198731E-2</v>
      </c>
      <c r="BH186" s="2">
        <f t="shared" si="220"/>
        <v>7.9549135108757399E-2</v>
      </c>
      <c r="BI186" s="2">
        <f t="shared" si="237"/>
        <v>2.7000530404799016E-3</v>
      </c>
      <c r="BJ186" s="2">
        <f t="shared" si="221"/>
        <v>1.2219100733195894E-3</v>
      </c>
      <c r="BK186" s="2">
        <f t="shared" si="222"/>
        <v>2.1469152895166443E-4</v>
      </c>
      <c r="BL186" s="2">
        <f t="shared" si="223"/>
        <v>529.65238447638842</v>
      </c>
      <c r="BM186" s="2">
        <f t="shared" si="224"/>
        <v>101.86440982873178</v>
      </c>
      <c r="BN186" s="2">
        <f t="shared" si="225"/>
        <v>6.6200280480880966</v>
      </c>
      <c r="BO186" s="2">
        <f t="shared" si="238"/>
        <v>824.97150572256953</v>
      </c>
      <c r="BP186" s="2">
        <f t="shared" si="239"/>
        <v>67.814513286143097</v>
      </c>
      <c r="BQ186" s="2">
        <f t="shared" si="240"/>
        <v>6.307600777179486</v>
      </c>
      <c r="BR186" s="11">
        <f t="shared" si="241"/>
        <v>3.3059193873143017E-2</v>
      </c>
      <c r="BS186" s="17">
        <f t="shared" si="216"/>
        <v>5.393277153645795E-3</v>
      </c>
      <c r="BT186" s="17">
        <f t="shared" si="217"/>
        <v>2.2456269737199447E-3</v>
      </c>
      <c r="BU186" s="12">
        <f>(BU$3*temperature!$I296+BU$4*temperature!$I296^2+BU$5*temperature!I296^6)*(K186/K$56)^$BW$1</f>
        <v>-21.176493480142611</v>
      </c>
      <c r="BV186" s="12">
        <f>(BV$3*temperature!$I296+BV$4*temperature!$I296^2+BV$5*temperature!J296^6)*(L186/L$56)^$BW$1</f>
        <v>-15.880768764318624</v>
      </c>
      <c r="BW186" s="12">
        <f>(BW$3*temperature!$I296+BW$4*temperature!$I296^2+BW$5*temperature!K296^6)*(M186/M$56)^$BW$1</f>
        <v>-14.446988440218822</v>
      </c>
      <c r="BX186" s="12">
        <f>(BX$3*temperature!$M296+BX$4*temperature!$M296^2+BX$5*temperature!$M296^6)*(K186/K$56)^$BW$1</f>
        <v>-21.176509215617006</v>
      </c>
      <c r="BY186" s="12">
        <f>(BY$3*temperature!$M296+BY$4*temperature!$M296^2+BY$5*temperature!$M296^6)*(L186/L$56)^$BW$1</f>
        <v>-15.880779427697821</v>
      </c>
      <c r="BZ186" s="12">
        <f>(BZ$3*temperature!$M296+BZ$4*temperature!$M296^2+BZ$5*temperature!$M296^6)*(M186/M$56)^$BW$1</f>
        <v>-14.446997236116488</v>
      </c>
      <c r="CA186" s="18">
        <f t="shared" si="226"/>
        <v>-1.5735474395484061E-5</v>
      </c>
      <c r="CB186" s="18">
        <f t="shared" si="227"/>
        <v>-1.0663379196529377E-5</v>
      </c>
      <c r="CC186" s="18">
        <f t="shared" si="228"/>
        <v>-8.7958976653368381E-6</v>
      </c>
      <c r="CD186" s="18">
        <f t="shared" si="229"/>
        <v>-4.2469024580485681E-2</v>
      </c>
      <c r="CE186" s="18">
        <f t="shared" si="230"/>
        <v>-2.2904722000755511E-4</v>
      </c>
      <c r="CF186" s="18">
        <f t="shared" si="231"/>
        <v>-9.5369587145513999E-5</v>
      </c>
    </row>
    <row r="187" spans="1:84" x14ac:dyDescent="0.3">
      <c r="A187" s="2">
        <f t="shared" si="251"/>
        <v>2141</v>
      </c>
      <c r="B187" s="5">
        <f t="shared" si="252"/>
        <v>1165.2959931925573</v>
      </c>
      <c r="C187" s="5">
        <f t="shared" si="253"/>
        <v>2963.6203403183304</v>
      </c>
      <c r="D187" s="5">
        <f t="shared" si="254"/>
        <v>4368.3025024856197</v>
      </c>
      <c r="E187" s="15">
        <f t="shared" si="255"/>
        <v>4.9592986789150782E-6</v>
      </c>
      <c r="F187" s="15">
        <f t="shared" si="256"/>
        <v>9.7701509456193339E-6</v>
      </c>
      <c r="G187" s="15">
        <f t="shared" si="257"/>
        <v>1.9945415610321037E-5</v>
      </c>
      <c r="H187" s="5">
        <f t="shared" si="258"/>
        <v>196452.90269442508</v>
      </c>
      <c r="I187" s="5">
        <f t="shared" si="259"/>
        <v>83830.185967242622</v>
      </c>
      <c r="J187" s="5">
        <f t="shared" si="260"/>
        <v>31002.108272338974</v>
      </c>
      <c r="K187" s="5">
        <f t="shared" si="261"/>
        <v>168586.26807443469</v>
      </c>
      <c r="L187" s="5">
        <f t="shared" si="262"/>
        <v>28286.412003177909</v>
      </c>
      <c r="M187" s="5">
        <f t="shared" si="263"/>
        <v>7097.06075865817</v>
      </c>
      <c r="N187" s="15">
        <f t="shared" si="264"/>
        <v>1.46934520394848E-3</v>
      </c>
      <c r="O187" s="15">
        <f t="shared" si="265"/>
        <v>5.5715050846316672E-3</v>
      </c>
      <c r="P187" s="15">
        <f t="shared" si="266"/>
        <v>5.3971411481696929E-3</v>
      </c>
      <c r="Q187" s="5">
        <f t="shared" si="267"/>
        <v>6720.9391957137968</v>
      </c>
      <c r="R187" s="5">
        <f t="shared" si="268"/>
        <v>10089.338037883648</v>
      </c>
      <c r="S187" s="5">
        <f t="shared" si="269"/>
        <v>5650.3999489345833</v>
      </c>
      <c r="T187" s="5">
        <f t="shared" si="270"/>
        <v>34.211452737697435</v>
      </c>
      <c r="U187" s="5">
        <f t="shared" si="271"/>
        <v>120.35447519854181</v>
      </c>
      <c r="V187" s="5">
        <f t="shared" si="272"/>
        <v>182.25857091067712</v>
      </c>
      <c r="W187" s="15">
        <f t="shared" si="273"/>
        <v>-1.0734613539272964E-2</v>
      </c>
      <c r="X187" s="15">
        <f t="shared" si="274"/>
        <v>-1.217998157191269E-2</v>
      </c>
      <c r="Y187" s="15">
        <f t="shared" si="275"/>
        <v>-9.7425357312937999E-3</v>
      </c>
      <c r="Z187" s="5">
        <f t="shared" si="212"/>
        <v>7711.4412112232158</v>
      </c>
      <c r="AA187" s="5">
        <f t="shared" si="213"/>
        <v>27007.121814517595</v>
      </c>
      <c r="AB187" s="5">
        <f t="shared" si="214"/>
        <v>45549.549874100288</v>
      </c>
      <c r="AC187" s="16">
        <f t="shared" si="276"/>
        <v>1.3602457061105655</v>
      </c>
      <c r="AD187" s="16">
        <f t="shared" si="277"/>
        <v>2.9894015308011683</v>
      </c>
      <c r="AE187" s="16">
        <f t="shared" si="278"/>
        <v>8.4159550201933904</v>
      </c>
      <c r="AF187" s="15">
        <f t="shared" si="279"/>
        <v>-4.0504037456468023E-3</v>
      </c>
      <c r="AG187" s="15">
        <f t="shared" si="280"/>
        <v>2.9673830763510267E-4</v>
      </c>
      <c r="AH187" s="15">
        <f t="shared" si="281"/>
        <v>9.7937136394747881E-3</v>
      </c>
      <c r="AI187" s="1">
        <f t="shared" si="245"/>
        <v>383175.94798723888</v>
      </c>
      <c r="AJ187" s="1">
        <f t="shared" si="246"/>
        <v>157379.21962255894</v>
      </c>
      <c r="AK187" s="1">
        <f t="shared" si="247"/>
        <v>58349.989663228225</v>
      </c>
      <c r="AL187" s="14">
        <f t="shared" si="282"/>
        <v>67.338626317783991</v>
      </c>
      <c r="AM187" s="14">
        <f t="shared" si="283"/>
        <v>15.215594138838345</v>
      </c>
      <c r="AN187" s="14">
        <f t="shared" si="284"/>
        <v>4.9409061396567395</v>
      </c>
      <c r="AO187" s="11">
        <f t="shared" si="285"/>
        <v>5.5274237709405484E-3</v>
      </c>
      <c r="AP187" s="11">
        <f t="shared" si="286"/>
        <v>6.9630961125281034E-3</v>
      </c>
      <c r="AQ187" s="11">
        <f t="shared" si="287"/>
        <v>6.3164067377430837E-3</v>
      </c>
      <c r="AR187" s="1">
        <f t="shared" si="215"/>
        <v>196452.90269442508</v>
      </c>
      <c r="AS187" s="1">
        <f t="shared" si="210"/>
        <v>83830.185967242622</v>
      </c>
      <c r="AT187" s="1">
        <f t="shared" si="211"/>
        <v>31002.108272338974</v>
      </c>
      <c r="AU187" s="1">
        <f t="shared" si="248"/>
        <v>39290.58053888502</v>
      </c>
      <c r="AV187" s="1">
        <f t="shared" si="249"/>
        <v>16766.037193448527</v>
      </c>
      <c r="AW187" s="1">
        <f t="shared" si="250"/>
        <v>6200.4216544677947</v>
      </c>
      <c r="AX187" s="1">
        <f t="shared" si="232"/>
        <v>134869.01445954773</v>
      </c>
      <c r="AY187" s="1">
        <f t="shared" si="218"/>
        <v>22629.129602542325</v>
      </c>
      <c r="AZ187" s="1">
        <f t="shared" si="219"/>
        <v>5677.6486069265366</v>
      </c>
      <c r="BA187" s="1">
        <f t="shared" si="233"/>
        <v>13764.545400616995</v>
      </c>
      <c r="BB187" s="1">
        <f t="shared" si="234"/>
        <v>29716.201224342502</v>
      </c>
      <c r="BC187" s="1">
        <f t="shared" si="235"/>
        <v>37760.884334340539</v>
      </c>
      <c r="BD187" s="1">
        <f t="shared" si="236"/>
        <v>173.75085511543381</v>
      </c>
      <c r="BE187" s="2">
        <f t="shared" si="242"/>
        <v>0.16431838121402917</v>
      </c>
      <c r="BF187" s="2">
        <f t="shared" si="243"/>
        <v>0.11054004131171606</v>
      </c>
      <c r="BG187" s="2">
        <f t="shared" si="244"/>
        <v>4.6334817249198731E-2</v>
      </c>
      <c r="BH187" s="2">
        <f t="shared" si="220"/>
        <v>7.927220084122559E-2</v>
      </c>
      <c r="BI187" s="2">
        <f t="shared" si="237"/>
        <v>2.7000530404799016E-3</v>
      </c>
      <c r="BJ187" s="2">
        <f t="shared" si="221"/>
        <v>1.2219100733195894E-3</v>
      </c>
      <c r="BK187" s="2">
        <f t="shared" si="222"/>
        <v>2.1469152895166443E-4</v>
      </c>
      <c r="BL187" s="2">
        <f t="shared" si="223"/>
        <v>530.43325723118471</v>
      </c>
      <c r="BM187" s="2">
        <f t="shared" si="224"/>
        <v>102.43294868162825</v>
      </c>
      <c r="BN187" s="2">
        <f t="shared" si="225"/>
        <v>6.6558900257134983</v>
      </c>
      <c r="BO187" s="2">
        <f t="shared" si="238"/>
        <v>837.21893408364895</v>
      </c>
      <c r="BP187" s="2">
        <f t="shared" si="239"/>
        <v>68.623323015535931</v>
      </c>
      <c r="BQ187" s="2">
        <f t="shared" si="240"/>
        <v>6.3073159893309363</v>
      </c>
      <c r="BR187" s="11">
        <f t="shared" si="241"/>
        <v>3.2954820162205606E-2</v>
      </c>
      <c r="BS187" s="17">
        <f t="shared" si="216"/>
        <v>5.2206854995649702E-3</v>
      </c>
      <c r="BT187" s="17">
        <f t="shared" si="217"/>
        <v>2.1386923559237568E-3</v>
      </c>
      <c r="BU187" s="12">
        <f>(BU$3*temperature!$I297+BU$4*temperature!$I297^2+BU$5*temperature!I297^6)*(K187/K$56)^$BW$1</f>
        <v>-21.537693763621956</v>
      </c>
      <c r="BV187" s="12">
        <f>(BV$3*temperature!$I297+BV$4*temperature!$I297^2+BV$5*temperature!J297^6)*(L187/L$56)^$BW$1</f>
        <v>-16.108457066969571</v>
      </c>
      <c r="BW187" s="12">
        <f>(BW$3*temperature!$I297+BW$4*temperature!$I297^2+BW$5*temperature!K297^6)*(M187/M$56)^$BW$1</f>
        <v>-14.633519508061321</v>
      </c>
      <c r="BX187" s="12">
        <f>(BX$3*temperature!$M297+BX$4*temperature!$M297^2+BX$5*temperature!$M297^6)*(K187/K$56)^$BW$1</f>
        <v>-21.537709499703166</v>
      </c>
      <c r="BY187" s="12">
        <f>(BY$3*temperature!$M297+BY$4*temperature!$M297^2+BY$5*temperature!$M297^6)*(L187/L$56)^$BW$1</f>
        <v>-16.108467715408821</v>
      </c>
      <c r="BZ187" s="12">
        <f>(BZ$3*temperature!$M297+BZ$4*temperature!$M297^2+BZ$5*temperature!$M297^6)*(M187/M$56)^$BW$1</f>
        <v>-14.633528288089785</v>
      </c>
      <c r="CA187" s="18">
        <f t="shared" si="226"/>
        <v>-1.5736081209638542E-5</v>
      </c>
      <c r="CB187" s="18">
        <f t="shared" si="227"/>
        <v>-1.0648439250360298E-5</v>
      </c>
      <c r="CC187" s="18">
        <f t="shared" si="228"/>
        <v>-8.7800284642725046E-6</v>
      </c>
      <c r="CD187" s="18">
        <f t="shared" si="229"/>
        <v>-4.2562588663708753E-2</v>
      </c>
      <c r="CE187" s="18">
        <f t="shared" si="230"/>
        <v>-2.2220588946057266E-4</v>
      </c>
      <c r="CF187" s="18">
        <f t="shared" si="231"/>
        <v>-9.1028283023401058E-5</v>
      </c>
    </row>
    <row r="188" spans="1:84" x14ac:dyDescent="0.3">
      <c r="A188" s="2">
        <f t="shared" si="251"/>
        <v>2142</v>
      </c>
      <c r="B188" s="5">
        <f t="shared" si="252"/>
        <v>1165.3014832908927</v>
      </c>
      <c r="C188" s="5">
        <f t="shared" si="253"/>
        <v>2963.6478475854969</v>
      </c>
      <c r="D188" s="5">
        <f t="shared" si="254"/>
        <v>4368.3852737140969</v>
      </c>
      <c r="E188" s="15">
        <f t="shared" si="255"/>
        <v>4.7113337449693239E-6</v>
      </c>
      <c r="F188" s="15">
        <f t="shared" si="256"/>
        <v>9.2816433983383671E-6</v>
      </c>
      <c r="G188" s="15">
        <f t="shared" si="257"/>
        <v>1.8948144829804984E-5</v>
      </c>
      <c r="H188" s="5">
        <f t="shared" si="258"/>
        <v>196720.15470326476</v>
      </c>
      <c r="I188" s="5">
        <f t="shared" si="259"/>
        <v>84289.587572100601</v>
      </c>
      <c r="J188" s="5">
        <f t="shared" si="260"/>
        <v>31167.301897654444</v>
      </c>
      <c r="K188" s="5">
        <f t="shared" si="261"/>
        <v>168814.81532805855</v>
      </c>
      <c r="L188" s="5">
        <f t="shared" si="262"/>
        <v>28441.161672015747</v>
      </c>
      <c r="M188" s="5">
        <f t="shared" si="263"/>
        <v>7134.7420029999603</v>
      </c>
      <c r="N188" s="15">
        <f t="shared" si="264"/>
        <v>1.355669451814201E-3</v>
      </c>
      <c r="O188" s="15">
        <f t="shared" si="265"/>
        <v>5.4708129408724826E-3</v>
      </c>
      <c r="P188" s="15">
        <f t="shared" si="266"/>
        <v>5.3094154922965764E-3</v>
      </c>
      <c r="Q188" s="5">
        <f t="shared" si="267"/>
        <v>6657.837442871667</v>
      </c>
      <c r="R188" s="5">
        <f t="shared" si="268"/>
        <v>10021.067681730659</v>
      </c>
      <c r="S188" s="5">
        <f t="shared" si="269"/>
        <v>5625.1653517911809</v>
      </c>
      <c r="T188" s="5">
        <f t="shared" si="270"/>
        <v>33.844206013941154</v>
      </c>
      <c r="U188" s="5">
        <f t="shared" si="271"/>
        <v>118.88855990852635</v>
      </c>
      <c r="V188" s="5">
        <f t="shared" si="272"/>
        <v>180.48291027124532</v>
      </c>
      <c r="W188" s="15">
        <f t="shared" si="273"/>
        <v>-1.0734613539272964E-2</v>
      </c>
      <c r="X188" s="15">
        <f t="shared" si="274"/>
        <v>-1.217998157191269E-2</v>
      </c>
      <c r="Y188" s="15">
        <f t="shared" si="275"/>
        <v>-9.7425357312937999E-3</v>
      </c>
      <c r="Z188" s="5">
        <f t="shared" si="212"/>
        <v>7608.9641805140636</v>
      </c>
      <c r="AA188" s="5">
        <f t="shared" si="213"/>
        <v>26835.035882260807</v>
      </c>
      <c r="AB188" s="5">
        <f t="shared" si="214"/>
        <v>45794.274709171405</v>
      </c>
      <c r="AC188" s="16">
        <f t="shared" si="276"/>
        <v>1.3547361618075353</v>
      </c>
      <c r="AD188" s="16">
        <f t="shared" si="277"/>
        <v>2.99028860075226</v>
      </c>
      <c r="AE188" s="16">
        <f t="shared" si="278"/>
        <v>8.4983784736638643</v>
      </c>
      <c r="AF188" s="15">
        <f t="shared" si="279"/>
        <v>-4.0504037456468023E-3</v>
      </c>
      <c r="AG188" s="15">
        <f t="shared" si="280"/>
        <v>2.9673830763510267E-4</v>
      </c>
      <c r="AH188" s="15">
        <f t="shared" si="281"/>
        <v>9.7937136394747881E-3</v>
      </c>
      <c r="AI188" s="1">
        <f t="shared" si="245"/>
        <v>384148.93372740003</v>
      </c>
      <c r="AJ188" s="1">
        <f t="shared" si="246"/>
        <v>158407.33485375156</v>
      </c>
      <c r="AK188" s="1">
        <f t="shared" si="247"/>
        <v>58715.412351373205</v>
      </c>
      <c r="AL188" s="14">
        <f t="shared" si="282"/>
        <v>67.707113350357275</v>
      </c>
      <c r="AM188" s="14">
        <f t="shared" si="283"/>
        <v>15.320482306792314</v>
      </c>
      <c r="AN188" s="14">
        <f t="shared" si="284"/>
        <v>4.9718028247595125</v>
      </c>
      <c r="AO188" s="11">
        <f t="shared" si="285"/>
        <v>5.4721495332311432E-3</v>
      </c>
      <c r="AP188" s="11">
        <f t="shared" si="286"/>
        <v>6.8934651514028222E-3</v>
      </c>
      <c r="AQ188" s="11">
        <f t="shared" si="287"/>
        <v>6.2532426703656527E-3</v>
      </c>
      <c r="AR188" s="1">
        <f t="shared" si="215"/>
        <v>196720.15470326476</v>
      </c>
      <c r="AS188" s="1">
        <f t="shared" si="210"/>
        <v>84289.587572100601</v>
      </c>
      <c r="AT188" s="1">
        <f t="shared" si="211"/>
        <v>31167.301897654444</v>
      </c>
      <c r="AU188" s="1">
        <f t="shared" si="248"/>
        <v>39344.030940652956</v>
      </c>
      <c r="AV188" s="1">
        <f t="shared" si="249"/>
        <v>16857.917514420122</v>
      </c>
      <c r="AW188" s="1">
        <f t="shared" si="250"/>
        <v>6233.4603795308894</v>
      </c>
      <c r="AX188" s="1">
        <f t="shared" si="232"/>
        <v>135051.85226244686</v>
      </c>
      <c r="AY188" s="1">
        <f t="shared" si="218"/>
        <v>22752.929337612601</v>
      </c>
      <c r="AZ188" s="1">
        <f t="shared" si="219"/>
        <v>5707.7936023999682</v>
      </c>
      <c r="BA188" s="1">
        <f t="shared" si="233"/>
        <v>13766.188943755435</v>
      </c>
      <c r="BB188" s="1">
        <f t="shared" si="234"/>
        <v>29732.646412932438</v>
      </c>
      <c r="BC188" s="1">
        <f t="shared" si="235"/>
        <v>37784.732050415201</v>
      </c>
      <c r="BD188" s="1">
        <f t="shared" si="236"/>
        <v>165.56242311979503</v>
      </c>
      <c r="BE188" s="2">
        <f t="shared" si="242"/>
        <v>0.16431838121402917</v>
      </c>
      <c r="BF188" s="2">
        <f t="shared" si="243"/>
        <v>0.11054004131171606</v>
      </c>
      <c r="BG188" s="2">
        <f t="shared" si="244"/>
        <v>4.6334817249198731E-2</v>
      </c>
      <c r="BH188" s="2">
        <f t="shared" si="220"/>
        <v>7.8996065401561816E-2</v>
      </c>
      <c r="BI188" s="2">
        <f t="shared" si="237"/>
        <v>2.7000530404799016E-3</v>
      </c>
      <c r="BJ188" s="2">
        <f t="shared" si="221"/>
        <v>1.2219100733195894E-3</v>
      </c>
      <c r="BK188" s="2">
        <f t="shared" si="222"/>
        <v>2.1469152895166443E-4</v>
      </c>
      <c r="BL188" s="2">
        <f t="shared" si="223"/>
        <v>531.15485183022668</v>
      </c>
      <c r="BM188" s="2">
        <f t="shared" si="224"/>
        <v>102.9942961303034</v>
      </c>
      <c r="BN188" s="2">
        <f t="shared" si="225"/>
        <v>6.6913556977055446</v>
      </c>
      <c r="BO188" s="2">
        <f t="shared" si="238"/>
        <v>849.64882488985461</v>
      </c>
      <c r="BP188" s="2">
        <f t="shared" si="239"/>
        <v>69.441863489563829</v>
      </c>
      <c r="BQ188" s="2">
        <f t="shared" si="240"/>
        <v>6.3070383656025086</v>
      </c>
      <c r="BR188" s="11">
        <f t="shared" si="241"/>
        <v>3.2851385528036764E-2</v>
      </c>
      <c r="BS188" s="17">
        <f t="shared" si="216"/>
        <v>5.0541276323635941E-3</v>
      </c>
      <c r="BT188" s="17">
        <f t="shared" si="217"/>
        <v>2.0368498627845303E-3</v>
      </c>
      <c r="BU188" s="12">
        <f>(BU$3*temperature!$I298+BU$4*temperature!$I298^2+BU$5*temperature!I298^6)*(K188/K$56)^$BW$1</f>
        <v>-21.899907781204941</v>
      </c>
      <c r="BV188" s="12">
        <f>(BV$3*temperature!$I298+BV$4*temperature!$I298^2+BV$5*temperature!J298^6)*(L188/L$56)^$BW$1</f>
        <v>-16.336234574058981</v>
      </c>
      <c r="BW188" s="12">
        <f>(BW$3*temperature!$I298+BW$4*temperature!$I298^2+BW$5*temperature!K298^6)*(M188/M$56)^$BW$1</f>
        <v>-14.820037734604087</v>
      </c>
      <c r="BX188" s="12">
        <f>(BX$3*temperature!$M298+BX$4*temperature!$M298^2+BX$5*temperature!$M298^6)*(K188/K$56)^$BW$1</f>
        <v>-21.89992351730216</v>
      </c>
      <c r="BY188" s="12">
        <f>(BY$3*temperature!$M298+BY$4*temperature!$M298^2+BY$5*temperature!$M298^6)*(L188/L$56)^$BW$1</f>
        <v>-16.336245207236253</v>
      </c>
      <c r="BZ188" s="12">
        <f>(BZ$3*temperature!$M298+BZ$4*temperature!$M298^2+BZ$5*temperature!$M298^6)*(M188/M$56)^$BW$1</f>
        <v>-14.820046498558629</v>
      </c>
      <c r="CA188" s="18">
        <f t="shared" si="226"/>
        <v>-1.5736097218166378E-5</v>
      </c>
      <c r="CB188" s="18">
        <f t="shared" si="227"/>
        <v>-1.0633177272012517E-5</v>
      </c>
      <c r="CC188" s="18">
        <f t="shared" si="228"/>
        <v>-8.7639545416351439E-6</v>
      </c>
      <c r="CD188" s="18">
        <f t="shared" si="229"/>
        <v>-4.2650224230387355E-2</v>
      </c>
      <c r="CE188" s="18">
        <f t="shared" si="230"/>
        <v>-2.1555967680930404E-4</v>
      </c>
      <c r="CF188" s="18">
        <f t="shared" si="231"/>
        <v>-8.6872103371393942E-5</v>
      </c>
    </row>
    <row r="189" spans="1:84" x14ac:dyDescent="0.3">
      <c r="A189" s="2">
        <f t="shared" si="251"/>
        <v>2143</v>
      </c>
      <c r="B189" s="5">
        <f t="shared" si="252"/>
        <v>1165.3066989088838</v>
      </c>
      <c r="C189" s="5">
        <f t="shared" si="253"/>
        <v>2963.6739797318528</v>
      </c>
      <c r="D189" s="5">
        <f t="shared" si="254"/>
        <v>4368.4639078710934</v>
      </c>
      <c r="E189" s="15">
        <f t="shared" si="255"/>
        <v>4.4757670577208579E-6</v>
      </c>
      <c r="F189" s="15">
        <f t="shared" si="256"/>
        <v>8.8175612284214485E-6</v>
      </c>
      <c r="G189" s="15">
        <f t="shared" si="257"/>
        <v>1.8000737588314733E-5</v>
      </c>
      <c r="H189" s="5">
        <f t="shared" si="258"/>
        <v>196965.50544886338</v>
      </c>
      <c r="I189" s="5">
        <f t="shared" si="259"/>
        <v>84743.080361858127</v>
      </c>
      <c r="J189" s="5">
        <f t="shared" si="260"/>
        <v>31330.645568895663</v>
      </c>
      <c r="K189" s="5">
        <f t="shared" si="261"/>
        <v>169024.60582547827</v>
      </c>
      <c r="L189" s="5">
        <f t="shared" si="262"/>
        <v>28593.927989854506</v>
      </c>
      <c r="M189" s="5">
        <f t="shared" si="263"/>
        <v>7172.0051326151834</v>
      </c>
      <c r="N189" s="15">
        <f t="shared" si="264"/>
        <v>1.2427256281508647E-3</v>
      </c>
      <c r="O189" s="15">
        <f t="shared" si="265"/>
        <v>5.3713107643234004E-3</v>
      </c>
      <c r="P189" s="15">
        <f t="shared" si="266"/>
        <v>5.2227718394799449E-3</v>
      </c>
      <c r="Q189" s="5">
        <f t="shared" si="267"/>
        <v>6594.5826950717428</v>
      </c>
      <c r="R189" s="5">
        <f t="shared" si="268"/>
        <v>9952.2696817577289</v>
      </c>
      <c r="S189" s="5">
        <f t="shared" si="269"/>
        <v>5599.5555013427884</v>
      </c>
      <c r="T189" s="5">
        <f t="shared" si="270"/>
        <v>33.480901541837959</v>
      </c>
      <c r="U189" s="5">
        <f t="shared" si="271"/>
        <v>117.44049943972925</v>
      </c>
      <c r="V189" s="5">
        <f t="shared" si="272"/>
        <v>178.72454906903982</v>
      </c>
      <c r="W189" s="15">
        <f t="shared" si="273"/>
        <v>-1.0734613539272964E-2</v>
      </c>
      <c r="X189" s="15">
        <f t="shared" si="274"/>
        <v>-1.217998157191269E-2</v>
      </c>
      <c r="Y189" s="15">
        <f t="shared" si="275"/>
        <v>-9.7425357312937999E-3</v>
      </c>
      <c r="Z189" s="5">
        <f t="shared" si="212"/>
        <v>7506.9948932733923</v>
      </c>
      <c r="AA189" s="5">
        <f t="shared" si="213"/>
        <v>26661.363451269171</v>
      </c>
      <c r="AB189" s="5">
        <f t="shared" si="214"/>
        <v>46036.25123656397</v>
      </c>
      <c r="AC189" s="16">
        <f t="shared" si="276"/>
        <v>1.3492489333833868</v>
      </c>
      <c r="AD189" s="16">
        <f t="shared" si="277"/>
        <v>2.9911759339309878</v>
      </c>
      <c r="AE189" s="16">
        <f t="shared" si="278"/>
        <v>8.5816091588348051</v>
      </c>
      <c r="AF189" s="15">
        <f t="shared" si="279"/>
        <v>-4.0504037456468023E-3</v>
      </c>
      <c r="AG189" s="15">
        <f t="shared" si="280"/>
        <v>2.9673830763510267E-4</v>
      </c>
      <c r="AH189" s="15">
        <f t="shared" si="281"/>
        <v>9.7937136394747881E-3</v>
      </c>
      <c r="AI189" s="1">
        <f t="shared" si="245"/>
        <v>385078.07129531296</v>
      </c>
      <c r="AJ189" s="1">
        <f t="shared" si="246"/>
        <v>159424.51888279652</v>
      </c>
      <c r="AK189" s="1">
        <f t="shared" si="247"/>
        <v>59077.331495766775</v>
      </c>
      <c r="AL189" s="14">
        <f t="shared" si="282"/>
        <v>68.073911764586697</v>
      </c>
      <c r="AM189" s="14">
        <f t="shared" si="283"/>
        <v>15.425037405568027</v>
      </c>
      <c r="AN189" s="14">
        <f t="shared" si="284"/>
        <v>5.0025818154362192</v>
      </c>
      <c r="AO189" s="11">
        <f t="shared" si="285"/>
        <v>5.4174280378988318E-3</v>
      </c>
      <c r="AP189" s="11">
        <f t="shared" si="286"/>
        <v>6.8245304998887941E-3</v>
      </c>
      <c r="AQ189" s="11">
        <f t="shared" si="287"/>
        <v>6.1907102436619963E-3</v>
      </c>
      <c r="AR189" s="1">
        <f t="shared" si="215"/>
        <v>196965.50544886338</v>
      </c>
      <c r="AS189" s="1">
        <f t="shared" ref="AS189:AS252" si="288">MAX(0.3*C189,AM189*AJ189^$AR$5*C189^(1-$AR$5)*(1-BJ188+BV188/100))</f>
        <v>84743.080361858127</v>
      </c>
      <c r="AT189" s="1">
        <f t="shared" ref="AT189:AT252" si="289">MAX(0.3*D189,AN189*AK189^$AR$5*D189^(1-$AR$5)*(1-BK188+BW188/100))</f>
        <v>31330.645568895663</v>
      </c>
      <c r="AU189" s="1">
        <f t="shared" si="248"/>
        <v>39393.101089772681</v>
      </c>
      <c r="AV189" s="1">
        <f t="shared" si="249"/>
        <v>16948.616072371628</v>
      </c>
      <c r="AW189" s="1">
        <f t="shared" si="250"/>
        <v>6266.1291137791331</v>
      </c>
      <c r="AX189" s="1">
        <f t="shared" si="232"/>
        <v>135219.6846603826</v>
      </c>
      <c r="AY189" s="1">
        <f t="shared" si="218"/>
        <v>22875.142391883604</v>
      </c>
      <c r="AZ189" s="1">
        <f t="shared" si="219"/>
        <v>5737.6041060921461</v>
      </c>
      <c r="BA189" s="1">
        <f t="shared" si="233"/>
        <v>13767.69781542401</v>
      </c>
      <c r="BB189" s="1">
        <f t="shared" si="234"/>
        <v>29748.78479634062</v>
      </c>
      <c r="BC189" s="1">
        <f t="shared" si="235"/>
        <v>37808.168320330886</v>
      </c>
      <c r="BD189" s="1">
        <f t="shared" si="236"/>
        <v>157.75819437337006</v>
      </c>
      <c r="BE189" s="2">
        <f t="shared" si="242"/>
        <v>0.16431838121402917</v>
      </c>
      <c r="BF189" s="2">
        <f t="shared" si="243"/>
        <v>0.11054004131171606</v>
      </c>
      <c r="BG189" s="2">
        <f t="shared" si="244"/>
        <v>4.6334817249198731E-2</v>
      </c>
      <c r="BH189" s="2">
        <f t="shared" si="220"/>
        <v>7.8720746685690957E-2</v>
      </c>
      <c r="BI189" s="2">
        <f t="shared" si="237"/>
        <v>2.7000530404799016E-3</v>
      </c>
      <c r="BJ189" s="2">
        <f t="shared" si="221"/>
        <v>1.2219100733195894E-3</v>
      </c>
      <c r="BK189" s="2">
        <f t="shared" si="222"/>
        <v>2.1469152895166443E-4</v>
      </c>
      <c r="BL189" s="2">
        <f t="shared" si="223"/>
        <v>531.81731185686419</v>
      </c>
      <c r="BM189" s="2">
        <f t="shared" si="224"/>
        <v>103.54842353828592</v>
      </c>
      <c r="BN189" s="2">
        <f t="shared" si="225"/>
        <v>6.7264242002288999</v>
      </c>
      <c r="BO189" s="2">
        <f t="shared" si="238"/>
        <v>862.26388776048918</v>
      </c>
      <c r="BP189" s="2">
        <f t="shared" si="239"/>
        <v>70.2702517161473</v>
      </c>
      <c r="BQ189" s="2">
        <f t="shared" si="240"/>
        <v>6.3067678090226265</v>
      </c>
      <c r="BR189" s="11">
        <f t="shared" si="241"/>
        <v>3.2748874635108532E-2</v>
      </c>
      <c r="BS189" s="17">
        <f t="shared" si="216"/>
        <v>4.8933735319333605E-3</v>
      </c>
      <c r="BT189" s="17">
        <f t="shared" si="217"/>
        <v>1.9398570121757432E-3</v>
      </c>
      <c r="BU189" s="12">
        <f>(BU$3*temperature!$I299+BU$4*temperature!$I299^2+BU$5*temperature!I299^6)*(K189/K$56)^$BW$1</f>
        <v>-22.263107149578129</v>
      </c>
      <c r="BV189" s="12">
        <f>(BV$3*temperature!$I299+BV$4*temperature!$I299^2+BV$5*temperature!J299^6)*(L189/L$56)^$BW$1</f>
        <v>-16.564078380111226</v>
      </c>
      <c r="BW189" s="12">
        <f>(BW$3*temperature!$I299+BW$4*temperature!$I299^2+BW$5*temperature!K299^6)*(M189/M$56)^$BW$1</f>
        <v>-15.006524264670862</v>
      </c>
      <c r="BX189" s="12">
        <f>(BX$3*temperature!$M299+BX$4*temperature!$M299^2+BX$5*temperature!$M299^6)*(K189/K$56)^$BW$1</f>
        <v>-22.263122885134013</v>
      </c>
      <c r="BY189" s="12">
        <f>(BY$3*temperature!$M299+BY$4*temperature!$M299^2+BY$5*temperature!$M299^6)*(L189/L$56)^$BW$1</f>
        <v>-16.564088997724788</v>
      </c>
      <c r="BZ189" s="12">
        <f>(BZ$3*temperature!$M299+BZ$4*temperature!$M299^2+BZ$5*temperature!$M299^6)*(M189/M$56)^$BW$1</f>
        <v>-15.006533012361711</v>
      </c>
      <c r="CA189" s="18">
        <f t="shared" si="226"/>
        <v>-1.5735555884077712E-5</v>
      </c>
      <c r="CB189" s="18">
        <f t="shared" si="227"/>
        <v>-1.0617613561691996E-5</v>
      </c>
      <c r="CC189" s="18">
        <f t="shared" si="228"/>
        <v>-8.7476908490202732E-6</v>
      </c>
      <c r="CD189" s="18">
        <f t="shared" si="229"/>
        <v>-4.2732017990727476E-2</v>
      </c>
      <c r="CE189" s="18">
        <f t="shared" si="230"/>
        <v>-2.0910372580192603E-4</v>
      </c>
      <c r="CF189" s="18">
        <f t="shared" si="231"/>
        <v>-8.2894004743732706E-5</v>
      </c>
    </row>
    <row r="190" spans="1:84" x14ac:dyDescent="0.3">
      <c r="A190" s="2">
        <f t="shared" si="251"/>
        <v>2144</v>
      </c>
      <c r="B190" s="5">
        <f t="shared" si="252"/>
        <v>1165.3116537681524</v>
      </c>
      <c r="C190" s="5">
        <f t="shared" si="253"/>
        <v>2963.6988054897915</v>
      </c>
      <c r="D190" s="5">
        <f t="shared" si="254"/>
        <v>4368.5386116649388</v>
      </c>
      <c r="E190" s="15">
        <f t="shared" si="255"/>
        <v>4.2519787048348144E-6</v>
      </c>
      <c r="F190" s="15">
        <f t="shared" si="256"/>
        <v>8.3766831670003763E-6</v>
      </c>
      <c r="G190" s="15">
        <f t="shared" si="257"/>
        <v>1.7100700708898994E-5</v>
      </c>
      <c r="H190" s="5">
        <f t="shared" si="258"/>
        <v>197189.01196554821</v>
      </c>
      <c r="I190" s="5">
        <f t="shared" si="259"/>
        <v>85190.642911493254</v>
      </c>
      <c r="J190" s="5">
        <f t="shared" si="260"/>
        <v>31492.135805305381</v>
      </c>
      <c r="K190" s="5">
        <f t="shared" si="261"/>
        <v>169215.68691767368</v>
      </c>
      <c r="L190" s="5">
        <f t="shared" si="262"/>
        <v>28744.703326023151</v>
      </c>
      <c r="M190" s="5">
        <f t="shared" si="263"/>
        <v>7208.8491380652094</v>
      </c>
      <c r="N190" s="15">
        <f t="shared" si="264"/>
        <v>1.1304927543667187E-3</v>
      </c>
      <c r="O190" s="15">
        <f t="shared" si="265"/>
        <v>5.2729843980212632E-3</v>
      </c>
      <c r="P190" s="15">
        <f t="shared" si="266"/>
        <v>5.1371973065768017E-3</v>
      </c>
      <c r="Q190" s="5">
        <f t="shared" si="267"/>
        <v>6531.1952688098627</v>
      </c>
      <c r="R190" s="5">
        <f t="shared" si="268"/>
        <v>9882.9729859766994</v>
      </c>
      <c r="S190" s="5">
        <f t="shared" si="269"/>
        <v>5573.5827097793153</v>
      </c>
      <c r="T190" s="5">
        <f t="shared" si="270"/>
        <v>33.121497002839881</v>
      </c>
      <c r="U190" s="5">
        <f t="shared" si="271"/>
        <v>116.01007632075712</v>
      </c>
      <c r="V190" s="5">
        <f t="shared" si="272"/>
        <v>176.98331876367533</v>
      </c>
      <c r="W190" s="15">
        <f t="shared" si="273"/>
        <v>-1.0734613539272964E-2</v>
      </c>
      <c r="X190" s="15">
        <f t="shared" si="274"/>
        <v>-1.217998157191269E-2</v>
      </c>
      <c r="Y190" s="15">
        <f t="shared" si="275"/>
        <v>-9.7425357312937999E-3</v>
      </c>
      <c r="Z190" s="5">
        <f t="shared" ref="Z190:Z253" si="290">Q189*AC190*(1-BE189)</f>
        <v>7405.5549990847112</v>
      </c>
      <c r="AA190" s="5">
        <f t="shared" ref="AA190:AA253" si="291">R189*AD190*(1-BF189)</f>
        <v>26486.181357406458</v>
      </c>
      <c r="AB190" s="5">
        <f t="shared" ref="AB190:AB253" si="292">S189*AE190*(1-BG189)</f>
        <v>46275.473876685115</v>
      </c>
      <c r="AC190" s="16">
        <f t="shared" si="276"/>
        <v>1.3437839304498007</v>
      </c>
      <c r="AD190" s="16">
        <f t="shared" si="277"/>
        <v>2.9920635304154612</v>
      </c>
      <c r="AE190" s="16">
        <f t="shared" si="278"/>
        <v>8.6656549815023265</v>
      </c>
      <c r="AF190" s="15">
        <f t="shared" si="279"/>
        <v>-4.0504037456468023E-3</v>
      </c>
      <c r="AG190" s="15">
        <f t="shared" si="280"/>
        <v>2.9673830763510267E-4</v>
      </c>
      <c r="AH190" s="15">
        <f t="shared" si="281"/>
        <v>9.7937136394747881E-3</v>
      </c>
      <c r="AI190" s="1">
        <f t="shared" si="245"/>
        <v>385963.36525555432</v>
      </c>
      <c r="AJ190" s="1">
        <f t="shared" si="246"/>
        <v>160430.68306688851</v>
      </c>
      <c r="AK190" s="1">
        <f t="shared" si="247"/>
        <v>59435.727459969232</v>
      </c>
      <c r="AL190" s="14">
        <f t="shared" si="282"/>
        <v>68.439009427647193</v>
      </c>
      <c r="AM190" s="14">
        <f t="shared" si="283"/>
        <v>15.529253357421888</v>
      </c>
      <c r="AN190" s="14">
        <f t="shared" si="284"/>
        <v>5.0332416545809018</v>
      </c>
      <c r="AO190" s="11">
        <f t="shared" si="285"/>
        <v>5.3632537575198438E-3</v>
      </c>
      <c r="AP190" s="11">
        <f t="shared" si="286"/>
        <v>6.7562851948899062E-3</v>
      </c>
      <c r="AQ190" s="11">
        <f t="shared" si="287"/>
        <v>6.1288031412253764E-3</v>
      </c>
      <c r="AR190" s="1">
        <f t="shared" ref="AR190:AR253" si="293">MAX(0.3*B190,AL190*AI190^$AR$5*B190^(1-$AR$5)*(1-BI189+BU189/100))</f>
        <v>197189.01196554821</v>
      </c>
      <c r="AS190" s="1">
        <f t="shared" si="288"/>
        <v>85190.642911493254</v>
      </c>
      <c r="AT190" s="1">
        <f t="shared" si="289"/>
        <v>31492.135805305381</v>
      </c>
      <c r="AU190" s="1">
        <f t="shared" si="248"/>
        <v>39437.802393109647</v>
      </c>
      <c r="AV190" s="1">
        <f t="shared" si="249"/>
        <v>17038.12858229865</v>
      </c>
      <c r="AW190" s="1">
        <f t="shared" si="250"/>
        <v>6298.4271610610767</v>
      </c>
      <c r="AX190" s="1">
        <f t="shared" si="232"/>
        <v>135372.54953413893</v>
      </c>
      <c r="AY190" s="1">
        <f t="shared" si="218"/>
        <v>22995.76266081852</v>
      </c>
      <c r="AZ190" s="1">
        <f t="shared" si="219"/>
        <v>5767.0793104521672</v>
      </c>
      <c r="BA190" s="1">
        <f t="shared" si="233"/>
        <v>13769.072987681609</v>
      </c>
      <c r="BB190" s="1">
        <f t="shared" si="234"/>
        <v>29764.620472433904</v>
      </c>
      <c r="BC190" s="1">
        <f t="shared" si="235"/>
        <v>37831.199463348785</v>
      </c>
      <c r="BD190" s="1">
        <f t="shared" si="236"/>
        <v>150.32024579286735</v>
      </c>
      <c r="BE190" s="2">
        <f t="shared" si="242"/>
        <v>0.16431838121402917</v>
      </c>
      <c r="BF190" s="2">
        <f t="shared" si="243"/>
        <v>0.11054004131171606</v>
      </c>
      <c r="BG190" s="2">
        <f t="shared" si="244"/>
        <v>4.6334817249198731E-2</v>
      </c>
      <c r="BH190" s="2">
        <f t="shared" si="220"/>
        <v>7.8446262477923842E-2</v>
      </c>
      <c r="BI190" s="2">
        <f t="shared" si="237"/>
        <v>2.7000530404799016E-3</v>
      </c>
      <c r="BJ190" s="2">
        <f t="shared" si="221"/>
        <v>1.2219100733195894E-3</v>
      </c>
      <c r="BK190" s="2">
        <f t="shared" si="222"/>
        <v>2.1469152895166443E-4</v>
      </c>
      <c r="BL190" s="2">
        <f t="shared" si="223"/>
        <v>532.42079130680611</v>
      </c>
      <c r="BM190" s="2">
        <f t="shared" si="224"/>
        <v>104.09530472612569</v>
      </c>
      <c r="BN190" s="2">
        <f t="shared" si="225"/>
        <v>6.7610947859944686</v>
      </c>
      <c r="BO190" s="2">
        <f t="shared" si="238"/>
        <v>875.06687191918513</v>
      </c>
      <c r="BP190" s="2">
        <f t="shared" si="239"/>
        <v>71.108606104706013</v>
      </c>
      <c r="BQ190" s="2">
        <f t="shared" si="240"/>
        <v>6.3065042238754891</v>
      </c>
      <c r="BR190" s="11">
        <f t="shared" si="241"/>
        <v>3.2647271989467014E-2</v>
      </c>
      <c r="BS190" s="17">
        <f t="shared" si="216"/>
        <v>4.7382027248998844E-3</v>
      </c>
      <c r="BT190" s="17">
        <f t="shared" si="217"/>
        <v>1.847482868738803E-3</v>
      </c>
      <c r="BU190" s="12">
        <f>(BU$3*temperature!$I300+BU$4*temperature!$I300^2+BU$5*temperature!I300^6)*(K190/K$56)^$BW$1</f>
        <v>-22.627264431952419</v>
      </c>
      <c r="BV190" s="12">
        <f>(BV$3*temperature!$I300+BV$4*temperature!$I300^2+BV$5*temperature!J300^6)*(L190/L$56)^$BW$1</f>
        <v>-16.791966144388208</v>
      </c>
      <c r="BW190" s="12">
        <f>(BW$3*temperature!$I300+BW$4*temperature!$I300^2+BW$5*temperature!K300^6)*(M190/M$56)^$BW$1</f>
        <v>-15.192960702539187</v>
      </c>
      <c r="BX190" s="12">
        <f>(BX$3*temperature!$M300+BX$4*temperature!$M300^2+BX$5*temperature!$M300^6)*(K190/K$56)^$BW$1</f>
        <v>-22.627280166442144</v>
      </c>
      <c r="BY190" s="12">
        <f>(BY$3*temperature!$M300+BY$4*temperature!$M300^2+BY$5*temperature!$M300^6)*(L190/L$56)^$BW$1</f>
        <v>-16.7919767461559</v>
      </c>
      <c r="BZ190" s="12">
        <f>(BZ$3*temperature!$M300+BZ$4*temperature!$M300^2+BZ$5*temperature!$M300^6)*(M190/M$56)^$BW$1</f>
        <v>-15.192969433790989</v>
      </c>
      <c r="CA190" s="18">
        <f t="shared" si="226"/>
        <v>-1.5734489725360845E-5</v>
      </c>
      <c r="CB190" s="18">
        <f t="shared" si="227"/>
        <v>-1.0601767691298392E-5</v>
      </c>
      <c r="CC190" s="18">
        <f t="shared" si="228"/>
        <v>-8.7312518015636442E-6</v>
      </c>
      <c r="CD190" s="18">
        <f t="shared" si="229"/>
        <v>-4.2808056558311422E-2</v>
      </c>
      <c r="CE190" s="18">
        <f t="shared" si="230"/>
        <v>-2.0283325023225956E-4</v>
      </c>
      <c r="CF190" s="18">
        <f t="shared" si="231"/>
        <v>-7.908715113548211E-5</v>
      </c>
    </row>
    <row r="191" spans="1:84" x14ac:dyDescent="0.3">
      <c r="A191" s="2">
        <f t="shared" si="251"/>
        <v>2145</v>
      </c>
      <c r="B191" s="5">
        <f t="shared" si="252"/>
        <v>1165.3163609044718</v>
      </c>
      <c r="C191" s="5">
        <f t="shared" si="253"/>
        <v>2963.7223901573925</v>
      </c>
      <c r="D191" s="5">
        <f t="shared" si="254"/>
        <v>4368.6095814827049</v>
      </c>
      <c r="E191" s="15">
        <f t="shared" si="255"/>
        <v>4.0393797695930734E-6</v>
      </c>
      <c r="F191" s="15">
        <f t="shared" si="256"/>
        <v>7.9578490086503572E-6</v>
      </c>
      <c r="G191" s="15">
        <f t="shared" si="257"/>
        <v>1.6245665673454043E-5</v>
      </c>
      <c r="H191" s="5">
        <f t="shared" si="258"/>
        <v>197390.73495398066</v>
      </c>
      <c r="I191" s="5">
        <f t="shared" si="259"/>
        <v>85632.2557659499</v>
      </c>
      <c r="J191" s="5">
        <f t="shared" si="260"/>
        <v>31651.769656871256</v>
      </c>
      <c r="K191" s="5">
        <f t="shared" si="261"/>
        <v>169388.10916614428</v>
      </c>
      <c r="L191" s="5">
        <f t="shared" si="262"/>
        <v>28893.480728943134</v>
      </c>
      <c r="M191" s="5">
        <f t="shared" si="263"/>
        <v>7245.273139315108</v>
      </c>
      <c r="N191" s="15">
        <f t="shared" si="264"/>
        <v>1.0189495525583236E-3</v>
      </c>
      <c r="O191" s="15">
        <f t="shared" si="265"/>
        <v>5.1758197408595663E-3</v>
      </c>
      <c r="P191" s="15">
        <f t="shared" si="266"/>
        <v>5.0526790826523893E-3</v>
      </c>
      <c r="Q191" s="5">
        <f t="shared" si="267"/>
        <v>6467.6950571099405</v>
      </c>
      <c r="R191" s="5">
        <f t="shared" si="268"/>
        <v>9813.2060988568664</v>
      </c>
      <c r="S191" s="5">
        <f t="shared" si="269"/>
        <v>5547.2591586434301</v>
      </c>
      <c r="T191" s="5">
        <f t="shared" si="270"/>
        <v>32.765950532672207</v>
      </c>
      <c r="U191" s="5">
        <f t="shared" si="271"/>
        <v>114.59707572901412</v>
      </c>
      <c r="V191" s="5">
        <f t="shared" si="272"/>
        <v>175.25905245677725</v>
      </c>
      <c r="W191" s="15">
        <f t="shared" si="273"/>
        <v>-1.0734613539272964E-2</v>
      </c>
      <c r="X191" s="15">
        <f t="shared" si="274"/>
        <v>-1.217998157191269E-2</v>
      </c>
      <c r="Y191" s="15">
        <f t="shared" si="275"/>
        <v>-9.7425357312937999E-3</v>
      </c>
      <c r="Z191" s="5">
        <f t="shared" si="290"/>
        <v>7304.6653007377881</v>
      </c>
      <c r="AA191" s="5">
        <f t="shared" si="291"/>
        <v>26309.565366130842</v>
      </c>
      <c r="AB191" s="5">
        <f t="shared" si="292"/>
        <v>46511.937852723844</v>
      </c>
      <c r="AC191" s="16">
        <f t="shared" si="276"/>
        <v>1.3383410629845669</v>
      </c>
      <c r="AD191" s="16">
        <f t="shared" si="277"/>
        <v>2.9929513902838134</v>
      </c>
      <c r="AE191" s="16">
        <f t="shared" si="278"/>
        <v>8.7505239248896487</v>
      </c>
      <c r="AF191" s="15">
        <f t="shared" si="279"/>
        <v>-4.0504037456468023E-3</v>
      </c>
      <c r="AG191" s="15">
        <f t="shared" si="280"/>
        <v>2.9673830763510267E-4</v>
      </c>
      <c r="AH191" s="15">
        <f t="shared" si="281"/>
        <v>9.7937136394747881E-3</v>
      </c>
      <c r="AI191" s="1">
        <f t="shared" si="245"/>
        <v>386804.83112310857</v>
      </c>
      <c r="AJ191" s="1">
        <f t="shared" si="246"/>
        <v>161425.74334249829</v>
      </c>
      <c r="AK191" s="1">
        <f t="shared" si="247"/>
        <v>59790.581875033386</v>
      </c>
      <c r="AL191" s="14">
        <f t="shared" si="282"/>
        <v>68.802394644376221</v>
      </c>
      <c r="AM191" s="14">
        <f t="shared" si="283"/>
        <v>15.633124221322868</v>
      </c>
      <c r="AN191" s="14">
        <f t="shared" si="284"/>
        <v>5.0637809243714118</v>
      </c>
      <c r="AO191" s="11">
        <f t="shared" si="285"/>
        <v>5.3096212199446454E-3</v>
      </c>
      <c r="AP191" s="11">
        <f t="shared" si="286"/>
        <v>6.6887223429410074E-3</v>
      </c>
      <c r="AQ191" s="11">
        <f t="shared" si="287"/>
        <v>6.0675151098131229E-3</v>
      </c>
      <c r="AR191" s="1">
        <f t="shared" si="293"/>
        <v>197390.73495398066</v>
      </c>
      <c r="AS191" s="1">
        <f t="shared" si="288"/>
        <v>85632.2557659499</v>
      </c>
      <c r="AT191" s="1">
        <f t="shared" si="289"/>
        <v>31651.769656871256</v>
      </c>
      <c r="AU191" s="1">
        <f t="shared" si="248"/>
        <v>39478.146990796136</v>
      </c>
      <c r="AV191" s="1">
        <f t="shared" si="249"/>
        <v>17126.451153189981</v>
      </c>
      <c r="AW191" s="1">
        <f t="shared" si="250"/>
        <v>6330.3539313742513</v>
      </c>
      <c r="AX191" s="1">
        <f t="shared" si="232"/>
        <v>135510.48733291539</v>
      </c>
      <c r="AY191" s="1">
        <f t="shared" si="218"/>
        <v>23114.784583154506</v>
      </c>
      <c r="AZ191" s="1">
        <f t="shared" si="219"/>
        <v>5796.2185114520862</v>
      </c>
      <c r="BA191" s="1">
        <f t="shared" si="233"/>
        <v>13770.315400242014</v>
      </c>
      <c r="BB191" s="1">
        <f t="shared" si="234"/>
        <v>29780.157466349647</v>
      </c>
      <c r="BC191" s="1">
        <f t="shared" si="235"/>
        <v>37853.831661397424</v>
      </c>
      <c r="BD191" s="1">
        <f t="shared" si="236"/>
        <v>143.23148386386325</v>
      </c>
      <c r="BE191" s="2">
        <f t="shared" si="242"/>
        <v>0.16431838121402917</v>
      </c>
      <c r="BF191" s="2">
        <f t="shared" si="243"/>
        <v>0.11054004131171606</v>
      </c>
      <c r="BG191" s="2">
        <f t="shared" si="244"/>
        <v>4.6334817249198731E-2</v>
      </c>
      <c r="BH191" s="2">
        <f t="shared" si="220"/>
        <v>7.8172630440620325E-2</v>
      </c>
      <c r="BI191" s="2">
        <f t="shared" si="237"/>
        <v>2.7000530404799016E-3</v>
      </c>
      <c r="BJ191" s="2">
        <f t="shared" si="221"/>
        <v>1.2219100733195894E-3</v>
      </c>
      <c r="BK191" s="2">
        <f t="shared" si="222"/>
        <v>2.1469152895166443E-4</v>
      </c>
      <c r="BL191" s="2">
        <f t="shared" si="223"/>
        <v>532.96545407505789</v>
      </c>
      <c r="BM191" s="2">
        <f t="shared" si="224"/>
        <v>104.63491592149367</v>
      </c>
      <c r="BN191" s="2">
        <f t="shared" si="225"/>
        <v>6.7953668216595888</v>
      </c>
      <c r="BO191" s="2">
        <f t="shared" si="238"/>
        <v>888.06056674518902</v>
      </c>
      <c r="BP191" s="2">
        <f t="shared" si="239"/>
        <v>71.957046482943127</v>
      </c>
      <c r="BQ191" s="2">
        <f t="shared" si="240"/>
        <v>6.3062475156750635</v>
      </c>
      <c r="BR191" s="11">
        <f t="shared" si="241"/>
        <v>3.2546561941540569E-2</v>
      </c>
      <c r="BS191" s="17">
        <f t="shared" ref="BS191:BS254" si="294">BS190/(1+BR190)</f>
        <v>4.588403856208719E-3</v>
      </c>
      <c r="BT191" s="17">
        <f t="shared" ref="BT191:BT254" si="295">BT190/(1+BT$5)</f>
        <v>1.7595074940369552E-3</v>
      </c>
      <c r="BU191" s="12">
        <f>(BU$3*temperature!$I301+BU$4*temperature!$I301^2+BU$5*temperature!I301^6)*(K191/K$56)^$BW$1</f>
        <v>-22.992353144007954</v>
      </c>
      <c r="BV191" s="12">
        <f>(BV$3*temperature!$I301+BV$4*temperature!$I301^2+BV$5*temperature!J301^6)*(L191/L$56)^$BW$1</f>
        <v>-17.019876088291127</v>
      </c>
      <c r="BW191" s="12">
        <f>(BW$3*temperature!$I301+BW$4*temperature!$I301^2+BW$5*temperature!K301^6)*(M191/M$56)^$BW$1</f>
        <v>-15.379329109796867</v>
      </c>
      <c r="BX191" s="12">
        <f>(BX$3*temperature!$M301+BX$4*temperature!$M301^2+BX$5*temperature!$M301^6)*(K191/K$56)^$BW$1</f>
        <v>-22.992368876938315</v>
      </c>
      <c r="BY191" s="12">
        <f>(BY$3*temperature!$M301+BY$4*temperature!$M301^2+BY$5*temperature!$M301^6)*(L191/L$56)^$BW$1</f>
        <v>-17.019886673949721</v>
      </c>
      <c r="BZ191" s="12">
        <f>(BZ$3*temperature!$M301+BZ$4*temperature!$M301^2+BZ$5*temperature!$M301^6)*(M191/M$56)^$BW$1</f>
        <v>-15.379337824448188</v>
      </c>
      <c r="CA191" s="18">
        <f t="shared" si="226"/>
        <v>-1.5732930361167519E-5</v>
      </c>
      <c r="CB191" s="18">
        <f t="shared" si="227"/>
        <v>-1.0585658593242897E-5</v>
      </c>
      <c r="CC191" s="18">
        <f t="shared" si="228"/>
        <v>-8.7146513205738074E-6</v>
      </c>
      <c r="CD191" s="18">
        <f t="shared" si="229"/>
        <v>-4.2878426473170049E-2</v>
      </c>
      <c r="CE191" s="18">
        <f t="shared" si="230"/>
        <v>-1.9674353737765549E-4</v>
      </c>
      <c r="CF191" s="18">
        <f t="shared" si="231"/>
        <v>-7.5444912712055272E-5</v>
      </c>
    </row>
    <row r="192" spans="1:84" x14ac:dyDescent="0.3">
      <c r="A192" s="2">
        <f t="shared" si="251"/>
        <v>2146</v>
      </c>
      <c r="B192" s="5">
        <f t="shared" si="252"/>
        <v>1165.3208327020386</v>
      </c>
      <c r="C192" s="5">
        <f t="shared" si="253"/>
        <v>2963.7447957699133</v>
      </c>
      <c r="D192" s="5">
        <f t="shared" si="254"/>
        <v>4368.6770039048879</v>
      </c>
      <c r="E192" s="15">
        <f t="shared" si="255"/>
        <v>3.8374107811134193E-6</v>
      </c>
      <c r="F192" s="15">
        <f t="shared" si="256"/>
        <v>7.5599565582178389E-6</v>
      </c>
      <c r="G192" s="15">
        <f t="shared" si="257"/>
        <v>1.5433382389781341E-5</v>
      </c>
      <c r="H192" s="5">
        <f t="shared" si="258"/>
        <v>197570.73859200405</v>
      </c>
      <c r="I192" s="5">
        <f t="shared" si="259"/>
        <v>86067.901399043229</v>
      </c>
      <c r="J192" s="5">
        <f t="shared" si="260"/>
        <v>31809.544692202071</v>
      </c>
      <c r="K192" s="5">
        <f t="shared" si="261"/>
        <v>169541.92617829994</v>
      </c>
      <c r="L192" s="5">
        <f t="shared" si="262"/>
        <v>29040.253911836819</v>
      </c>
      <c r="M192" s="5">
        <f t="shared" si="263"/>
        <v>7281.2763827056806</v>
      </c>
      <c r="N192" s="15">
        <f t="shared" si="264"/>
        <v>9.0807443871265825E-4</v>
      </c>
      <c r="O192" s="15">
        <f t="shared" si="265"/>
        <v>5.0798027510288168E-3</v>
      </c>
      <c r="P192" s="15">
        <f t="shared" si="266"/>
        <v>4.9692044313978112E-3</v>
      </c>
      <c r="Q192" s="5">
        <f t="shared" si="267"/>
        <v>6404.1015278346558</v>
      </c>
      <c r="R192" s="5">
        <f t="shared" si="268"/>
        <v>9742.9970750819302</v>
      </c>
      <c r="S192" s="5">
        <f t="shared" si="269"/>
        <v>5520.5968955151275</v>
      </c>
      <c r="T192" s="5">
        <f t="shared" si="270"/>
        <v>32.414220716457038</v>
      </c>
      <c r="U192" s="5">
        <f t="shared" si="271"/>
        <v>113.20128545843964</v>
      </c>
      <c r="V192" s="5">
        <f t="shared" si="272"/>
        <v>173.55158487598442</v>
      </c>
      <c r="W192" s="15">
        <f t="shared" si="273"/>
        <v>-1.0734613539272964E-2</v>
      </c>
      <c r="X192" s="15">
        <f t="shared" si="274"/>
        <v>-1.217998157191269E-2</v>
      </c>
      <c r="Y192" s="15">
        <f t="shared" si="275"/>
        <v>-9.7425357312937999E-3</v>
      </c>
      <c r="Z192" s="5">
        <f t="shared" si="290"/>
        <v>7204.3457652243915</v>
      </c>
      <c r="AA192" s="5">
        <f t="shared" si="291"/>
        <v>26131.590152500168</v>
      </c>
      <c r="AB192" s="5">
        <f t="shared" si="292"/>
        <v>46745.639172589443</v>
      </c>
      <c r="AC192" s="16">
        <f t="shared" si="276"/>
        <v>1.3329202413301013</v>
      </c>
      <c r="AD192" s="16">
        <f t="shared" si="277"/>
        <v>2.9938395136142004</v>
      </c>
      <c r="AE192" s="16">
        <f t="shared" si="278"/>
        <v>8.8362240504053915</v>
      </c>
      <c r="AF192" s="15">
        <f t="shared" si="279"/>
        <v>-4.0504037456468023E-3</v>
      </c>
      <c r="AG192" s="15">
        <f t="shared" si="280"/>
        <v>2.9673830763510267E-4</v>
      </c>
      <c r="AH192" s="15">
        <f t="shared" si="281"/>
        <v>9.7937136394747881E-3</v>
      </c>
      <c r="AI192" s="1">
        <f t="shared" si="245"/>
        <v>387602.49500159384</v>
      </c>
      <c r="AJ192" s="1">
        <f t="shared" si="246"/>
        <v>162409.62016143845</v>
      </c>
      <c r="AK192" s="1">
        <f t="shared" si="247"/>
        <v>60141.877618904298</v>
      </c>
      <c r="AL192" s="14">
        <f t="shared" si="282"/>
        <v>69.164056152417146</v>
      </c>
      <c r="AM192" s="14">
        <f t="shared" si="283"/>
        <v>15.736644192319311</v>
      </c>
      <c r="AN192" s="14">
        <f t="shared" si="284"/>
        <v>5.0941982459701043</v>
      </c>
      <c r="AO192" s="11">
        <f t="shared" si="285"/>
        <v>5.2565250077451992E-3</v>
      </c>
      <c r="AP192" s="11">
        <f t="shared" si="286"/>
        <v>6.6218351195115972E-3</v>
      </c>
      <c r="AQ192" s="11">
        <f t="shared" si="287"/>
        <v>6.0068399587149919E-3</v>
      </c>
      <c r="AR192" s="1">
        <f t="shared" si="293"/>
        <v>197570.73859200405</v>
      </c>
      <c r="AS192" s="1">
        <f t="shared" si="288"/>
        <v>86067.901399043229</v>
      </c>
      <c r="AT192" s="1">
        <f t="shared" si="289"/>
        <v>31809.544692202071</v>
      </c>
      <c r="AU192" s="1">
        <f t="shared" si="248"/>
        <v>39514.147718400811</v>
      </c>
      <c r="AV192" s="1">
        <f t="shared" si="249"/>
        <v>17213.580279808648</v>
      </c>
      <c r="AW192" s="1">
        <f t="shared" si="250"/>
        <v>6361.9089384404142</v>
      </c>
      <c r="AX192" s="1">
        <f t="shared" si="232"/>
        <v>135633.54094263996</v>
      </c>
      <c r="AY192" s="1">
        <f t="shared" si="218"/>
        <v>23232.20312946945</v>
      </c>
      <c r="AZ192" s="1">
        <f t="shared" si="219"/>
        <v>5825.0211061645441</v>
      </c>
      <c r="BA192" s="1">
        <f t="shared" si="233"/>
        <v>13771.425960489227</v>
      </c>
      <c r="BB192" s="1">
        <f t="shared" si="234"/>
        <v>29795.399732196882</v>
      </c>
      <c r="BC192" s="1">
        <f t="shared" si="235"/>
        <v>37876.070963351063</v>
      </c>
      <c r="BD192" s="1">
        <f t="shared" si="236"/>
        <v>136.47560666892824</v>
      </c>
      <c r="BE192" s="2">
        <f t="shared" si="242"/>
        <v>0.16431838121402917</v>
      </c>
      <c r="BF192" s="2">
        <f t="shared" si="243"/>
        <v>0.11054004131171606</v>
      </c>
      <c r="BG192" s="2">
        <f t="shared" si="244"/>
        <v>4.6334817249198731E-2</v>
      </c>
      <c r="BH192" s="2">
        <f t="shared" si="220"/>
        <v>7.7899868104111175E-2</v>
      </c>
      <c r="BI192" s="2">
        <f t="shared" si="237"/>
        <v>2.7000530404799016E-3</v>
      </c>
      <c r="BJ192" s="2">
        <f t="shared" si="221"/>
        <v>1.2219100733195894E-3</v>
      </c>
      <c r="BK192" s="2">
        <f t="shared" si="222"/>
        <v>2.1469152895166443E-4</v>
      </c>
      <c r="BL192" s="2">
        <f t="shared" si="223"/>
        <v>533.45147344520035</v>
      </c>
      <c r="BM192" s="2">
        <f t="shared" si="224"/>
        <v>105.16723570896811</v>
      </c>
      <c r="BN192" s="2">
        <f t="shared" si="225"/>
        <v>6.8292397852251643</v>
      </c>
      <c r="BO192" s="2">
        <f t="shared" si="238"/>
        <v>901.24780233079389</v>
      </c>
      <c r="BP192" s="2">
        <f t="shared" si="239"/>
        <v>72.815694113836287</v>
      </c>
      <c r="BQ192" s="2">
        <f t="shared" si="240"/>
        <v>6.3059975911406818</v>
      </c>
      <c r="BR192" s="11">
        <f t="shared" si="241"/>
        <v>3.2446728688469956E-2</v>
      </c>
      <c r="BS192" s="17">
        <f t="shared" si="294"/>
        <v>4.443774281307906E-3</v>
      </c>
      <c r="BT192" s="17">
        <f t="shared" si="295"/>
        <v>1.6757214228923381E-3</v>
      </c>
      <c r="BU192" s="12">
        <f>(BU$3*temperature!$I302+BU$4*temperature!$I302^2+BU$5*temperature!I302^6)*(K192/K$56)^$BW$1</f>
        <v>-23.358347759450591</v>
      </c>
      <c r="BV192" s="12">
        <f>(BV$3*temperature!$I302+BV$4*temperature!$I302^2+BV$5*temperature!J302^6)*(L192/L$56)^$BW$1</f>
        <v>-17.247786992369555</v>
      </c>
      <c r="BW192" s="12">
        <f>(BW$3*temperature!$I302+BW$4*temperature!$I302^2+BW$5*temperature!K302^6)*(M192/M$56)^$BW$1</f>
        <v>-15.565612002873813</v>
      </c>
      <c r="BX192" s="12">
        <f>(BX$3*temperature!$M302+BX$4*temperature!$M302^2+BX$5*temperature!$M302^6)*(K192/K$56)^$BW$1</f>
        <v>-23.358363490359043</v>
      </c>
      <c r="BY192" s="12">
        <f>(BY$3*temperature!$M302+BY$4*temperature!$M302^2+BY$5*temperature!$M302^6)*(L192/L$56)^$BW$1</f>
        <v>-17.247797561674087</v>
      </c>
      <c r="BZ192" s="12">
        <f>(BZ$3*temperature!$M302+BZ$4*temperature!$M302^2+BZ$5*temperature!$M302^6)*(M192/M$56)^$BW$1</f>
        <v>-15.565620700776616</v>
      </c>
      <c r="CA192" s="18">
        <f t="shared" si="226"/>
        <v>-1.5730908451416781E-5</v>
      </c>
      <c r="CB192" s="18">
        <f t="shared" si="227"/>
        <v>-1.0569304532026536E-5</v>
      </c>
      <c r="CC192" s="18">
        <f t="shared" si="228"/>
        <v>-8.6979028033340455E-6</v>
      </c>
      <c r="CD192" s="18">
        <f t="shared" si="229"/>
        <v>-4.2943213897396165E-2</v>
      </c>
      <c r="CE192" s="18">
        <f t="shared" si="230"/>
        <v>-1.9082994947395332E-4</v>
      </c>
      <c r="CF192" s="18">
        <f t="shared" si="231"/>
        <v>-7.1960863495714733E-5</v>
      </c>
    </row>
    <row r="193" spans="1:84" x14ac:dyDescent="0.3">
      <c r="A193" s="2">
        <f t="shared" si="251"/>
        <v>2147</v>
      </c>
      <c r="B193" s="5">
        <f t="shared" si="252"/>
        <v>1165.3250809260292</v>
      </c>
      <c r="C193" s="5">
        <f t="shared" si="253"/>
        <v>2963.7660812627237</v>
      </c>
      <c r="D193" s="5">
        <f t="shared" si="254"/>
        <v>4368.7410561944898</v>
      </c>
      <c r="E193" s="15">
        <f t="shared" si="255"/>
        <v>3.6455402420577483E-6</v>
      </c>
      <c r="F193" s="15">
        <f t="shared" si="256"/>
        <v>7.181958730306947E-6</v>
      </c>
      <c r="G193" s="15">
        <f t="shared" si="257"/>
        <v>1.4661713270292274E-5</v>
      </c>
      <c r="H193" s="5">
        <f t="shared" si="258"/>
        <v>197729.09034644681</v>
      </c>
      <c r="I193" s="5">
        <f t="shared" si="259"/>
        <v>86497.564172165337</v>
      </c>
      <c r="J193" s="5">
        <f t="shared" si="260"/>
        <v>31965.458986404392</v>
      </c>
      <c r="K193" s="5">
        <f t="shared" si="261"/>
        <v>169677.19444373477</v>
      </c>
      <c r="L193" s="5">
        <f t="shared" si="262"/>
        <v>29185.017238375545</v>
      </c>
      <c r="M193" s="5">
        <f t="shared" si="263"/>
        <v>7316.8582379310828</v>
      </c>
      <c r="N193" s="15">
        <f t="shared" si="264"/>
        <v>7.9784551517114721E-4</v>
      </c>
      <c r="O193" s="15">
        <f t="shared" si="265"/>
        <v>4.9849194493345461E-3</v>
      </c>
      <c r="P193" s="15">
        <f t="shared" si="266"/>
        <v>4.886760693484371E-3</v>
      </c>
      <c r="Q193" s="5">
        <f t="shared" si="267"/>
        <v>6340.4337224390711</v>
      </c>
      <c r="R193" s="5">
        <f t="shared" si="268"/>
        <v>9672.3735139327509</v>
      </c>
      <c r="S193" s="5">
        <f t="shared" si="269"/>
        <v>5493.6078309076511</v>
      </c>
      <c r="T193" s="5">
        <f t="shared" si="270"/>
        <v>32.066266583889174</v>
      </c>
      <c r="U193" s="5">
        <f t="shared" si="271"/>
        <v>111.82249588763902</v>
      </c>
      <c r="V193" s="5">
        <f t="shared" si="272"/>
        <v>171.86075235910747</v>
      </c>
      <c r="W193" s="15">
        <f t="shared" si="273"/>
        <v>-1.0734613539272964E-2</v>
      </c>
      <c r="X193" s="15">
        <f t="shared" si="274"/>
        <v>-1.217998157191269E-2</v>
      </c>
      <c r="Y193" s="15">
        <f t="shared" si="275"/>
        <v>-9.7425357312937999E-3</v>
      </c>
      <c r="Z193" s="5">
        <f t="shared" si="290"/>
        <v>7104.6155351550969</v>
      </c>
      <c r="AA193" s="5">
        <f t="shared" si="291"/>
        <v>25952.329282857492</v>
      </c>
      <c r="AB193" s="5">
        <f t="shared" si="292"/>
        <v>46976.574610833442</v>
      </c>
      <c r="AC193" s="16">
        <f t="shared" si="276"/>
        <v>1.3275213761919695</v>
      </c>
      <c r="AD193" s="16">
        <f t="shared" si="277"/>
        <v>2.9947279004848015</v>
      </c>
      <c r="AE193" s="16">
        <f t="shared" si="278"/>
        <v>8.9227634984093012</v>
      </c>
      <c r="AF193" s="15">
        <f t="shared" si="279"/>
        <v>-4.0504037456468023E-3</v>
      </c>
      <c r="AG193" s="15">
        <f t="shared" si="280"/>
        <v>2.9673830763510267E-4</v>
      </c>
      <c r="AH193" s="15">
        <f t="shared" si="281"/>
        <v>9.7937136394747881E-3</v>
      </c>
      <c r="AI193" s="1">
        <f t="shared" si="245"/>
        <v>388356.3932198353</v>
      </c>
      <c r="AJ193" s="1">
        <f t="shared" si="246"/>
        <v>163382.23842510325</v>
      </c>
      <c r="AK193" s="1">
        <f t="shared" si="247"/>
        <v>60489.598795454287</v>
      </c>
      <c r="AL193" s="14">
        <f t="shared" si="282"/>
        <v>69.523983117311403</v>
      </c>
      <c r="AM193" s="14">
        <f t="shared" si="283"/>
        <v>15.83980760086351</v>
      </c>
      <c r="AN193" s="14">
        <f t="shared" si="284"/>
        <v>5.124492279215799</v>
      </c>
      <c r="AO193" s="11">
        <f t="shared" si="285"/>
        <v>5.2039597576677473E-3</v>
      </c>
      <c r="AP193" s="11">
        <f t="shared" si="286"/>
        <v>6.555616768316481E-3</v>
      </c>
      <c r="AQ193" s="11">
        <f t="shared" si="287"/>
        <v>5.9467715591278421E-3</v>
      </c>
      <c r="AR193" s="1">
        <f t="shared" si="293"/>
        <v>197729.09034644681</v>
      </c>
      <c r="AS193" s="1">
        <f t="shared" si="288"/>
        <v>86497.564172165337</v>
      </c>
      <c r="AT193" s="1">
        <f t="shared" si="289"/>
        <v>31965.458986404392</v>
      </c>
      <c r="AU193" s="1">
        <f t="shared" si="248"/>
        <v>39545.818069289366</v>
      </c>
      <c r="AV193" s="1">
        <f t="shared" si="249"/>
        <v>17299.51283443307</v>
      </c>
      <c r="AW193" s="1">
        <f t="shared" si="250"/>
        <v>6393.0917972808784</v>
      </c>
      <c r="AX193" s="1">
        <f t="shared" si="232"/>
        <v>135741.75555498785</v>
      </c>
      <c r="AY193" s="1">
        <f t="shared" si="218"/>
        <v>23348.013790700439</v>
      </c>
      <c r="AZ193" s="1">
        <f t="shared" si="219"/>
        <v>5853.4865903448663</v>
      </c>
      <c r="BA193" s="1">
        <f t="shared" si="233"/>
        <v>13772.405543465262</v>
      </c>
      <c r="BB193" s="1">
        <f t="shared" si="234"/>
        <v>29810.351154693497</v>
      </c>
      <c r="BC193" s="1">
        <f t="shared" si="235"/>
        <v>37897.923289129714</v>
      </c>
      <c r="BD193" s="1">
        <f t="shared" si="236"/>
        <v>130.03706762527077</v>
      </c>
      <c r="BE193" s="2">
        <f t="shared" si="242"/>
        <v>0.16431838121402917</v>
      </c>
      <c r="BF193" s="2">
        <f t="shared" si="243"/>
        <v>0.11054004131171606</v>
      </c>
      <c r="BG193" s="2">
        <f t="shared" si="244"/>
        <v>4.6334817249198731E-2</v>
      </c>
      <c r="BH193" s="2">
        <f t="shared" si="220"/>
        <v>7.7627992856879324E-2</v>
      </c>
      <c r="BI193" s="2">
        <f t="shared" si="237"/>
        <v>2.7000530404799016E-3</v>
      </c>
      <c r="BJ193" s="2">
        <f t="shared" si="221"/>
        <v>1.2219100733195894E-3</v>
      </c>
      <c r="BK193" s="2">
        <f t="shared" si="222"/>
        <v>2.1469152895166443E-4</v>
      </c>
      <c r="BL193" s="2">
        <f t="shared" si="223"/>
        <v>533.87903158124891</v>
      </c>
      <c r="BM193" s="2">
        <f t="shared" si="224"/>
        <v>105.69224497957644</v>
      </c>
      <c r="BN193" s="2">
        <f t="shared" si="225"/>
        <v>6.8627132634328802</v>
      </c>
      <c r="BO193" s="2">
        <f t="shared" si="238"/>
        <v>914.63145004485818</v>
      </c>
      <c r="BP193" s="2">
        <f t="shared" si="239"/>
        <v>73.684671712836732</v>
      </c>
      <c r="BQ193" s="2">
        <f t="shared" si="240"/>
        <v>6.3057543581742532</v>
      </c>
      <c r="BR193" s="11">
        <f t="shared" si="241"/>
        <v>3.2347756275959511E-2</v>
      </c>
      <c r="BS193" s="17">
        <f t="shared" si="294"/>
        <v>4.304119677877122E-3</v>
      </c>
      <c r="BT193" s="17">
        <f t="shared" si="295"/>
        <v>1.5959251646593697E-3</v>
      </c>
      <c r="BU193" s="12">
        <f>(BU$3*temperature!$I303+BU$4*temperature!$I303^2+BU$5*temperature!I303^6)*(K193/K$56)^$BW$1</f>
        <v>-23.725223715220686</v>
      </c>
      <c r="BV193" s="12">
        <f>(BV$3*temperature!$I303+BV$4*temperature!$I303^2+BV$5*temperature!J303^6)*(L193/L$56)^$BW$1</f>
        <v>-17.475678192957673</v>
      </c>
      <c r="BW193" s="12">
        <f>(BW$3*temperature!$I303+BW$4*temperature!$I303^2+BW$5*temperature!K303^6)*(M193/M$56)^$BW$1</f>
        <v>-15.75179235026506</v>
      </c>
      <c r="BX193" s="12">
        <f>(BX$3*temperature!$M303+BX$4*temperature!$M303^2+BX$5*temperature!$M303^6)*(K193/K$56)^$BW$1</f>
        <v>-23.725239443674521</v>
      </c>
      <c r="BY193" s="12">
        <f>(BY$3*temperature!$M303+BY$4*temperature!$M303^2+BY$5*temperature!$M303^6)*(L193/L$56)^$BW$1</f>
        <v>-17.475688745680792</v>
      </c>
      <c r="BZ193" s="12">
        <f>(BZ$3*temperature!$M303+BZ$4*temperature!$M303^2+BZ$5*temperature!$M303^6)*(M193/M$56)^$BW$1</f>
        <v>-15.751801031284231</v>
      </c>
      <c r="CA193" s="18">
        <f t="shared" si="226"/>
        <v>-1.572845383535082E-5</v>
      </c>
      <c r="CB193" s="18">
        <f t="shared" si="227"/>
        <v>-1.0552723118451013E-5</v>
      </c>
      <c r="CC193" s="18">
        <f t="shared" si="228"/>
        <v>-8.6810191710640083E-6</v>
      </c>
      <c r="CD193" s="18">
        <f t="shared" si="229"/>
        <v>-4.3002504768221456E-2</v>
      </c>
      <c r="CE193" s="18">
        <f t="shared" si="230"/>
        <v>-1.8508792697090673E-4</v>
      </c>
      <c r="CF193" s="18">
        <f t="shared" si="231"/>
        <v>-6.8628779502989155E-5</v>
      </c>
    </row>
    <row r="194" spans="1:84" x14ac:dyDescent="0.3">
      <c r="A194" s="2">
        <f t="shared" si="251"/>
        <v>2148</v>
      </c>
      <c r="B194" s="5">
        <f t="shared" si="252"/>
        <v>1165.3291167535328</v>
      </c>
      <c r="C194" s="5">
        <f t="shared" si="253"/>
        <v>2963.7863026261216</v>
      </c>
      <c r="D194" s="5">
        <f t="shared" si="254"/>
        <v>4368.8019067617724</v>
      </c>
      <c r="E194" s="15">
        <f t="shared" si="255"/>
        <v>3.4632632299548609E-6</v>
      </c>
      <c r="F194" s="15">
        <f t="shared" si="256"/>
        <v>6.8228607937915996E-6</v>
      </c>
      <c r="G194" s="15">
        <f t="shared" si="257"/>
        <v>1.3928627606777659E-5</v>
      </c>
      <c r="H194" s="5">
        <f t="shared" si="258"/>
        <v>197865.86078595888</v>
      </c>
      <c r="I194" s="5">
        <f t="shared" si="259"/>
        <v>86921.230292845736</v>
      </c>
      <c r="J194" s="5">
        <f t="shared" si="260"/>
        <v>32119.511108972605</v>
      </c>
      <c r="K194" s="5">
        <f t="shared" si="261"/>
        <v>169793.97317144999</v>
      </c>
      <c r="L194" s="5">
        <f t="shared" si="262"/>
        <v>29327.765708285871</v>
      </c>
      <c r="M194" s="5">
        <f t="shared" si="263"/>
        <v>7352.0181950250317</v>
      </c>
      <c r="N194" s="15">
        <f t="shared" si="264"/>
        <v>6.882405623105381E-4</v>
      </c>
      <c r="O194" s="15">
        <f t="shared" si="265"/>
        <v>4.8911559223827616E-3</v>
      </c>
      <c r="P194" s="15">
        <f t="shared" si="266"/>
        <v>4.8053352888097756E-3</v>
      </c>
      <c r="Q194" s="5">
        <f t="shared" si="267"/>
        <v>6276.7102551503995</v>
      </c>
      <c r="R194" s="5">
        <f t="shared" si="268"/>
        <v>9601.36255427795</v>
      </c>
      <c r="S194" s="5">
        <f t="shared" si="269"/>
        <v>5466.3037353703085</v>
      </c>
      <c r="T194" s="5">
        <f t="shared" si="270"/>
        <v>31.722047604463821</v>
      </c>
      <c r="U194" s="5">
        <f t="shared" si="271"/>
        <v>110.4604999484023</v>
      </c>
      <c r="V194" s="5">
        <f t="shared" si="272"/>
        <v>170.18639283844183</v>
      </c>
      <c r="W194" s="15">
        <f t="shared" si="273"/>
        <v>-1.0734613539272964E-2</v>
      </c>
      <c r="X194" s="15">
        <f t="shared" si="274"/>
        <v>-1.217998157191269E-2</v>
      </c>
      <c r="Y194" s="15">
        <f t="shared" si="275"/>
        <v>-9.7425357312937999E-3</v>
      </c>
      <c r="Z194" s="5">
        <f t="shared" si="290"/>
        <v>7005.4929405645244</v>
      </c>
      <c r="AA194" s="5">
        <f t="shared" si="291"/>
        <v>25771.855198152909</v>
      </c>
      <c r="AB194" s="5">
        <f t="shared" si="292"/>
        <v>47204.741690577146</v>
      </c>
      <c r="AC194" s="16">
        <f t="shared" si="276"/>
        <v>1.3221443786374154</v>
      </c>
      <c r="AD194" s="16">
        <f t="shared" si="277"/>
        <v>2.9956165509738191</v>
      </c>
      <c r="AE194" s="16">
        <f t="shared" si="278"/>
        <v>9.0101504889854809</v>
      </c>
      <c r="AF194" s="15">
        <f t="shared" si="279"/>
        <v>-4.0504037456468023E-3</v>
      </c>
      <c r="AG194" s="15">
        <f t="shared" si="280"/>
        <v>2.9673830763510267E-4</v>
      </c>
      <c r="AH194" s="15">
        <f t="shared" si="281"/>
        <v>9.7937136394747881E-3</v>
      </c>
      <c r="AI194" s="1">
        <f t="shared" si="245"/>
        <v>389066.57196714118</v>
      </c>
      <c r="AJ194" s="1">
        <f t="shared" si="246"/>
        <v>164343.52741702599</v>
      </c>
      <c r="AK194" s="1">
        <f t="shared" si="247"/>
        <v>60833.73071318974</v>
      </c>
      <c r="AL194" s="14">
        <f t="shared" si="282"/>
        <v>69.882165127543317</v>
      </c>
      <c r="AM194" s="14">
        <f t="shared" si="283"/>
        <v>15.942608912095487</v>
      </c>
      <c r="AN194" s="14">
        <f t="shared" si="284"/>
        <v>5.1546617223073996</v>
      </c>
      <c r="AO194" s="11">
        <f t="shared" si="285"/>
        <v>5.1519201600910697E-3</v>
      </c>
      <c r="AP194" s="11">
        <f t="shared" si="286"/>
        <v>6.4900606006333163E-3</v>
      </c>
      <c r="AQ194" s="11">
        <f t="shared" si="287"/>
        <v>5.8873038435365635E-3</v>
      </c>
      <c r="AR194" s="1">
        <f t="shared" si="293"/>
        <v>197865.86078595888</v>
      </c>
      <c r="AS194" s="1">
        <f t="shared" si="288"/>
        <v>86921.230292845736</v>
      </c>
      <c r="AT194" s="1">
        <f t="shared" si="289"/>
        <v>32119.511108972605</v>
      </c>
      <c r="AU194" s="1">
        <f t="shared" si="248"/>
        <v>39573.172157191781</v>
      </c>
      <c r="AV194" s="1">
        <f t="shared" si="249"/>
        <v>17384.246058569148</v>
      </c>
      <c r="AW194" s="1">
        <f t="shared" si="250"/>
        <v>6423.9022217945212</v>
      </c>
      <c r="AX194" s="1">
        <f t="shared" si="232"/>
        <v>135835.17853716001</v>
      </c>
      <c r="AY194" s="1">
        <f t="shared" si="218"/>
        <v>23462.212566628696</v>
      </c>
      <c r="AZ194" s="1">
        <f t="shared" si="219"/>
        <v>5881.6145560200257</v>
      </c>
      <c r="BA194" s="1">
        <f t="shared" si="233"/>
        <v>13773.25499183045</v>
      </c>
      <c r="BB194" s="1">
        <f t="shared" si="234"/>
        <v>29825.015550742723</v>
      </c>
      <c r="BC194" s="1">
        <f t="shared" si="235"/>
        <v>37919.394433629197</v>
      </c>
      <c r="BD194" s="1">
        <f t="shared" si="236"/>
        <v>123.90104085694578</v>
      </c>
      <c r="BE194" s="2">
        <f t="shared" si="242"/>
        <v>0.16431838121402917</v>
      </c>
      <c r="BF194" s="2">
        <f t="shared" si="243"/>
        <v>0.11054004131171606</v>
      </c>
      <c r="BG194" s="2">
        <f t="shared" si="244"/>
        <v>4.6334817249198731E-2</v>
      </c>
      <c r="BH194" s="2">
        <f t="shared" si="220"/>
        <v>7.7357021935998999E-2</v>
      </c>
      <c r="BI194" s="2">
        <f t="shared" si="237"/>
        <v>2.7000530404799016E-3</v>
      </c>
      <c r="BJ194" s="2">
        <f t="shared" si="221"/>
        <v>1.2219100733195894E-3</v>
      </c>
      <c r="BK194" s="2">
        <f t="shared" si="222"/>
        <v>2.1469152895166443E-4</v>
      </c>
      <c r="BL194" s="2">
        <f t="shared" si="223"/>
        <v>534.24831902230119</v>
      </c>
      <c r="BM194" s="2">
        <f t="shared" si="224"/>
        <v>106.20992688016005</v>
      </c>
      <c r="BN194" s="2">
        <f t="shared" si="225"/>
        <v>6.8957869491652994</v>
      </c>
      <c r="BO194" s="2">
        <f t="shared" si="238"/>
        <v>928.21442310237262</v>
      </c>
      <c r="BP194" s="2">
        <f t="shared" si="239"/>
        <v>74.564103465279345</v>
      </c>
      <c r="BQ194" s="2">
        <f t="shared" si="240"/>
        <v>6.3055177258386914</v>
      </c>
      <c r="BR194" s="11">
        <f t="shared" si="241"/>
        <v>3.2249628599621188E-2</v>
      </c>
      <c r="BS194" s="17">
        <f t="shared" si="294"/>
        <v>4.1692536761096782E-3</v>
      </c>
      <c r="BT194" s="17">
        <f t="shared" si="295"/>
        <v>1.5199287282470187E-3</v>
      </c>
      <c r="BU194" s="12">
        <f>(BU$3*temperature!$I304+BU$4*temperature!$I304^2+BU$5*temperature!I304^6)*(K194/K$56)^$BW$1</f>
        <v>-24.092957416395706</v>
      </c>
      <c r="BV194" s="12">
        <f>(BV$3*temperature!$I304+BV$4*temperature!$I304^2+BV$5*temperature!J304^6)*(L194/L$56)^$BW$1</f>
        <v>-17.703529578457555</v>
      </c>
      <c r="BW194" s="12">
        <f>(BW$3*temperature!$I304+BW$4*temperature!$I304^2+BW$5*temperature!K304^6)*(M194/M$56)^$BW$1</f>
        <v>-15.937853569461309</v>
      </c>
      <c r="BX194" s="12">
        <f>(BX$3*temperature!$M304+BX$4*temperature!$M304^2+BX$5*temperature!$M304^6)*(K194/K$56)^$BW$1</f>
        <v>-24.092973141991134</v>
      </c>
      <c r="BY194" s="12">
        <f>(BY$3*temperature!$M304+BY$4*temperature!$M304^2+BY$5*temperature!$M304^6)*(L194/L$56)^$BW$1</f>
        <v>-17.703540114388893</v>
      </c>
      <c r="BZ194" s="12">
        <f>(BZ$3*temperature!$M304+BZ$4*temperature!$M304^2+BZ$5*temperature!$M304^6)*(M194/M$56)^$BW$1</f>
        <v>-15.937862233474162</v>
      </c>
      <c r="CA194" s="18">
        <f t="shared" si="226"/>
        <v>-1.5725595428506267E-5</v>
      </c>
      <c r="CB194" s="18">
        <f t="shared" si="227"/>
        <v>-1.0535931338040427E-5</v>
      </c>
      <c r="CC194" s="18">
        <f t="shared" si="228"/>
        <v>-8.6640128529325011E-6</v>
      </c>
      <c r="CD194" s="18">
        <f t="shared" si="229"/>
        <v>-4.3056384470946014E-2</v>
      </c>
      <c r="CE194" s="18">
        <f t="shared" si="230"/>
        <v>-1.7951298923548332E-4</v>
      </c>
      <c r="CF194" s="18">
        <f t="shared" si="231"/>
        <v>-6.5442635691839664E-5</v>
      </c>
    </row>
    <row r="195" spans="1:84" x14ac:dyDescent="0.3">
      <c r="A195" s="2">
        <f t="shared" si="251"/>
        <v>2149</v>
      </c>
      <c r="B195" s="5">
        <f t="shared" si="252"/>
        <v>1165.3329508029396</v>
      </c>
      <c r="C195" s="5">
        <f t="shared" si="253"/>
        <v>2963.8055130524185</v>
      </c>
      <c r="D195" s="5">
        <f t="shared" si="254"/>
        <v>4368.8597156058777</v>
      </c>
      <c r="E195" s="15">
        <f t="shared" si="255"/>
        <v>3.2901000684571177E-6</v>
      </c>
      <c r="F195" s="15">
        <f t="shared" si="256"/>
        <v>6.4817177541020191E-6</v>
      </c>
      <c r="G195" s="15">
        <f t="shared" si="257"/>
        <v>1.3232196226438776E-5</v>
      </c>
      <c r="H195" s="5">
        <f t="shared" si="258"/>
        <v>197981.12339494785</v>
      </c>
      <c r="I195" s="5">
        <f t="shared" si="259"/>
        <v>87338.887773221155</v>
      </c>
      <c r="J195" s="5">
        <f t="shared" si="260"/>
        <v>32271.700111706159</v>
      </c>
      <c r="K195" s="5">
        <f t="shared" si="261"/>
        <v>169892.32412808249</v>
      </c>
      <c r="L195" s="5">
        <f t="shared" si="262"/>
        <v>29468.49494293267</v>
      </c>
      <c r="M195" s="5">
        <f t="shared" si="263"/>
        <v>7386.7558613588235</v>
      </c>
      <c r="N195" s="15">
        <f t="shared" si="264"/>
        <v>5.7923702941553579E-4</v>
      </c>
      <c r="O195" s="15">
        <f t="shared" si="265"/>
        <v>4.7984983256681435E-3</v>
      </c>
      <c r="P195" s="15">
        <f t="shared" si="266"/>
        <v>4.7249157186930457E-3</v>
      </c>
      <c r="Q195" s="5">
        <f t="shared" si="267"/>
        <v>6212.9493125570907</v>
      </c>
      <c r="R195" s="5">
        <f t="shared" si="268"/>
        <v>9529.9908701544136</v>
      </c>
      <c r="S195" s="5">
        <f t="shared" si="269"/>
        <v>5438.6962367938368</v>
      </c>
      <c r="T195" s="5">
        <f t="shared" si="270"/>
        <v>31.381523682755482</v>
      </c>
      <c r="U195" s="5">
        <f t="shared" si="271"/>
        <v>109.11509309460649</v>
      </c>
      <c r="V195" s="5">
        <f t="shared" si="272"/>
        <v>168.52834582523332</v>
      </c>
      <c r="W195" s="15">
        <f t="shared" si="273"/>
        <v>-1.0734613539272964E-2</v>
      </c>
      <c r="X195" s="15">
        <f t="shared" si="274"/>
        <v>-1.217998157191269E-2</v>
      </c>
      <c r="Y195" s="15">
        <f t="shared" si="275"/>
        <v>-9.7425357312937999E-3</v>
      </c>
      <c r="Z195" s="5">
        <f t="shared" si="290"/>
        <v>6906.9955110733872</v>
      </c>
      <c r="AA195" s="5">
        <f t="shared" si="291"/>
        <v>25590.239198857296</v>
      </c>
      <c r="AB195" s="5">
        <f t="shared" si="292"/>
        <v>47430.138665463593</v>
      </c>
      <c r="AC195" s="16">
        <f t="shared" si="276"/>
        <v>1.3167891600938966</v>
      </c>
      <c r="AD195" s="16">
        <f t="shared" si="277"/>
        <v>2.9965054651594789</v>
      </c>
      <c r="AE195" s="16">
        <f t="shared" si="278"/>
        <v>9.0983933227231777</v>
      </c>
      <c r="AF195" s="15">
        <f t="shared" si="279"/>
        <v>-4.0504037456468023E-3</v>
      </c>
      <c r="AG195" s="15">
        <f t="shared" si="280"/>
        <v>2.9673830763510267E-4</v>
      </c>
      <c r="AH195" s="15">
        <f t="shared" si="281"/>
        <v>9.7937136394747881E-3</v>
      </c>
      <c r="AI195" s="1">
        <f t="shared" si="245"/>
        <v>389733.08692761883</v>
      </c>
      <c r="AJ195" s="1">
        <f t="shared" si="246"/>
        <v>165293.42073389253</v>
      </c>
      <c r="AK195" s="1">
        <f t="shared" si="247"/>
        <v>61174.259863665291</v>
      </c>
      <c r="AL195" s="14">
        <f t="shared" si="282"/>
        <v>70.238592189541194</v>
      </c>
      <c r="AM195" s="14">
        <f t="shared" si="283"/>
        <v>16.045042725087466</v>
      </c>
      <c r="AN195" s="14">
        <f t="shared" si="284"/>
        <v>5.1847053114795711</v>
      </c>
      <c r="AO195" s="11">
        <f t="shared" si="285"/>
        <v>5.1004009584901594E-3</v>
      </c>
      <c r="AP195" s="11">
        <f t="shared" si="286"/>
        <v>6.4251599946269829E-3</v>
      </c>
      <c r="AQ195" s="11">
        <f t="shared" si="287"/>
        <v>5.8284308051011974E-3</v>
      </c>
      <c r="AR195" s="1">
        <f t="shared" si="293"/>
        <v>197981.12339494785</v>
      </c>
      <c r="AS195" s="1">
        <f t="shared" si="288"/>
        <v>87338.887773221155</v>
      </c>
      <c r="AT195" s="1">
        <f t="shared" si="289"/>
        <v>32271.700111706159</v>
      </c>
      <c r="AU195" s="1">
        <f t="shared" si="248"/>
        <v>39596.224678989573</v>
      </c>
      <c r="AV195" s="1">
        <f t="shared" si="249"/>
        <v>17467.777554644232</v>
      </c>
      <c r="AW195" s="1">
        <f t="shared" si="250"/>
        <v>6454.3400223412318</v>
      </c>
      <c r="AX195" s="1">
        <f t="shared" si="232"/>
        <v>135913.85930246604</v>
      </c>
      <c r="AY195" s="1">
        <f t="shared" si="218"/>
        <v>23574.795954346137</v>
      </c>
      <c r="AZ195" s="1">
        <f t="shared" si="219"/>
        <v>5909.4046890870586</v>
      </c>
      <c r="BA195" s="1">
        <f t="shared" si="233"/>
        <v>13773.975115796147</v>
      </c>
      <c r="BB195" s="1">
        <f t="shared" si="234"/>
        <v>29839.39667095177</v>
      </c>
      <c r="BC195" s="1">
        <f t="shared" si="235"/>
        <v>37940.490070489184</v>
      </c>
      <c r="BD195" s="1">
        <f t="shared" si="236"/>
        <v>118.05338812981277</v>
      </c>
      <c r="BE195" s="2">
        <f t="shared" si="242"/>
        <v>0.16431838121402917</v>
      </c>
      <c r="BF195" s="2">
        <f t="shared" si="243"/>
        <v>0.11054004131171606</v>
      </c>
      <c r="BG195" s="2">
        <f t="shared" si="244"/>
        <v>4.6334817249198731E-2</v>
      </c>
      <c r="BH195" s="2">
        <f t="shared" si="220"/>
        <v>7.7086972417833979E-2</v>
      </c>
      <c r="BI195" s="2">
        <f t="shared" si="237"/>
        <v>2.7000530404799016E-3</v>
      </c>
      <c r="BJ195" s="2">
        <f t="shared" si="221"/>
        <v>1.2219100733195894E-3</v>
      </c>
      <c r="BK195" s="2">
        <f t="shared" si="222"/>
        <v>2.1469152895166443E-4</v>
      </c>
      <c r="BL195" s="2">
        <f t="shared" si="223"/>
        <v>534.55953418015554</v>
      </c>
      <c r="BM195" s="2">
        <f t="shared" si="224"/>
        <v>106.72026676262806</v>
      </c>
      <c r="BN195" s="2">
        <f t="shared" si="225"/>
        <v>6.9284606388517949</v>
      </c>
      <c r="BO195" s="2">
        <f t="shared" si="238"/>
        <v>941.99967713999968</v>
      </c>
      <c r="BP195" s="2">
        <f t="shared" si="239"/>
        <v>75.454115044007168</v>
      </c>
      <c r="BQ195" s="2">
        <f t="shared" si="240"/>
        <v>6.3052876043377921</v>
      </c>
      <c r="BR195" s="11">
        <f t="shared" si="241"/>
        <v>3.2152329405839203E-2</v>
      </c>
      <c r="BS195" s="17">
        <f t="shared" si="294"/>
        <v>4.038997506606812E-3</v>
      </c>
      <c r="BT195" s="17">
        <f t="shared" si="295"/>
        <v>1.4475511697590654E-3</v>
      </c>
      <c r="BU195" s="12">
        <f>(BU$3*temperature!$I305+BU$4*temperature!$I305^2+BU$5*temperature!I305^6)*(K195/K$56)^$BW$1</f>
        <v>-24.461526240827862</v>
      </c>
      <c r="BV195" s="12">
        <f>(BV$3*temperature!$I305+BV$4*temperature!$I305^2+BV$5*temperature!J305^6)*(L195/L$56)^$BW$1</f>
        <v>-17.931321585288345</v>
      </c>
      <c r="BW195" s="12">
        <f>(BW$3*temperature!$I305+BW$4*temperature!$I305^2+BW$5*temperature!K305^6)*(M195/M$56)^$BW$1</f>
        <v>-16.123779523602089</v>
      </c>
      <c r="BX195" s="12">
        <f>(BX$3*temperature!$M305+BX$4*temperature!$M305^2+BX$5*temperature!$M305^6)*(K195/K$56)^$BW$1</f>
        <v>-24.461541963189187</v>
      </c>
      <c r="BY195" s="12">
        <f>(BY$3*temperature!$M305+BY$4*temperature!$M305^2+BY$5*temperature!$M305^6)*(L195/L$56)^$BW$1</f>
        <v>-17.931332104233892</v>
      </c>
      <c r="BZ195" s="12">
        <f>(BZ$3*temperature!$M305+BZ$4*temperature!$M305^2+BZ$5*temperature!$M305^6)*(M195/M$56)^$BW$1</f>
        <v>-16.123788170497896</v>
      </c>
      <c r="CA195" s="18">
        <f t="shared" si="226"/>
        <v>-1.5722361325742895E-5</v>
      </c>
      <c r="CB195" s="18">
        <f t="shared" si="227"/>
        <v>-1.0518945547488556E-5</v>
      </c>
      <c r="CC195" s="18">
        <f t="shared" si="228"/>
        <v>-8.6468958073737667E-6</v>
      </c>
      <c r="CD195" s="18">
        <f t="shared" si="229"/>
        <v>-4.3104937907493229E-2</v>
      </c>
      <c r="CE195" s="18">
        <f t="shared" si="230"/>
        <v>-1.741007367308066E-4</v>
      </c>
      <c r="CF195" s="18">
        <f t="shared" si="231"/>
        <v>-6.2396603290383704E-5</v>
      </c>
    </row>
    <row r="196" spans="1:84" x14ac:dyDescent="0.3">
      <c r="A196" s="2">
        <f t="shared" si="251"/>
        <v>2150</v>
      </c>
      <c r="B196" s="5">
        <f t="shared" si="252"/>
        <v>1165.3365931618598</v>
      </c>
      <c r="C196" s="5">
        <f t="shared" si="253"/>
        <v>2963.8237630756917</v>
      </c>
      <c r="D196" s="5">
        <f t="shared" si="254"/>
        <v>4368.9146347344686</v>
      </c>
      <c r="E196" s="15">
        <f t="shared" si="255"/>
        <v>3.1255950650342616E-6</v>
      </c>
      <c r="F196" s="15">
        <f t="shared" si="256"/>
        <v>6.1576318663969183E-6</v>
      </c>
      <c r="G196" s="15">
        <f t="shared" si="257"/>
        <v>1.2570586415116835E-5</v>
      </c>
      <c r="H196" s="5">
        <f t="shared" si="258"/>
        <v>198074.95438867362</v>
      </c>
      <c r="I196" s="5">
        <f t="shared" si="259"/>
        <v>87750.526388464321</v>
      </c>
      <c r="J196" s="5">
        <f t="shared" si="260"/>
        <v>32422.025516666254</v>
      </c>
      <c r="K196" s="5">
        <f t="shared" si="261"/>
        <v>169972.31147718875</v>
      </c>
      <c r="L196" s="5">
        <f t="shared" si="262"/>
        <v>29607.201170896104</v>
      </c>
      <c r="M196" s="5">
        <f t="shared" si="263"/>
        <v>7421.0709586539633</v>
      </c>
      <c r="N196" s="15">
        <f t="shared" si="264"/>
        <v>4.7081202471499495E-4</v>
      </c>
      <c r="O196" s="15">
        <f t="shared" si="265"/>
        <v>4.7069328865301241E-3</v>
      </c>
      <c r="P196" s="15">
        <f t="shared" si="266"/>
        <v>4.645489567977501E-3</v>
      </c>
      <c r="Q196" s="5">
        <f t="shared" si="267"/>
        <v>6149.1686535906492</v>
      </c>
      <c r="R196" s="5">
        <f t="shared" si="268"/>
        <v>9458.284666919415</v>
      </c>
      <c r="S196" s="5">
        <f t="shared" si="269"/>
        <v>5410.7968179137442</v>
      </c>
      <c r="T196" s="5">
        <f t="shared" si="270"/>
        <v>31.044655153747559</v>
      </c>
      <c r="U196" s="5">
        <f t="shared" si="271"/>
        <v>107.78607327149665</v>
      </c>
      <c r="V196" s="5">
        <f t="shared" si="272"/>
        <v>166.88645239429513</v>
      </c>
      <c r="W196" s="15">
        <f t="shared" si="273"/>
        <v>-1.0734613539272964E-2</v>
      </c>
      <c r="X196" s="15">
        <f t="shared" si="274"/>
        <v>-1.217998157191269E-2</v>
      </c>
      <c r="Y196" s="15">
        <f t="shared" si="275"/>
        <v>-9.7425357312937999E-3</v>
      </c>
      <c r="Z196" s="5">
        <f t="shared" si="290"/>
        <v>6809.1399883763988</v>
      </c>
      <c r="AA196" s="5">
        <f t="shared" si="291"/>
        <v>25407.55143142341</v>
      </c>
      <c r="AB196" s="5">
        <f t="shared" si="292"/>
        <v>47652.76450165447</v>
      </c>
      <c r="AC196" s="16">
        <f t="shared" si="276"/>
        <v>1.3114556323476252</v>
      </c>
      <c r="AD196" s="16">
        <f t="shared" si="277"/>
        <v>2.9973946431200296</v>
      </c>
      <c r="AE196" s="16">
        <f t="shared" si="278"/>
        <v>9.1875003815052381</v>
      </c>
      <c r="AF196" s="15">
        <f t="shared" si="279"/>
        <v>-4.0504037456468023E-3</v>
      </c>
      <c r="AG196" s="15">
        <f t="shared" si="280"/>
        <v>2.9673830763510267E-4</v>
      </c>
      <c r="AH196" s="15">
        <f t="shared" si="281"/>
        <v>9.7937136394747881E-3</v>
      </c>
      <c r="AI196" s="1">
        <f t="shared" si="245"/>
        <v>390356.00291384652</v>
      </c>
      <c r="AJ196" s="1">
        <f t="shared" si="246"/>
        <v>166231.85621514753</v>
      </c>
      <c r="AK196" s="1">
        <f t="shared" si="247"/>
        <v>61511.173899639994</v>
      </c>
      <c r="AL196" s="14">
        <f t="shared" si="282"/>
        <v>70.593254722638463</v>
      </c>
      <c r="AM196" s="14">
        <f t="shared" si="283"/>
        <v>16.147103772050485</v>
      </c>
      <c r="AN196" s="14">
        <f t="shared" si="284"/>
        <v>5.2146218206708417</v>
      </c>
      <c r="AO196" s="11">
        <f t="shared" si="285"/>
        <v>5.0493969489052576E-3</v>
      </c>
      <c r="AP196" s="11">
        <f t="shared" si="286"/>
        <v>6.3609083946807128E-3</v>
      </c>
      <c r="AQ196" s="11">
        <f t="shared" si="287"/>
        <v>5.7701464970501852E-3</v>
      </c>
      <c r="AR196" s="1">
        <f t="shared" si="293"/>
        <v>198074.95438867362</v>
      </c>
      <c r="AS196" s="1">
        <f t="shared" si="288"/>
        <v>87750.526388464321</v>
      </c>
      <c r="AT196" s="1">
        <f t="shared" si="289"/>
        <v>32422.025516666254</v>
      </c>
      <c r="AU196" s="1">
        <f t="shared" si="248"/>
        <v>39614.99087773473</v>
      </c>
      <c r="AV196" s="1">
        <f t="shared" si="249"/>
        <v>17550.105277692866</v>
      </c>
      <c r="AW196" s="1">
        <f t="shared" si="250"/>
        <v>6484.4051033332507</v>
      </c>
      <c r="AX196" s="1">
        <f t="shared" si="232"/>
        <v>135977.84918175099</v>
      </c>
      <c r="AY196" s="1">
        <f t="shared" si="218"/>
        <v>23685.760936716881</v>
      </c>
      <c r="AZ196" s="1">
        <f t="shared" si="219"/>
        <v>5936.8567669231707</v>
      </c>
      <c r="BA196" s="1">
        <f t="shared" si="233"/>
        <v>13774.566693029657</v>
      </c>
      <c r="BB196" s="1">
        <f t="shared" si="234"/>
        <v>29853.498201095543</v>
      </c>
      <c r="BC196" s="1">
        <f t="shared" si="235"/>
        <v>37961.21575570714</v>
      </c>
      <c r="BD196" s="1">
        <f t="shared" si="236"/>
        <v>112.4806272804433</v>
      </c>
      <c r="BE196" s="2">
        <f t="shared" si="242"/>
        <v>0.16431838121402917</v>
      </c>
      <c r="BF196" s="2">
        <f t="shared" si="243"/>
        <v>0.11054004131171606</v>
      </c>
      <c r="BG196" s="2">
        <f t="shared" si="244"/>
        <v>4.6334817249198731E-2</v>
      </c>
      <c r="BH196" s="2">
        <f t="shared" si="220"/>
        <v>7.6817861208993282E-2</v>
      </c>
      <c r="BI196" s="2">
        <f t="shared" si="237"/>
        <v>2.7000530404799016E-3</v>
      </c>
      <c r="BJ196" s="2">
        <f t="shared" si="221"/>
        <v>1.2219100733195894E-3</v>
      </c>
      <c r="BK196" s="2">
        <f t="shared" si="222"/>
        <v>2.1469152895166443E-4</v>
      </c>
      <c r="BL196" s="2">
        <f t="shared" si="223"/>
        <v>534.81288284005598</v>
      </c>
      <c r="BM196" s="2">
        <f t="shared" si="224"/>
        <v>107.22325213316101</v>
      </c>
      <c r="BN196" s="2">
        <f t="shared" si="225"/>
        <v>6.9607342298829558</v>
      </c>
      <c r="BO196" s="2">
        <f t="shared" si="238"/>
        <v>955.99021079753857</v>
      </c>
      <c r="BP196" s="2">
        <f t="shared" si="239"/>
        <v>76.35483362721078</v>
      </c>
      <c r="BQ196" s="2">
        <f t="shared" si="240"/>
        <v>6.305063904997291</v>
      </c>
      <c r="BR196" s="11">
        <f t="shared" si="241"/>
        <v>3.2055842292127296E-2</v>
      </c>
      <c r="BS196" s="17">
        <f t="shared" si="294"/>
        <v>3.9131796649937026E-3</v>
      </c>
      <c r="BT196" s="17">
        <f t="shared" si="295"/>
        <v>1.3786201616753002E-3</v>
      </c>
      <c r="BU196" s="12">
        <f>(BU$3*temperature!$I306+BU$4*temperature!$I306^2+BU$5*temperature!I306^6)*(K196/K$56)^$BW$1</f>
        <v>-24.830908543558412</v>
      </c>
      <c r="BV196" s="12">
        <f>(BV$3*temperature!$I306+BV$4*temperature!$I306^2+BV$5*temperature!J306^6)*(L196/L$56)^$BW$1</f>
        <v>-18.159035193520161</v>
      </c>
      <c r="BW196" s="12">
        <f>(BW$3*temperature!$I306+BW$4*temperature!$I306^2+BW$5*temperature!K306^6)*(M196/M$56)^$BW$1</f>
        <v>-16.309554517866911</v>
      </c>
      <c r="BX196" s="12">
        <f>(BX$3*temperature!$M306+BX$4*temperature!$M306^2+BX$5*temperature!$M306^6)*(K196/K$56)^$BW$1</f>
        <v>-24.830924262337202</v>
      </c>
      <c r="BY196" s="12">
        <f>(BY$3*temperature!$M306+BY$4*temperature!$M306^2+BY$5*temperature!$M306^6)*(L196/L$56)^$BW$1</f>
        <v>-18.159045695301696</v>
      </c>
      <c r="BZ196" s="12">
        <f>(BZ$3*temperature!$M306+BZ$4*temperature!$M306^2+BZ$5*temperature!$M306^6)*(M196/M$56)^$BW$1</f>
        <v>-16.309563147546466</v>
      </c>
      <c r="CA196" s="18">
        <f t="shared" si="226"/>
        <v>-1.5718778790585475E-5</v>
      </c>
      <c r="CB196" s="18">
        <f t="shared" si="227"/>
        <v>-1.0501781535054988E-5</v>
      </c>
      <c r="CC196" s="18">
        <f t="shared" si="228"/>
        <v>-8.6296795558382655E-6</v>
      </c>
      <c r="CD196" s="18">
        <f t="shared" si="229"/>
        <v>-4.3148249404686395E-2</v>
      </c>
      <c r="CE196" s="18">
        <f t="shared" si="230"/>
        <v>-1.6884685215049543E-4</v>
      </c>
      <c r="CF196" s="18">
        <f t="shared" si="231"/>
        <v>-5.9485046570294933E-5</v>
      </c>
    </row>
    <row r="197" spans="1:84" x14ac:dyDescent="0.3">
      <c r="A197" s="2">
        <f t="shared" si="251"/>
        <v>2151</v>
      </c>
      <c r="B197" s="5">
        <f t="shared" si="252"/>
        <v>1165.3400534136495</v>
      </c>
      <c r="C197" s="5">
        <f t="shared" si="253"/>
        <v>2963.8411007045588</v>
      </c>
      <c r="D197" s="5">
        <f t="shared" si="254"/>
        <v>4368.9668085624771</v>
      </c>
      <c r="E197" s="15">
        <f t="shared" si="255"/>
        <v>2.9693153117825486E-6</v>
      </c>
      <c r="F197" s="15">
        <f t="shared" si="256"/>
        <v>5.8497502730770722E-6</v>
      </c>
      <c r="G197" s="15">
        <f t="shared" si="257"/>
        <v>1.1942057094360993E-5</v>
      </c>
      <c r="H197" s="5">
        <f t="shared" si="258"/>
        <v>198147.43252954422</v>
      </c>
      <c r="I197" s="5">
        <f t="shared" si="259"/>
        <v>88156.137635220191</v>
      </c>
      <c r="J197" s="5">
        <f t="shared" si="260"/>
        <v>32570.48730418356</v>
      </c>
      <c r="K197" s="5">
        <f t="shared" si="261"/>
        <v>170034.00161961975</v>
      </c>
      <c r="L197" s="5">
        <f t="shared" si="262"/>
        <v>29743.881213558947</v>
      </c>
      <c r="M197" s="5">
        <f t="shared" si="263"/>
        <v>7454.9633200120925</v>
      </c>
      <c r="N197" s="15">
        <f t="shared" si="264"/>
        <v>3.6294230451350273E-4</v>
      </c>
      <c r="O197" s="15">
        <f t="shared" si="265"/>
        <v>4.6164459069910624E-3</v>
      </c>
      <c r="P197" s="15">
        <f t="shared" si="266"/>
        <v>4.5670445070473686E-3</v>
      </c>
      <c r="Q197" s="5">
        <f t="shared" si="267"/>
        <v>6085.3856098834349</v>
      </c>
      <c r="R197" s="5">
        <f t="shared" si="268"/>
        <v>9386.2696779560738</v>
      </c>
      <c r="S197" s="5">
        <f t="shared" si="269"/>
        <v>5382.6168140069076</v>
      </c>
      <c r="T197" s="5">
        <f t="shared" si="270"/>
        <v>30.711402778212079</v>
      </c>
      <c r="U197" s="5">
        <f t="shared" si="271"/>
        <v>106.47324088534099</v>
      </c>
      <c r="V197" s="5">
        <f t="shared" si="272"/>
        <v>165.26055516877486</v>
      </c>
      <c r="W197" s="15">
        <f t="shared" si="273"/>
        <v>-1.0734613539272964E-2</v>
      </c>
      <c r="X197" s="15">
        <f t="shared" si="274"/>
        <v>-1.217998157191269E-2</v>
      </c>
      <c r="Y197" s="15">
        <f t="shared" si="275"/>
        <v>-9.7425357312937999E-3</v>
      </c>
      <c r="Z197" s="5">
        <f t="shared" si="290"/>
        <v>6711.9423390262427</v>
      </c>
      <c r="AA197" s="5">
        <f t="shared" si="291"/>
        <v>25223.860876248888</v>
      </c>
      <c r="AB197" s="5">
        <f t="shared" si="292"/>
        <v>47872.618859890041</v>
      </c>
      <c r="AC197" s="16">
        <f t="shared" si="276"/>
        <v>1.3061437075421147</v>
      </c>
      <c r="AD197" s="16">
        <f t="shared" si="277"/>
        <v>2.9982840849337435</v>
      </c>
      <c r="AE197" s="16">
        <f t="shared" si="278"/>
        <v>9.2774801293042657</v>
      </c>
      <c r="AF197" s="15">
        <f t="shared" si="279"/>
        <v>-4.0504037456468023E-3</v>
      </c>
      <c r="AG197" s="15">
        <f t="shared" si="280"/>
        <v>2.9673830763510267E-4</v>
      </c>
      <c r="AH197" s="15">
        <f t="shared" si="281"/>
        <v>9.7937136394747881E-3</v>
      </c>
      <c r="AI197" s="1">
        <f t="shared" si="245"/>
        <v>390935.39350019663</v>
      </c>
      <c r="AJ197" s="1">
        <f t="shared" si="246"/>
        <v>167158.77587132566</v>
      </c>
      <c r="AK197" s="1">
        <f t="shared" si="247"/>
        <v>61844.461613009247</v>
      </c>
      <c r="AL197" s="14">
        <f t="shared" si="282"/>
        <v>70.946143553998141</v>
      </c>
      <c r="AM197" s="14">
        <f t="shared" si="283"/>
        <v>16.248786917504567</v>
      </c>
      <c r="AN197" s="14">
        <f t="shared" si="284"/>
        <v>5.2444100611845075</v>
      </c>
      <c r="AO197" s="11">
        <f t="shared" si="285"/>
        <v>4.9989029794162048E-3</v>
      </c>
      <c r="AP197" s="11">
        <f t="shared" si="286"/>
        <v>6.2972993107339057E-3</v>
      </c>
      <c r="AQ197" s="11">
        <f t="shared" si="287"/>
        <v>5.7124450320796836E-3</v>
      </c>
      <c r="AR197" s="1">
        <f t="shared" si="293"/>
        <v>198147.43252954422</v>
      </c>
      <c r="AS197" s="1">
        <f t="shared" si="288"/>
        <v>88156.137635220191</v>
      </c>
      <c r="AT197" s="1">
        <f t="shared" si="289"/>
        <v>32570.48730418356</v>
      </c>
      <c r="AU197" s="1">
        <f t="shared" si="248"/>
        <v>39629.486505908848</v>
      </c>
      <c r="AV197" s="1">
        <f t="shared" si="249"/>
        <v>17631.22752704404</v>
      </c>
      <c r="AW197" s="1">
        <f t="shared" si="250"/>
        <v>6514.0974608367123</v>
      </c>
      <c r="AX197" s="1">
        <f t="shared" si="232"/>
        <v>136027.20129569579</v>
      </c>
      <c r="AY197" s="1">
        <f t="shared" si="218"/>
        <v>23795.104970847151</v>
      </c>
      <c r="AZ197" s="1">
        <f t="shared" si="219"/>
        <v>5963.9706560096738</v>
      </c>
      <c r="BA197" s="1">
        <f t="shared" si="233"/>
        <v>13775.030468531108</v>
      </c>
      <c r="BB197" s="1">
        <f t="shared" si="234"/>
        <v>29867.323763528017</v>
      </c>
      <c r="BC197" s="1">
        <f t="shared" si="235"/>
        <v>37981.576931105214</v>
      </c>
      <c r="BD197" s="1">
        <f t="shared" si="236"/>
        <v>107.16990207308113</v>
      </c>
      <c r="BE197" s="2">
        <f t="shared" si="242"/>
        <v>0.16431838121402917</v>
      </c>
      <c r="BF197" s="2">
        <f t="shared" si="243"/>
        <v>0.11054004131171606</v>
      </c>
      <c r="BG197" s="2">
        <f t="shared" si="244"/>
        <v>4.6334817249198731E-2</v>
      </c>
      <c r="BH197" s="2">
        <f t="shared" si="220"/>
        <v>7.6549705037544852E-2</v>
      </c>
      <c r="BI197" s="2">
        <f t="shared" si="237"/>
        <v>2.7000530404799016E-3</v>
      </c>
      <c r="BJ197" s="2">
        <f t="shared" si="221"/>
        <v>1.2219100733195894E-3</v>
      </c>
      <c r="BK197" s="2">
        <f t="shared" si="222"/>
        <v>2.1469152895166443E-4</v>
      </c>
      <c r="BL197" s="2">
        <f t="shared" si="223"/>
        <v>535.00857766468198</v>
      </c>
      <c r="BM197" s="2">
        <f t="shared" si="224"/>
        <v>107.71887260142373</v>
      </c>
      <c r="BN197" s="2">
        <f t="shared" si="225"/>
        <v>6.9926077180359432</v>
      </c>
      <c r="BO197" s="2">
        <f t="shared" si="238"/>
        <v>970.18906630519166</v>
      </c>
      <c r="BP197" s="2">
        <f t="shared" si="239"/>
        <v>77.266387916485698</v>
      </c>
      <c r="BQ197" s="2">
        <f t="shared" si="240"/>
        <v>6.304846540246948</v>
      </c>
      <c r="BR197" s="11">
        <f t="shared" si="241"/>
        <v>3.1960150706963314E-2</v>
      </c>
      <c r="BS197" s="17">
        <f t="shared" si="294"/>
        <v>3.7916355924140607E-3</v>
      </c>
      <c r="BT197" s="17">
        <f t="shared" si="295"/>
        <v>1.3129715825479049E-3</v>
      </c>
      <c r="BU197" s="12">
        <f>(BU$3*temperature!$I307+BU$4*temperature!$I307^2+BU$5*temperature!I307^6)*(K197/K$56)^$BW$1</f>
        <v>-25.201083661050685</v>
      </c>
      <c r="BV197" s="12">
        <f>(BV$3*temperature!$I307+BV$4*temperature!$I307^2+BV$5*temperature!J307^6)*(L197/L$56)^$BW$1</f>
        <v>-18.386651922210877</v>
      </c>
      <c r="BW197" s="12">
        <f>(BW$3*temperature!$I307+BW$4*temperature!$I307^2+BW$5*temperature!K307^6)*(M197/M$56)^$BW$1</f>
        <v>-16.495163295619083</v>
      </c>
      <c r="BX197" s="12">
        <f>(BX$3*temperature!$M307+BX$4*temperature!$M307^2+BX$5*temperature!$M307^6)*(K197/K$56)^$BW$1</f>
        <v>-25.201099375925008</v>
      </c>
      <c r="BY197" s="12">
        <f>(BY$3*temperature!$M307+BY$4*temperature!$M307^2+BY$5*temperature!$M307^6)*(L197/L$56)^$BW$1</f>
        <v>-18.386662406665359</v>
      </c>
      <c r="BZ197" s="12">
        <f>(BZ$3*temperature!$M307+BZ$4*temperature!$M307^2+BZ$5*temperature!$M307^6)*(M197/M$56)^$BW$1</f>
        <v>-16.495171907994258</v>
      </c>
      <c r="CA197" s="18">
        <f t="shared" si="226"/>
        <v>-1.5714874322725336E-5</v>
      </c>
      <c r="CB197" s="18">
        <f t="shared" si="227"/>
        <v>-1.0484454481485272E-5</v>
      </c>
      <c r="CC197" s="18">
        <f t="shared" si="228"/>
        <v>-8.612375175687248E-6</v>
      </c>
      <c r="CD197" s="18">
        <f t="shared" si="229"/>
        <v>-4.3186402681910901E-2</v>
      </c>
      <c r="CE197" s="18">
        <f t="shared" si="230"/>
        <v>-1.6374710151705941E-4</v>
      </c>
      <c r="CF197" s="18">
        <f t="shared" si="231"/>
        <v>-5.6702519473819639E-5</v>
      </c>
    </row>
    <row r="198" spans="1:84" x14ac:dyDescent="0.3">
      <c r="A198" s="2">
        <f t="shared" si="251"/>
        <v>2152</v>
      </c>
      <c r="B198" s="5">
        <f t="shared" si="252"/>
        <v>1165.3433406626102</v>
      </c>
      <c r="C198" s="5">
        <f t="shared" si="253"/>
        <v>2963.857571548333</v>
      </c>
      <c r="D198" s="5">
        <f t="shared" si="254"/>
        <v>4369.0163742909945</v>
      </c>
      <c r="E198" s="15">
        <f t="shared" si="255"/>
        <v>2.8208495461934209E-6</v>
      </c>
      <c r="F198" s="15">
        <f t="shared" si="256"/>
        <v>5.5572627594232186E-6</v>
      </c>
      <c r="G198" s="15">
        <f t="shared" si="257"/>
        <v>1.1344954239642942E-5</v>
      </c>
      <c r="H198" s="5">
        <f t="shared" si="258"/>
        <v>198198.6389446489</v>
      </c>
      <c r="I198" s="5">
        <f t="shared" si="259"/>
        <v>88555.71469009688</v>
      </c>
      <c r="J198" s="5">
        <f t="shared" si="260"/>
        <v>32717.085900928691</v>
      </c>
      <c r="K198" s="5">
        <f t="shared" si="261"/>
        <v>170077.46303501751</v>
      </c>
      <c r="L198" s="5">
        <f t="shared" si="262"/>
        <v>29878.532470720231</v>
      </c>
      <c r="M198" s="5">
        <f t="shared" si="263"/>
        <v>7488.4328869648671</v>
      </c>
      <c r="N198" s="15">
        <f t="shared" si="264"/>
        <v>2.5560426140525117E-4</v>
      </c>
      <c r="O198" s="15">
        <f t="shared" si="265"/>
        <v>4.52702376648495E-3</v>
      </c>
      <c r="P198" s="15">
        <f t="shared" si="266"/>
        <v>4.4895682937740045E-3</v>
      </c>
      <c r="Q198" s="5">
        <f t="shared" si="267"/>
        <v>6021.6170864860405</v>
      </c>
      <c r="R198" s="5">
        <f t="shared" si="268"/>
        <v>9313.9711619139998</v>
      </c>
      <c r="S198" s="5">
        <f t="shared" si="269"/>
        <v>5354.1674107767476</v>
      </c>
      <c r="T198" s="5">
        <f t="shared" si="270"/>
        <v>30.38172773813902</v>
      </c>
      <c r="U198" s="5">
        <f t="shared" si="271"/>
        <v>105.17639877345572</v>
      </c>
      <c r="V198" s="5">
        <f t="shared" si="272"/>
        <v>163.65049830506962</v>
      </c>
      <c r="W198" s="15">
        <f t="shared" si="273"/>
        <v>-1.0734613539272964E-2</v>
      </c>
      <c r="X198" s="15">
        <f t="shared" si="274"/>
        <v>-1.217998157191269E-2</v>
      </c>
      <c r="Y198" s="15">
        <f t="shared" si="275"/>
        <v>-9.7425357312937999E-3</v>
      </c>
      <c r="Z198" s="5">
        <f t="shared" si="290"/>
        <v>6615.4177674843449</v>
      </c>
      <c r="AA198" s="5">
        <f t="shared" si="291"/>
        <v>25039.235337095426</v>
      </c>
      <c r="AB198" s="5">
        <f t="shared" si="292"/>
        <v>48089.702077629241</v>
      </c>
      <c r="AC198" s="16">
        <f t="shared" si="276"/>
        <v>1.3008532981767331</v>
      </c>
      <c r="AD198" s="16">
        <f t="shared" si="277"/>
        <v>2.999173790678916</v>
      </c>
      <c r="AE198" s="16">
        <f t="shared" si="278"/>
        <v>9.3683411129865899</v>
      </c>
      <c r="AF198" s="15">
        <f t="shared" si="279"/>
        <v>-4.0504037456468023E-3</v>
      </c>
      <c r="AG198" s="15">
        <f t="shared" si="280"/>
        <v>2.9673830763510267E-4</v>
      </c>
      <c r="AH198" s="15">
        <f t="shared" si="281"/>
        <v>9.7937136394747881E-3</v>
      </c>
      <c r="AI198" s="1">
        <f t="shared" si="245"/>
        <v>391471.34065608581</v>
      </c>
      <c r="AJ198" s="1">
        <f t="shared" si="246"/>
        <v>168074.12581123714</v>
      </c>
      <c r="AK198" s="1">
        <f t="shared" si="247"/>
        <v>62174.112912545032</v>
      </c>
      <c r="AL198" s="14">
        <f t="shared" si="282"/>
        <v>71.297249913504402</v>
      </c>
      <c r="AM198" s="14">
        <f t="shared" si="283"/>
        <v>16.350087157413871</v>
      </c>
      <c r="AN198" s="14">
        <f t="shared" si="284"/>
        <v>5.2740688813427079</v>
      </c>
      <c r="AO198" s="11">
        <f t="shared" si="285"/>
        <v>4.9489139496220426E-3</v>
      </c>
      <c r="AP198" s="11">
        <f t="shared" si="286"/>
        <v>6.2343263176265666E-3</v>
      </c>
      <c r="AQ198" s="11">
        <f t="shared" si="287"/>
        <v>5.6553205817588869E-3</v>
      </c>
      <c r="AR198" s="1">
        <f t="shared" si="293"/>
        <v>198198.6389446489</v>
      </c>
      <c r="AS198" s="1">
        <f t="shared" si="288"/>
        <v>88555.71469009688</v>
      </c>
      <c r="AT198" s="1">
        <f t="shared" si="289"/>
        <v>32717.085900928691</v>
      </c>
      <c r="AU198" s="1">
        <f t="shared" si="248"/>
        <v>39639.727788929784</v>
      </c>
      <c r="AV198" s="1">
        <f t="shared" si="249"/>
        <v>17711.142938019377</v>
      </c>
      <c r="AW198" s="1">
        <f t="shared" si="250"/>
        <v>6543.4171801857383</v>
      </c>
      <c r="AX198" s="1">
        <f t="shared" si="232"/>
        <v>136061.970428014</v>
      </c>
      <c r="AY198" s="1">
        <f t="shared" ref="AY198:AY261" si="296">(AS198-AV198)/C198*1000</f>
        <v>23902.825976576187</v>
      </c>
      <c r="AZ198" s="1">
        <f t="shared" ref="AZ198:AZ261" si="297">(AT198-AW198)/D198*1000</f>
        <v>5990.746309571894</v>
      </c>
      <c r="BA198" s="1">
        <f t="shared" si="233"/>
        <v>13775.367154481908</v>
      </c>
      <c r="BB198" s="1">
        <f t="shared" si="234"/>
        <v>29880.87691854392</v>
      </c>
      <c r="BC198" s="1">
        <f t="shared" si="235"/>
        <v>38001.578927657189</v>
      </c>
      <c r="BD198" s="1">
        <f t="shared" si="236"/>
        <v>102.10895342154616</v>
      </c>
      <c r="BE198" s="2">
        <f t="shared" si="242"/>
        <v>0.16431838121402917</v>
      </c>
      <c r="BF198" s="2">
        <f t="shared" si="243"/>
        <v>0.11054004131171606</v>
      </c>
      <c r="BG198" s="2">
        <f t="shared" si="244"/>
        <v>4.6334817249198731E-2</v>
      </c>
      <c r="BH198" s="2">
        <f t="shared" ref="BH198:BH261" si="298">(BE198*Z198+BF198*AA198+BG198*AB198)/(Z198+AA198+AB198)</f>
        <v>7.628252044448619E-2</v>
      </c>
      <c r="BI198" s="2">
        <f t="shared" si="237"/>
        <v>2.7000530404799016E-3</v>
      </c>
      <c r="BJ198" s="2">
        <f t="shared" ref="BJ198:BJ261" si="299">BJ$5*BF198^2</f>
        <v>1.2219100733195894E-3</v>
      </c>
      <c r="BK198" s="2">
        <f t="shared" ref="BK198:BK261" si="300">BK$5*BG198^2</f>
        <v>2.1469152895166443E-4</v>
      </c>
      <c r="BL198" s="2">
        <f t="shared" ref="BL198:BL261" si="301">BI198*AR198</f>
        <v>535.14683770147747</v>
      </c>
      <c r="BM198" s="2">
        <f t="shared" ref="BM198:BM261" si="302">BJ198*AS198</f>
        <v>108.20711982984493</v>
      </c>
      <c r="BN198" s="2">
        <f t="shared" ref="BN198:BN261" si="303">BK198*AT198</f>
        <v>7.0240811949133244</v>
      </c>
      <c r="BO198" s="2">
        <f t="shared" si="238"/>
        <v>984.59933007656764</v>
      </c>
      <c r="BP198" s="2">
        <f t="shared" si="239"/>
        <v>78.18890815511125</v>
      </c>
      <c r="BQ198" s="2">
        <f t="shared" si="240"/>
        <v>6.3046354236037763</v>
      </c>
      <c r="BR198" s="11">
        <f t="shared" si="241"/>
        <v>3.1865237949114639E-2</v>
      </c>
      <c r="BS198" s="17">
        <f t="shared" si="294"/>
        <v>3.6742073711049121E-3</v>
      </c>
      <c r="BT198" s="17">
        <f t="shared" si="295"/>
        <v>1.2504491262360997E-3</v>
      </c>
      <c r="BU198" s="12">
        <f>(BU$3*temperature!$I308+BU$4*temperature!$I308^2+BU$5*temperature!I308^6)*(K198/K$56)^$BW$1</f>
        <v>-25.572031915284086</v>
      </c>
      <c r="BV198" s="12">
        <f>(BV$3*temperature!$I308+BV$4*temperature!$I308^2+BV$5*temperature!J308^6)*(L198/L$56)^$BW$1</f>
        <v>-18.614153824463379</v>
      </c>
      <c r="BW198" s="12">
        <f>(BW$3*temperature!$I308+BW$4*temperature!$I308^2+BW$5*temperature!K308^6)*(M198/M$56)^$BW$1</f>
        <v>-16.68059103431672</v>
      </c>
      <c r="BX198" s="12">
        <f>(BX$3*temperature!$M308+BX$4*temperature!$M308^2+BX$5*temperature!$M308^6)*(K198/K$56)^$BW$1</f>
        <v>-25.572047625957683</v>
      </c>
      <c r="BY198" s="12">
        <f>(BY$3*temperature!$M308+BY$4*temperature!$M308^2+BY$5*temperature!$M308^6)*(L198/L$56)^$BW$1</f>
        <v>-18.614164291442396</v>
      </c>
      <c r="BZ198" s="12">
        <f>(BZ$3*temperature!$M308+BZ$4*temperature!$M308^2+BZ$5*temperature!$M308^6)*(M198/M$56)^$BW$1</f>
        <v>-16.680599629310016</v>
      </c>
      <c r="CA198" s="18">
        <f t="shared" ref="CA198:CA261" si="304">BX198-BU198</f>
        <v>-1.5710673597624236E-5</v>
      </c>
      <c r="CB198" s="18">
        <f t="shared" ref="CB198:CB261" si="305">BY198-BV198</f>
        <v>-1.0466979016854339E-5</v>
      </c>
      <c r="CC198" s="18">
        <f t="shared" ref="CC198:CC261" si="306">BZ198-BW198</f>
        <v>-8.5949932966400411E-6</v>
      </c>
      <c r="CD198" s="18">
        <f t="shared" ref="CD198:CD261" si="307">SUMPRODUCT(CA198:CC198,AR198:AT198)/100</f>
        <v>-4.3219480654406166E-2</v>
      </c>
      <c r="CE198" s="18">
        <f t="shared" ref="CE198:CE261" si="308">CD198*BS198</f>
        <v>-1.5879733439574527E-4</v>
      </c>
      <c r="CF198" s="18">
        <f t="shared" ref="CF198:CF261" si="309">CD198*BT198</f>
        <v>-5.4043761820680206E-5</v>
      </c>
    </row>
    <row r="199" spans="1:84" x14ac:dyDescent="0.3">
      <c r="A199" s="2">
        <f t="shared" si="251"/>
        <v>2153</v>
      </c>
      <c r="B199" s="5">
        <f t="shared" si="252"/>
        <v>1165.3464635579323</v>
      </c>
      <c r="C199" s="5">
        <f t="shared" si="253"/>
        <v>2963.8732189368743</v>
      </c>
      <c r="D199" s="5">
        <f t="shared" si="254"/>
        <v>4369.0634622672915</v>
      </c>
      <c r="E199" s="15">
        <f t="shared" si="255"/>
        <v>2.6798070688837497E-6</v>
      </c>
      <c r="F199" s="15">
        <f t="shared" si="256"/>
        <v>5.2793996214520573E-6</v>
      </c>
      <c r="G199" s="15">
        <f t="shared" si="257"/>
        <v>1.0777706527660796E-5</v>
      </c>
      <c r="H199" s="5">
        <f t="shared" si="258"/>
        <v>198228.65694455244</v>
      </c>
      <c r="I199" s="5">
        <f t="shared" si="259"/>
        <v>88949.252368254311</v>
      </c>
      <c r="J199" s="5">
        <f t="shared" si="260"/>
        <v>32861.822168055623</v>
      </c>
      <c r="K199" s="5">
        <f t="shared" si="261"/>
        <v>170102.7661244522</v>
      </c>
      <c r="L199" s="5">
        <f t="shared" si="262"/>
        <v>30011.152906250132</v>
      </c>
      <c r="M199" s="5">
        <f t="shared" si="263"/>
        <v>7521.4797065461335</v>
      </c>
      <c r="N199" s="15">
        <f t="shared" si="264"/>
        <v>1.4877391150580621E-4</v>
      </c>
      <c r="O199" s="15">
        <f t="shared" si="265"/>
        <v>4.438652924465547E-3</v>
      </c>
      <c r="P199" s="15">
        <f t="shared" si="266"/>
        <v>4.4130487753708536E-3</v>
      </c>
      <c r="Q199" s="5">
        <f t="shared" si="267"/>
        <v>5957.8795629278466</v>
      </c>
      <c r="R199" s="5">
        <f t="shared" si="268"/>
        <v>9241.4139004667013</v>
      </c>
      <c r="S199" s="5">
        <f t="shared" si="269"/>
        <v>5325.4596424221227</v>
      </c>
      <c r="T199" s="5">
        <f t="shared" si="270"/>
        <v>30.055591632214689</v>
      </c>
      <c r="U199" s="5">
        <f t="shared" si="271"/>
        <v>103.89535217459489</v>
      </c>
      <c r="V199" s="5">
        <f t="shared" si="272"/>
        <v>162.05612747788845</v>
      </c>
      <c r="W199" s="15">
        <f t="shared" si="273"/>
        <v>-1.0734613539272964E-2</v>
      </c>
      <c r="X199" s="15">
        <f t="shared" si="274"/>
        <v>-1.217998157191269E-2</v>
      </c>
      <c r="Y199" s="15">
        <f t="shared" si="275"/>
        <v>-9.7425357312937999E-3</v>
      </c>
      <c r="Z199" s="5">
        <f t="shared" si="290"/>
        <v>6519.5807294103988</v>
      </c>
      <c r="AA199" s="5">
        <f t="shared" si="291"/>
        <v>24853.741431918857</v>
      </c>
      <c r="AB199" s="5">
        <f t="shared" si="292"/>
        <v>48304.015151286927</v>
      </c>
      <c r="AC199" s="16">
        <f t="shared" si="276"/>
        <v>1.295584317105261</v>
      </c>
      <c r="AD199" s="16">
        <f t="shared" si="277"/>
        <v>3.0000637604338656</v>
      </c>
      <c r="AE199" s="16">
        <f t="shared" si="278"/>
        <v>9.4600919631240998</v>
      </c>
      <c r="AF199" s="15">
        <f t="shared" si="279"/>
        <v>-4.0504037456468023E-3</v>
      </c>
      <c r="AG199" s="15">
        <f t="shared" si="280"/>
        <v>2.9673830763510267E-4</v>
      </c>
      <c r="AH199" s="15">
        <f t="shared" si="281"/>
        <v>9.7937136394747881E-3</v>
      </c>
      <c r="AI199" s="1">
        <f t="shared" si="245"/>
        <v>391963.93437940703</v>
      </c>
      <c r="AJ199" s="1">
        <f t="shared" si="246"/>
        <v>168977.85616813283</v>
      </c>
      <c r="AK199" s="1">
        <f t="shared" si="247"/>
        <v>62500.118801476267</v>
      </c>
      <c r="AL199" s="14">
        <f t="shared" si="282"/>
        <v>71.646565428624356</v>
      </c>
      <c r="AM199" s="14">
        <f t="shared" si="283"/>
        <v>16.450999618288215</v>
      </c>
      <c r="AN199" s="14">
        <f t="shared" si="284"/>
        <v>5.3035971661340362</v>
      </c>
      <c r="AO199" s="11">
        <f t="shared" si="285"/>
        <v>4.8994248101258218E-3</v>
      </c>
      <c r="AP199" s="11">
        <f t="shared" si="286"/>
        <v>6.1719830544503008E-3</v>
      </c>
      <c r="AQ199" s="11">
        <f t="shared" si="287"/>
        <v>5.5987673759412982E-3</v>
      </c>
      <c r="AR199" s="1">
        <f t="shared" si="293"/>
        <v>198228.65694455244</v>
      </c>
      <c r="AS199" s="1">
        <f t="shared" si="288"/>
        <v>88949.252368254311</v>
      </c>
      <c r="AT199" s="1">
        <f t="shared" si="289"/>
        <v>32861.822168055623</v>
      </c>
      <c r="AU199" s="1">
        <f t="shared" si="248"/>
        <v>39645.731388910492</v>
      </c>
      <c r="AV199" s="1">
        <f t="shared" si="249"/>
        <v>17789.850473650862</v>
      </c>
      <c r="AW199" s="1">
        <f t="shared" si="250"/>
        <v>6572.3644336111247</v>
      </c>
      <c r="AX199" s="1">
        <f t="shared" ref="AX199:AX262" si="310">(AR199-AU199)/B199*1000</f>
        <v>136082.21289956177</v>
      </c>
      <c r="AY199" s="1">
        <f t="shared" si="296"/>
        <v>24008.922325000109</v>
      </c>
      <c r="AZ199" s="1">
        <f t="shared" si="297"/>
        <v>6017.1837652369068</v>
      </c>
      <c r="BA199" s="1">
        <f t="shared" ref="BA199:BA262" si="311">LN(AX199)*B199</f>
        <v>13775.577430064408</v>
      </c>
      <c r="BB199" s="1">
        <f t="shared" ref="BB199:BB262" si="312">LN(AY199)*C199</f>
        <v>29894.161165692996</v>
      </c>
      <c r="BC199" s="1">
        <f t="shared" ref="BC199:BC262" si="313">LN(AZ199)*D199</f>
        <v>38021.226968682073</v>
      </c>
      <c r="BD199" s="1">
        <f t="shared" ref="BD199:BD262" si="314">SUM(BA199:BC199)*BT199</f>
        <v>97.286091915653955</v>
      </c>
      <c r="BE199" s="2">
        <f t="shared" si="242"/>
        <v>0.16431838121402917</v>
      </c>
      <c r="BF199" s="2">
        <f t="shared" si="243"/>
        <v>0.11054004131171606</v>
      </c>
      <c r="BG199" s="2">
        <f t="shared" si="244"/>
        <v>4.6334817249198731E-2</v>
      </c>
      <c r="BH199" s="2">
        <f t="shared" si="298"/>
        <v>7.6016323775471933E-2</v>
      </c>
      <c r="BI199" s="2">
        <f t="shared" ref="BI199:BI262" si="315">BI$5*BE199^2</f>
        <v>2.7000530404799016E-3</v>
      </c>
      <c r="BJ199" s="2">
        <f t="shared" si="299"/>
        <v>1.2219100733195894E-3</v>
      </c>
      <c r="BK199" s="2">
        <f t="shared" si="300"/>
        <v>2.1469152895166443E-4</v>
      </c>
      <c r="BL199" s="2">
        <f t="shared" si="301"/>
        <v>535.2278878933862</v>
      </c>
      <c r="BM199" s="2">
        <f t="shared" si="302"/>
        <v>108.68798748301629</v>
      </c>
      <c r="BN199" s="2">
        <f t="shared" si="303"/>
        <v>7.0551548453975617</v>
      </c>
      <c r="BO199" s="2">
        <f t="shared" ref="BO199:BO262" si="316">2*BI$5*BE199*AR199/Z199*1000</f>
        <v>999.22413330728682</v>
      </c>
      <c r="BP199" s="2">
        <f t="shared" ref="BP199:BP262" si="317">2*BJ$5*BF199*AS199/AA199*1000</f>
        <v>79.122526146551024</v>
      </c>
      <c r="BQ199" s="2">
        <f t="shared" ref="BQ199:BQ262" si="318">2*BK$5*BG199*AT199/AB199*1000</f>
        <v>6.304430469656138</v>
      </c>
      <c r="BR199" s="11">
        <f t="shared" ref="BR199:BR262" si="319">SUM(H199:J199)*SUM(B198:D198)/SUM(H198:J198)/SUM(B199:D199)-1+BR$5</f>
        <v>3.1771087166418938E-2</v>
      </c>
      <c r="BS199" s="17">
        <f t="shared" si="294"/>
        <v>3.5607434342953431E-3</v>
      </c>
      <c r="BT199" s="17">
        <f t="shared" si="295"/>
        <v>1.1909039297486664E-3</v>
      </c>
      <c r="BU199" s="12">
        <f>(BU$3*temperature!$I309+BU$4*temperature!$I309^2+BU$5*temperature!I309^6)*(K199/K$56)^$BW$1</f>
        <v>-25.943734617751677</v>
      </c>
      <c r="BV199" s="12">
        <f>(BV$3*temperature!$I309+BV$4*temperature!$I309^2+BV$5*temperature!J309^6)*(L199/L$56)^$BW$1</f>
        <v>-18.841523482220623</v>
      </c>
      <c r="BW199" s="12">
        <f>(BW$3*temperature!$I309+BW$4*temperature!$I309^2+BW$5*temperature!K309^6)*(M199/M$56)^$BW$1</f>
        <v>-16.865823341204734</v>
      </c>
      <c r="BX199" s="12">
        <f>(BX$3*temperature!$M309+BX$4*temperature!$M309^2+BX$5*temperature!$M309^6)*(K199/K$56)^$BW$1</f>
        <v>-25.943750323953218</v>
      </c>
      <c r="BY199" s="12">
        <f>(BY$3*temperature!$M309+BY$4*temperature!$M309^2+BY$5*temperature!$M309^6)*(L199/L$56)^$BW$1</f>
        <v>-18.841533931589829</v>
      </c>
      <c r="BZ199" s="12">
        <f>(BZ$3*temperature!$M309+BZ$4*temperature!$M309^2+BZ$5*temperature!$M309^6)*(M199/M$56)^$BW$1</f>
        <v>-16.865831918748881</v>
      </c>
      <c r="CA199" s="18">
        <f t="shared" si="304"/>
        <v>-1.5706201541121345E-5</v>
      </c>
      <c r="CB199" s="18">
        <f t="shared" si="305"/>
        <v>-1.0449369206355641E-5</v>
      </c>
      <c r="CC199" s="18">
        <f t="shared" si="306"/>
        <v>-8.5775441469593261E-6</v>
      </c>
      <c r="CD199" s="18">
        <f t="shared" si="307"/>
        <v>-4.32475654621816E-2</v>
      </c>
      <c r="CE199" s="18">
        <f t="shared" si="308"/>
        <v>-1.5399348476872118E-4</v>
      </c>
      <c r="CF199" s="18">
        <f t="shared" si="309"/>
        <v>-5.1503695660974767E-5</v>
      </c>
    </row>
    <row r="200" spans="1:84" x14ac:dyDescent="0.3">
      <c r="A200" s="2">
        <f t="shared" si="251"/>
        <v>2154</v>
      </c>
      <c r="B200" s="5">
        <f t="shared" si="252"/>
        <v>1165.3494303164384</v>
      </c>
      <c r="C200" s="5">
        <f t="shared" si="253"/>
        <v>2963.8880840344673</v>
      </c>
      <c r="D200" s="5">
        <f t="shared" si="254"/>
        <v>4369.1081963268989</v>
      </c>
      <c r="E200" s="15">
        <f t="shared" si="255"/>
        <v>2.5458167154395623E-6</v>
      </c>
      <c r="F200" s="15">
        <f t="shared" si="256"/>
        <v>5.0154296403794541E-6</v>
      </c>
      <c r="G200" s="15">
        <f t="shared" si="257"/>
        <v>1.0238821201277756E-5</v>
      </c>
      <c r="H200" s="5">
        <f t="shared" si="258"/>
        <v>198237.5718433648</v>
      </c>
      <c r="I200" s="5">
        <f t="shared" si="259"/>
        <v>89336.747082134025</v>
      </c>
      <c r="J200" s="5">
        <f t="shared" si="260"/>
        <v>33004.697389428926</v>
      </c>
      <c r="K200" s="5">
        <f t="shared" si="261"/>
        <v>170109.98305421189</v>
      </c>
      <c r="L200" s="5">
        <f t="shared" si="262"/>
        <v>30141.741033800492</v>
      </c>
      <c r="M200" s="5">
        <f t="shared" si="263"/>
        <v>7554.1039283888449</v>
      </c>
      <c r="N200" s="15">
        <f t="shared" si="264"/>
        <v>4.2426880668244848E-5</v>
      </c>
      <c r="O200" s="15">
        <f t="shared" si="265"/>
        <v>4.3513199229066046E-3</v>
      </c>
      <c r="P200" s="15">
        <f t="shared" si="266"/>
        <v>4.3374738901864607E-3</v>
      </c>
      <c r="Q200" s="5">
        <f t="shared" si="267"/>
        <v>5894.1890946046178</v>
      </c>
      <c r="R200" s="5">
        <f t="shared" si="268"/>
        <v>9168.6221965676905</v>
      </c>
      <c r="S200" s="5">
        <f t="shared" si="269"/>
        <v>5296.5043898851782</v>
      </c>
      <c r="T200" s="5">
        <f t="shared" si="270"/>
        <v>29.732956471348658</v>
      </c>
      <c r="U200" s="5">
        <f t="shared" si="271"/>
        <v>102.62990869970095</v>
      </c>
      <c r="V200" s="5">
        <f t="shared" si="272"/>
        <v>160.47728986546002</v>
      </c>
      <c r="W200" s="15">
        <f t="shared" si="273"/>
        <v>-1.0734613539272964E-2</v>
      </c>
      <c r="X200" s="15">
        <f t="shared" si="274"/>
        <v>-1.217998157191269E-2</v>
      </c>
      <c r="Y200" s="15">
        <f t="shared" si="275"/>
        <v>-9.7425357312937999E-3</v>
      </c>
      <c r="Z200" s="5">
        <f t="shared" si="290"/>
        <v>6424.4449451633072</v>
      </c>
      <c r="AA200" s="5">
        <f t="shared" si="291"/>
        <v>24667.444585063822</v>
      </c>
      <c r="AB200" s="5">
        <f t="shared" si="292"/>
        <v>48515.559718583761</v>
      </c>
      <c r="AC200" s="16">
        <f t="shared" si="276"/>
        <v>1.2903366775344567</v>
      </c>
      <c r="AD200" s="16">
        <f t="shared" si="277"/>
        <v>3.0009539942769341</v>
      </c>
      <c r="AE200" s="16">
        <f t="shared" si="278"/>
        <v>9.5527413948140349</v>
      </c>
      <c r="AF200" s="15">
        <f t="shared" si="279"/>
        <v>-4.0504037456468023E-3</v>
      </c>
      <c r="AG200" s="15">
        <f t="shared" si="280"/>
        <v>2.9673830763510267E-4</v>
      </c>
      <c r="AH200" s="15">
        <f t="shared" si="281"/>
        <v>9.7937136394747881E-3</v>
      </c>
      <c r="AI200" s="1">
        <f t="shared" si="245"/>
        <v>392413.27233037684</v>
      </c>
      <c r="AJ200" s="1">
        <f t="shared" si="246"/>
        <v>169869.92102497042</v>
      </c>
      <c r="AK200" s="1">
        <f t="shared" si="247"/>
        <v>62822.471354939764</v>
      </c>
      <c r="AL200" s="14">
        <f t="shared" si="282"/>
        <v>71.994082119243444</v>
      </c>
      <c r="AM200" s="14">
        <f t="shared" si="283"/>
        <v>16.55151955625233</v>
      </c>
      <c r="AN200" s="14">
        <f t="shared" si="284"/>
        <v>5.3329938368550334</v>
      </c>
      <c r="AO200" s="11">
        <f t="shared" si="285"/>
        <v>4.8504305620245634E-3</v>
      </c>
      <c r="AP200" s="11">
        <f t="shared" si="286"/>
        <v>6.1102632239057979E-3</v>
      </c>
      <c r="AQ200" s="11">
        <f t="shared" si="287"/>
        <v>5.542779702181885E-3</v>
      </c>
      <c r="AR200" s="1">
        <f t="shared" si="293"/>
        <v>198237.5718433648</v>
      </c>
      <c r="AS200" s="1">
        <f t="shared" si="288"/>
        <v>89336.747082134025</v>
      </c>
      <c r="AT200" s="1">
        <f t="shared" si="289"/>
        <v>33004.697389428926</v>
      </c>
      <c r="AU200" s="1">
        <f t="shared" si="248"/>
        <v>39647.514368672964</v>
      </c>
      <c r="AV200" s="1">
        <f t="shared" si="249"/>
        <v>17867.349416426805</v>
      </c>
      <c r="AW200" s="1">
        <f t="shared" si="250"/>
        <v>6600.9394778857859</v>
      </c>
      <c r="AX200" s="1">
        <f t="shared" si="310"/>
        <v>136087.98644336947</v>
      </c>
      <c r="AY200" s="1">
        <f t="shared" si="296"/>
        <v>24113.392827040392</v>
      </c>
      <c r="AZ200" s="1">
        <f t="shared" si="297"/>
        <v>6043.2831427110759</v>
      </c>
      <c r="BA200" s="1">
        <f t="shared" si="311"/>
        <v>13775.661941252101</v>
      </c>
      <c r="BB200" s="1">
        <f t="shared" si="312"/>
        <v>29907.179945049324</v>
      </c>
      <c r="BC200" s="1">
        <f t="shared" si="313"/>
        <v>38040.526172910693</v>
      </c>
      <c r="BD200" s="1">
        <f t="shared" si="314"/>
        <v>92.690171594297468</v>
      </c>
      <c r="BE200" s="2">
        <f t="shared" si="242"/>
        <v>0.16431838121402917</v>
      </c>
      <c r="BF200" s="2">
        <f t="shared" si="243"/>
        <v>0.11054004131171606</v>
      </c>
      <c r="BG200" s="2">
        <f t="shared" si="244"/>
        <v>4.6334817249198731E-2</v>
      </c>
      <c r="BH200" s="2">
        <f t="shared" si="298"/>
        <v>7.5751131172797262E-2</v>
      </c>
      <c r="BI200" s="2">
        <f t="shared" si="315"/>
        <v>2.7000530404799016E-3</v>
      </c>
      <c r="BJ200" s="2">
        <f t="shared" si="299"/>
        <v>1.2219100733195894E-3</v>
      </c>
      <c r="BK200" s="2">
        <f t="shared" si="300"/>
        <v>2.1469152895166443E-4</v>
      </c>
      <c r="BL200" s="2">
        <f t="shared" si="301"/>
        <v>535.25195859303005</v>
      </c>
      <c r="BM200" s="2">
        <f t="shared" si="302"/>
        <v>109.161471177264</v>
      </c>
      <c r="BN200" s="2">
        <f t="shared" si="303"/>
        <v>7.0858289451235041</v>
      </c>
      <c r="BO200" s="2">
        <f t="shared" si="316"/>
        <v>1014.0666525790731</v>
      </c>
      <c r="BP200" s="2">
        <f t="shared" si="317"/>
        <v>80.067375273180332</v>
      </c>
      <c r="BQ200" s="2">
        <f t="shared" si="318"/>
        <v>6.3042315940488427</v>
      </c>
      <c r="BR200" s="11">
        <f t="shared" si="319"/>
        <v>3.1677681354038228E-2</v>
      </c>
      <c r="BS200" s="17">
        <f t="shared" si="294"/>
        <v>3.451098289712992E-3</v>
      </c>
      <c r="BT200" s="17">
        <f t="shared" si="295"/>
        <v>1.1341942188082537E-3</v>
      </c>
      <c r="BU200" s="12">
        <f>(BU$3*temperature!$I310+BU$4*temperature!$I310^2+BU$5*temperature!I310^6)*(K200/K$56)^$BW$1</f>
        <v>-26.316174073404532</v>
      </c>
      <c r="BV200" s="12">
        <f>(BV$3*temperature!$I310+BV$4*temperature!$I310^2+BV$5*temperature!J310^6)*(L200/L$56)^$BW$1</f>
        <v>-19.068744000815052</v>
      </c>
      <c r="BW200" s="12">
        <f>(BW$3*temperature!$I310+BW$4*temperature!$I310^2+BW$5*temperature!K310^6)*(M200/M$56)^$BW$1</f>
        <v>-17.050846248801648</v>
      </c>
      <c r="BX200" s="12">
        <f>(BX$3*temperature!$M310+BX$4*temperature!$M310^2+BX$5*temperature!$M310^6)*(K200/K$56)^$BW$1</f>
        <v>-26.316189774886897</v>
      </c>
      <c r="BY200" s="12">
        <f>(BY$3*temperature!$M310+BY$4*temperature!$M310^2+BY$5*temperature!$M310^6)*(L200/L$56)^$BW$1</f>
        <v>-19.068754432453659</v>
      </c>
      <c r="BZ200" s="12">
        <f>(BZ$3*temperature!$M310+BZ$4*temperature!$M310^2+BZ$5*temperature!$M310^6)*(M200/M$56)^$BW$1</f>
        <v>-17.050854808839183</v>
      </c>
      <c r="CA200" s="18">
        <f t="shared" si="304"/>
        <v>-1.5701482364960384E-5</v>
      </c>
      <c r="CB200" s="18">
        <f t="shared" si="305"/>
        <v>-1.0431638607144578E-5</v>
      </c>
      <c r="CC200" s="18">
        <f t="shared" si="306"/>
        <v>-8.5600375356875702E-6</v>
      </c>
      <c r="CD200" s="18">
        <f t="shared" si="307"/>
        <v>-4.3270738467773802E-2</v>
      </c>
      <c r="CE200" s="18">
        <f t="shared" si="308"/>
        <v>-1.4933157152075235E-4</v>
      </c>
      <c r="CF200" s="18">
        <f t="shared" si="309"/>
        <v>-4.9077421413712958E-5</v>
      </c>
    </row>
    <row r="201" spans="1:84" x14ac:dyDescent="0.3">
      <c r="A201" s="2">
        <f t="shared" si="251"/>
        <v>2155</v>
      </c>
      <c r="B201" s="5">
        <f t="shared" si="252"/>
        <v>1165.3522487441944</v>
      </c>
      <c r="C201" s="5">
        <f t="shared" si="253"/>
        <v>2963.9022059480076</v>
      </c>
      <c r="D201" s="5">
        <f t="shared" si="254"/>
        <v>4369.1506941186481</v>
      </c>
      <c r="E201" s="15">
        <f t="shared" si="255"/>
        <v>2.4185258796675841E-6</v>
      </c>
      <c r="F201" s="15">
        <f t="shared" si="256"/>
        <v>4.7646581583604815E-6</v>
      </c>
      <c r="G201" s="15">
        <f t="shared" si="257"/>
        <v>9.7268801412138672E-6</v>
      </c>
      <c r="H201" s="5">
        <f t="shared" si="258"/>
        <v>198225.47078008583</v>
      </c>
      <c r="I201" s="5">
        <f t="shared" si="259"/>
        <v>89718.19680036878</v>
      </c>
      <c r="J201" s="5">
        <f t="shared" si="260"/>
        <v>33145.713259943244</v>
      </c>
      <c r="K201" s="5">
        <f t="shared" si="261"/>
        <v>170099.18760074247</v>
      </c>
      <c r="L201" s="5">
        <f t="shared" si="262"/>
        <v>30270.295902584381</v>
      </c>
      <c r="M201" s="5">
        <f t="shared" si="263"/>
        <v>7586.3058018486245</v>
      </c>
      <c r="N201" s="15">
        <f t="shared" si="264"/>
        <v>-6.3461610398052315E-5</v>
      </c>
      <c r="O201" s="15">
        <f t="shared" si="265"/>
        <v>4.2650113886828489E-3</v>
      </c>
      <c r="P201" s="15">
        <f t="shared" si="266"/>
        <v>4.2628316693873458E-3</v>
      </c>
      <c r="Q201" s="5">
        <f t="shared" si="267"/>
        <v>5830.5613144770241</v>
      </c>
      <c r="R201" s="5">
        <f t="shared" si="268"/>
        <v>9095.6198731870245</v>
      </c>
      <c r="S201" s="5">
        <f t="shared" si="269"/>
        <v>5267.3123792730657</v>
      </c>
      <c r="T201" s="5">
        <f t="shared" si="270"/>
        <v>29.413784674248706</v>
      </c>
      <c r="U201" s="5">
        <f t="shared" si="271"/>
        <v>101.37987830301151</v>
      </c>
      <c r="V201" s="5">
        <f t="shared" si="272"/>
        <v>158.91383413488458</v>
      </c>
      <c r="W201" s="15">
        <f t="shared" si="273"/>
        <v>-1.0734613539272964E-2</v>
      </c>
      <c r="X201" s="15">
        <f t="shared" si="274"/>
        <v>-1.217998157191269E-2</v>
      </c>
      <c r="Y201" s="15">
        <f t="shared" si="275"/>
        <v>-9.7425357312937999E-3</v>
      </c>
      <c r="Z201" s="5">
        <f t="shared" si="290"/>
        <v>6330.0234134872708</v>
      </c>
      <c r="AA201" s="5">
        <f t="shared" si="291"/>
        <v>24480.409020777683</v>
      </c>
      <c r="AB201" s="5">
        <f t="shared" si="292"/>
        <v>48724.338041024341</v>
      </c>
      <c r="AC201" s="16">
        <f t="shared" si="276"/>
        <v>1.2851102930226257</v>
      </c>
      <c r="AD201" s="16">
        <f t="shared" si="277"/>
        <v>3.0018444922864864</v>
      </c>
      <c r="AE201" s="16">
        <f t="shared" si="278"/>
        <v>9.646298208506801</v>
      </c>
      <c r="AF201" s="15">
        <f t="shared" si="279"/>
        <v>-4.0504037456468023E-3</v>
      </c>
      <c r="AG201" s="15">
        <f t="shared" si="280"/>
        <v>2.9673830763510267E-4</v>
      </c>
      <c r="AH201" s="15">
        <f t="shared" si="281"/>
        <v>9.7937136394747881E-3</v>
      </c>
      <c r="AI201" s="1">
        <f t="shared" si="245"/>
        <v>392819.45946601214</v>
      </c>
      <c r="AJ201" s="1">
        <f t="shared" si="246"/>
        <v>170750.27833890019</v>
      </c>
      <c r="AK201" s="1">
        <f t="shared" si="247"/>
        <v>63141.163697331576</v>
      </c>
      <c r="AL201" s="14">
        <f t="shared" si="282"/>
        <v>72.339792392477563</v>
      </c>
      <c r="AM201" s="14">
        <f t="shared" si="283"/>
        <v>16.651642356084214</v>
      </c>
      <c r="AN201" s="14">
        <f t="shared" si="284"/>
        <v>5.3622578507459071</v>
      </c>
      <c r="AO201" s="11">
        <f t="shared" si="285"/>
        <v>4.8019262564043177E-3</v>
      </c>
      <c r="AP201" s="11">
        <f t="shared" si="286"/>
        <v>6.0491605916667395E-3</v>
      </c>
      <c r="AQ201" s="11">
        <f t="shared" si="287"/>
        <v>5.4873519051600664E-3</v>
      </c>
      <c r="AR201" s="1">
        <f t="shared" si="293"/>
        <v>198225.47078008583</v>
      </c>
      <c r="AS201" s="1">
        <f t="shared" si="288"/>
        <v>89718.19680036878</v>
      </c>
      <c r="AT201" s="1">
        <f t="shared" si="289"/>
        <v>33145.713259943244</v>
      </c>
      <c r="AU201" s="1">
        <f t="shared" si="248"/>
        <v>39645.09415601717</v>
      </c>
      <c r="AV201" s="1">
        <f t="shared" si="249"/>
        <v>17943.639360073757</v>
      </c>
      <c r="AW201" s="1">
        <f t="shared" si="250"/>
        <v>6629.142651988649</v>
      </c>
      <c r="AX201" s="1">
        <f t="shared" si="310"/>
        <v>136079.35008059395</v>
      </c>
      <c r="AY201" s="1">
        <f t="shared" si="296"/>
        <v>24216.236722067508</v>
      </c>
      <c r="AZ201" s="1">
        <f t="shared" si="297"/>
        <v>6069.0446414789003</v>
      </c>
      <c r="BA201" s="1">
        <f t="shared" si="311"/>
        <v>13775.621300569874</v>
      </c>
      <c r="BB201" s="1">
        <f t="shared" si="312"/>
        <v>29919.936638437666</v>
      </c>
      <c r="BC201" s="1">
        <f t="shared" si="313"/>
        <v>38059.48155743118</v>
      </c>
      <c r="BD201" s="1">
        <f t="shared" si="314"/>
        <v>88.310564909810708</v>
      </c>
      <c r="BE201" s="2">
        <f t="shared" si="242"/>
        <v>0.16431838121402917</v>
      </c>
      <c r="BF201" s="2">
        <f t="shared" si="243"/>
        <v>0.11054004131171606</v>
      </c>
      <c r="BG201" s="2">
        <f t="shared" si="244"/>
        <v>4.6334817249198731E-2</v>
      </c>
      <c r="BH201" s="2">
        <f t="shared" si="298"/>
        <v>7.548695856763657E-2</v>
      </c>
      <c r="BI201" s="2">
        <f t="shared" si="315"/>
        <v>2.7000530404799016E-3</v>
      </c>
      <c r="BJ201" s="2">
        <f t="shared" si="299"/>
        <v>1.2219100733195894E-3</v>
      </c>
      <c r="BK201" s="2">
        <f t="shared" si="300"/>
        <v>2.1469152895166443E-4</v>
      </c>
      <c r="BL201" s="2">
        <f t="shared" si="301"/>
        <v>535.21928508033068</v>
      </c>
      <c r="BM201" s="2">
        <f t="shared" si="302"/>
        <v>109.62756843043996</v>
      </c>
      <c r="BN201" s="2">
        <f t="shared" si="303"/>
        <v>7.116103857970673</v>
      </c>
      <c r="BO201" s="2">
        <f t="shared" si="316"/>
        <v>1029.1301104691574</v>
      </c>
      <c r="BP201" s="2">
        <f t="shared" si="317"/>
        <v>81.023590515240372</v>
      </c>
      <c r="BQ201" s="2">
        <f t="shared" si="318"/>
        <v>6.3040387134688958</v>
      </c>
      <c r="BR201" s="11">
        <f t="shared" si="319"/>
        <v>3.1585003352126523E-2</v>
      </c>
      <c r="BS201" s="17">
        <f t="shared" si="294"/>
        <v>3.3451322560196853E-3</v>
      </c>
      <c r="BT201" s="17">
        <f t="shared" si="295"/>
        <v>1.080184970293575E-3</v>
      </c>
      <c r="BU201" s="12">
        <f>(BU$3*temperature!$I311+BU$4*temperature!$I311^2+BU$5*temperature!I311^6)*(K201/K$56)^$BW$1</f>
        <v>-26.68933358458678</v>
      </c>
      <c r="BV201" s="12">
        <f>(BV$3*temperature!$I311+BV$4*temperature!$I311^2+BV$5*temperature!J311^6)*(L201/L$56)^$BW$1</f>
        <v>-19.295799003288806</v>
      </c>
      <c r="BW201" s="12">
        <f>(BW$3*temperature!$I311+BW$4*temperature!$I311^2+BW$5*temperature!K311^6)*(M201/M$56)^$BW$1</f>
        <v>-17.235646210194428</v>
      </c>
      <c r="BX201" s="12">
        <f>(BX$3*temperature!$M311+BX$4*temperature!$M311^2+BX$5*temperature!$M311^6)*(K201/K$56)^$BW$1</f>
        <v>-26.689349281126319</v>
      </c>
      <c r="BY201" s="12">
        <f>(BY$3*temperature!$M311+BY$4*temperature!$M311^2+BY$5*temperature!$M311^6)*(L201/L$56)^$BW$1</f>
        <v>-19.295809417088996</v>
      </c>
      <c r="BZ201" s="12">
        <f>(BZ$3*temperature!$M311+BZ$4*temperature!$M311^2+BZ$5*temperature!$M311^6)*(M201/M$56)^$BW$1</f>
        <v>-17.235654752677313</v>
      </c>
      <c r="CA201" s="18">
        <f t="shared" si="304"/>
        <v>-1.5696539538367915E-5</v>
      </c>
      <c r="CB201" s="18">
        <f t="shared" si="305"/>
        <v>-1.041380019017879E-5</v>
      </c>
      <c r="CC201" s="18">
        <f t="shared" si="306"/>
        <v>-8.5424828846214496E-6</v>
      </c>
      <c r="CD201" s="18">
        <f t="shared" si="307"/>
        <v>-4.3289080027350248E-2</v>
      </c>
      <c r="CE201" s="18">
        <f t="shared" si="308"/>
        <v>-1.4480769793290683E-4</v>
      </c>
      <c r="CF201" s="18">
        <f t="shared" si="309"/>
        <v>-4.6760213623379517E-5</v>
      </c>
    </row>
    <row r="202" spans="1:84" x14ac:dyDescent="0.3">
      <c r="A202" s="2">
        <f t="shared" si="251"/>
        <v>2156</v>
      </c>
      <c r="B202" s="5">
        <f t="shared" si="252"/>
        <v>1165.3549262570384</v>
      </c>
      <c r="C202" s="5">
        <f t="shared" si="253"/>
        <v>2963.9156218297921</v>
      </c>
      <c r="D202" s="5">
        <f t="shared" si="254"/>
        <v>4369.1910674135124</v>
      </c>
      <c r="E202" s="15">
        <f t="shared" si="255"/>
        <v>2.2975995856842047E-6</v>
      </c>
      <c r="F202" s="15">
        <f t="shared" si="256"/>
        <v>4.5264252504424573E-6</v>
      </c>
      <c r="G202" s="15">
        <f t="shared" si="257"/>
        <v>9.2405361341531739E-6</v>
      </c>
      <c r="H202" s="5">
        <f t="shared" si="258"/>
        <v>198192.44254121787</v>
      </c>
      <c r="I202" s="5">
        <f t="shared" si="259"/>
        <v>90093.601006911224</v>
      </c>
      <c r="J202" s="5">
        <f t="shared" si="260"/>
        <v>33284.871873945136</v>
      </c>
      <c r="K202" s="5">
        <f t="shared" si="261"/>
        <v>170070.45499673224</v>
      </c>
      <c r="L202" s="5">
        <f t="shared" si="262"/>
        <v>30396.817083237802</v>
      </c>
      <c r="M202" s="5">
        <f t="shared" si="263"/>
        <v>7618.085673156249</v>
      </c>
      <c r="N202" s="15">
        <f t="shared" si="264"/>
        <v>-1.6891676212871243E-4</v>
      </c>
      <c r="O202" s="15">
        <f t="shared" si="265"/>
        <v>4.1797140358519336E-3</v>
      </c>
      <c r="P202" s="15">
        <f t="shared" si="266"/>
        <v>4.1891102385933632E-3</v>
      </c>
      <c r="Q202" s="5">
        <f t="shared" si="267"/>
        <v>5767.0114350643144</v>
      </c>
      <c r="R202" s="5">
        <f t="shared" si="268"/>
        <v>9022.4302725103553</v>
      </c>
      <c r="S202" s="5">
        <f t="shared" si="269"/>
        <v>5237.8941804487813</v>
      </c>
      <c r="T202" s="5">
        <f t="shared" si="270"/>
        <v>29.098039063043256</v>
      </c>
      <c r="U202" s="5">
        <f t="shared" si="271"/>
        <v>100.14507325351808</v>
      </c>
      <c r="V202" s="5">
        <f t="shared" si="272"/>
        <v>157.36561042762858</v>
      </c>
      <c r="W202" s="15">
        <f t="shared" si="273"/>
        <v>-1.0734613539272964E-2</v>
      </c>
      <c r="X202" s="15">
        <f t="shared" si="274"/>
        <v>-1.217998157191269E-2</v>
      </c>
      <c r="Y202" s="15">
        <f t="shared" si="275"/>
        <v>-9.7425357312937999E-3</v>
      </c>
      <c r="Z202" s="5">
        <f t="shared" si="290"/>
        <v>6236.3284253574484</v>
      </c>
      <c r="AA202" s="5">
        <f t="shared" si="291"/>
        <v>24292.697757997688</v>
      </c>
      <c r="AB202" s="5">
        <f t="shared" si="292"/>
        <v>48930.352986516184</v>
      </c>
      <c r="AC202" s="16">
        <f t="shared" si="276"/>
        <v>1.2799050774781975</v>
      </c>
      <c r="AD202" s="16">
        <f t="shared" si="277"/>
        <v>3.0027352545409114</v>
      </c>
      <c r="AE202" s="16">
        <f t="shared" si="278"/>
        <v>9.7407712908418951</v>
      </c>
      <c r="AF202" s="15">
        <f t="shared" si="279"/>
        <v>-4.0504037456468023E-3</v>
      </c>
      <c r="AG202" s="15">
        <f t="shared" si="280"/>
        <v>2.9673830763510267E-4</v>
      </c>
      <c r="AH202" s="15">
        <f t="shared" si="281"/>
        <v>9.7937136394747881E-3</v>
      </c>
      <c r="AI202" s="1">
        <f t="shared" si="245"/>
        <v>393182.60767542809</v>
      </c>
      <c r="AJ202" s="1">
        <f t="shared" si="246"/>
        <v>171618.88986508391</v>
      </c>
      <c r="AK202" s="1">
        <f t="shared" si="247"/>
        <v>63456.18997958707</v>
      </c>
      <c r="AL202" s="14">
        <f t="shared" si="282"/>
        <v>72.683689037465115</v>
      </c>
      <c r="AM202" s="14">
        <f t="shared" si="283"/>
        <v>16.751363530223895</v>
      </c>
      <c r="AN202" s="14">
        <f t="shared" si="284"/>
        <v>5.391388200620824</v>
      </c>
      <c r="AO202" s="11">
        <f t="shared" si="285"/>
        <v>4.7539069938402744E-3</v>
      </c>
      <c r="AP202" s="11">
        <f t="shared" si="286"/>
        <v>5.9886689857500718E-3</v>
      </c>
      <c r="AQ202" s="11">
        <f t="shared" si="287"/>
        <v>5.4324783861084656E-3</v>
      </c>
      <c r="AR202" s="1">
        <f t="shared" si="293"/>
        <v>198192.44254121787</v>
      </c>
      <c r="AS202" s="1">
        <f t="shared" si="288"/>
        <v>90093.601006911224</v>
      </c>
      <c r="AT202" s="1">
        <f t="shared" si="289"/>
        <v>33284.871873945136</v>
      </c>
      <c r="AU202" s="1">
        <f t="shared" si="248"/>
        <v>39638.488508243579</v>
      </c>
      <c r="AV202" s="1">
        <f t="shared" si="249"/>
        <v>18018.720201382246</v>
      </c>
      <c r="AW202" s="1">
        <f t="shared" si="250"/>
        <v>6656.9743747890279</v>
      </c>
      <c r="AX202" s="1">
        <f t="shared" si="310"/>
        <v>136056.36399738578</v>
      </c>
      <c r="AY202" s="1">
        <f t="shared" si="296"/>
        <v>24317.453666590245</v>
      </c>
      <c r="AZ202" s="1">
        <f t="shared" si="297"/>
        <v>6094.4685385249986</v>
      </c>
      <c r="BA202" s="1">
        <f t="shared" si="311"/>
        <v>13775.456086823458</v>
      </c>
      <c r="BB202" s="1">
        <f t="shared" si="312"/>
        <v>29932.43457061904</v>
      </c>
      <c r="BC202" s="1">
        <f t="shared" si="313"/>
        <v>38078.098040519188</v>
      </c>
      <c r="BD202" s="1">
        <f t="shared" si="314"/>
        <v>84.137138830607995</v>
      </c>
      <c r="BE202" s="2">
        <f t="shared" si="242"/>
        <v>0.16431838121402917</v>
      </c>
      <c r="BF202" s="2">
        <f t="shared" si="243"/>
        <v>0.11054004131171606</v>
      </c>
      <c r="BG202" s="2">
        <f t="shared" si="244"/>
        <v>4.6334817249198731E-2</v>
      </c>
      <c r="BH202" s="2">
        <f t="shared" si="298"/>
        <v>7.5223821672536745E-2</v>
      </c>
      <c r="BI202" s="2">
        <f t="shared" si="315"/>
        <v>2.7000530404799016E-3</v>
      </c>
      <c r="BJ202" s="2">
        <f t="shared" si="299"/>
        <v>1.2219100733195894E-3</v>
      </c>
      <c r="BK202" s="2">
        <f t="shared" si="300"/>
        <v>2.1469152895166443E-4</v>
      </c>
      <c r="BL202" s="2">
        <f t="shared" si="301"/>
        <v>535.13010708355353</v>
      </c>
      <c r="BM202" s="2">
        <f t="shared" si="302"/>
        <v>110.08627861198073</v>
      </c>
      <c r="BN202" s="2">
        <f t="shared" si="303"/>
        <v>7.1459800335775334</v>
      </c>
      <c r="BO202" s="2">
        <f t="shared" si="316"/>
        <v>1044.4177761648523</v>
      </c>
      <c r="BP202" s="2">
        <f t="shared" si="317"/>
        <v>81.991308470023895</v>
      </c>
      <c r="BQ202" s="2">
        <f t="shared" si="318"/>
        <v>6.3038517456321754</v>
      </c>
      <c r="BR202" s="11">
        <f t="shared" si="319"/>
        <v>3.1493035842945688E-2</v>
      </c>
      <c r="BS202" s="17">
        <f t="shared" si="294"/>
        <v>3.2427112115334237E-3</v>
      </c>
      <c r="BT202" s="17">
        <f t="shared" si="295"/>
        <v>1.0287475907557856E-3</v>
      </c>
      <c r="BU202" s="12">
        <f>(BU$3*temperature!$I312+BU$4*temperature!$I312^2+BU$5*temperature!I312^6)*(K202/K$56)^$BW$1</f>
        <v>-27.063197455005394</v>
      </c>
      <c r="BV202" s="12">
        <f>(BV$3*temperature!$I312+BV$4*temperature!$I312^2+BV$5*temperature!J312^6)*(L202/L$56)^$BW$1</f>
        <v>-19.522672624500203</v>
      </c>
      <c r="BW202" s="12">
        <f>(BW$3*temperature!$I312+BW$4*temperature!$I312^2+BW$5*temperature!K312^6)*(M202/M$56)^$BW$1</f>
        <v>-17.420210094154147</v>
      </c>
      <c r="BX202" s="12">
        <f>(BX$3*temperature!$M312+BX$4*temperature!$M312^2+BX$5*temperature!$M312^6)*(K202/K$56)^$BW$1</f>
        <v>-27.063213146401218</v>
      </c>
      <c r="BY202" s="12">
        <f>(BY$3*temperature!$M312+BY$4*temperature!$M312^2+BY$5*temperature!$M312^6)*(L202/L$56)^$BW$1</f>
        <v>-19.522683020366689</v>
      </c>
      <c r="BZ202" s="12">
        <f>(BZ$3*temperature!$M312+BZ$4*temperature!$M312^2+BZ$5*temperature!$M312^6)*(M202/M$56)^$BW$1</f>
        <v>-17.420218619043357</v>
      </c>
      <c r="CA202" s="18">
        <f t="shared" si="304"/>
        <v>-1.5691395823580478E-5</v>
      </c>
      <c r="CB202" s="18">
        <f t="shared" si="305"/>
        <v>-1.0395866485879424E-5</v>
      </c>
      <c r="CC202" s="18">
        <f t="shared" si="306"/>
        <v>-8.524889210548281E-6</v>
      </c>
      <c r="CD202" s="18">
        <f t="shared" si="307"/>
        <v>-4.3302669575690976E-2</v>
      </c>
      <c r="CE202" s="18">
        <f t="shared" si="308"/>
        <v>-1.404180521224204E-4</v>
      </c>
      <c r="CF202" s="18">
        <f t="shared" si="309"/>
        <v>-4.4547516999285951E-5</v>
      </c>
    </row>
    <row r="203" spans="1:84" x14ac:dyDescent="0.3">
      <c r="A203" s="2">
        <f t="shared" si="251"/>
        <v>2157</v>
      </c>
      <c r="B203" s="5">
        <f t="shared" si="252"/>
        <v>1165.3574699000844</v>
      </c>
      <c r="C203" s="5">
        <f t="shared" si="253"/>
        <v>2963.9283669751776</v>
      </c>
      <c r="D203" s="5">
        <f t="shared" si="254"/>
        <v>4369.2294223980516</v>
      </c>
      <c r="E203" s="15">
        <f t="shared" si="255"/>
        <v>2.1827196063999944E-6</v>
      </c>
      <c r="F203" s="15">
        <f t="shared" si="256"/>
        <v>4.3001039879203342E-6</v>
      </c>
      <c r="G203" s="15">
        <f t="shared" si="257"/>
        <v>8.7785093274455143E-6</v>
      </c>
      <c r="H203" s="5">
        <f t="shared" si="258"/>
        <v>198138.57738462844</v>
      </c>
      <c r="I203" s="5">
        <f t="shared" si="259"/>
        <v>90462.960660416371</v>
      </c>
      <c r="J203" s="5">
        <f t="shared" si="260"/>
        <v>33422.175713764991</v>
      </c>
      <c r="K203" s="5">
        <f t="shared" si="261"/>
        <v>170023.86177832325</v>
      </c>
      <c r="L203" s="5">
        <f t="shared" si="262"/>
        <v>30521.304653775387</v>
      </c>
      <c r="M203" s="5">
        <f t="shared" si="263"/>
        <v>7649.4439826007647</v>
      </c>
      <c r="N203" s="15">
        <f t="shared" si="264"/>
        <v>-2.7396421330139198E-4</v>
      </c>
      <c r="O203" s="15">
        <f t="shared" si="265"/>
        <v>4.095414667815156E-3</v>
      </c>
      <c r="P203" s="15">
        <f t="shared" si="266"/>
        <v>4.1162978194131394E-3</v>
      </c>
      <c r="Q203" s="5">
        <f t="shared" si="267"/>
        <v>5703.5542507175987</v>
      </c>
      <c r="R203" s="5">
        <f t="shared" si="268"/>
        <v>8949.0762555825186</v>
      </c>
      <c r="S203" s="5">
        <f t="shared" si="269"/>
        <v>5208.2602057860277</v>
      </c>
      <c r="T203" s="5">
        <f t="shared" si="270"/>
        <v>28.785682858950818</v>
      </c>
      <c r="U203" s="5">
        <f t="shared" si="271"/>
        <v>98.925308106772377</v>
      </c>
      <c r="V203" s="5">
        <f t="shared" si="272"/>
        <v>155.83247034516054</v>
      </c>
      <c r="W203" s="15">
        <f t="shared" si="273"/>
        <v>-1.0734613539272964E-2</v>
      </c>
      <c r="X203" s="15">
        <f t="shared" si="274"/>
        <v>-1.217998157191269E-2</v>
      </c>
      <c r="Y203" s="15">
        <f t="shared" si="275"/>
        <v>-9.7425357312937999E-3</v>
      </c>
      <c r="Z203" s="5">
        <f t="shared" si="290"/>
        <v>6143.3715779607273</v>
      </c>
      <c r="AA203" s="5">
        <f t="shared" si="291"/>
        <v>24104.372606366036</v>
      </c>
      <c r="AB203" s="5">
        <f t="shared" si="292"/>
        <v>49133.608012144425</v>
      </c>
      <c r="AC203" s="16">
        <f t="shared" si="276"/>
        <v>1.2747209451583075</v>
      </c>
      <c r="AD203" s="16">
        <f t="shared" si="277"/>
        <v>3.0036262811186201</v>
      </c>
      <c r="AE203" s="16">
        <f t="shared" si="278"/>
        <v>9.8361696154920182</v>
      </c>
      <c r="AF203" s="15">
        <f t="shared" si="279"/>
        <v>-4.0504037456468023E-3</v>
      </c>
      <c r="AG203" s="15">
        <f t="shared" si="280"/>
        <v>2.9673830763510267E-4</v>
      </c>
      <c r="AH203" s="15">
        <f t="shared" si="281"/>
        <v>9.7937136394747881E-3</v>
      </c>
      <c r="AI203" s="1">
        <f t="shared" si="245"/>
        <v>393502.83541612886</v>
      </c>
      <c r="AJ203" s="1">
        <f t="shared" si="246"/>
        <v>172475.72107995776</v>
      </c>
      <c r="AK203" s="1">
        <f t="shared" si="247"/>
        <v>63767.545356417395</v>
      </c>
      <c r="AL203" s="14">
        <f t="shared" si="282"/>
        <v>73.025765220141906</v>
      </c>
      <c r="AM203" s="14">
        <f t="shared" si="283"/>
        <v>16.850678717753947</v>
      </c>
      <c r="AN203" s="14">
        <f t="shared" si="284"/>
        <v>5.4203839144931072</v>
      </c>
      <c r="AO203" s="11">
        <f t="shared" si="285"/>
        <v>4.706367923901872E-3</v>
      </c>
      <c r="AP203" s="11">
        <f t="shared" si="286"/>
        <v>5.9287822958925714E-3</v>
      </c>
      <c r="AQ203" s="11">
        <f t="shared" si="287"/>
        <v>5.3781536022473805E-3</v>
      </c>
      <c r="AR203" s="1">
        <f t="shared" si="293"/>
        <v>198138.57738462844</v>
      </c>
      <c r="AS203" s="1">
        <f t="shared" si="288"/>
        <v>90462.960660416371</v>
      </c>
      <c r="AT203" s="1">
        <f t="shared" si="289"/>
        <v>33422.175713764991</v>
      </c>
      <c r="AU203" s="1">
        <f t="shared" si="248"/>
        <v>39627.715476925689</v>
      </c>
      <c r="AV203" s="1">
        <f t="shared" si="249"/>
        <v>18092.592132083275</v>
      </c>
      <c r="AW203" s="1">
        <f t="shared" si="250"/>
        <v>6684.4351427529982</v>
      </c>
      <c r="AX203" s="1">
        <f t="shared" si="310"/>
        <v>136019.08942265861</v>
      </c>
      <c r="AY203" s="1">
        <f t="shared" si="296"/>
        <v>24417.04372302031</v>
      </c>
      <c r="AZ203" s="1">
        <f t="shared" si="297"/>
        <v>6119.5551860806117</v>
      </c>
      <c r="BA203" s="1">
        <f t="shared" si="311"/>
        <v>13775.166844797341</v>
      </c>
      <c r="BB203" s="1">
        <f t="shared" si="312"/>
        <v>29944.677010437459</v>
      </c>
      <c r="BC203" s="1">
        <f t="shared" si="313"/>
        <v>38096.38044435827</v>
      </c>
      <c r="BD203" s="1">
        <f t="shared" si="314"/>
        <v>80.160232031372701</v>
      </c>
      <c r="BE203" s="2">
        <f t="shared" si="242"/>
        <v>0.16431838121402917</v>
      </c>
      <c r="BF203" s="2">
        <f t="shared" si="243"/>
        <v>0.11054004131171606</v>
      </c>
      <c r="BG203" s="2">
        <f t="shared" si="244"/>
        <v>4.6334817249198731E-2</v>
      </c>
      <c r="BH203" s="2">
        <f t="shared" si="298"/>
        <v>7.4961735974163543E-2</v>
      </c>
      <c r="BI203" s="2">
        <f t="shared" si="315"/>
        <v>2.7000530404799016E-3</v>
      </c>
      <c r="BJ203" s="2">
        <f t="shared" si="299"/>
        <v>1.2219100733195894E-3</v>
      </c>
      <c r="BK203" s="2">
        <f t="shared" si="300"/>
        <v>2.1469152895166443E-4</v>
      </c>
      <c r="BL203" s="2">
        <f t="shared" si="301"/>
        <v>534.98466830372831</v>
      </c>
      <c r="BM203" s="2">
        <f t="shared" si="302"/>
        <v>110.5376028932765</v>
      </c>
      <c r="BN203" s="2">
        <f t="shared" si="303"/>
        <v>7.1754580048793928</v>
      </c>
      <c r="BO203" s="2">
        <f t="shared" si="316"/>
        <v>1059.9329660831049</v>
      </c>
      <c r="BP203" s="2">
        <f t="shared" si="317"/>
        <v>82.970667371293459</v>
      </c>
      <c r="BQ203" s="2">
        <f t="shared" si="318"/>
        <v>6.303670609270692</v>
      </c>
      <c r="BR203" s="11">
        <f t="shared" si="319"/>
        <v>3.1401761347383123E-2</v>
      </c>
      <c r="BS203" s="17">
        <f t="shared" si="294"/>
        <v>3.1437063546274455E-3</v>
      </c>
      <c r="BT203" s="17">
        <f t="shared" si="295"/>
        <v>9.797596102436054E-4</v>
      </c>
      <c r="BU203" s="12">
        <f>(BU$3*temperature!$I313+BU$4*temperature!$I313^2+BU$5*temperature!I313^6)*(K203/K$56)^$BW$1</f>
        <v>-27.437750993779879</v>
      </c>
      <c r="BV203" s="12">
        <f>(BV$3*temperature!$I313+BV$4*temperature!$I313^2+BV$5*temperature!J313^6)*(L203/L$56)^$BW$1</f>
        <v>-19.749349505031997</v>
      </c>
      <c r="BW203" s="12">
        <f>(BW$3*temperature!$I313+BW$4*temperature!$I313^2+BW$5*temperature!K313^6)*(M203/M$56)^$BW$1</f>
        <v>-17.604525180085062</v>
      </c>
      <c r="BX203" s="12">
        <f>(BX$3*temperature!$M313+BX$4*temperature!$M313^2+BX$5*temperature!$M313^6)*(K203/K$56)^$BW$1</f>
        <v>-27.437766679853265</v>
      </c>
      <c r="BY203" s="12">
        <f>(BY$3*temperature!$M313+BY$4*temperature!$M313^2+BY$5*temperature!$M313^6)*(L203/L$56)^$BW$1</f>
        <v>-19.749359882881503</v>
      </c>
      <c r="BZ203" s="12">
        <f>(BZ$3*temperature!$M313+BZ$4*temperature!$M313^2+BZ$5*temperature!$M313^6)*(M203/M$56)^$BW$1</f>
        <v>-17.604533687350255</v>
      </c>
      <c r="CA203" s="18">
        <f t="shared" si="304"/>
        <v>-1.5686073385978716E-5</v>
      </c>
      <c r="CB203" s="18">
        <f t="shared" si="305"/>
        <v>-1.0377849505971426E-5</v>
      </c>
      <c r="CC203" s="18">
        <f t="shared" si="306"/>
        <v>-8.5072651927475818E-6</v>
      </c>
      <c r="CD203" s="18">
        <f t="shared" si="307"/>
        <v>-4.3311585691627255E-2</v>
      </c>
      <c r="CE203" s="18">
        <f t="shared" si="308"/>
        <v>-1.3615890716775974E-4</v>
      </c>
      <c r="CF203" s="18">
        <f t="shared" si="309"/>
        <v>-4.2434942316261236E-5</v>
      </c>
    </row>
    <row r="204" spans="1:84" x14ac:dyDescent="0.3">
      <c r="A204" s="2">
        <f t="shared" si="251"/>
        <v>2158</v>
      </c>
      <c r="B204" s="5">
        <f t="shared" si="252"/>
        <v>1165.3598863662526</v>
      </c>
      <c r="C204" s="5">
        <f t="shared" si="253"/>
        <v>2963.9404749153591</v>
      </c>
      <c r="D204" s="5">
        <f t="shared" si="254"/>
        <v>4369.2658599532278</v>
      </c>
      <c r="E204" s="15">
        <f t="shared" si="255"/>
        <v>2.0735836260799947E-6</v>
      </c>
      <c r="F204" s="15">
        <f t="shared" si="256"/>
        <v>4.0850987885243171E-6</v>
      </c>
      <c r="G204" s="15">
        <f t="shared" si="257"/>
        <v>8.3395838610732374E-6</v>
      </c>
      <c r="H204" s="5">
        <f t="shared" si="258"/>
        <v>198063.96686462799</v>
      </c>
      <c r="I204" s="5">
        <f t="shared" si="259"/>
        <v>90826.278153912193</v>
      </c>
      <c r="J204" s="5">
        <f t="shared" si="260"/>
        <v>33557.627638367005</v>
      </c>
      <c r="K204" s="5">
        <f t="shared" si="261"/>
        <v>169959.48563341907</v>
      </c>
      <c r="L204" s="5">
        <f t="shared" si="262"/>
        <v>30643.759185651634</v>
      </c>
      <c r="M204" s="5">
        <f t="shared" si="263"/>
        <v>7680.3812617450185</v>
      </c>
      <c r="N204" s="15">
        <f t="shared" si="264"/>
        <v>-3.7863005951543904E-4</v>
      </c>
      <c r="O204" s="15">
        <f t="shared" si="265"/>
        <v>4.0121001793773647E-3</v>
      </c>
      <c r="P204" s="15">
        <f t="shared" si="266"/>
        <v>4.0443827309046831E-3</v>
      </c>
      <c r="Q204" s="5">
        <f t="shared" si="267"/>
        <v>5640.2041401572069</v>
      </c>
      <c r="R204" s="5">
        <f t="shared" si="268"/>
        <v>8875.5802023779524</v>
      </c>
      <c r="S204" s="5">
        <f t="shared" si="269"/>
        <v>5178.4207090831396</v>
      </c>
      <c r="T204" s="5">
        <f t="shared" si="270"/>
        <v>28.476679677995907</v>
      </c>
      <c r="U204" s="5">
        <f t="shared" si="271"/>
        <v>97.720399677036099</v>
      </c>
      <c r="V204" s="5">
        <f t="shared" si="272"/>
        <v>154.31426693472704</v>
      </c>
      <c r="W204" s="15">
        <f t="shared" si="273"/>
        <v>-1.0734613539272964E-2</v>
      </c>
      <c r="X204" s="15">
        <f t="shared" si="274"/>
        <v>-1.217998157191269E-2</v>
      </c>
      <c r="Y204" s="15">
        <f t="shared" si="275"/>
        <v>-9.7425357312937999E-3</v>
      </c>
      <c r="Z204" s="5">
        <f t="shared" si="290"/>
        <v>6051.1637887880388</v>
      </c>
      <c r="AA204" s="5">
        <f t="shared" si="291"/>
        <v>23915.49416342756</v>
      </c>
      <c r="AB204" s="5">
        <f t="shared" si="292"/>
        <v>49334.107147113529</v>
      </c>
      <c r="AC204" s="16">
        <f t="shared" si="276"/>
        <v>1.2695578106673839</v>
      </c>
      <c r="AD204" s="16">
        <f t="shared" si="277"/>
        <v>3.0045175720980475</v>
      </c>
      <c r="AE204" s="16">
        <f t="shared" si="278"/>
        <v>9.9325022440154491</v>
      </c>
      <c r="AF204" s="15">
        <f t="shared" si="279"/>
        <v>-4.0504037456468023E-3</v>
      </c>
      <c r="AG204" s="15">
        <f t="shared" si="280"/>
        <v>2.9673830763510267E-4</v>
      </c>
      <c r="AH204" s="15">
        <f t="shared" si="281"/>
        <v>9.7937136394747881E-3</v>
      </c>
      <c r="AI204" s="1">
        <f t="shared" si="245"/>
        <v>393780.26735144167</v>
      </c>
      <c r="AJ204" s="1">
        <f t="shared" si="246"/>
        <v>173320.74110404527</v>
      </c>
      <c r="AK204" s="1">
        <f t="shared" si="247"/>
        <v>64075.225963528654</v>
      </c>
      <c r="AL204" s="14">
        <f t="shared" si="282"/>
        <v>73.366014478001858</v>
      </c>
      <c r="AM204" s="14">
        <f t="shared" si="283"/>
        <v>16.949583683352984</v>
      </c>
      <c r="AN204" s="14">
        <f t="shared" si="284"/>
        <v>5.4492440551956483</v>
      </c>
      <c r="AO204" s="11">
        <f t="shared" si="285"/>
        <v>4.6593042446628529E-3</v>
      </c>
      <c r="AP204" s="11">
        <f t="shared" si="286"/>
        <v>5.8694944729336456E-3</v>
      </c>
      <c r="AQ204" s="11">
        <f t="shared" si="287"/>
        <v>5.3243720662249066E-3</v>
      </c>
      <c r="AR204" s="1">
        <f t="shared" si="293"/>
        <v>198063.96686462799</v>
      </c>
      <c r="AS204" s="1">
        <f t="shared" si="288"/>
        <v>90826.278153912193</v>
      </c>
      <c r="AT204" s="1">
        <f t="shared" si="289"/>
        <v>33557.627638367005</v>
      </c>
      <c r="AU204" s="1">
        <f t="shared" si="248"/>
        <v>39612.793372925604</v>
      </c>
      <c r="AV204" s="1">
        <f t="shared" si="249"/>
        <v>18165.255630782438</v>
      </c>
      <c r="AW204" s="1">
        <f t="shared" si="250"/>
        <v>6711.5255276734015</v>
      </c>
      <c r="AX204" s="1">
        <f t="shared" si="310"/>
        <v>135967.58850673528</v>
      </c>
      <c r="AY204" s="1">
        <f t="shared" si="296"/>
        <v>24515.007348521303</v>
      </c>
      <c r="AZ204" s="1">
        <f t="shared" si="297"/>
        <v>6144.3050093960146</v>
      </c>
      <c r="BA204" s="1">
        <f t="shared" si="311"/>
        <v>13774.754084920116</v>
      </c>
      <c r="BB204" s="1">
        <f t="shared" si="312"/>
        <v>29956.667171929599</v>
      </c>
      <c r="BC204" s="1">
        <f t="shared" si="313"/>
        <v>38114.333497655462</v>
      </c>
      <c r="BD204" s="1">
        <f t="shared" si="314"/>
        <v>76.370633122254958</v>
      </c>
      <c r="BE204" s="2">
        <f t="shared" ref="BE204:BE267" si="320">BE203</f>
        <v>0.16431838121402917</v>
      </c>
      <c r="BF204" s="2">
        <f t="shared" ref="BF204:BF267" si="321">BF203</f>
        <v>0.11054004131171606</v>
      </c>
      <c r="BG204" s="2">
        <f t="shared" ref="BG204:BG267" si="322">BG203</f>
        <v>4.6334817249198731E-2</v>
      </c>
      <c r="BH204" s="2">
        <f t="shared" si="298"/>
        <v>7.4700716726300506E-2</v>
      </c>
      <c r="BI204" s="2">
        <f t="shared" si="315"/>
        <v>2.7000530404799016E-3</v>
      </c>
      <c r="BJ204" s="2">
        <f t="shared" si="299"/>
        <v>1.2219100733195894E-3</v>
      </c>
      <c r="BK204" s="2">
        <f t="shared" si="300"/>
        <v>2.1469152895166443E-4</v>
      </c>
      <c r="BL204" s="2">
        <f t="shared" si="301"/>
        <v>534.78321594234933</v>
      </c>
      <c r="BM204" s="2">
        <f t="shared" si="302"/>
        <v>110.98154419839227</v>
      </c>
      <c r="BN204" s="2">
        <f t="shared" si="303"/>
        <v>7.2045383856716443</v>
      </c>
      <c r="BO204" s="2">
        <f t="shared" si="316"/>
        <v>1075.6790444947844</v>
      </c>
      <c r="BP204" s="2">
        <f t="shared" si="317"/>
        <v>83.961807108935346</v>
      </c>
      <c r="BQ204" s="2">
        <f t="shared" si="318"/>
        <v>6.3034952241204998</v>
      </c>
      <c r="BR204" s="11">
        <f t="shared" si="319"/>
        <v>3.1311162220849703E-2</v>
      </c>
      <c r="BS204" s="17">
        <f t="shared" si="294"/>
        <v>3.0479939752290413E-3</v>
      </c>
      <c r="BT204" s="17">
        <f t="shared" si="295"/>
        <v>9.3310439070819554E-4</v>
      </c>
      <c r="BU204" s="12">
        <f>(BU$3*temperature!$I314+BU$4*temperature!$I314^2+BU$5*temperature!I314^6)*(K204/K$56)^$BW$1</f>
        <v>-27.812980519617991</v>
      </c>
      <c r="BV204" s="12">
        <f>(BV$3*temperature!$I314+BV$4*temperature!$I314^2+BV$5*temperature!J314^6)*(L204/L$56)^$BW$1</f>
        <v>-19.975814784915997</v>
      </c>
      <c r="BW204" s="12">
        <f>(BW$3*temperature!$I314+BW$4*temperature!$I314^2+BW$5*temperature!K314^6)*(M204/M$56)^$BW$1</f>
        <v>-17.788579152819178</v>
      </c>
      <c r="BX204" s="12">
        <f>(BX$3*temperature!$M314+BX$4*temperature!$M314^2+BX$5*temperature!$M314^6)*(K204/K$56)^$BW$1</f>
        <v>-27.81299620021165</v>
      </c>
      <c r="BY204" s="12">
        <f>(BY$3*temperature!$M314+BY$4*temperature!$M314^2+BY$5*temperature!$M314^6)*(L204/L$56)^$BW$1</f>
        <v>-19.975825144676779</v>
      </c>
      <c r="BZ204" s="12">
        <f>(BZ$3*temperature!$M314+BZ$4*temperature!$M314^2+BZ$5*temperature!$M314^6)*(M204/M$56)^$BW$1</f>
        <v>-17.788587642438301</v>
      </c>
      <c r="CA204" s="18">
        <f t="shared" si="304"/>
        <v>-1.5680593659084252E-5</v>
      </c>
      <c r="CB204" s="18">
        <f t="shared" si="305"/>
        <v>-1.0359760782563399E-5</v>
      </c>
      <c r="CC204" s="18">
        <f t="shared" si="306"/>
        <v>-8.4896191232530782E-6</v>
      </c>
      <c r="CD204" s="18">
        <f t="shared" si="307"/>
        <v>-4.3315905746853407E-2</v>
      </c>
      <c r="CE204" s="18">
        <f t="shared" si="308"/>
        <v>-1.3202661974799819E-4</v>
      </c>
      <c r="CF204" s="18">
        <f t="shared" si="309"/>
        <v>-4.0418261839891273E-5</v>
      </c>
    </row>
    <row r="205" spans="1:84" x14ac:dyDescent="0.3">
      <c r="A205" s="2">
        <f t="shared" si="251"/>
        <v>2159</v>
      </c>
      <c r="B205" s="5">
        <f t="shared" si="252"/>
        <v>1165.3621820138724</v>
      </c>
      <c r="C205" s="5">
        <f t="shared" si="253"/>
        <v>2963.9519775055205</v>
      </c>
      <c r="D205" s="5">
        <f t="shared" si="254"/>
        <v>4369.3004759193263</v>
      </c>
      <c r="E205" s="15">
        <f t="shared" si="255"/>
        <v>1.9699044447759948E-6</v>
      </c>
      <c r="F205" s="15">
        <f t="shared" si="256"/>
        <v>3.8808438490981011E-6</v>
      </c>
      <c r="G205" s="15">
        <f t="shared" si="257"/>
        <v>7.9226046680195747E-6</v>
      </c>
      <c r="H205" s="5">
        <f t="shared" si="258"/>
        <v>197968.7036582267</v>
      </c>
      <c r="I205" s="5">
        <f t="shared" si="259"/>
        <v>91183.557274790845</v>
      </c>
      <c r="J205" s="5">
        <f t="shared" si="260"/>
        <v>33691.230872124921</v>
      </c>
      <c r="K205" s="5">
        <f t="shared" si="261"/>
        <v>169877.40525105703</v>
      </c>
      <c r="L205" s="5">
        <f t="shared" si="262"/>
        <v>30764.181729938642</v>
      </c>
      <c r="M205" s="5">
        <f t="shared" si="263"/>
        <v>7710.8981306752748</v>
      </c>
      <c r="N205" s="15">
        <f t="shared" si="264"/>
        <v>-4.829408729741802E-4</v>
      </c>
      <c r="O205" s="15">
        <f t="shared" si="265"/>
        <v>3.9297575587069478E-3</v>
      </c>
      <c r="P205" s="15">
        <f t="shared" si="266"/>
        <v>3.9733533909647178E-3</v>
      </c>
      <c r="Q205" s="5">
        <f t="shared" si="267"/>
        <v>5576.9750692591415</v>
      </c>
      <c r="R205" s="5">
        <f t="shared" si="268"/>
        <v>8801.9640122804758</v>
      </c>
      <c r="S205" s="5">
        <f t="shared" si="269"/>
        <v>5148.3857846311521</v>
      </c>
      <c r="T205" s="5">
        <f t="shared" si="270"/>
        <v>28.170993526770953</v>
      </c>
      <c r="U205" s="5">
        <f t="shared" si="271"/>
        <v>96.530167009769855</v>
      </c>
      <c r="V205" s="5">
        <f t="shared" si="272"/>
        <v>152.81085467526705</v>
      </c>
      <c r="W205" s="15">
        <f t="shared" si="273"/>
        <v>-1.0734613539272964E-2</v>
      </c>
      <c r="X205" s="15">
        <f t="shared" si="274"/>
        <v>-1.217998157191269E-2</v>
      </c>
      <c r="Y205" s="15">
        <f t="shared" si="275"/>
        <v>-9.7425357312937999E-3</v>
      </c>
      <c r="Z205" s="5">
        <f t="shared" si="290"/>
        <v>5959.7153098153331</v>
      </c>
      <c r="AA205" s="5">
        <f t="shared" si="291"/>
        <v>23726.121812964964</v>
      </c>
      <c r="AB205" s="5">
        <f t="shared" si="292"/>
        <v>49531.85497586774</v>
      </c>
      <c r="AC205" s="16">
        <f t="shared" si="276"/>
        <v>1.2644155889557416</v>
      </c>
      <c r="AD205" s="16">
        <f t="shared" si="277"/>
        <v>3.0054091275576518</v>
      </c>
      <c r="AE205" s="16">
        <f t="shared" si="278"/>
        <v>10.029778326716777</v>
      </c>
      <c r="AF205" s="15">
        <f t="shared" si="279"/>
        <v>-4.0504037456468023E-3</v>
      </c>
      <c r="AG205" s="15">
        <f t="shared" si="280"/>
        <v>2.9673830763510267E-4</v>
      </c>
      <c r="AH205" s="15">
        <f t="shared" si="281"/>
        <v>9.7937136394747881E-3</v>
      </c>
      <c r="AI205" s="1">
        <f t="shared" si="245"/>
        <v>394015.03398922313</v>
      </c>
      <c r="AJ205" s="1">
        <f t="shared" si="246"/>
        <v>174153.92262442317</v>
      </c>
      <c r="AK205" s="1">
        <f t="shared" si="247"/>
        <v>64379.228894849191</v>
      </c>
      <c r="AL205" s="14">
        <f t="shared" si="282"/>
        <v>73.704430714846495</v>
      </c>
      <c r="AM205" s="14">
        <f t="shared" si="283"/>
        <v>17.048074316223474</v>
      </c>
      <c r="AN205" s="14">
        <f t="shared" si="284"/>
        <v>5.4779677199968786</v>
      </c>
      <c r="AO205" s="11">
        <f t="shared" si="285"/>
        <v>4.612711202216224E-3</v>
      </c>
      <c r="AP205" s="11">
        <f t="shared" si="286"/>
        <v>5.8107995282043095E-3</v>
      </c>
      <c r="AQ205" s="11">
        <f t="shared" si="287"/>
        <v>5.2711283455626574E-3</v>
      </c>
      <c r="AR205" s="1">
        <f t="shared" si="293"/>
        <v>197968.7036582267</v>
      </c>
      <c r="AS205" s="1">
        <f t="shared" si="288"/>
        <v>91183.557274790845</v>
      </c>
      <c r="AT205" s="1">
        <f t="shared" si="289"/>
        <v>33691.230872124921</v>
      </c>
      <c r="AU205" s="1">
        <f t="shared" si="248"/>
        <v>39593.740731645346</v>
      </c>
      <c r="AV205" s="1">
        <f t="shared" si="249"/>
        <v>18236.711454958171</v>
      </c>
      <c r="AW205" s="1">
        <f t="shared" si="250"/>
        <v>6738.2461744249849</v>
      </c>
      <c r="AX205" s="1">
        <f t="shared" si="310"/>
        <v>135901.92420084562</v>
      </c>
      <c r="AY205" s="1">
        <f t="shared" si="296"/>
        <v>24611.345383950913</v>
      </c>
      <c r="AZ205" s="1">
        <f t="shared" si="297"/>
        <v>6168.7185045402193</v>
      </c>
      <c r="BA205" s="1">
        <f t="shared" si="311"/>
        <v>13774.21828289632</v>
      </c>
      <c r="BB205" s="1">
        <f t="shared" si="312"/>
        <v>29968.408215399224</v>
      </c>
      <c r="BC205" s="1">
        <f t="shared" si="313"/>
        <v>38131.961838157149</v>
      </c>
      <c r="BD205" s="1">
        <f t="shared" si="314"/>
        <v>72.759559870638114</v>
      </c>
      <c r="BE205" s="2">
        <f t="shared" si="320"/>
        <v>0.16431838121402917</v>
      </c>
      <c r="BF205" s="2">
        <f t="shared" si="321"/>
        <v>0.11054004131171606</v>
      </c>
      <c r="BG205" s="2">
        <f t="shared" si="322"/>
        <v>4.6334817249198731E-2</v>
      </c>
      <c r="BH205" s="2">
        <f t="shared" si="298"/>
        <v>7.4440778943098806E-2</v>
      </c>
      <c r="BI205" s="2">
        <f t="shared" si="315"/>
        <v>2.7000530404799016E-3</v>
      </c>
      <c r="BJ205" s="2">
        <f t="shared" si="299"/>
        <v>1.2219100733195894E-3</v>
      </c>
      <c r="BK205" s="2">
        <f t="shared" si="300"/>
        <v>2.1469152895166443E-4</v>
      </c>
      <c r="BL205" s="2">
        <f t="shared" si="301"/>
        <v>534.52600023225966</v>
      </c>
      <c r="BM205" s="2">
        <f t="shared" si="302"/>
        <v>111.41810715518066</v>
      </c>
      <c r="BN205" s="2">
        <f t="shared" si="303"/>
        <v>7.233221868200018</v>
      </c>
      <c r="BO205" s="2">
        <f t="shared" si="316"/>
        <v>1091.6594241535215</v>
      </c>
      <c r="BP205" s="2">
        <f t="shared" si="317"/>
        <v>84.964869248852764</v>
      </c>
      <c r="BQ205" s="2">
        <f t="shared" si="318"/>
        <v>6.3033255109102546</v>
      </c>
      <c r="BR205" s="11">
        <f t="shared" si="319"/>
        <v>3.1221220648562226E-2</v>
      </c>
      <c r="BS205" s="17">
        <f t="shared" si="294"/>
        <v>2.9554552368709162E-3</v>
      </c>
      <c r="BT205" s="17">
        <f t="shared" si="295"/>
        <v>8.8867084829351956E-4</v>
      </c>
      <c r="BU205" s="12">
        <f>(BU$3*temperature!$I315+BU$4*temperature!$I315^2+BU$5*temperature!I315^6)*(K205/K$56)^$BW$1</f>
        <v>-28.188873365163928</v>
      </c>
      <c r="BV205" s="12">
        <f>(BV$3*temperature!$I315+BV$4*temperature!$I315^2+BV$5*temperature!J315^6)*(L205/L$56)^$BW$1</f>
        <v>-20.202054097188487</v>
      </c>
      <c r="BW205" s="12">
        <f>(BW$3*temperature!$I315+BW$4*temperature!$I315^2+BW$5*temperature!K315^6)*(M205/M$56)^$BW$1</f>
        <v>-17.972360097268044</v>
      </c>
      <c r="BX205" s="12">
        <f>(BX$3*temperature!$M315+BX$4*temperature!$M315^2+BX$5*temperature!$M315^6)*(K205/K$56)^$BW$1</f>
        <v>-28.18888904014138</v>
      </c>
      <c r="BY205" s="12">
        <f>(BY$3*temperature!$M315+BY$4*temperature!$M315^2+BY$5*temperature!$M315^6)*(L205/L$56)^$BW$1</f>
        <v>-20.202064438799862</v>
      </c>
      <c r="BZ205" s="12">
        <f>(BZ$3*temperature!$M315+BZ$4*temperature!$M315^2+BZ$5*temperature!$M315^6)*(M205/M$56)^$BW$1</f>
        <v>-17.972368569226976</v>
      </c>
      <c r="CA205" s="18">
        <f t="shared" si="304"/>
        <v>-1.5674977451141103E-5</v>
      </c>
      <c r="CB205" s="18">
        <f t="shared" si="305"/>
        <v>-1.0341611375253024E-5</v>
      </c>
      <c r="CC205" s="18">
        <f t="shared" si="306"/>
        <v>-8.4719589317217014E-6</v>
      </c>
      <c r="CD205" s="18">
        <f t="shared" si="307"/>
        <v>-4.3315706033311481E-2</v>
      </c>
      <c r="CE205" s="18">
        <f t="shared" si="308"/>
        <v>-1.2801763023491156E-4</v>
      </c>
      <c r="CF205" s="18">
        <f t="shared" si="309"/>
        <v>-3.8493405225055638E-5</v>
      </c>
    </row>
    <row r="206" spans="1:84" x14ac:dyDescent="0.3">
      <c r="A206" s="2">
        <f t="shared" si="251"/>
        <v>2160</v>
      </c>
      <c r="B206" s="5">
        <f t="shared" si="252"/>
        <v>1165.3643628834072</v>
      </c>
      <c r="C206" s="5">
        <f t="shared" si="253"/>
        <v>2963.9629050085814</v>
      </c>
      <c r="D206" s="5">
        <f t="shared" si="254"/>
        <v>4369.3333613476552</v>
      </c>
      <c r="E206" s="15">
        <f t="shared" si="255"/>
        <v>1.8714092225371951E-6</v>
      </c>
      <c r="F206" s="15">
        <f t="shared" si="256"/>
        <v>3.6868016566431958E-6</v>
      </c>
      <c r="G206" s="15">
        <f t="shared" si="257"/>
        <v>7.5264744346185959E-6</v>
      </c>
      <c r="H206" s="5">
        <f t="shared" si="258"/>
        <v>197852.88139251107</v>
      </c>
      <c r="I206" s="5">
        <f t="shared" si="259"/>
        <v>91534.803165148958</v>
      </c>
      <c r="J206" s="5">
        <f t="shared" si="260"/>
        <v>33822.988993730003</v>
      </c>
      <c r="K206" s="5">
        <f t="shared" si="261"/>
        <v>169777.70017179247</v>
      </c>
      <c r="L206" s="5">
        <f t="shared" si="262"/>
        <v>30882.573803629955</v>
      </c>
      <c r="M206" s="5">
        <f t="shared" si="263"/>
        <v>7740.9952952863759</v>
      </c>
      <c r="N206" s="15">
        <f t="shared" si="264"/>
        <v>-5.8692372371249579E-4</v>
      </c>
      <c r="O206" s="15">
        <f t="shared" si="265"/>
        <v>3.8483738891743613E-3</v>
      </c>
      <c r="P206" s="15">
        <f t="shared" si="266"/>
        <v>3.9031983176343044E-3</v>
      </c>
      <c r="Q206" s="5">
        <f t="shared" si="267"/>
        <v>5513.8805940755747</v>
      </c>
      <c r="R206" s="5">
        <f t="shared" si="268"/>
        <v>8728.2491049549481</v>
      </c>
      <c r="S206" s="5">
        <f t="shared" si="269"/>
        <v>5118.1653664309606</v>
      </c>
      <c r="T206" s="5">
        <f t="shared" si="270"/>
        <v>27.868588798243707</v>
      </c>
      <c r="U206" s="5">
        <f t="shared" si="271"/>
        <v>95.354431354457205</v>
      </c>
      <c r="V206" s="5">
        <f t="shared" si="272"/>
        <v>151.32208946346373</v>
      </c>
      <c r="W206" s="15">
        <f t="shared" si="273"/>
        <v>-1.0734613539272964E-2</v>
      </c>
      <c r="X206" s="15">
        <f t="shared" si="274"/>
        <v>-1.217998157191269E-2</v>
      </c>
      <c r="Y206" s="15">
        <f t="shared" si="275"/>
        <v>-9.7425357312937999E-3</v>
      </c>
      <c r="Z206" s="5">
        <f t="shared" si="290"/>
        <v>5869.0357417515779</v>
      </c>
      <c r="AA206" s="5">
        <f t="shared" si="291"/>
        <v>23536.313724427382</v>
      </c>
      <c r="AB206" s="5">
        <f t="shared" si="292"/>
        <v>49726.856621401705</v>
      </c>
      <c r="AC206" s="16">
        <f t="shared" si="276"/>
        <v>1.2592941953181811</v>
      </c>
      <c r="AD206" s="16">
        <f t="shared" si="277"/>
        <v>3.0063009475759142</v>
      </c>
      <c r="AE206" s="16">
        <f t="shared" si="278"/>
        <v>10.128007103516051</v>
      </c>
      <c r="AF206" s="15">
        <f t="shared" si="279"/>
        <v>-4.0504037456468023E-3</v>
      </c>
      <c r="AG206" s="15">
        <f t="shared" si="280"/>
        <v>2.9673830763510267E-4</v>
      </c>
      <c r="AH206" s="15">
        <f t="shared" si="281"/>
        <v>9.7937136394747881E-3</v>
      </c>
      <c r="AI206" s="1">
        <f t="shared" si="245"/>
        <v>394207.27132194617</v>
      </c>
      <c r="AJ206" s="1">
        <f t="shared" si="246"/>
        <v>174975.24181693903</v>
      </c>
      <c r="AK206" s="1">
        <f t="shared" si="247"/>
        <v>64679.552179789258</v>
      </c>
      <c r="AL206" s="14">
        <f t="shared" si="282"/>
        <v>74.04100819552572</v>
      </c>
      <c r="AM206" s="14">
        <f t="shared" si="283"/>
        <v>17.146146628995041</v>
      </c>
      <c r="AN206" s="14">
        <f t="shared" si="284"/>
        <v>5.5065540402125821</v>
      </c>
      <c r="AO206" s="11">
        <f t="shared" si="285"/>
        <v>4.5665840901940617E-3</v>
      </c>
      <c r="AP206" s="11">
        <f t="shared" si="286"/>
        <v>5.7526915329222661E-3</v>
      </c>
      <c r="AQ206" s="11">
        <f t="shared" si="287"/>
        <v>5.2184170621070308E-3</v>
      </c>
      <c r="AR206" s="1">
        <f t="shared" si="293"/>
        <v>197852.88139251107</v>
      </c>
      <c r="AS206" s="1">
        <f t="shared" si="288"/>
        <v>91534.803165148958</v>
      </c>
      <c r="AT206" s="1">
        <f t="shared" si="289"/>
        <v>33822.988993730003</v>
      </c>
      <c r="AU206" s="1">
        <f t="shared" si="248"/>
        <v>39570.576278502216</v>
      </c>
      <c r="AV206" s="1">
        <f t="shared" si="249"/>
        <v>18306.960633029794</v>
      </c>
      <c r="AW206" s="1">
        <f t="shared" si="250"/>
        <v>6764.597798746001</v>
      </c>
      <c r="AX206" s="1">
        <f t="shared" si="310"/>
        <v>135822.16013743397</v>
      </c>
      <c r="AY206" s="1">
        <f t="shared" si="296"/>
        <v>24706.059042903962</v>
      </c>
      <c r="AZ206" s="1">
        <f t="shared" si="297"/>
        <v>6192.7962362291009</v>
      </c>
      <c r="BA206" s="1">
        <f t="shared" si="311"/>
        <v>13773.559879303484</v>
      </c>
      <c r="BB206" s="1">
        <f t="shared" si="312"/>
        <v>29979.903248458049</v>
      </c>
      <c r="BC206" s="1">
        <f t="shared" si="313"/>
        <v>38149.270015069895</v>
      </c>
      <c r="BD206" s="1">
        <f t="shared" si="314"/>
        <v>69.318639371045478</v>
      </c>
      <c r="BE206" s="2">
        <f t="shared" si="320"/>
        <v>0.16431838121402917</v>
      </c>
      <c r="BF206" s="2">
        <f t="shared" si="321"/>
        <v>0.11054004131171606</v>
      </c>
      <c r="BG206" s="2">
        <f t="shared" si="322"/>
        <v>4.6334817249198731E-2</v>
      </c>
      <c r="BH206" s="2">
        <f t="shared" si="298"/>
        <v>7.4181937392576461E-2</v>
      </c>
      <c r="BI206" s="2">
        <f t="shared" si="315"/>
        <v>2.7000530404799016E-3</v>
      </c>
      <c r="BJ206" s="2">
        <f t="shared" si="299"/>
        <v>1.2219100733195894E-3</v>
      </c>
      <c r="BK206" s="2">
        <f t="shared" si="300"/>
        <v>2.1469152895166443E-4</v>
      </c>
      <c r="BL206" s="2">
        <f t="shared" si="301"/>
        <v>534.21327397155881</v>
      </c>
      <c r="BM206" s="2">
        <f t="shared" si="302"/>
        <v>111.84729804682135</v>
      </c>
      <c r="BN206" s="2">
        <f t="shared" si="303"/>
        <v>7.261509220779212</v>
      </c>
      <c r="BO206" s="2">
        <f t="shared" si="316"/>
        <v>1107.8775669287731</v>
      </c>
      <c r="BP206" s="2">
        <f t="shared" si="317"/>
        <v>85.979997053098714</v>
      </c>
      <c r="BQ206" s="2">
        <f t="shared" si="318"/>
        <v>6.3031613913502342</v>
      </c>
      <c r="BR206" s="11">
        <f t="shared" si="319"/>
        <v>3.1131918640154826E-2</v>
      </c>
      <c r="BS206" s="17">
        <f t="shared" si="294"/>
        <v>2.8659759687762751E-3</v>
      </c>
      <c r="BT206" s="17">
        <f t="shared" si="295"/>
        <v>8.4635318885097099E-4</v>
      </c>
      <c r="BU206" s="12">
        <f>(BU$3*temperature!$I316+BU$4*temperature!$I316^2+BU$5*temperature!I316^6)*(K206/K$56)^$BW$1</f>
        <v>-28.56541788156715</v>
      </c>
      <c r="BV206" s="12">
        <f>(BV$3*temperature!$I316+BV$4*temperature!$I316^2+BV$5*temperature!J316^6)*(L206/L$56)^$BW$1</f>
        <v>-20.428053561290159</v>
      </c>
      <c r="BW206" s="12">
        <f>(BW$3*temperature!$I316+BW$4*temperature!$I316^2+BW$5*temperature!K316^6)*(M206/M$56)^$BW$1</f>
        <v>-18.155856492943112</v>
      </c>
      <c r="BX206" s="12">
        <f>(BX$3*temperature!$M316+BX$4*temperature!$M316^2+BX$5*temperature!$M316^6)*(K206/K$56)^$BW$1</f>
        <v>-28.565433550812141</v>
      </c>
      <c r="BY206" s="12">
        <f>(BY$3*temperature!$M316+BY$4*temperature!$M316^2+BY$5*temperature!$M316^6)*(L206/L$56)^$BW$1</f>
        <v>-20.428063884702063</v>
      </c>
      <c r="BZ206" s="12">
        <f>(BZ$3*temperature!$M316+BZ$4*temperature!$M316^2+BZ$5*temperature!$M316^6)*(M206/M$56)^$BW$1</f>
        <v>-18.155864947235337</v>
      </c>
      <c r="CA206" s="18">
        <f t="shared" si="304"/>
        <v>-1.5669244991300957E-5</v>
      </c>
      <c r="CB206" s="18">
        <f t="shared" si="305"/>
        <v>-1.0323411903101487E-5</v>
      </c>
      <c r="CC206" s="18">
        <f t="shared" si="306"/>
        <v>-8.4542922245134378E-6</v>
      </c>
      <c r="CD206" s="18">
        <f t="shared" si="307"/>
        <v>-4.331106180176713E-2</v>
      </c>
      <c r="CE206" s="18">
        <f t="shared" si="308"/>
        <v>-1.2412846230604868E-4</v>
      </c>
      <c r="CF206" s="18">
        <f t="shared" si="309"/>
        <v>-3.665645526844709E-5</v>
      </c>
    </row>
    <row r="207" spans="1:84" x14ac:dyDescent="0.3">
      <c r="A207" s="2">
        <f t="shared" si="251"/>
        <v>2161</v>
      </c>
      <c r="B207" s="5">
        <f t="shared" si="252"/>
        <v>1165.3664347133426</v>
      </c>
      <c r="C207" s="5">
        <f t="shared" si="253"/>
        <v>2963.9732861747625</v>
      </c>
      <c r="D207" s="5">
        <f t="shared" si="254"/>
        <v>4369.3646027397035</v>
      </c>
      <c r="E207" s="15">
        <f t="shared" si="255"/>
        <v>1.7778387614103352E-6</v>
      </c>
      <c r="F207" s="15">
        <f t="shared" si="256"/>
        <v>3.5024615738110359E-6</v>
      </c>
      <c r="G207" s="15">
        <f t="shared" si="257"/>
        <v>7.1501507128876656E-6</v>
      </c>
      <c r="H207" s="5">
        <f t="shared" si="258"/>
        <v>197716.59447308071</v>
      </c>
      <c r="I207" s="5">
        <f t="shared" si="259"/>
        <v>91880.022282507445</v>
      </c>
      <c r="J207" s="5">
        <f t="shared" si="260"/>
        <v>33952.905925237457</v>
      </c>
      <c r="K207" s="5">
        <f t="shared" si="261"/>
        <v>169660.45063904309</v>
      </c>
      <c r="L207" s="5">
        <f t="shared" si="262"/>
        <v>30998.937376080656</v>
      </c>
      <c r="M207" s="5">
        <f t="shared" si="263"/>
        <v>7770.6735446037428</v>
      </c>
      <c r="N207" s="15">
        <f t="shared" si="264"/>
        <v>-6.9060620229122183E-4</v>
      </c>
      <c r="O207" s="15">
        <f t="shared" si="265"/>
        <v>3.7679363511153863E-3</v>
      </c>
      <c r="P207" s="15">
        <f t="shared" si="266"/>
        <v>3.8339061303187538E-3</v>
      </c>
      <c r="Q207" s="5">
        <f t="shared" si="267"/>
        <v>5450.9338640748538</v>
      </c>
      <c r="R207" s="5">
        <f t="shared" si="268"/>
        <v>8654.4564215939445</v>
      </c>
      <c r="S207" s="5">
        <f t="shared" si="269"/>
        <v>5087.7692275545942</v>
      </c>
      <c r="T207" s="5">
        <f t="shared" si="270"/>
        <v>27.569430267609651</v>
      </c>
      <c r="U207" s="5">
        <f t="shared" si="271"/>
        <v>94.193016137759699</v>
      </c>
      <c r="V207" s="5">
        <f t="shared" si="272"/>
        <v>149.84782859993189</v>
      </c>
      <c r="W207" s="15">
        <f t="shared" si="273"/>
        <v>-1.0734613539272964E-2</v>
      </c>
      <c r="X207" s="15">
        <f t="shared" si="274"/>
        <v>-1.217998157191269E-2</v>
      </c>
      <c r="Y207" s="15">
        <f t="shared" si="275"/>
        <v>-9.7425357312937999E-3</v>
      </c>
      <c r="Z207" s="5">
        <f t="shared" si="290"/>
        <v>5779.1340483326658</v>
      </c>
      <c r="AA207" s="5">
        <f t="shared" si="291"/>
        <v>23346.126853407772</v>
      </c>
      <c r="AB207" s="5">
        <f t="shared" si="292"/>
        <v>49919.117728770558</v>
      </c>
      <c r="AC207" s="16">
        <f t="shared" si="276"/>
        <v>1.254193545392593</v>
      </c>
      <c r="AD207" s="16">
        <f t="shared" si="277"/>
        <v>3.0071930322313398</v>
      </c>
      <c r="AE207" s="16">
        <f t="shared" si="278"/>
        <v>10.227197904826454</v>
      </c>
      <c r="AF207" s="15">
        <f t="shared" si="279"/>
        <v>-4.0504037456468023E-3</v>
      </c>
      <c r="AG207" s="15">
        <f t="shared" si="280"/>
        <v>2.9673830763510267E-4</v>
      </c>
      <c r="AH207" s="15">
        <f t="shared" si="281"/>
        <v>9.7937136394747881E-3</v>
      </c>
      <c r="AI207" s="1">
        <f t="shared" si="245"/>
        <v>394357.12046825379</v>
      </c>
      <c r="AJ207" s="1">
        <f t="shared" si="246"/>
        <v>175784.6782682749</v>
      </c>
      <c r="AK207" s="1">
        <f t="shared" si="247"/>
        <v>64976.194760556333</v>
      </c>
      <c r="AL207" s="14">
        <f t="shared" si="282"/>
        <v>74.375741540672848</v>
      </c>
      <c r="AM207" s="14">
        <f t="shared" si="283"/>
        <v>17.243796756604556</v>
      </c>
      <c r="AN207" s="14">
        <f t="shared" si="284"/>
        <v>5.5350021808138727</v>
      </c>
      <c r="AO207" s="11">
        <f t="shared" si="285"/>
        <v>4.5209182492921213E-3</v>
      </c>
      <c r="AP207" s="11">
        <f t="shared" si="286"/>
        <v>5.6951646175930435E-3</v>
      </c>
      <c r="AQ207" s="11">
        <f t="shared" si="287"/>
        <v>5.1662328914859603E-3</v>
      </c>
      <c r="AR207" s="1">
        <f t="shared" si="293"/>
        <v>197716.59447308071</v>
      </c>
      <c r="AS207" s="1">
        <f t="shared" si="288"/>
        <v>91880.022282507445</v>
      </c>
      <c r="AT207" s="1">
        <f t="shared" si="289"/>
        <v>33952.905925237457</v>
      </c>
      <c r="AU207" s="1">
        <f t="shared" si="248"/>
        <v>39543.318894616146</v>
      </c>
      <c r="AV207" s="1">
        <f t="shared" si="249"/>
        <v>18376.00445650149</v>
      </c>
      <c r="AW207" s="1">
        <f t="shared" si="250"/>
        <v>6790.581185047492</v>
      </c>
      <c r="AX207" s="1">
        <f t="shared" si="310"/>
        <v>135728.36051123447</v>
      </c>
      <c r="AY207" s="1">
        <f t="shared" si="296"/>
        <v>24799.149900864526</v>
      </c>
      <c r="AZ207" s="1">
        <f t="shared" si="297"/>
        <v>6216.5388356829935</v>
      </c>
      <c r="BA207" s="1">
        <f t="shared" si="311"/>
        <v>13772.779279153207</v>
      </c>
      <c r="BB207" s="1">
        <f t="shared" si="312"/>
        <v>29991.155327034558</v>
      </c>
      <c r="BC207" s="1">
        <f t="shared" si="313"/>
        <v>38166.262491390509</v>
      </c>
      <c r="BD207" s="1">
        <f t="shared" si="314"/>
        <v>66.039889120689466</v>
      </c>
      <c r="BE207" s="2">
        <f t="shared" si="320"/>
        <v>0.16431838121402917</v>
      </c>
      <c r="BF207" s="2">
        <f t="shared" si="321"/>
        <v>0.11054004131171606</v>
      </c>
      <c r="BG207" s="2">
        <f t="shared" si="322"/>
        <v>4.6334817249198731E-2</v>
      </c>
      <c r="BH207" s="2">
        <f t="shared" si="298"/>
        <v>7.3924206590365679E-2</v>
      </c>
      <c r="BI207" s="2">
        <f t="shared" si="315"/>
        <v>2.7000530404799016E-3</v>
      </c>
      <c r="BJ207" s="2">
        <f t="shared" si="299"/>
        <v>1.2219100733195894E-3</v>
      </c>
      <c r="BK207" s="2">
        <f t="shared" si="300"/>
        <v>2.1469152895166443E-4</v>
      </c>
      <c r="BL207" s="2">
        <f t="shared" si="301"/>
        <v>533.84529206037325</v>
      </c>
      <c r="BM207" s="2">
        <f t="shared" si="302"/>
        <v>112.26912476382418</v>
      </c>
      <c r="BN207" s="2">
        <f t="shared" si="303"/>
        <v>7.2894012854412562</v>
      </c>
      <c r="BO207" s="2">
        <f t="shared" si="316"/>
        <v>1124.3369844428687</v>
      </c>
      <c r="BP207" s="2">
        <f t="shared" si="317"/>
        <v>87.007335500254612</v>
      </c>
      <c r="BQ207" s="2">
        <f t="shared" si="318"/>
        <v>6.3030027881218338</v>
      </c>
      <c r="BR207" s="11">
        <f t="shared" si="319"/>
        <v>3.1043238023620717E-2</v>
      </c>
      <c r="BS207" s="17">
        <f t="shared" si="294"/>
        <v>2.7794464674858401E-3</v>
      </c>
      <c r="BT207" s="17">
        <f t="shared" si="295"/>
        <v>8.0605065604854372E-4</v>
      </c>
      <c r="BU207" s="12">
        <f>(BU$3*temperature!$I317+BU$4*temperature!$I317^2+BU$5*temperature!I317^6)*(K207/K$56)^$BW$1</f>
        <v>-28.942603443320735</v>
      </c>
      <c r="BV207" s="12">
        <f>(BV$3*temperature!$I317+BV$4*temperature!$I317^2+BV$5*temperature!J317^6)*(L207/L$56)^$BW$1</f>
        <v>-20.653799776323918</v>
      </c>
      <c r="BW207" s="12">
        <f>(BW$3*temperature!$I317+BW$4*temperature!$I317^2+BW$5*temperature!K317^6)*(M207/M$56)^$BW$1</f>
        <v>-18.339057208355726</v>
      </c>
      <c r="BX207" s="12">
        <f>(BX$3*temperature!$M317+BX$4*temperature!$M317^2+BX$5*temperature!$M317^6)*(K207/K$56)^$BW$1</f>
        <v>-28.94261910673664</v>
      </c>
      <c r="BY207" s="12">
        <f>(BY$3*temperature!$M317+BY$4*temperature!$M317^2+BY$5*temperature!$M317^6)*(L207/L$56)^$BW$1</f>
        <v>-20.653810081496463</v>
      </c>
      <c r="BZ207" s="12">
        <f>(BZ$3*temperature!$M317+BZ$4*temperature!$M317^2+BZ$5*temperature!$M317^6)*(M207/M$56)^$BW$1</f>
        <v>-18.339065644982007</v>
      </c>
      <c r="CA207" s="18">
        <f t="shared" si="304"/>
        <v>-1.5663415904754174E-5</v>
      </c>
      <c r="CB207" s="18">
        <f t="shared" si="305"/>
        <v>-1.0305172544633479E-5</v>
      </c>
      <c r="CC207" s="18">
        <f t="shared" si="306"/>
        <v>-8.436626281138615E-6</v>
      </c>
      <c r="CD207" s="18">
        <f t="shared" si="307"/>
        <v>-4.3302047119793768E-2</v>
      </c>
      <c r="CE207" s="18">
        <f t="shared" si="308"/>
        <v>-1.2035572190201619E-4</v>
      </c>
      <c r="CF207" s="18">
        <f t="shared" si="309"/>
        <v>-3.4903643489154717E-5</v>
      </c>
    </row>
    <row r="208" spans="1:84" x14ac:dyDescent="0.3">
      <c r="A208" s="2">
        <f t="shared" si="251"/>
        <v>2162</v>
      </c>
      <c r="B208" s="5">
        <f t="shared" si="252"/>
        <v>1165.3684029552805</v>
      </c>
      <c r="C208" s="5">
        <f t="shared" si="253"/>
        <v>2963.9831483171761</v>
      </c>
      <c r="D208" s="5">
        <f t="shared" si="254"/>
        <v>4369.3942822743611</v>
      </c>
      <c r="E208" s="15">
        <f t="shared" si="255"/>
        <v>1.6889468233398184E-6</v>
      </c>
      <c r="F208" s="15">
        <f t="shared" si="256"/>
        <v>3.327338495120484E-6</v>
      </c>
      <c r="G208" s="15">
        <f t="shared" si="257"/>
        <v>6.7926431772432816E-6</v>
      </c>
      <c r="H208" s="5">
        <f t="shared" si="258"/>
        <v>197559.93791346723</v>
      </c>
      <c r="I208" s="5">
        <f t="shared" si="259"/>
        <v>92219.222360934844</v>
      </c>
      <c r="J208" s="5">
        <f t="shared" si="260"/>
        <v>34080.985921258267</v>
      </c>
      <c r="K208" s="5">
        <f t="shared" si="261"/>
        <v>169525.73745132537</v>
      </c>
      <c r="L208" s="5">
        <f t="shared" si="262"/>
        <v>31113.274855591877</v>
      </c>
      <c r="M208" s="5">
        <f t="shared" si="263"/>
        <v>7799.9337481437815</v>
      </c>
      <c r="N208" s="15">
        <f t="shared" si="264"/>
        <v>-7.9401644408172434E-4</v>
      </c>
      <c r="O208" s="15">
        <f t="shared" si="265"/>
        <v>3.6884322234687072E-3</v>
      </c>
      <c r="P208" s="15">
        <f t="shared" si="266"/>
        <v>3.7654655509700152E-3</v>
      </c>
      <c r="Q208" s="5">
        <f t="shared" si="267"/>
        <v>5388.1476255866028</v>
      </c>
      <c r="R208" s="5">
        <f t="shared" si="268"/>
        <v>8580.606426522374</v>
      </c>
      <c r="S208" s="5">
        <f t="shared" si="269"/>
        <v>5057.2069796458345</v>
      </c>
      <c r="T208" s="5">
        <f t="shared" si="270"/>
        <v>27.273483088188925</v>
      </c>
      <c r="U208" s="5">
        <f t="shared" si="271"/>
        <v>93.04574693699891</v>
      </c>
      <c r="V208" s="5">
        <f t="shared" si="272"/>
        <v>148.38793077554027</v>
      </c>
      <c r="W208" s="15">
        <f t="shared" si="273"/>
        <v>-1.0734613539272964E-2</v>
      </c>
      <c r="X208" s="15">
        <f t="shared" si="274"/>
        <v>-1.217998157191269E-2</v>
      </c>
      <c r="Y208" s="15">
        <f t="shared" si="275"/>
        <v>-9.7425357312937999E-3</v>
      </c>
      <c r="Z208" s="5">
        <f t="shared" si="290"/>
        <v>5690.0185706412794</v>
      </c>
      <c r="AA208" s="5">
        <f t="shared" si="291"/>
        <v>23155.616943126137</v>
      </c>
      <c r="AB208" s="5">
        <f t="shared" si="292"/>
        <v>50108.644448808795</v>
      </c>
      <c r="AC208" s="16">
        <f t="shared" si="276"/>
        <v>1.2491135551585688</v>
      </c>
      <c r="AD208" s="16">
        <f t="shared" si="277"/>
        <v>3.0080853816024562</v>
      </c>
      <c r="AE208" s="16">
        <f t="shared" si="278"/>
        <v>10.32736015244056</v>
      </c>
      <c r="AF208" s="15">
        <f t="shared" si="279"/>
        <v>-4.0504037456468023E-3</v>
      </c>
      <c r="AG208" s="15">
        <f t="shared" si="280"/>
        <v>2.9673830763510267E-4</v>
      </c>
      <c r="AH208" s="15">
        <f t="shared" si="281"/>
        <v>9.7937136394747881E-3</v>
      </c>
      <c r="AI208" s="1">
        <f t="shared" si="245"/>
        <v>394464.72731604456</v>
      </c>
      <c r="AJ208" s="1">
        <f t="shared" si="246"/>
        <v>176582.2148979489</v>
      </c>
      <c r="AK208" s="1">
        <f t="shared" si="247"/>
        <v>65269.156469548194</v>
      </c>
      <c r="AL208" s="14">
        <f t="shared" si="282"/>
        <v>74.708625721436363</v>
      </c>
      <c r="AM208" s="14">
        <f t="shared" si="283"/>
        <v>17.341020955154125</v>
      </c>
      <c r="AN208" s="14">
        <f t="shared" si="284"/>
        <v>5.5633113400316301</v>
      </c>
      <c r="AO208" s="11">
        <f t="shared" si="285"/>
        <v>4.4757090667992003E-3</v>
      </c>
      <c r="AP208" s="11">
        <f t="shared" si="286"/>
        <v>5.6382129714171126E-3</v>
      </c>
      <c r="AQ208" s="11">
        <f t="shared" si="287"/>
        <v>5.1145705625711005E-3</v>
      </c>
      <c r="AR208" s="1">
        <f t="shared" si="293"/>
        <v>197559.93791346723</v>
      </c>
      <c r="AS208" s="1">
        <f t="shared" si="288"/>
        <v>92219.222360934844</v>
      </c>
      <c r="AT208" s="1">
        <f t="shared" si="289"/>
        <v>34080.985921258267</v>
      </c>
      <c r="AU208" s="1">
        <f t="shared" si="248"/>
        <v>39511.987582693451</v>
      </c>
      <c r="AV208" s="1">
        <f t="shared" si="249"/>
        <v>18443.844472186971</v>
      </c>
      <c r="AW208" s="1">
        <f t="shared" si="250"/>
        <v>6816.1971842516541</v>
      </c>
      <c r="AX208" s="1">
        <f t="shared" si="310"/>
        <v>135620.58996106029</v>
      </c>
      <c r="AY208" s="1">
        <f t="shared" si="296"/>
        <v>24890.619884473497</v>
      </c>
      <c r="AZ208" s="1">
        <f t="shared" si="297"/>
        <v>6239.9469985150254</v>
      </c>
      <c r="BA208" s="1">
        <f t="shared" si="311"/>
        <v>13771.87685141477</v>
      </c>
      <c r="BB208" s="1">
        <f t="shared" si="312"/>
        <v>30002.16745635229</v>
      </c>
      <c r="BC208" s="1">
        <f t="shared" si="313"/>
        <v>38182.94364614987</v>
      </c>
      <c r="BD208" s="1">
        <f t="shared" si="314"/>
        <v>62.915698960016506</v>
      </c>
      <c r="BE208" s="2">
        <f t="shared" si="320"/>
        <v>0.16431838121402917</v>
      </c>
      <c r="BF208" s="2">
        <f t="shared" si="321"/>
        <v>0.11054004131171606</v>
      </c>
      <c r="BG208" s="2">
        <f t="shared" si="322"/>
        <v>4.6334817249198731E-2</v>
      </c>
      <c r="BH208" s="2">
        <f t="shared" si="298"/>
        <v>7.3667600793706531E-2</v>
      </c>
      <c r="BI208" s="2">
        <f t="shared" si="315"/>
        <v>2.7000530404799016E-3</v>
      </c>
      <c r="BJ208" s="2">
        <f t="shared" si="299"/>
        <v>1.2219100733195894E-3</v>
      </c>
      <c r="BK208" s="2">
        <f t="shared" si="300"/>
        <v>2.1469152895166443E-4</v>
      </c>
      <c r="BL208" s="2">
        <f t="shared" si="301"/>
        <v>533.4223110402778</v>
      </c>
      <c r="BM208" s="2">
        <f t="shared" si="302"/>
        <v>112.68359675652542</v>
      </c>
      <c r="BN208" s="2">
        <f t="shared" si="303"/>
        <v>7.3168989756150875</v>
      </c>
      <c r="BO208" s="2">
        <f t="shared" si="316"/>
        <v>1141.0412387116835</v>
      </c>
      <c r="BP208" s="2">
        <f t="shared" si="317"/>
        <v>88.047031306053668</v>
      </c>
      <c r="BQ208" s="2">
        <f t="shared" si="318"/>
        <v>6.3028496248676973</v>
      </c>
      <c r="BR208" s="11">
        <f t="shared" si="319"/>
        <v>3.0955160438550705E-2</v>
      </c>
      <c r="BS208" s="17">
        <f t="shared" si="294"/>
        <v>2.6957613075603761E-3</v>
      </c>
      <c r="BT208" s="17">
        <f t="shared" si="295"/>
        <v>7.6766729147480348E-4</v>
      </c>
      <c r="BU208" s="12">
        <f>(BU$3*temperature!$I318+BU$4*temperature!$I318^2+BU$5*temperature!I318^6)*(K208/K$56)^$BW$1</f>
        <v>-29.320420453419761</v>
      </c>
      <c r="BV208" s="12">
        <f>(BV$3*temperature!$I318+BV$4*temperature!$I318^2+BV$5*temperature!J318^6)*(L208/L$56)^$BW$1</f>
        <v>-20.879279814183583</v>
      </c>
      <c r="BW208" s="12">
        <f>(BW$3*temperature!$I318+BW$4*temperature!$I318^2+BW$5*temperature!K318^6)*(M208/M$56)^$BW$1</f>
        <v>-18.521951495307245</v>
      </c>
      <c r="BX208" s="12">
        <f>(BX$3*temperature!$M318+BX$4*temperature!$M318^2+BX$5*temperature!$M318^6)*(K208/K$56)^$BW$1</f>
        <v>-29.320436110929002</v>
      </c>
      <c r="BY208" s="12">
        <f>(BY$3*temperature!$M318+BY$4*temperature!$M318^2+BY$5*temperature!$M318^6)*(L208/L$56)^$BW$1</f>
        <v>-20.879290101086642</v>
      </c>
      <c r="BZ208" s="12">
        <f>(BZ$3*temperature!$M318+BZ$4*temperature!$M318^2+BZ$5*temperature!$M318^6)*(M208/M$56)^$BW$1</f>
        <v>-18.521959914275289</v>
      </c>
      <c r="CA208" s="18">
        <f t="shared" si="304"/>
        <v>-1.5657509241151502E-5</v>
      </c>
      <c r="CB208" s="18">
        <f t="shared" si="305"/>
        <v>-1.0286903059153474E-5</v>
      </c>
      <c r="CC208" s="18">
        <f t="shared" si="306"/>
        <v>-8.4189680435997616E-6</v>
      </c>
      <c r="CD208" s="18">
        <f t="shared" si="307"/>
        <v>-4.3288734855443316E-2</v>
      </c>
      <c r="CE208" s="18">
        <f t="shared" si="308"/>
        <v>-1.1669609647654431E-4</v>
      </c>
      <c r="CF208" s="18">
        <f t="shared" si="309"/>
        <v>-3.3231345837849089E-5</v>
      </c>
    </row>
    <row r="209" spans="1:84" x14ac:dyDescent="0.3">
      <c r="A209" s="2">
        <f t="shared" si="251"/>
        <v>2163</v>
      </c>
      <c r="B209" s="5">
        <f t="shared" si="252"/>
        <v>1165.3702727882796</v>
      </c>
      <c r="C209" s="5">
        <f t="shared" si="253"/>
        <v>2963.9925173836427</v>
      </c>
      <c r="D209" s="5">
        <f t="shared" si="254"/>
        <v>4369.4224780238083</v>
      </c>
      <c r="E209" s="15">
        <f t="shared" si="255"/>
        <v>1.6044994821728274E-6</v>
      </c>
      <c r="F209" s="15">
        <f t="shared" si="256"/>
        <v>3.1609715703644595E-6</v>
      </c>
      <c r="G209" s="15">
        <f t="shared" si="257"/>
        <v>6.4530110183811172E-6</v>
      </c>
      <c r="H209" s="5">
        <f t="shared" si="258"/>
        <v>197383.0071654463</v>
      </c>
      <c r="I209" s="5">
        <f t="shared" si="259"/>
        <v>92552.412372600011</v>
      </c>
      <c r="J209" s="5">
        <f t="shared" si="260"/>
        <v>34207.233558300111</v>
      </c>
      <c r="K209" s="5">
        <f t="shared" si="261"/>
        <v>169373.64181530496</v>
      </c>
      <c r="L209" s="5">
        <f t="shared" si="262"/>
        <v>31225.589076148313</v>
      </c>
      <c r="M209" s="5">
        <f t="shared" si="263"/>
        <v>7828.7768533134094</v>
      </c>
      <c r="N209" s="15">
        <f t="shared" si="264"/>
        <v>-8.9718315523668046E-4</v>
      </c>
      <c r="O209" s="15">
        <f t="shared" si="265"/>
        <v>3.6098488853304467E-3</v>
      </c>
      <c r="P209" s="15">
        <f t="shared" si="266"/>
        <v>3.6978654051378346E-3</v>
      </c>
      <c r="Q209" s="5">
        <f t="shared" si="267"/>
        <v>5325.5342254377729</v>
      </c>
      <c r="R209" s="5">
        <f t="shared" si="268"/>
        <v>8506.7191091436162</v>
      </c>
      <c r="S209" s="5">
        <f t="shared" si="269"/>
        <v>5026.4880725549901</v>
      </c>
      <c r="T209" s="5">
        <f t="shared" si="270"/>
        <v>26.98071278736732</v>
      </c>
      <c r="U209" s="5">
        <f t="shared" si="271"/>
        <v>91.91245145396141</v>
      </c>
      <c r="V209" s="5">
        <f t="shared" si="272"/>
        <v>146.94225605786681</v>
      </c>
      <c r="W209" s="15">
        <f t="shared" si="273"/>
        <v>-1.0734613539272964E-2</v>
      </c>
      <c r="X209" s="15">
        <f t="shared" si="274"/>
        <v>-1.217998157191269E-2</v>
      </c>
      <c r="Y209" s="15">
        <f t="shared" si="275"/>
        <v>-9.7425357312937999E-3</v>
      </c>
      <c r="Z209" s="5">
        <f t="shared" si="290"/>
        <v>5601.697041433471</v>
      </c>
      <c r="AA209" s="5">
        <f t="shared" si="291"/>
        <v>22964.838526875024</v>
      </c>
      <c r="AB209" s="5">
        <f t="shared" si="292"/>
        <v>50295.443422068005</v>
      </c>
      <c r="AC209" s="16">
        <f t="shared" si="276"/>
        <v>1.2440541409360164</v>
      </c>
      <c r="AD209" s="16">
        <f t="shared" si="277"/>
        <v>3.0089779957678147</v>
      </c>
      <c r="AE209" s="16">
        <f t="shared" si="278"/>
        <v>10.428503360425285</v>
      </c>
      <c r="AF209" s="15">
        <f t="shared" si="279"/>
        <v>-4.0504037456468023E-3</v>
      </c>
      <c r="AG209" s="15">
        <f t="shared" si="280"/>
        <v>2.9673830763510267E-4</v>
      </c>
      <c r="AH209" s="15">
        <f t="shared" si="281"/>
        <v>9.7937136394747881E-3</v>
      </c>
      <c r="AI209" s="1">
        <f t="shared" si="245"/>
        <v>394530.24216713355</v>
      </c>
      <c r="AJ209" s="1">
        <f t="shared" si="246"/>
        <v>177367.83788034099</v>
      </c>
      <c r="AK209" s="1">
        <f t="shared" si="247"/>
        <v>65558.438006845026</v>
      </c>
      <c r="AL209" s="14">
        <f t="shared" si="282"/>
        <v>75.039656054210809</v>
      </c>
      <c r="AM209" s="14">
        <f t="shared" si="283"/>
        <v>17.437815600748223</v>
      </c>
      <c r="AN209" s="14">
        <f t="shared" si="284"/>
        <v>5.5914807489576726</v>
      </c>
      <c r="AO209" s="11">
        <f t="shared" si="285"/>
        <v>4.4309519761312087E-3</v>
      </c>
      <c r="AP209" s="11">
        <f t="shared" si="286"/>
        <v>5.5818308417029412E-3</v>
      </c>
      <c r="AQ209" s="11">
        <f t="shared" si="287"/>
        <v>5.0634248569453892E-3</v>
      </c>
      <c r="AR209" s="1">
        <f t="shared" si="293"/>
        <v>197383.0071654463</v>
      </c>
      <c r="AS209" s="1">
        <f t="shared" si="288"/>
        <v>92552.412372600011</v>
      </c>
      <c r="AT209" s="1">
        <f t="shared" si="289"/>
        <v>34207.233558300111</v>
      </c>
      <c r="AU209" s="1">
        <f t="shared" si="248"/>
        <v>39476.601433089265</v>
      </c>
      <c r="AV209" s="1">
        <f t="shared" si="249"/>
        <v>18510.482474520002</v>
      </c>
      <c r="AW209" s="1">
        <f t="shared" si="250"/>
        <v>6841.4467116600226</v>
      </c>
      <c r="AX209" s="1">
        <f t="shared" si="310"/>
        <v>135498.91345224396</v>
      </c>
      <c r="AY209" s="1">
        <f t="shared" si="296"/>
        <v>24980.471260918646</v>
      </c>
      <c r="AZ209" s="1">
        <f t="shared" si="297"/>
        <v>6263.0214826507281</v>
      </c>
      <c r="BA209" s="1">
        <f t="shared" si="311"/>
        <v>13770.85292849978</v>
      </c>
      <c r="BB209" s="1">
        <f t="shared" si="312"/>
        <v>30012.942591879033</v>
      </c>
      <c r="BC209" s="1">
        <f t="shared" si="313"/>
        <v>38199.317776574258</v>
      </c>
      <c r="BD209" s="1">
        <f t="shared" si="314"/>
        <v>59.93881383937515</v>
      </c>
      <c r="BE209" s="2">
        <f t="shared" si="320"/>
        <v>0.16431838121402917</v>
      </c>
      <c r="BF209" s="2">
        <f t="shared" si="321"/>
        <v>0.11054004131171606</v>
      </c>
      <c r="BG209" s="2">
        <f t="shared" si="322"/>
        <v>4.6334817249198731E-2</v>
      </c>
      <c r="BH209" s="2">
        <f t="shared" si="298"/>
        <v>7.341213399568422E-2</v>
      </c>
      <c r="BI209" s="2">
        <f t="shared" si="315"/>
        <v>2.7000530404799016E-3</v>
      </c>
      <c r="BJ209" s="2">
        <f t="shared" si="299"/>
        <v>1.2219100733195894E-3</v>
      </c>
      <c r="BK209" s="2">
        <f t="shared" si="300"/>
        <v>2.1469152895166443E-4</v>
      </c>
      <c r="BL209" s="2">
        <f t="shared" si="301"/>
        <v>532.94458863612942</v>
      </c>
      <c r="BM209" s="2">
        <f t="shared" si="302"/>
        <v>113.09072498810856</v>
      </c>
      <c r="BN209" s="2">
        <f t="shared" si="303"/>
        <v>7.3440032738381351</v>
      </c>
      <c r="BO209" s="2">
        <f t="shared" si="316"/>
        <v>1157.9939427885768</v>
      </c>
      <c r="BP209" s="2">
        <f t="shared" si="317"/>
        <v>89.099232944254908</v>
      </c>
      <c r="BQ209" s="2">
        <f t="shared" si="318"/>
        <v>6.3027018261819459</v>
      </c>
      <c r="BR209" s="11">
        <f t="shared" si="319"/>
        <v>3.0867667328618537E-2</v>
      </c>
      <c r="BS209" s="17">
        <f t="shared" si="294"/>
        <v>2.6148191609164121E-3</v>
      </c>
      <c r="BT209" s="17">
        <f t="shared" si="295"/>
        <v>7.3111170616647946E-4</v>
      </c>
      <c r="BU209" s="12">
        <f>(BU$3*temperature!$I319+BU$4*temperature!$I319^2+BU$5*temperature!I319^6)*(K209/K$56)^$BW$1</f>
        <v>-29.698860348891408</v>
      </c>
      <c r="BV209" s="12">
        <f>(BV$3*temperature!$I319+BV$4*temperature!$I319^2+BV$5*temperature!J319^6)*(L209/L$56)^$BW$1</f>
        <v>-21.104481212565712</v>
      </c>
      <c r="BW209" s="12">
        <f>(BW$3*temperature!$I319+BW$4*temperature!$I319^2+BW$5*temperature!K319^6)*(M209/M$56)^$BW$1</f>
        <v>-18.704528983079634</v>
      </c>
      <c r="BX209" s="12">
        <f>(BX$3*temperature!$M319+BX$4*temperature!$M319^2+BX$5*temperature!$M319^6)*(K209/K$56)^$BW$1</f>
        <v>-29.6988760004349</v>
      </c>
      <c r="BY209" s="12">
        <f>(BY$3*temperature!$M319+BY$4*temperature!$M319^2+BY$5*temperature!$M319^6)*(L209/L$56)^$BW$1</f>
        <v>-21.104491481178471</v>
      </c>
      <c r="BZ209" s="12">
        <f>(BZ$3*temperature!$M319+BZ$4*temperature!$M319^2+BZ$5*temperature!$M319^6)*(M209/M$56)^$BW$1</f>
        <v>-18.704537384403768</v>
      </c>
      <c r="CA209" s="18">
        <f t="shared" si="304"/>
        <v>-1.5651543492367637E-5</v>
      </c>
      <c r="CB209" s="18">
        <f t="shared" si="305"/>
        <v>-1.0268612758324025E-5</v>
      </c>
      <c r="CC209" s="18">
        <f t="shared" si="306"/>
        <v>-8.4013241341551748E-6</v>
      </c>
      <c r="CD209" s="18">
        <f t="shared" si="307"/>
        <v>-4.3271196606632721E-2</v>
      </c>
      <c r="CE209" s="18">
        <f t="shared" si="308"/>
        <v>-1.1314635400280448E-4</v>
      </c>
      <c r="CF209" s="18">
        <f t="shared" si="309"/>
        <v>-3.1636078378940423E-5</v>
      </c>
    </row>
    <row r="210" spans="1:84" x14ac:dyDescent="0.3">
      <c r="A210" s="2">
        <f t="shared" si="251"/>
        <v>2164</v>
      </c>
      <c r="B210" s="5">
        <f t="shared" si="252"/>
        <v>1165.3720491324791</v>
      </c>
      <c r="C210" s="5">
        <f t="shared" si="253"/>
        <v>2964.0014180249209</v>
      </c>
      <c r="D210" s="5">
        <f t="shared" si="254"/>
        <v>4369.449264158633</v>
      </c>
      <c r="E210" s="15">
        <f t="shared" si="255"/>
        <v>1.5242745080641861E-6</v>
      </c>
      <c r="F210" s="15">
        <f t="shared" si="256"/>
        <v>3.0029229918462365E-6</v>
      </c>
      <c r="G210" s="15">
        <f t="shared" si="257"/>
        <v>6.1303604674620612E-6</v>
      </c>
      <c r="H210" s="5">
        <f t="shared" si="258"/>
        <v>197185.89795014393</v>
      </c>
      <c r="I210" s="5">
        <f t="shared" si="259"/>
        <v>92879.602489776633</v>
      </c>
      <c r="J210" s="5">
        <f t="shared" si="260"/>
        <v>34331.653724263706</v>
      </c>
      <c r="K210" s="5">
        <f t="shared" si="261"/>
        <v>169204.24519957567</v>
      </c>
      <c r="L210" s="5">
        <f t="shared" si="262"/>
        <v>31335.883284316198</v>
      </c>
      <c r="M210" s="5">
        <f t="shared" si="263"/>
        <v>7857.2038828500963</v>
      </c>
      <c r="N210" s="15">
        <f t="shared" si="264"/>
        <v>-1.0001356404322204E-3</v>
      </c>
      <c r="O210" s="15">
        <f t="shared" si="265"/>
        <v>3.5321738174072248E-3</v>
      </c>
      <c r="P210" s="15">
        <f t="shared" si="266"/>
        <v>3.6310946229940466E-3</v>
      </c>
      <c r="Q210" s="5">
        <f t="shared" si="267"/>
        <v>5263.105614765851</v>
      </c>
      <c r="R210" s="5">
        <f t="shared" si="268"/>
        <v>8432.8139862108346</v>
      </c>
      <c r="S210" s="5">
        <f t="shared" si="269"/>
        <v>4995.6217941031873</v>
      </c>
      <c r="T210" s="5">
        <f t="shared" si="270"/>
        <v>26.691085262580813</v>
      </c>
      <c r="U210" s="5">
        <f t="shared" si="271"/>
        <v>90.792959489022834</v>
      </c>
      <c r="V210" s="5">
        <f t="shared" si="272"/>
        <v>145.51066587778612</v>
      </c>
      <c r="W210" s="15">
        <f t="shared" si="273"/>
        <v>-1.0734613539272964E-2</v>
      </c>
      <c r="X210" s="15">
        <f t="shared" si="274"/>
        <v>-1.217998157191269E-2</v>
      </c>
      <c r="Y210" s="15">
        <f t="shared" si="275"/>
        <v>-9.7425357312937999E-3</v>
      </c>
      <c r="Z210" s="5">
        <f t="shared" si="290"/>
        <v>5514.176599453579</v>
      </c>
      <c r="AA210" s="5">
        <f t="shared" si="291"/>
        <v>22773.844931385327</v>
      </c>
      <c r="AB210" s="5">
        <f t="shared" si="292"/>
        <v>50479.521762978846</v>
      </c>
      <c r="AC210" s="16">
        <f t="shared" si="276"/>
        <v>1.2390152193837818</v>
      </c>
      <c r="AD210" s="16">
        <f t="shared" si="277"/>
        <v>3.0098708748059901</v>
      </c>
      <c r="AE210" s="16">
        <f t="shared" si="278"/>
        <v>10.530637136025591</v>
      </c>
      <c r="AF210" s="15">
        <f t="shared" si="279"/>
        <v>-4.0504037456468023E-3</v>
      </c>
      <c r="AG210" s="15">
        <f t="shared" si="280"/>
        <v>2.9673830763510267E-4</v>
      </c>
      <c r="AH210" s="15">
        <f t="shared" si="281"/>
        <v>9.7937136394747881E-3</v>
      </c>
      <c r="AI210" s="1">
        <f t="shared" si="245"/>
        <v>394553.81938350946</v>
      </c>
      <c r="AJ210" s="1">
        <f t="shared" si="246"/>
        <v>178141.53656682692</v>
      </c>
      <c r="AK210" s="1">
        <f t="shared" si="247"/>
        <v>65844.040917820545</v>
      </c>
      <c r="AL210" s="14">
        <f t="shared" si="282"/>
        <v>75.368828195369602</v>
      </c>
      <c r="AM210" s="14">
        <f t="shared" si="283"/>
        <v>17.534177188311087</v>
      </c>
      <c r="AN210" s="14">
        <f t="shared" si="284"/>
        <v>5.6195096711429624</v>
      </c>
      <c r="AO210" s="11">
        <f t="shared" si="285"/>
        <v>4.3866424563698964E-3</v>
      </c>
      <c r="AP210" s="11">
        <f t="shared" si="286"/>
        <v>5.5260125332859114E-3</v>
      </c>
      <c r="AQ210" s="11">
        <f t="shared" si="287"/>
        <v>5.0127906083759352E-3</v>
      </c>
      <c r="AR210" s="1">
        <f t="shared" si="293"/>
        <v>197185.89795014393</v>
      </c>
      <c r="AS210" s="1">
        <f t="shared" si="288"/>
        <v>92879.602489776633</v>
      </c>
      <c r="AT210" s="1">
        <f t="shared" si="289"/>
        <v>34331.653724263706</v>
      </c>
      <c r="AU210" s="1">
        <f t="shared" si="248"/>
        <v>39437.179590028791</v>
      </c>
      <c r="AV210" s="1">
        <f t="shared" si="249"/>
        <v>18575.920497955329</v>
      </c>
      <c r="AW210" s="1">
        <f t="shared" si="250"/>
        <v>6866.3307448527412</v>
      </c>
      <c r="AX210" s="1">
        <f t="shared" si="310"/>
        <v>135363.39615966051</v>
      </c>
      <c r="AY210" s="1">
        <f t="shared" si="296"/>
        <v>25068.706627452957</v>
      </c>
      <c r="AZ210" s="1">
        <f t="shared" si="297"/>
        <v>6285.7631062800765</v>
      </c>
      <c r="BA210" s="1">
        <f t="shared" si="311"/>
        <v>13769.707805706141</v>
      </c>
      <c r="BB210" s="1">
        <f t="shared" si="312"/>
        <v>30023.483640248247</v>
      </c>
      <c r="BC210" s="1">
        <f t="shared" si="313"/>
        <v>38215.389100168228</v>
      </c>
      <c r="BD210" s="1">
        <f t="shared" si="314"/>
        <v>57.102317374635113</v>
      </c>
      <c r="BE210" s="2">
        <f t="shared" si="320"/>
        <v>0.16431838121402917</v>
      </c>
      <c r="BF210" s="2">
        <f t="shared" si="321"/>
        <v>0.11054004131171606</v>
      </c>
      <c r="BG210" s="2">
        <f t="shared" si="322"/>
        <v>4.6334817249198731E-2</v>
      </c>
      <c r="BH210" s="2">
        <f t="shared" si="298"/>
        <v>7.3157819919709197E-2</v>
      </c>
      <c r="BI210" s="2">
        <f t="shared" si="315"/>
        <v>2.7000530404799016E-3</v>
      </c>
      <c r="BJ210" s="2">
        <f t="shared" si="299"/>
        <v>1.2219100733195894E-3</v>
      </c>
      <c r="BK210" s="2">
        <f t="shared" si="300"/>
        <v>2.1469152895166443E-4</v>
      </c>
      <c r="BL210" s="2">
        <f t="shared" si="301"/>
        <v>532.41238330004569</v>
      </c>
      <c r="BM210" s="2">
        <f t="shared" si="302"/>
        <v>113.49052188817728</v>
      </c>
      <c r="BN210" s="2">
        <f t="shared" si="303"/>
        <v>7.3707152295012799</v>
      </c>
      <c r="BO210" s="2">
        <f t="shared" si="316"/>
        <v>1175.198761411202</v>
      </c>
      <c r="BP210" s="2">
        <f t="shared" si="317"/>
        <v>90.164090667768875</v>
      </c>
      <c r="BQ210" s="2">
        <f t="shared" si="318"/>
        <v>6.3025593176010313</v>
      </c>
      <c r="BR210" s="11">
        <f t="shared" si="319"/>
        <v>3.078073993330907E-2</v>
      </c>
      <c r="BS210" s="17">
        <f t="shared" si="294"/>
        <v>2.5365226243756695E-3</v>
      </c>
      <c r="BT210" s="17">
        <f t="shared" si="295"/>
        <v>6.9629686301569472E-4</v>
      </c>
      <c r="BU210" s="12">
        <f>(BU$3*temperature!$I320+BU$4*temperature!$I320^2+BU$5*temperature!I320^6)*(K210/K$56)^$BW$1</f>
        <v>-30.077915606750519</v>
      </c>
      <c r="BV210" s="12">
        <f>(BV$3*temperature!$I320+BV$4*temperature!$I320^2+BV$5*temperature!J320^6)*(L210/L$56)^$BW$1</f>
        <v>-21.329391967876727</v>
      </c>
      <c r="BW210" s="12">
        <f>(BW$3*temperature!$I320+BW$4*temperature!$I320^2+BW$5*temperature!K320^6)*(M210/M$56)^$BW$1</f>
        <v>-18.886779672536402</v>
      </c>
      <c r="BX210" s="12">
        <f>(BX$3*temperature!$M320+BX$4*temperature!$M320^2+BX$5*temperature!$M320^6)*(K210/K$56)^$BW$1</f>
        <v>-30.077931252287176</v>
      </c>
      <c r="BY210" s="12">
        <f>(BY$3*temperature!$M320+BY$4*temperature!$M320^2+BY$5*temperature!$M320^6)*(L210/L$56)^$BW$1</f>
        <v>-21.32940221818734</v>
      </c>
      <c r="BZ210" s="12">
        <f>(BZ$3*temperature!$M320+BZ$4*temperature!$M320^2+BZ$5*temperature!$M320^6)*(M210/M$56)^$BW$1</f>
        <v>-18.886788056237311</v>
      </c>
      <c r="CA210" s="18">
        <f t="shared" si="304"/>
        <v>-1.5645536656450076E-5</v>
      </c>
      <c r="CB210" s="18">
        <f t="shared" si="305"/>
        <v>-1.0250310612747171E-5</v>
      </c>
      <c r="CC210" s="18">
        <f t="shared" si="306"/>
        <v>-8.3837009086096259E-6</v>
      </c>
      <c r="CD210" s="18">
        <f t="shared" si="307"/>
        <v>-4.3249502861448776E-2</v>
      </c>
      <c r="CE210" s="18">
        <f t="shared" si="308"/>
        <v>-1.0970334250106507E-4</v>
      </c>
      <c r="CF210" s="18">
        <f t="shared" si="309"/>
        <v>-3.0114493169415096E-5</v>
      </c>
    </row>
    <row r="211" spans="1:84" x14ac:dyDescent="0.3">
      <c r="A211" s="2">
        <f t="shared" si="251"/>
        <v>2165</v>
      </c>
      <c r="B211" s="5">
        <f t="shared" si="252"/>
        <v>1165.3737366620405</v>
      </c>
      <c r="C211" s="5">
        <f t="shared" si="253"/>
        <v>2964.0098736595269</v>
      </c>
      <c r="D211" s="5">
        <f t="shared" si="254"/>
        <v>4369.474711142715</v>
      </c>
      <c r="E211" s="15">
        <f t="shared" si="255"/>
        <v>1.4480607826609766E-6</v>
      </c>
      <c r="F211" s="15">
        <f t="shared" si="256"/>
        <v>2.8527768422539245E-6</v>
      </c>
      <c r="G211" s="15">
        <f t="shared" si="257"/>
        <v>5.8238424440889582E-6</v>
      </c>
      <c r="H211" s="5">
        <f t="shared" si="258"/>
        <v>196968.70608982374</v>
      </c>
      <c r="I211" s="5">
        <f t="shared" si="259"/>
        <v>93200.804047320766</v>
      </c>
      <c r="J211" s="5">
        <f t="shared" si="260"/>
        <v>34454.251608098632</v>
      </c>
      <c r="K211" s="5">
        <f t="shared" si="261"/>
        <v>169017.62918906834</v>
      </c>
      <c r="L211" s="5">
        <f t="shared" si="262"/>
        <v>31444.161126308936</v>
      </c>
      <c r="M211" s="5">
        <f t="shared" si="263"/>
        <v>7885.2159323032392</v>
      </c>
      <c r="N211" s="15">
        <f t="shared" si="264"/>
        <v>-1.1029038325085505E-3</v>
      </c>
      <c r="O211" s="15">
        <f t="shared" si="265"/>
        <v>3.4553946033788474E-3</v>
      </c>
      <c r="P211" s="15">
        <f t="shared" si="266"/>
        <v>3.5651422402676047E-3</v>
      </c>
      <c r="Q211" s="5">
        <f t="shared" si="267"/>
        <v>5200.8733529956417</v>
      </c>
      <c r="R211" s="5">
        <f t="shared" si="268"/>
        <v>8358.9101044075251</v>
      </c>
      <c r="S211" s="5">
        <f t="shared" si="269"/>
        <v>4964.6172699712688</v>
      </c>
      <c r="T211" s="5">
        <f t="shared" si="270"/>
        <v>26.404566777343224</v>
      </c>
      <c r="U211" s="5">
        <f t="shared" si="271"/>
        <v>89.687102915587118</v>
      </c>
      <c r="V211" s="5">
        <f t="shared" si="272"/>
        <v>144.09302301618743</v>
      </c>
      <c r="W211" s="15">
        <f t="shared" si="273"/>
        <v>-1.0734613539272964E-2</v>
      </c>
      <c r="X211" s="15">
        <f t="shared" si="274"/>
        <v>-1.217998157191269E-2</v>
      </c>
      <c r="Y211" s="15">
        <f t="shared" si="275"/>
        <v>-9.7425357312937999E-3</v>
      </c>
      <c r="Z211" s="5">
        <f t="shared" si="290"/>
        <v>5427.4638037199757</v>
      </c>
      <c r="AA211" s="5">
        <f t="shared" si="291"/>
        <v>22582.68828107047</v>
      </c>
      <c r="AB211" s="5">
        <f t="shared" si="292"/>
        <v>50660.887044246541</v>
      </c>
      <c r="AC211" s="16">
        <f t="shared" si="276"/>
        <v>1.2339967074982763</v>
      </c>
      <c r="AD211" s="16">
        <f t="shared" si="277"/>
        <v>3.0107640187955802</v>
      </c>
      <c r="AE211" s="16">
        <f t="shared" si="278"/>
        <v>10.633771180577044</v>
      </c>
      <c r="AF211" s="15">
        <f t="shared" si="279"/>
        <v>-4.0504037456468023E-3</v>
      </c>
      <c r="AG211" s="15">
        <f t="shared" si="280"/>
        <v>2.9673830763510267E-4</v>
      </c>
      <c r="AH211" s="15">
        <f t="shared" si="281"/>
        <v>9.7937136394747881E-3</v>
      </c>
      <c r="AI211" s="1">
        <f t="shared" si="245"/>
        <v>394535.61703518732</v>
      </c>
      <c r="AJ211" s="1">
        <f t="shared" si="246"/>
        <v>178903.30340809954</v>
      </c>
      <c r="AK211" s="1">
        <f t="shared" si="247"/>
        <v>66125.967570891225</v>
      </c>
      <c r="AL211" s="14">
        <f t="shared" si="282"/>
        <v>75.696138136001778</v>
      </c>
      <c r="AM211" s="14">
        <f t="shared" si="283"/>
        <v>17.630102330385519</v>
      </c>
      <c r="AN211" s="14">
        <f t="shared" si="284"/>
        <v>5.6473974021931133</v>
      </c>
      <c r="AO211" s="11">
        <f t="shared" si="285"/>
        <v>4.342776031806197E-3</v>
      </c>
      <c r="AP211" s="11">
        <f t="shared" si="286"/>
        <v>5.4707524079530521E-3</v>
      </c>
      <c r="AQ211" s="11">
        <f t="shared" si="287"/>
        <v>4.9626627022921754E-3</v>
      </c>
      <c r="AR211" s="1">
        <f t="shared" si="293"/>
        <v>196968.70608982374</v>
      </c>
      <c r="AS211" s="1">
        <f t="shared" si="288"/>
        <v>93200.804047320766</v>
      </c>
      <c r="AT211" s="1">
        <f t="shared" si="289"/>
        <v>34454.251608098632</v>
      </c>
      <c r="AU211" s="1">
        <f t="shared" si="248"/>
        <v>39393.741217964751</v>
      </c>
      <c r="AV211" s="1">
        <f t="shared" si="249"/>
        <v>18640.160809464152</v>
      </c>
      <c r="AW211" s="1">
        <f t="shared" si="250"/>
        <v>6890.8503216197269</v>
      </c>
      <c r="AX211" s="1">
        <f t="shared" si="310"/>
        <v>135214.10335125469</v>
      </c>
      <c r="AY211" s="1">
        <f t="shared" si="296"/>
        <v>25155.328901047149</v>
      </c>
      <c r="AZ211" s="1">
        <f t="shared" si="297"/>
        <v>6308.1727458425912</v>
      </c>
      <c r="BA211" s="1">
        <f t="shared" si="311"/>
        <v>13768.441740619479</v>
      </c>
      <c r="BB211" s="1">
        <f t="shared" si="312"/>
        <v>30033.793460153971</v>
      </c>
      <c r="BC211" s="1">
        <f t="shared" si="313"/>
        <v>38231.16175672262</v>
      </c>
      <c r="BD211" s="1">
        <f t="shared" si="314"/>
        <v>54.399616156214989</v>
      </c>
      <c r="BE211" s="2">
        <f t="shared" si="320"/>
        <v>0.16431838121402917</v>
      </c>
      <c r="BF211" s="2">
        <f t="shared" si="321"/>
        <v>0.11054004131171606</v>
      </c>
      <c r="BG211" s="2">
        <f t="shared" si="322"/>
        <v>4.6334817249198731E-2</v>
      </c>
      <c r="BH211" s="2">
        <f t="shared" si="298"/>
        <v>7.2904672014236435E-2</v>
      </c>
      <c r="BI211" s="2">
        <f t="shared" si="315"/>
        <v>2.7000530404799016E-3</v>
      </c>
      <c r="BJ211" s="2">
        <f t="shared" si="299"/>
        <v>1.2219100733195894E-3</v>
      </c>
      <c r="BK211" s="2">
        <f t="shared" si="300"/>
        <v>2.1469152895166443E-4</v>
      </c>
      <c r="BL211" s="2">
        <f t="shared" si="301"/>
        <v>531.82595375722065</v>
      </c>
      <c r="BM211" s="2">
        <f t="shared" si="302"/>
        <v>113.88300130690641</v>
      </c>
      <c r="BN211" s="2">
        <f t="shared" si="303"/>
        <v>7.3970359566280379</v>
      </c>
      <c r="BO211" s="2">
        <f t="shared" si="316"/>
        <v>1192.6594116507383</v>
      </c>
      <c r="BP211" s="2">
        <f t="shared" si="317"/>
        <v>91.241756530039055</v>
      </c>
      <c r="BQ211" s="2">
        <f t="shared" si="318"/>
        <v>6.3024220255948524</v>
      </c>
      <c r="BR211" s="11">
        <f t="shared" si="319"/>
        <v>3.0694359278836875E-2</v>
      </c>
      <c r="BS211" s="17">
        <f t="shared" si="294"/>
        <v>2.4607780550301912E-3</v>
      </c>
      <c r="BT211" s="17">
        <f t="shared" si="295"/>
        <v>6.6313986953875684E-4</v>
      </c>
      <c r="BU211" s="12">
        <f>(BU$3*temperature!$I321+BU$4*temperature!$I321^2+BU$5*temperature!I321^6)*(K211/K$56)^$BW$1</f>
        <v>-30.457579750435805</v>
      </c>
      <c r="BV211" s="12">
        <f>(BV$3*temperature!$I321+BV$4*temperature!$I321^2+BV$5*temperature!J321^6)*(L211/L$56)^$BW$1</f>
        <v>-21.554000528046672</v>
      </c>
      <c r="BW211" s="12">
        <f>(BW$3*temperature!$I321+BW$4*temperature!$I321^2+BW$5*temperature!K321^6)*(M211/M$56)^$BW$1</f>
        <v>-19.068693930143361</v>
      </c>
      <c r="BX211" s="12">
        <f>(BX$3*temperature!$M321+BX$4*temperature!$M321^2+BX$5*temperature!$M321^6)*(K211/K$56)^$BW$1</f>
        <v>-30.457595389941996</v>
      </c>
      <c r="BY211" s="12">
        <f>(BY$3*temperature!$M321+BY$4*temperature!$M321^2+BY$5*temperature!$M321^6)*(L211/L$56)^$BW$1</f>
        <v>-21.554010760051852</v>
      </c>
      <c r="BZ211" s="12">
        <f>(BZ$3*temperature!$M321+BZ$4*temperature!$M321^2+BZ$5*temperature!$M321^6)*(M211/M$56)^$BW$1</f>
        <v>-19.068702296247771</v>
      </c>
      <c r="CA211" s="18">
        <f t="shared" si="304"/>
        <v>-1.5639506191433838E-5</v>
      </c>
      <c r="CB211" s="18">
        <f t="shared" si="305"/>
        <v>-1.0232005180910164E-5</v>
      </c>
      <c r="CC211" s="18">
        <f t="shared" si="306"/>
        <v>-8.3661044101290827E-6</v>
      </c>
      <c r="CD211" s="18">
        <f t="shared" si="307"/>
        <v>-4.3223722746139004E-2</v>
      </c>
      <c r="CE211" s="18">
        <f t="shared" si="308"/>
        <v>-1.0636398839040817E-4</v>
      </c>
      <c r="CF211" s="18">
        <f t="shared" si="309"/>
        <v>-2.8663373862854015E-5</v>
      </c>
    </row>
    <row r="212" spans="1:84" x14ac:dyDescent="0.3">
      <c r="A212" s="2">
        <f t="shared" si="251"/>
        <v>2166</v>
      </c>
      <c r="B212" s="5">
        <f t="shared" si="252"/>
        <v>1165.3753398174454</v>
      </c>
      <c r="C212" s="5">
        <f t="shared" si="253"/>
        <v>2964.0179065353186</v>
      </c>
      <c r="D212" s="5">
        <f t="shared" si="254"/>
        <v>4369.4988859183823</v>
      </c>
      <c r="E212" s="15">
        <f t="shared" si="255"/>
        <v>1.3756577435279278E-6</v>
      </c>
      <c r="F212" s="15">
        <f t="shared" si="256"/>
        <v>2.7101380001412282E-6</v>
      </c>
      <c r="G212" s="15">
        <f t="shared" si="257"/>
        <v>5.53265032188451E-6</v>
      </c>
      <c r="H212" s="5">
        <f t="shared" si="258"/>
        <v>196731.52734022838</v>
      </c>
      <c r="I212" s="5">
        <f t="shared" si="259"/>
        <v>93516.029505640618</v>
      </c>
      <c r="J212" s="5">
        <f t="shared" si="260"/>
        <v>34575.032689622421</v>
      </c>
      <c r="K212" s="5">
        <f t="shared" si="261"/>
        <v>168813.87533997942</v>
      </c>
      <c r="L212" s="5">
        <f t="shared" si="262"/>
        <v>31550.426635226639</v>
      </c>
      <c r="M212" s="5">
        <f t="shared" si="263"/>
        <v>7912.814167557668</v>
      </c>
      <c r="N212" s="15">
        <f t="shared" si="264"/>
        <v>-1.2055183241328482E-3</v>
      </c>
      <c r="O212" s="15">
        <f t="shared" si="265"/>
        <v>3.379498931163738E-3</v>
      </c>
      <c r="P212" s="15">
        <f t="shared" si="266"/>
        <v>3.4999973991032274E-3</v>
      </c>
      <c r="Q212" s="5">
        <f t="shared" si="267"/>
        <v>5138.8486119663094</v>
      </c>
      <c r="R212" s="5">
        <f t="shared" si="268"/>
        <v>8285.02604322158</v>
      </c>
      <c r="S212" s="5">
        <f t="shared" si="269"/>
        <v>4933.4834637084696</v>
      </c>
      <c r="T212" s="5">
        <f t="shared" si="270"/>
        <v>26.121123957316517</v>
      </c>
      <c r="U212" s="5">
        <f t="shared" si="271"/>
        <v>88.594715654837032</v>
      </c>
      <c r="V212" s="5">
        <f t="shared" si="272"/>
        <v>142.68919159082208</v>
      </c>
      <c r="W212" s="15">
        <f t="shared" si="273"/>
        <v>-1.0734613539272964E-2</v>
      </c>
      <c r="X212" s="15">
        <f t="shared" si="274"/>
        <v>-1.217998157191269E-2</v>
      </c>
      <c r="Y212" s="15">
        <f t="shared" si="275"/>
        <v>-9.7425357312937999E-3</v>
      </c>
      <c r="Z212" s="5">
        <f t="shared" si="290"/>
        <v>5341.5646477649307</v>
      </c>
      <c r="AA212" s="5">
        <f t="shared" si="291"/>
        <v>22391.419503108191</v>
      </c>
      <c r="AB212" s="5">
        <f t="shared" si="292"/>
        <v>50839.547281485946</v>
      </c>
      <c r="AC212" s="16">
        <f t="shared" si="276"/>
        <v>1.2289985226121094</v>
      </c>
      <c r="AD212" s="16">
        <f t="shared" si="277"/>
        <v>3.0116574278152064</v>
      </c>
      <c r="AE212" s="16">
        <f t="shared" si="278"/>
        <v>10.737915290427315</v>
      </c>
      <c r="AF212" s="15">
        <f t="shared" si="279"/>
        <v>-4.0504037456468023E-3</v>
      </c>
      <c r="AG212" s="15">
        <f t="shared" si="280"/>
        <v>2.9673830763510267E-4</v>
      </c>
      <c r="AH212" s="15">
        <f t="shared" si="281"/>
        <v>9.7937136394747881E-3</v>
      </c>
      <c r="AI212" s="1">
        <f t="shared" si="245"/>
        <v>394475.79654963332</v>
      </c>
      <c r="AJ212" s="1">
        <f t="shared" si="246"/>
        <v>179653.13387675374</v>
      </c>
      <c r="AK212" s="1">
        <f t="shared" si="247"/>
        <v>66404.221135421831</v>
      </c>
      <c r="AL212" s="14">
        <f t="shared" si="282"/>
        <v>76.021582196655132</v>
      </c>
      <c r="AM212" s="14">
        <f t="shared" si="283"/>
        <v>17.725587755914173</v>
      </c>
      <c r="AN212" s="14">
        <f t="shared" si="284"/>
        <v>5.6751432693614694</v>
      </c>
      <c r="AO212" s="11">
        <f t="shared" si="285"/>
        <v>4.2993482714881346E-3</v>
      </c>
      <c r="AP212" s="11">
        <f t="shared" si="286"/>
        <v>5.4160448838735213E-3</v>
      </c>
      <c r="AQ212" s="11">
        <f t="shared" si="287"/>
        <v>4.9130360752692535E-3</v>
      </c>
      <c r="AR212" s="1">
        <f t="shared" si="293"/>
        <v>196731.52734022838</v>
      </c>
      <c r="AS212" s="1">
        <f t="shared" si="288"/>
        <v>93516.029505640618</v>
      </c>
      <c r="AT212" s="1">
        <f t="shared" si="289"/>
        <v>34575.032689622421</v>
      </c>
      <c r="AU212" s="1">
        <f t="shared" si="248"/>
        <v>39346.305468045677</v>
      </c>
      <c r="AV212" s="1">
        <f t="shared" si="249"/>
        <v>18703.205901128124</v>
      </c>
      <c r="AW212" s="1">
        <f t="shared" si="250"/>
        <v>6915.0065379244843</v>
      </c>
      <c r="AX212" s="1">
        <f t="shared" si="310"/>
        <v>135051.10027198354</v>
      </c>
      <c r="AY212" s="1">
        <f t="shared" si="296"/>
        <v>25240.341308181312</v>
      </c>
      <c r="AZ212" s="1">
        <f t="shared" si="297"/>
        <v>6330.2513340461346</v>
      </c>
      <c r="BA212" s="1">
        <f t="shared" si="311"/>
        <v>13767.054952470065</v>
      </c>
      <c r="BB212" s="1">
        <f t="shared" si="312"/>
        <v>30043.874863220415</v>
      </c>
      <c r="BC212" s="1">
        <f t="shared" si="313"/>
        <v>38246.639810251028</v>
      </c>
      <c r="BD212" s="1">
        <f t="shared" si="314"/>
        <v>51.824424777537438</v>
      </c>
      <c r="BE212" s="2">
        <f t="shared" si="320"/>
        <v>0.16431838121402917</v>
      </c>
      <c r="BF212" s="2">
        <f t="shared" si="321"/>
        <v>0.11054004131171606</v>
      </c>
      <c r="BG212" s="2">
        <f t="shared" si="322"/>
        <v>4.6334817249198731E-2</v>
      </c>
      <c r="BH212" s="2">
        <f t="shared" si="298"/>
        <v>7.2652703447722178E-2</v>
      </c>
      <c r="BI212" s="2">
        <f t="shared" si="315"/>
        <v>2.7000530404799016E-3</v>
      </c>
      <c r="BJ212" s="2">
        <f t="shared" si="299"/>
        <v>1.2219100733195894E-3</v>
      </c>
      <c r="BK212" s="2">
        <f t="shared" si="300"/>
        <v>2.1469152895166443E-4</v>
      </c>
      <c r="BL212" s="2">
        <f t="shared" si="301"/>
        <v>531.18555855323848</v>
      </c>
      <c r="BM212" s="2">
        <f t="shared" si="302"/>
        <v>114.26817846979422</v>
      </c>
      <c r="BN212" s="2">
        <f t="shared" si="303"/>
        <v>7.4229666316888165</v>
      </c>
      <c r="BO212" s="2">
        <f t="shared" si="316"/>
        <v>1210.3796635630447</v>
      </c>
      <c r="BP212" s="2">
        <f t="shared" si="317"/>
        <v>92.332384406680788</v>
      </c>
      <c r="BQ212" s="2">
        <f t="shared" si="318"/>
        <v>6.3022898775581018</v>
      </c>
      <c r="BR212" s="11">
        <f t="shared" si="319"/>
        <v>3.060850616821395E-2</v>
      </c>
      <c r="BS212" s="17">
        <f t="shared" si="294"/>
        <v>2.3874954130455946E-3</v>
      </c>
      <c r="BT212" s="17">
        <f t="shared" si="295"/>
        <v>6.3156178051310173E-4</v>
      </c>
      <c r="BU212" s="12">
        <f>(BU$3*temperature!$I322+BU$4*temperature!$I322^2+BU$5*temperature!I322^6)*(K212/K$56)^$BW$1</f>
        <v>-30.83784735678412</v>
      </c>
      <c r="BV212" s="12">
        <f>(BV$3*temperature!$I322+BV$4*temperature!$I322^2+BV$5*temperature!J322^6)*(L212/L$56)^$BW$1</f>
        <v>-21.77829578526093</v>
      </c>
      <c r="BW212" s="12">
        <f>(BW$3*temperature!$I322+BW$4*temperature!$I322^2+BW$5*temperature!K322^6)*(M212/M$56)^$BW$1</f>
        <v>-19.25026248191848</v>
      </c>
      <c r="BX212" s="12">
        <f>(BX$3*temperature!$M322+BX$4*temperature!$M322^2+BX$5*temperature!$M322^6)*(K212/K$56)^$BW$1</f>
        <v>-30.837862990253175</v>
      </c>
      <c r="BY212" s="12">
        <f>(BY$3*temperature!$M322+BY$4*temperature!$M322^2+BY$5*temperature!$M322^6)*(L212/L$56)^$BW$1</f>
        <v>-21.77830599896555</v>
      </c>
      <c r="BZ212" s="12">
        <f>(BZ$3*temperature!$M322+BZ$4*temperature!$M322^2+BZ$5*temperature!$M322^6)*(M212/M$56)^$BW$1</f>
        <v>-19.250270830458863</v>
      </c>
      <c r="CA212" s="18">
        <f t="shared" si="304"/>
        <v>-1.5633469054421312E-5</v>
      </c>
      <c r="CB212" s="18">
        <f t="shared" si="305"/>
        <v>-1.0213704619843611E-5</v>
      </c>
      <c r="CC212" s="18">
        <f t="shared" si="306"/>
        <v>-8.3485403834515637E-6</v>
      </c>
      <c r="CD212" s="18">
        <f t="shared" si="307"/>
        <v>-4.3193924039621641E-2</v>
      </c>
      <c r="CE212" s="18">
        <f t="shared" si="308"/>
        <v>-1.0312529551603651E-4</v>
      </c>
      <c r="CF212" s="18">
        <f t="shared" si="309"/>
        <v>-2.727963157381111E-5</v>
      </c>
    </row>
    <row r="213" spans="1:84" x14ac:dyDescent="0.3">
      <c r="A213" s="2">
        <f t="shared" si="251"/>
        <v>2167</v>
      </c>
      <c r="B213" s="5">
        <f t="shared" si="252"/>
        <v>1165.3768628171752</v>
      </c>
      <c r="C213" s="5">
        <f t="shared" si="253"/>
        <v>2964.0255377880021</v>
      </c>
      <c r="D213" s="5">
        <f t="shared" si="254"/>
        <v>4369.5218520823291</v>
      </c>
      <c r="E213" s="15">
        <f t="shared" si="255"/>
        <v>1.3068748563515314E-6</v>
      </c>
      <c r="F213" s="15">
        <f t="shared" si="256"/>
        <v>2.5746311001341667E-6</v>
      </c>
      <c r="G213" s="15">
        <f t="shared" si="257"/>
        <v>5.2560178057902845E-6</v>
      </c>
      <c r="H213" s="5">
        <f t="shared" si="258"/>
        <v>196474.45722333755</v>
      </c>
      <c r="I213" s="5">
        <f t="shared" si="259"/>
        <v>93825.292414176336</v>
      </c>
      <c r="J213" s="5">
        <f t="shared" si="260"/>
        <v>34694.002729506923</v>
      </c>
      <c r="K213" s="5">
        <f t="shared" si="261"/>
        <v>168593.06503510065</v>
      </c>
      <c r="L213" s="5">
        <f t="shared" si="262"/>
        <v>31654.684218475537</v>
      </c>
      <c r="M213" s="5">
        <f t="shared" si="263"/>
        <v>7939.999822400071</v>
      </c>
      <c r="N213" s="15">
        <f t="shared" si="264"/>
        <v>-1.3080104015981142E-3</v>
      </c>
      <c r="O213" s="15">
        <f t="shared" si="265"/>
        <v>3.3044745940928877E-3</v>
      </c>
      <c r="P213" s="15">
        <f t="shared" si="266"/>
        <v>3.4356493488578721E-3</v>
      </c>
      <c r="Q213" s="5">
        <f t="shared" si="267"/>
        <v>5077.0421801957009</v>
      </c>
      <c r="R213" s="5">
        <f t="shared" si="268"/>
        <v>8211.179918097514</v>
      </c>
      <c r="S213" s="5">
        <f t="shared" si="269"/>
        <v>4902.2291768562236</v>
      </c>
      <c r="T213" s="5">
        <f t="shared" si="270"/>
        <v>25.840723786423279</v>
      </c>
      <c r="U213" s="5">
        <f t="shared" si="271"/>
        <v>87.515633650792267</v>
      </c>
      <c r="V213" s="5">
        <f t="shared" si="272"/>
        <v>141.29903704327907</v>
      </c>
      <c r="W213" s="15">
        <f t="shared" si="273"/>
        <v>-1.0734613539272964E-2</v>
      </c>
      <c r="X213" s="15">
        <f t="shared" si="274"/>
        <v>-1.217998157191269E-2</v>
      </c>
      <c r="Y213" s="15">
        <f t="shared" si="275"/>
        <v>-9.7425357312937999E-3</v>
      </c>
      <c r="Z213" s="5">
        <f t="shared" si="290"/>
        <v>5256.4845738126396</v>
      </c>
      <c r="AA213" s="5">
        <f t="shared" si="291"/>
        <v>22200.088333319418</v>
      </c>
      <c r="AB213" s="5">
        <f t="shared" si="292"/>
        <v>51015.510918101347</v>
      </c>
      <c r="AC213" s="16">
        <f t="shared" si="276"/>
        <v>1.2240205823927268</v>
      </c>
      <c r="AD213" s="16">
        <f t="shared" si="277"/>
        <v>3.0125511019435129</v>
      </c>
      <c r="AE213" s="16">
        <f t="shared" si="278"/>
        <v>10.843079357866698</v>
      </c>
      <c r="AF213" s="15">
        <f t="shared" si="279"/>
        <v>-4.0504037456468023E-3</v>
      </c>
      <c r="AG213" s="15">
        <f t="shared" si="280"/>
        <v>2.9673830763510267E-4</v>
      </c>
      <c r="AH213" s="15">
        <f t="shared" si="281"/>
        <v>9.7937136394747881E-3</v>
      </c>
      <c r="AI213" s="1">
        <f t="shared" si="245"/>
        <v>394374.52236271568</v>
      </c>
      <c r="AJ213" s="1">
        <f t="shared" si="246"/>
        <v>180391.02639020651</v>
      </c>
      <c r="AK213" s="1">
        <f t="shared" si="247"/>
        <v>66678.805559804139</v>
      </c>
      <c r="AL213" s="14">
        <f t="shared" si="282"/>
        <v>76.345157022087989</v>
      </c>
      <c r="AM213" s="14">
        <f t="shared" si="283"/>
        <v>17.82063030900445</v>
      </c>
      <c r="AN213" s="14">
        <f t="shared" si="284"/>
        <v>5.702746631140017</v>
      </c>
      <c r="AO213" s="11">
        <f t="shared" si="285"/>
        <v>4.2563547887732528E-3</v>
      </c>
      <c r="AP213" s="11">
        <f t="shared" si="286"/>
        <v>5.3618844350347859E-3</v>
      </c>
      <c r="AQ213" s="11">
        <f t="shared" si="287"/>
        <v>4.8639057145165605E-3</v>
      </c>
      <c r="AR213" s="1">
        <f t="shared" si="293"/>
        <v>196474.45722333755</v>
      </c>
      <c r="AS213" s="1">
        <f t="shared" si="288"/>
        <v>93825.292414176336</v>
      </c>
      <c r="AT213" s="1">
        <f t="shared" si="289"/>
        <v>34694.002729506923</v>
      </c>
      <c r="AU213" s="1">
        <f t="shared" si="248"/>
        <v>39294.891444667512</v>
      </c>
      <c r="AV213" s="1">
        <f t="shared" si="249"/>
        <v>18765.058482835269</v>
      </c>
      <c r="AW213" s="1">
        <f t="shared" si="250"/>
        <v>6938.8005459013848</v>
      </c>
      <c r="AX213" s="1">
        <f t="shared" si="310"/>
        <v>134874.4520280805</v>
      </c>
      <c r="AY213" s="1">
        <f t="shared" si="296"/>
        <v>25323.747374780429</v>
      </c>
      <c r="AZ213" s="1">
        <f t="shared" si="297"/>
        <v>6351.9998579200574</v>
      </c>
      <c r="BA213" s="1">
        <f t="shared" si="311"/>
        <v>13765.547621442995</v>
      </c>
      <c r="BB213" s="1">
        <f t="shared" si="312"/>
        <v>30053.730614847431</v>
      </c>
      <c r="BC213" s="1">
        <f t="shared" si="313"/>
        <v>38261.82725085831</v>
      </c>
      <c r="BD213" s="1">
        <f t="shared" si="314"/>
        <v>49.370751550426078</v>
      </c>
      <c r="BE213" s="2">
        <f t="shared" si="320"/>
        <v>0.16431838121402917</v>
      </c>
      <c r="BF213" s="2">
        <f t="shared" si="321"/>
        <v>0.11054004131171606</v>
      </c>
      <c r="BG213" s="2">
        <f t="shared" si="322"/>
        <v>4.6334817249198731E-2</v>
      </c>
      <c r="BH213" s="2">
        <f t="shared" si="298"/>
        <v>7.2401927103815031E-2</v>
      </c>
      <c r="BI213" s="2">
        <f t="shared" si="315"/>
        <v>2.7000530404799016E-3</v>
      </c>
      <c r="BJ213" s="2">
        <f t="shared" si="299"/>
        <v>1.2219100733195894E-3</v>
      </c>
      <c r="BK213" s="2">
        <f t="shared" si="300"/>
        <v>2.1469152895166443E-4</v>
      </c>
      <c r="BL213" s="2">
        <f t="shared" si="301"/>
        <v>530.49145560251088</v>
      </c>
      <c r="BM213" s="2">
        <f t="shared" si="302"/>
        <v>114.64606993303812</v>
      </c>
      <c r="BN213" s="2">
        <f t="shared" si="303"/>
        <v>7.4485084914510606</v>
      </c>
      <c r="BO213" s="2">
        <f t="shared" si="316"/>
        <v>1228.3633408412081</v>
      </c>
      <c r="BP213" s="2">
        <f t="shared" si="317"/>
        <v>93.436130017381103</v>
      </c>
      <c r="BQ213" s="2">
        <f t="shared" si="318"/>
        <v>6.3021628018019786</v>
      </c>
      <c r="BR213" s="11">
        <f t="shared" si="319"/>
        <v>3.0523161170432384E-2</v>
      </c>
      <c r="BS213" s="17">
        <f t="shared" si="294"/>
        <v>2.3165881115441832E-3</v>
      </c>
      <c r="BT213" s="17">
        <f t="shared" si="295"/>
        <v>6.014874100124778E-4</v>
      </c>
      <c r="BU213" s="12">
        <f>(BU$3*temperature!$I323+BU$4*temperature!$I323^2+BU$5*temperature!I323^6)*(K213/K$56)^$BW$1</f>
        <v>-31.218714063602423</v>
      </c>
      <c r="BV213" s="12">
        <f>(BV$3*temperature!$I323+BV$4*temperature!$I323^2+BV$5*temperature!J323^6)*(L213/L$56)^$BW$1</f>
        <v>-22.002267068620331</v>
      </c>
      <c r="BW213" s="12">
        <f>(BW$3*temperature!$I323+BW$4*temperature!$I323^2+BW$5*temperature!K323^6)*(M213/M$56)^$BW$1</f>
        <v>-19.431476407319519</v>
      </c>
      <c r="BX213" s="12">
        <f>(BX$3*temperature!$M323+BX$4*temperature!$M323^2+BX$5*temperature!$M323^6)*(K213/K$56)^$BW$1</f>
        <v>-31.218729691044196</v>
      </c>
      <c r="BY213" s="12">
        <f>(BY$3*temperature!$M323+BY$4*temperature!$M323^2+BY$5*temperature!$M323^6)*(L213/L$56)^$BW$1</f>
        <v>-22.002277264037097</v>
      </c>
      <c r="BZ213" s="12">
        <f>(BZ$3*temperature!$M323+BZ$4*temperature!$M323^2+BZ$5*temperature!$M323^6)*(M213/M$56)^$BW$1</f>
        <v>-19.43148473833384</v>
      </c>
      <c r="CA213" s="18">
        <f t="shared" si="304"/>
        <v>-1.562744177263653E-5</v>
      </c>
      <c r="CB213" s="18">
        <f t="shared" si="305"/>
        <v>-1.0195416766833887E-5</v>
      </c>
      <c r="CC213" s="18">
        <f t="shared" si="306"/>
        <v>-8.3310143210724164E-6</v>
      </c>
      <c r="CD213" s="18">
        <f t="shared" si="307"/>
        <v>-4.3160173330955072E-2</v>
      </c>
      <c r="CE213" s="18">
        <f t="shared" si="308"/>
        <v>-9.9984344430676834E-5</v>
      </c>
      <c r="CF213" s="18">
        <f t="shared" si="309"/>
        <v>-2.5960300872525782E-5</v>
      </c>
    </row>
    <row r="214" spans="1:84" x14ac:dyDescent="0.3">
      <c r="A214" s="2">
        <f t="shared" si="251"/>
        <v>2168</v>
      </c>
      <c r="B214" s="5">
        <f t="shared" si="252"/>
        <v>1165.3783096688092</v>
      </c>
      <c r="C214" s="5">
        <f t="shared" si="253"/>
        <v>2964.0327874967165</v>
      </c>
      <c r="D214" s="5">
        <f t="shared" si="254"/>
        <v>4369.5436700527534</v>
      </c>
      <c r="E214" s="15">
        <f t="shared" si="255"/>
        <v>1.2415311135339547E-6</v>
      </c>
      <c r="F214" s="15">
        <f t="shared" si="256"/>
        <v>2.4458995451274582E-6</v>
      </c>
      <c r="G214" s="15">
        <f t="shared" si="257"/>
        <v>4.9932169155007705E-6</v>
      </c>
      <c r="H214" s="5">
        <f t="shared" si="258"/>
        <v>196197.59086038818</v>
      </c>
      <c r="I214" s="5">
        <f t="shared" si="259"/>
        <v>94128.607375406864</v>
      </c>
      <c r="J214" s="5">
        <f t="shared" si="260"/>
        <v>34811.16775943512</v>
      </c>
      <c r="K214" s="5">
        <f t="shared" si="261"/>
        <v>168355.27933941546</v>
      </c>
      <c r="L214" s="5">
        <f t="shared" si="262"/>
        <v>31756.938645372909</v>
      </c>
      <c r="M214" s="5">
        <f t="shared" si="263"/>
        <v>7966.7741961290085</v>
      </c>
      <c r="N214" s="15">
        <f t="shared" si="264"/>
        <v>-1.4104120809220744E-3</v>
      </c>
      <c r="O214" s="15">
        <f t="shared" si="265"/>
        <v>3.2303094920054232E-3</v>
      </c>
      <c r="P214" s="15">
        <f t="shared" si="266"/>
        <v>3.3720874468288198E-3</v>
      </c>
      <c r="Q214" s="5">
        <f t="shared" si="267"/>
        <v>5015.4644672691884</v>
      </c>
      <c r="R214" s="5">
        <f t="shared" si="268"/>
        <v>8137.3893838519343</v>
      </c>
      <c r="S214" s="5">
        <f t="shared" si="269"/>
        <v>4870.8630491823997</v>
      </c>
      <c r="T214" s="5">
        <f t="shared" si="270"/>
        <v>25.563333603000927</v>
      </c>
      <c r="U214" s="5">
        <f t="shared" si="271"/>
        <v>86.44969484567136</v>
      </c>
      <c r="V214" s="5">
        <f t="shared" si="272"/>
        <v>139.92242612608752</v>
      </c>
      <c r="W214" s="15">
        <f t="shared" si="273"/>
        <v>-1.0734613539272964E-2</v>
      </c>
      <c r="X214" s="15">
        <f t="shared" si="274"/>
        <v>-1.217998157191269E-2</v>
      </c>
      <c r="Y214" s="15">
        <f t="shared" si="275"/>
        <v>-9.7425357312937999E-3</v>
      </c>
      <c r="Z214" s="5">
        <f t="shared" si="290"/>
        <v>5172.2284868803063</v>
      </c>
      <c r="AA214" s="5">
        <f t="shared" si="291"/>
        <v>22008.743322804836</v>
      </c>
      <c r="AB214" s="5">
        <f t="shared" si="292"/>
        <v>51188.786810417347</v>
      </c>
      <c r="AC214" s="16">
        <f t="shared" si="276"/>
        <v>1.2190628048410546</v>
      </c>
      <c r="AD214" s="16">
        <f t="shared" si="277"/>
        <v>3.013445041259168</v>
      </c>
      <c r="AE214" s="16">
        <f t="shared" si="278"/>
        <v>10.949273372067744</v>
      </c>
      <c r="AF214" s="15">
        <f t="shared" si="279"/>
        <v>-4.0504037456468023E-3</v>
      </c>
      <c r="AG214" s="15">
        <f t="shared" si="280"/>
        <v>2.9673830763510267E-4</v>
      </c>
      <c r="AH214" s="15">
        <f t="shared" si="281"/>
        <v>9.7937136394747881E-3</v>
      </c>
      <c r="AI214" s="1">
        <f t="shared" si="245"/>
        <v>394231.96157111163</v>
      </c>
      <c r="AJ214" s="1">
        <f t="shared" si="246"/>
        <v>181116.98223402112</v>
      </c>
      <c r="AK214" s="1">
        <f t="shared" si="247"/>
        <v>66949.725549725117</v>
      </c>
      <c r="AL214" s="14">
        <f t="shared" si="282"/>
        <v>76.666859576031698</v>
      </c>
      <c r="AM214" s="14">
        <f t="shared" si="283"/>
        <v>17.915226947678047</v>
      </c>
      <c r="AN214" s="14">
        <f t="shared" si="284"/>
        <v>5.7302068768483823</v>
      </c>
      <c r="AO214" s="11">
        <f t="shared" si="285"/>
        <v>4.2137912408855204E-3</v>
      </c>
      <c r="AP214" s="11">
        <f t="shared" si="286"/>
        <v>5.3082655906844384E-3</v>
      </c>
      <c r="AQ214" s="11">
        <f t="shared" si="287"/>
        <v>4.8152666573713946E-3</v>
      </c>
      <c r="AR214" s="1">
        <f t="shared" si="293"/>
        <v>196197.59086038818</v>
      </c>
      <c r="AS214" s="1">
        <f t="shared" si="288"/>
        <v>94128.607375406864</v>
      </c>
      <c r="AT214" s="1">
        <f t="shared" si="289"/>
        <v>34811.16775943512</v>
      </c>
      <c r="AU214" s="1">
        <f t="shared" si="248"/>
        <v>39239.518172077638</v>
      </c>
      <c r="AV214" s="1">
        <f t="shared" si="249"/>
        <v>18825.721475081373</v>
      </c>
      <c r="AW214" s="1">
        <f t="shared" si="250"/>
        <v>6962.2335518870241</v>
      </c>
      <c r="AX214" s="1">
        <f t="shared" si="310"/>
        <v>134684.2234715324</v>
      </c>
      <c r="AY214" s="1">
        <f t="shared" si="296"/>
        <v>25405.550916298329</v>
      </c>
      <c r="AZ214" s="1">
        <f t="shared" si="297"/>
        <v>6373.4193569032068</v>
      </c>
      <c r="BA214" s="1">
        <f t="shared" si="311"/>
        <v>13763.919887939279</v>
      </c>
      <c r="BB214" s="1">
        <f t="shared" si="312"/>
        <v>30063.363435032887</v>
      </c>
      <c r="BC214" s="1">
        <f t="shared" si="313"/>
        <v>38276.727996543937</v>
      </c>
      <c r="BD214" s="1">
        <f t="shared" si="314"/>
        <v>47.032884876391336</v>
      </c>
      <c r="BE214" s="2">
        <f t="shared" si="320"/>
        <v>0.16431838121402917</v>
      </c>
      <c r="BF214" s="2">
        <f t="shared" si="321"/>
        <v>0.11054004131171606</v>
      </c>
      <c r="BG214" s="2">
        <f t="shared" si="322"/>
        <v>4.6334817249198731E-2</v>
      </c>
      <c r="BH214" s="2">
        <f t="shared" si="298"/>
        <v>7.2152355576778585E-2</v>
      </c>
      <c r="BI214" s="2">
        <f t="shared" si="315"/>
        <v>2.7000530404799016E-3</v>
      </c>
      <c r="BJ214" s="2">
        <f t="shared" si="299"/>
        <v>1.2219100733195894E-3</v>
      </c>
      <c r="BK214" s="2">
        <f t="shared" si="300"/>
        <v>2.1469152895166443E-4</v>
      </c>
      <c r="BL214" s="2">
        <f t="shared" si="301"/>
        <v>529.7439017374229</v>
      </c>
      <c r="BM214" s="2">
        <f t="shared" si="302"/>
        <v>115.01669353955425</v>
      </c>
      <c r="BN214" s="2">
        <f t="shared" si="303"/>
        <v>7.4736628308660125</v>
      </c>
      <c r="BO214" s="2">
        <f t="shared" si="316"/>
        <v>1246.6143214688748</v>
      </c>
      <c r="BP214" s="2">
        <f t="shared" si="317"/>
        <v>94.553150948063731</v>
      </c>
      <c r="BQ214" s="2">
        <f t="shared" si="318"/>
        <v>6.3020407275461059</v>
      </c>
      <c r="BR214" s="11">
        <f t="shared" si="319"/>
        <v>3.0438304608709971E-2</v>
      </c>
      <c r="BS214" s="17">
        <f t="shared" si="294"/>
        <v>2.2479728732278884E-3</v>
      </c>
      <c r="BT214" s="17">
        <f t="shared" si="295"/>
        <v>5.7284515239283598E-4</v>
      </c>
      <c r="BU214" s="12">
        <f>(BU$3*temperature!$I324+BU$4*temperature!$I324^2+BU$5*temperature!I324^6)*(K214/K$56)^$BW$1</f>
        <v>-31.600176577899763</v>
      </c>
      <c r="BV214" s="12">
        <f>(BV$3*temperature!$I324+BV$4*temperature!$I324^2+BV$5*temperature!J324^6)*(L214/L$56)^$BW$1</f>
        <v>-22.225904136740102</v>
      </c>
      <c r="BW214" s="12">
        <f>(BW$3*temperature!$I324+BW$4*temperature!$I324^2+BW$5*temperature!K324^6)*(M214/M$56)^$BW$1</f>
        <v>-19.612327133078107</v>
      </c>
      <c r="BX214" s="12">
        <f>(BX$3*temperature!$M324+BX$4*temperature!$M324^2+BX$5*temperature!$M324^6)*(K214/K$56)^$BW$1</f>
        <v>-31.600192199340128</v>
      </c>
      <c r="BY214" s="12">
        <f>(BY$3*temperature!$M324+BY$4*temperature!$M324^2+BY$5*temperature!$M324^6)*(L214/L$56)^$BW$1</f>
        <v>-22.22591431388917</v>
      </c>
      <c r="BZ214" s="12">
        <f>(BZ$3*temperature!$M324+BZ$4*temperature!$M324^2+BZ$5*temperature!$M324^6)*(M214/M$56)^$BW$1</f>
        <v>-19.612335446609556</v>
      </c>
      <c r="CA214" s="18">
        <f t="shared" si="304"/>
        <v>-1.5621440365265471E-5</v>
      </c>
      <c r="CB214" s="18">
        <f t="shared" si="305"/>
        <v>-1.0177149068368863E-5</v>
      </c>
      <c r="CC214" s="18">
        <f t="shared" si="306"/>
        <v>-8.3135314490334622E-6</v>
      </c>
      <c r="CD214" s="18">
        <f t="shared" si="307"/>
        <v>-4.3122535722374317E-2</v>
      </c>
      <c r="CE214" s="18">
        <f t="shared" si="308"/>
        <v>-9.6938290528698049E-5</v>
      </c>
      <c r="CF214" s="18">
        <f t="shared" si="309"/>
        <v>-2.4702535547449027E-5</v>
      </c>
    </row>
    <row r="215" spans="1:84" x14ac:dyDescent="0.3">
      <c r="A215" s="2">
        <f t="shared" si="251"/>
        <v>2169</v>
      </c>
      <c r="B215" s="5">
        <f t="shared" si="252"/>
        <v>1165.3796841795681</v>
      </c>
      <c r="C215" s="5">
        <f t="shared" si="253"/>
        <v>2964.0396747368409</v>
      </c>
      <c r="D215" s="5">
        <f t="shared" si="254"/>
        <v>4369.5643972281514</v>
      </c>
      <c r="E215" s="15">
        <f t="shared" si="255"/>
        <v>1.179454557857257E-6</v>
      </c>
      <c r="F215" s="15">
        <f t="shared" si="256"/>
        <v>2.3236045678710851E-6</v>
      </c>
      <c r="G215" s="15">
        <f t="shared" si="257"/>
        <v>4.7435560697257315E-6</v>
      </c>
      <c r="H215" s="5">
        <f t="shared" si="258"/>
        <v>195901.02280498948</v>
      </c>
      <c r="I215" s="5">
        <f t="shared" si="259"/>
        <v>94425.990009397909</v>
      </c>
      <c r="J215" s="5">
        <f t="shared" si="260"/>
        <v>34926.534072431161</v>
      </c>
      <c r="K215" s="5">
        <f t="shared" si="261"/>
        <v>168100.59885581801</v>
      </c>
      <c r="L215" s="5">
        <f t="shared" si="262"/>
        <v>31857.195034942109</v>
      </c>
      <c r="M215" s="5">
        <f t="shared" si="263"/>
        <v>7993.1386512090157</v>
      </c>
      <c r="N215" s="15">
        <f t="shared" si="264"/>
        <v>-1.5127561463872397E-3</v>
      </c>
      <c r="O215" s="15">
        <f t="shared" si="265"/>
        <v>3.1569916322462532E-3</v>
      </c>
      <c r="P215" s="15">
        <f t="shared" si="266"/>
        <v>3.3093011589078181E-3</v>
      </c>
      <c r="Q215" s="5">
        <f t="shared" si="267"/>
        <v>4954.1255083405276</v>
      </c>
      <c r="R215" s="5">
        <f t="shared" si="268"/>
        <v>8063.6716383374642</v>
      </c>
      <c r="S215" s="5">
        <f t="shared" si="269"/>
        <v>4839.3935590213769</v>
      </c>
      <c r="T215" s="5">
        <f t="shared" si="270"/>
        <v>25.288921095997203</v>
      </c>
      <c r="U215" s="5">
        <f t="shared" si="271"/>
        <v>85.396739155553604</v>
      </c>
      <c r="V215" s="5">
        <f t="shared" si="272"/>
        <v>138.5592268899448</v>
      </c>
      <c r="W215" s="15">
        <f t="shared" si="273"/>
        <v>-1.0734613539272964E-2</v>
      </c>
      <c r="X215" s="15">
        <f t="shared" si="274"/>
        <v>-1.217998157191269E-2</v>
      </c>
      <c r="Y215" s="15">
        <f t="shared" si="275"/>
        <v>-9.7425357312937999E-3</v>
      </c>
      <c r="Z215" s="5">
        <f t="shared" si="290"/>
        <v>5088.8007687878571</v>
      </c>
      <c r="AA215" s="5">
        <f t="shared" si="291"/>
        <v>21817.431845300645</v>
      </c>
      <c r="AB215" s="5">
        <f t="shared" si="292"/>
        <v>51359.384213064921</v>
      </c>
      <c r="AC215" s="16">
        <f t="shared" si="276"/>
        <v>1.2141251082901476</v>
      </c>
      <c r="AD215" s="16">
        <f t="shared" si="277"/>
        <v>3.0143392458408624</v>
      </c>
      <c r="AE215" s="16">
        <f t="shared" si="278"/>
        <v>11.056507420034102</v>
      </c>
      <c r="AF215" s="15">
        <f t="shared" si="279"/>
        <v>-4.0504037456468023E-3</v>
      </c>
      <c r="AG215" s="15">
        <f t="shared" si="280"/>
        <v>2.9673830763510267E-4</v>
      </c>
      <c r="AH215" s="15">
        <f t="shared" si="281"/>
        <v>9.7937136394747881E-3</v>
      </c>
      <c r="AI215" s="1">
        <f t="shared" si="245"/>
        <v>394048.28358607815</v>
      </c>
      <c r="AJ215" s="1">
        <f t="shared" si="246"/>
        <v>181831.00548570039</v>
      </c>
      <c r="AK215" s="1">
        <f t="shared" si="247"/>
        <v>67216.98654663963</v>
      </c>
      <c r="AL215" s="14">
        <f t="shared" si="282"/>
        <v>76.986687135965894</v>
      </c>
      <c r="AM215" s="14">
        <f t="shared" si="283"/>
        <v>18.009374742606152</v>
      </c>
      <c r="AN215" s="14">
        <f t="shared" si="284"/>
        <v>5.7575234262211712</v>
      </c>
      <c r="AO215" s="11">
        <f t="shared" si="285"/>
        <v>4.1716533284766651E-3</v>
      </c>
      <c r="AP215" s="11">
        <f t="shared" si="286"/>
        <v>5.2551829347775936E-3</v>
      </c>
      <c r="AQ215" s="11">
        <f t="shared" si="287"/>
        <v>4.7671139907976808E-3</v>
      </c>
      <c r="AR215" s="1">
        <f t="shared" si="293"/>
        <v>195901.02280498948</v>
      </c>
      <c r="AS215" s="1">
        <f t="shared" si="288"/>
        <v>94425.990009397909</v>
      </c>
      <c r="AT215" s="1">
        <f t="shared" si="289"/>
        <v>34926.534072431161</v>
      </c>
      <c r="AU215" s="1">
        <f t="shared" si="248"/>
        <v>39180.204560997896</v>
      </c>
      <c r="AV215" s="1">
        <f t="shared" si="249"/>
        <v>18885.198001879584</v>
      </c>
      <c r="AW215" s="1">
        <f t="shared" si="250"/>
        <v>6985.3068144862327</v>
      </c>
      <c r="AX215" s="1">
        <f t="shared" si="310"/>
        <v>134480.47908465439</v>
      </c>
      <c r="AY215" s="1">
        <f t="shared" si="296"/>
        <v>25485.756027953685</v>
      </c>
      <c r="AZ215" s="1">
        <f t="shared" si="297"/>
        <v>6394.5109209672119</v>
      </c>
      <c r="BA215" s="1">
        <f t="shared" si="311"/>
        <v>13762.171851785302</v>
      </c>
      <c r="BB215" s="1">
        <f t="shared" si="312"/>
        <v>30072.775999172929</v>
      </c>
      <c r="BC215" s="1">
        <f t="shared" si="313"/>
        <v>38291.345894943421</v>
      </c>
      <c r="BD215" s="1">
        <f t="shared" si="314"/>
        <v>44.805380244123661</v>
      </c>
      <c r="BE215" s="2">
        <f t="shared" si="320"/>
        <v>0.16431838121402917</v>
      </c>
      <c r="BF215" s="2">
        <f t="shared" si="321"/>
        <v>0.11054004131171606</v>
      </c>
      <c r="BG215" s="2">
        <f t="shared" si="322"/>
        <v>4.6334817249198731E-2</v>
      </c>
      <c r="BH215" s="2">
        <f t="shared" si="298"/>
        <v>7.1904001167142351E-2</v>
      </c>
      <c r="BI215" s="2">
        <f t="shared" si="315"/>
        <v>2.7000530404799016E-3</v>
      </c>
      <c r="BJ215" s="2">
        <f t="shared" si="299"/>
        <v>1.2219100733195894E-3</v>
      </c>
      <c r="BK215" s="2">
        <f t="shared" si="300"/>
        <v>2.1469152895166443E-4</v>
      </c>
      <c r="BL215" s="2">
        <f t="shared" si="301"/>
        <v>528.94315225773437</v>
      </c>
      <c r="BM215" s="2">
        <f t="shared" si="302"/>
        <v>115.38006837565821</v>
      </c>
      <c r="BN215" s="2">
        <f t="shared" si="303"/>
        <v>7.4984310009926487</v>
      </c>
      <c r="BO215" s="2">
        <f t="shared" si="316"/>
        <v>1265.1365383737007</v>
      </c>
      <c r="BP215" s="2">
        <f t="shared" si="317"/>
        <v>95.683606673319716</v>
      </c>
      <c r="BQ215" s="2">
        <f t="shared" si="318"/>
        <v>6.3019235849106616</v>
      </c>
      <c r="BR215" s="11">
        <f t="shared" si="319"/>
        <v>3.0353916547746412E-2</v>
      </c>
      <c r="BS215" s="17">
        <f t="shared" si="294"/>
        <v>2.1815695934183218E-3</v>
      </c>
      <c r="BT215" s="17">
        <f t="shared" si="295"/>
        <v>5.4556681180270095E-4</v>
      </c>
      <c r="BU215" s="12">
        <f>(BU$3*temperature!$I325+BU$4*temperature!$I325^2+BU$5*temperature!I325^6)*(K215/K$56)^$BW$1</f>
        <v>-31.982232684843964</v>
      </c>
      <c r="BV215" s="12">
        <f>(BV$3*temperature!$I325+BV$4*temperature!$I325^2+BV$5*temperature!J325^6)*(L215/L$56)^$BW$1</f>
        <v>-22.449197170297261</v>
      </c>
      <c r="BW215" s="12">
        <f>(BW$3*temperature!$I325+BW$4*temperature!$I325^2+BW$5*temperature!K325^6)*(M215/M$56)^$BW$1</f>
        <v>-19.792806426988292</v>
      </c>
      <c r="BX215" s="12">
        <f>(BX$3*temperature!$M325+BX$4*temperature!$M325^2+BX$5*temperature!$M325^6)*(K215/K$56)^$BW$1</f>
        <v>-31.982248300324436</v>
      </c>
      <c r="BY215" s="12">
        <f>(BY$3*temperature!$M325+BY$4*temperature!$M325^2+BY$5*temperature!$M325^6)*(L215/L$56)^$BW$1</f>
        <v>-22.449207329205912</v>
      </c>
      <c r="BZ215" s="12">
        <f>(BZ$3*temperature!$M325+BZ$4*temperature!$M325^2+BZ$5*temperature!$M325^6)*(M215/M$56)^$BW$1</f>
        <v>-19.792814723085019</v>
      </c>
      <c r="CA215" s="18">
        <f t="shared" si="304"/>
        <v>-1.5615480471353749E-5</v>
      </c>
      <c r="CB215" s="18">
        <f t="shared" si="305"/>
        <v>-1.0158908651192178E-5</v>
      </c>
      <c r="CC215" s="18">
        <f t="shared" si="306"/>
        <v>-8.2960967269229968E-6</v>
      </c>
      <c r="CD215" s="18">
        <f t="shared" si="307"/>
        <v>-4.3081075077344579E-2</v>
      </c>
      <c r="CE215" s="18">
        <f t="shared" si="308"/>
        <v>-9.3984363440506816E-5</v>
      </c>
      <c r="CF215" s="18">
        <f t="shared" si="309"/>
        <v>-2.3503604778979682E-5</v>
      </c>
    </row>
    <row r="216" spans="1:84" x14ac:dyDescent="0.3">
      <c r="A216" s="2">
        <f t="shared" si="251"/>
        <v>2170</v>
      </c>
      <c r="B216" s="5">
        <f t="shared" si="252"/>
        <v>1165.3809899663293</v>
      </c>
      <c r="C216" s="5">
        <f t="shared" si="253"/>
        <v>2964.0462176301621</v>
      </c>
      <c r="D216" s="5">
        <f t="shared" si="254"/>
        <v>4369.5840881381846</v>
      </c>
      <c r="E216" s="15">
        <f t="shared" si="255"/>
        <v>1.120481829964394E-6</v>
      </c>
      <c r="F216" s="15">
        <f t="shared" si="256"/>
        <v>2.2074243394775306E-6</v>
      </c>
      <c r="G216" s="15">
        <f t="shared" si="257"/>
        <v>4.5063782662394447E-6</v>
      </c>
      <c r="H216" s="5">
        <f t="shared" si="258"/>
        <v>195584.84687615035</v>
      </c>
      <c r="I216" s="5">
        <f t="shared" si="259"/>
        <v>94717.456918904296</v>
      </c>
      <c r="J216" s="5">
        <f t="shared" si="260"/>
        <v>35040.108213366322</v>
      </c>
      <c r="K216" s="5">
        <f t="shared" si="261"/>
        <v>167829.1035807966</v>
      </c>
      <c r="L216" s="5">
        <f t="shared" si="262"/>
        <v>31955.458843902084</v>
      </c>
      <c r="M216" s="5">
        <f t="shared" si="263"/>
        <v>8019.0946109693468</v>
      </c>
      <c r="N216" s="15">
        <f t="shared" si="264"/>
        <v>-1.615076191693321E-3</v>
      </c>
      <c r="O216" s="15">
        <f t="shared" si="265"/>
        <v>3.0845091305808925E-3</v>
      </c>
      <c r="P216" s="15">
        <f t="shared" si="266"/>
        <v>3.2472800601808238E-3</v>
      </c>
      <c r="Q216" s="5">
        <f t="shared" si="267"/>
        <v>4893.0349687325624</v>
      </c>
      <c r="R216" s="5">
        <f t="shared" si="268"/>
        <v>7990.0434263408542</v>
      </c>
      <c r="S216" s="5">
        <f t="shared" si="269"/>
        <v>4807.8290237154424</v>
      </c>
      <c r="T216" s="5">
        <f t="shared" si="270"/>
        <v>25.017454301206506</v>
      </c>
      <c r="U216" s="5">
        <f t="shared" si="271"/>
        <v>84.356608446337532</v>
      </c>
      <c r="V216" s="5">
        <f t="shared" si="272"/>
        <v>137.20930867106907</v>
      </c>
      <c r="W216" s="15">
        <f t="shared" si="273"/>
        <v>-1.0734613539272964E-2</v>
      </c>
      <c r="X216" s="15">
        <f t="shared" si="274"/>
        <v>-1.217998157191269E-2</v>
      </c>
      <c r="Y216" s="15">
        <f t="shared" si="275"/>
        <v>-9.7425357312937999E-3</v>
      </c>
      <c r="Z216" s="5">
        <f t="shared" si="290"/>
        <v>5006.2052920626229</v>
      </c>
      <c r="AA216" s="5">
        <f t="shared" si="291"/>
        <v>21626.200105215339</v>
      </c>
      <c r="AB216" s="5">
        <f t="shared" si="292"/>
        <v>51527.312764627051</v>
      </c>
      <c r="AC216" s="16">
        <f t="shared" si="276"/>
        <v>1.2092074114038454</v>
      </c>
      <c r="AD216" s="16">
        <f t="shared" si="277"/>
        <v>3.0152337157673115</v>
      </c>
      <c r="AE216" s="16">
        <f t="shared" si="278"/>
        <v>11.164791687558644</v>
      </c>
      <c r="AF216" s="15">
        <f t="shared" si="279"/>
        <v>-4.0504037456468023E-3</v>
      </c>
      <c r="AG216" s="15">
        <f t="shared" si="280"/>
        <v>2.9673830763510267E-4</v>
      </c>
      <c r="AH216" s="15">
        <f t="shared" si="281"/>
        <v>9.7937136394747881E-3</v>
      </c>
      <c r="AI216" s="1">
        <f t="shared" si="245"/>
        <v>393823.65978846821</v>
      </c>
      <c r="AJ216" s="1">
        <f t="shared" si="246"/>
        <v>182533.10293900993</v>
      </c>
      <c r="AK216" s="1">
        <f t="shared" si="247"/>
        <v>67480.594706461896</v>
      </c>
      <c r="AL216" s="14">
        <f t="shared" si="282"/>
        <v>77.304637287908648</v>
      </c>
      <c r="AM216" s="14">
        <f t="shared" si="283"/>
        <v>18.103070875831378</v>
      </c>
      <c r="AN216" s="14">
        <f t="shared" si="284"/>
        <v>5.7846957289938805</v>
      </c>
      <c r="AO216" s="11">
        <f t="shared" si="285"/>
        <v>4.1299367951918983E-3</v>
      </c>
      <c r="AP216" s="11">
        <f t="shared" si="286"/>
        <v>5.2026311054298177E-3</v>
      </c>
      <c r="AQ216" s="11">
        <f t="shared" si="287"/>
        <v>4.7194428508897041E-3</v>
      </c>
      <c r="AR216" s="1">
        <f t="shared" si="293"/>
        <v>195584.84687615035</v>
      </c>
      <c r="AS216" s="1">
        <f t="shared" si="288"/>
        <v>94717.456918904296</v>
      </c>
      <c r="AT216" s="1">
        <f t="shared" si="289"/>
        <v>35040.108213366322</v>
      </c>
      <c r="AU216" s="1">
        <f t="shared" si="248"/>
        <v>39116.969375230074</v>
      </c>
      <c r="AV216" s="1">
        <f t="shared" si="249"/>
        <v>18943.49138378086</v>
      </c>
      <c r="AW216" s="1">
        <f t="shared" si="250"/>
        <v>7008.021642673265</v>
      </c>
      <c r="AX216" s="1">
        <f t="shared" si="310"/>
        <v>134263.28286463727</v>
      </c>
      <c r="AY216" s="1">
        <f t="shared" si="296"/>
        <v>25564.36707512167</v>
      </c>
      <c r="AZ216" s="1">
        <f t="shared" si="297"/>
        <v>6415.2756887754767</v>
      </c>
      <c r="BA216" s="1">
        <f t="shared" si="311"/>
        <v>13760.303571387816</v>
      </c>
      <c r="BB216" s="1">
        <f t="shared" si="312"/>
        <v>30081.970938841194</v>
      </c>
      <c r="BC216" s="1">
        <f t="shared" si="313"/>
        <v>38305.684725010477</v>
      </c>
      <c r="BD216" s="1">
        <f t="shared" si="314"/>
        <v>42.683047824826517</v>
      </c>
      <c r="BE216" s="2">
        <f t="shared" si="320"/>
        <v>0.16431838121402917</v>
      </c>
      <c r="BF216" s="2">
        <f t="shared" si="321"/>
        <v>0.11054004131171606</v>
      </c>
      <c r="BG216" s="2">
        <f t="shared" si="322"/>
        <v>4.6334817249198731E-2</v>
      </c>
      <c r="BH216" s="2">
        <f t="shared" si="298"/>
        <v>7.165687587757763E-2</v>
      </c>
      <c r="BI216" s="2">
        <f t="shared" si="315"/>
        <v>2.7000530404799016E-3</v>
      </c>
      <c r="BJ216" s="2">
        <f t="shared" si="299"/>
        <v>1.2219100733195894E-3</v>
      </c>
      <c r="BK216" s="2">
        <f t="shared" si="300"/>
        <v>2.1469152895166443E-4</v>
      </c>
      <c r="BL216" s="2">
        <f t="shared" si="301"/>
        <v>528.08946047974575</v>
      </c>
      <c r="BM216" s="2">
        <f t="shared" si="302"/>
        <v>115.73621472842341</v>
      </c>
      <c r="BN216" s="2">
        <f t="shared" si="303"/>
        <v>7.5228144069593901</v>
      </c>
      <c r="BO216" s="2">
        <f t="shared" si="316"/>
        <v>1283.933980080207</v>
      </c>
      <c r="BP216" s="2">
        <f t="shared" si="317"/>
        <v>96.827658579108615</v>
      </c>
      <c r="BQ216" s="2">
        <f t="shared" si="318"/>
        <v>6.3018113049087416</v>
      </c>
      <c r="BR216" s="11">
        <f t="shared" si="319"/>
        <v>3.0269976779937008E-2</v>
      </c>
      <c r="BS216" s="17">
        <f t="shared" si="294"/>
        <v>2.117301209207592E-3</v>
      </c>
      <c r="BT216" s="17">
        <f t="shared" si="295"/>
        <v>5.195874398120961E-4</v>
      </c>
      <c r="BU216" s="12">
        <f>(BU$3*temperature!$I326+BU$4*temperature!$I326^2+BU$5*temperature!I326^6)*(K216/K$56)^$BW$1</f>
        <v>-32.364881257511172</v>
      </c>
      <c r="BV216" s="12">
        <f>(BV$3*temperature!$I326+BV$4*temperature!$I326^2+BV$5*temperature!J326^6)*(L216/L$56)^$BW$1</f>
        <v>-22.672136764536202</v>
      </c>
      <c r="BW216" s="12">
        <f>(BW$3*temperature!$I326+BW$4*temperature!$I326^2+BW$5*temperature!K326^6)*(M216/M$56)^$BW$1</f>
        <v>-19.972906391657386</v>
      </c>
      <c r="BX216" s="12">
        <f>(BX$3*temperature!$M326+BX$4*temperature!$M326^2+BX$5*temperature!$M326^6)*(K216/K$56)^$BW$1</f>
        <v>-32.364896867088468</v>
      </c>
      <c r="BY216" s="12">
        <f>(BY$3*temperature!$M326+BY$4*temperature!$M326^2+BY$5*temperature!$M326^6)*(L216/L$56)^$BW$1</f>
        <v>-22.67214690523851</v>
      </c>
      <c r="BZ216" s="12">
        <f>(BZ$3*temperature!$M326+BZ$4*temperature!$M326^2+BZ$5*temperature!$M326^6)*(M216/M$56)^$BW$1</f>
        <v>-19.972914670372244</v>
      </c>
      <c r="CA216" s="18">
        <f t="shared" si="304"/>
        <v>-1.5609577296515909E-5</v>
      </c>
      <c r="CB216" s="18">
        <f t="shared" si="305"/>
        <v>-1.0140702308092386E-5</v>
      </c>
      <c r="CC216" s="18">
        <f t="shared" si="306"/>
        <v>-8.278714858533931E-6</v>
      </c>
      <c r="CD216" s="18">
        <f t="shared" si="307"/>
        <v>-4.3035853838453042E-2</v>
      </c>
      <c r="CE216" s="18">
        <f t="shared" si="308"/>
        <v>-9.1119865371437817E-5</v>
      </c>
      <c r="CF216" s="18">
        <f t="shared" si="309"/>
        <v>-2.2360889116049383E-5</v>
      </c>
    </row>
    <row r="217" spans="1:84" x14ac:dyDescent="0.3">
      <c r="A217" s="2">
        <f t="shared" si="251"/>
        <v>2171</v>
      </c>
      <c r="B217" s="5">
        <f t="shared" si="252"/>
        <v>1165.3822304651421</v>
      </c>
      <c r="C217" s="5">
        <f t="shared" si="253"/>
        <v>2964.0524333925382</v>
      </c>
      <c r="D217" s="5">
        <f t="shared" si="254"/>
        <v>4369.6027945870137</v>
      </c>
      <c r="E217" s="15">
        <f t="shared" si="255"/>
        <v>1.0644577384661743E-6</v>
      </c>
      <c r="F217" s="15">
        <f t="shared" si="256"/>
        <v>2.097053122503654E-6</v>
      </c>
      <c r="G217" s="15">
        <f t="shared" si="257"/>
        <v>4.2810593529274726E-6</v>
      </c>
      <c r="H217" s="5">
        <f t="shared" si="258"/>
        <v>195249.15599102085</v>
      </c>
      <c r="I217" s="5">
        <f t="shared" si="259"/>
        <v>95003.025655039659</v>
      </c>
      <c r="J217" s="5">
        <f t="shared" si="260"/>
        <v>35151.896969642577</v>
      </c>
      <c r="K217" s="5">
        <f t="shared" si="261"/>
        <v>167540.8727599103</v>
      </c>
      <c r="L217" s="5">
        <f t="shared" si="262"/>
        <v>32051.735854855615</v>
      </c>
      <c r="M217" s="5">
        <f t="shared" si="263"/>
        <v>8044.643557347621</v>
      </c>
      <c r="N217" s="15">
        <f t="shared" si="264"/>
        <v>-1.7174066639016328E-3</v>
      </c>
      <c r="O217" s="15">
        <f t="shared" si="265"/>
        <v>3.0128502120352341E-3</v>
      </c>
      <c r="P217" s="15">
        <f t="shared" si="266"/>
        <v>3.1860138354429246E-3</v>
      </c>
      <c r="Q217" s="5">
        <f t="shared" si="267"/>
        <v>4832.2021486258072</v>
      </c>
      <c r="R217" s="5">
        <f t="shared" si="268"/>
        <v>7916.5210437013366</v>
      </c>
      <c r="S217" s="5">
        <f t="shared" si="269"/>
        <v>4776.1776001530116</v>
      </c>
      <c r="T217" s="5">
        <f t="shared" si="270"/>
        <v>24.748901597546631</v>
      </c>
      <c r="U217" s="5">
        <f t="shared" si="271"/>
        <v>83.329146509992086</v>
      </c>
      <c r="V217" s="5">
        <f t="shared" si="272"/>
        <v>135.87254207867505</v>
      </c>
      <c r="W217" s="15">
        <f t="shared" si="273"/>
        <v>-1.0734613539272964E-2</v>
      </c>
      <c r="X217" s="15">
        <f t="shared" si="274"/>
        <v>-1.217998157191269E-2</v>
      </c>
      <c r="Y217" s="15">
        <f t="shared" si="275"/>
        <v>-9.7425357312937999E-3</v>
      </c>
      <c r="Z217" s="5">
        <f t="shared" si="290"/>
        <v>4924.4454337260313</v>
      </c>
      <c r="AA217" s="5">
        <f t="shared" si="291"/>
        <v>21435.093146310624</v>
      </c>
      <c r="AB217" s="5">
        <f t="shared" si="292"/>
        <v>51692.582473547576</v>
      </c>
      <c r="AC217" s="16">
        <f t="shared" si="276"/>
        <v>1.2043096331754313</v>
      </c>
      <c r="AD217" s="16">
        <f t="shared" si="277"/>
        <v>3.0161284511172526</v>
      </c>
      <c r="AE217" s="16">
        <f t="shared" si="278"/>
        <v>11.274136460190983</v>
      </c>
      <c r="AF217" s="15">
        <f t="shared" si="279"/>
        <v>-4.0504037456468023E-3</v>
      </c>
      <c r="AG217" s="15">
        <f t="shared" si="280"/>
        <v>2.9673830763510267E-4</v>
      </c>
      <c r="AH217" s="15">
        <f t="shared" si="281"/>
        <v>9.7937136394747881E-3</v>
      </c>
      <c r="AI217" s="1">
        <f t="shared" si="245"/>
        <v>393558.2631848515</v>
      </c>
      <c r="AJ217" s="1">
        <f t="shared" si="246"/>
        <v>183223.28402888982</v>
      </c>
      <c r="AK217" s="1">
        <f t="shared" si="247"/>
        <v>67740.556878488977</v>
      </c>
      <c r="AL217" s="14">
        <f t="shared" si="282"/>
        <v>77.6207079212232</v>
      </c>
      <c r="AM217" s="14">
        <f t="shared" si="283"/>
        <v>18.196312639477355</v>
      </c>
      <c r="AN217" s="14">
        <f t="shared" si="284"/>
        <v>5.8117232644876253</v>
      </c>
      <c r="AO217" s="11">
        <f t="shared" si="285"/>
        <v>4.0886374272399795E-3</v>
      </c>
      <c r="AP217" s="11">
        <f t="shared" si="286"/>
        <v>5.1506047943755198E-3</v>
      </c>
      <c r="AQ217" s="11">
        <f t="shared" si="287"/>
        <v>4.6722484223808069E-3</v>
      </c>
      <c r="AR217" s="1">
        <f t="shared" si="293"/>
        <v>195249.15599102085</v>
      </c>
      <c r="AS217" s="1">
        <f t="shared" si="288"/>
        <v>95003.025655039659</v>
      </c>
      <c r="AT217" s="1">
        <f t="shared" si="289"/>
        <v>35151.896969642577</v>
      </c>
      <c r="AU217" s="1">
        <f t="shared" si="248"/>
        <v>39049.831198204171</v>
      </c>
      <c r="AV217" s="1">
        <f t="shared" si="249"/>
        <v>19000.605131007931</v>
      </c>
      <c r="AW217" s="1">
        <f t="shared" si="250"/>
        <v>7030.379393928516</v>
      </c>
      <c r="AX217" s="1">
        <f t="shared" si="310"/>
        <v>134032.69820792828</v>
      </c>
      <c r="AY217" s="1">
        <f t="shared" si="296"/>
        <v>25641.388683884492</v>
      </c>
      <c r="AZ217" s="1">
        <f t="shared" si="297"/>
        <v>6435.7148458780966</v>
      </c>
      <c r="BA217" s="1">
        <f t="shared" si="311"/>
        <v>13758.315062831487</v>
      </c>
      <c r="BB217" s="1">
        <f t="shared" si="312"/>
        <v>30090.950842547762</v>
      </c>
      <c r="BC217" s="1">
        <f t="shared" si="313"/>
        <v>38319.748198642708</v>
      </c>
      <c r="BD217" s="1">
        <f t="shared" si="314"/>
        <v>40.660940638278831</v>
      </c>
      <c r="BE217" s="2">
        <f t="shared" si="320"/>
        <v>0.16431838121402917</v>
      </c>
      <c r="BF217" s="2">
        <f t="shared" si="321"/>
        <v>0.11054004131171606</v>
      </c>
      <c r="BG217" s="2">
        <f t="shared" si="322"/>
        <v>4.6334817249198731E-2</v>
      </c>
      <c r="BH217" s="2">
        <f t="shared" si="298"/>
        <v>7.1410991408994429E-2</v>
      </c>
      <c r="BI217" s="2">
        <f t="shared" si="315"/>
        <v>2.7000530404799016E-3</v>
      </c>
      <c r="BJ217" s="2">
        <f t="shared" si="299"/>
        <v>1.2219100733195894E-3</v>
      </c>
      <c r="BK217" s="2">
        <f t="shared" si="300"/>
        <v>2.1469152895166443E-4</v>
      </c>
      <c r="BL217" s="2">
        <f t="shared" si="301"/>
        <v>527.1830772846904</v>
      </c>
      <c r="BM217" s="2">
        <f t="shared" si="302"/>
        <v>116.08515404373235</v>
      </c>
      <c r="BN217" s="2">
        <f t="shared" si="303"/>
        <v>7.5468145059639449</v>
      </c>
      <c r="BO217" s="2">
        <f t="shared" si="316"/>
        <v>1303.0106913612287</v>
      </c>
      <c r="BP217" s="2">
        <f t="shared" si="317"/>
        <v>97.985469985733488</v>
      </c>
      <c r="BQ217" s="2">
        <f t="shared" si="318"/>
        <v>6.3017038194388073</v>
      </c>
      <c r="BR217" s="11">
        <f t="shared" si="319"/>
        <v>3.0186464810482788E-2</v>
      </c>
      <c r="BS217" s="17">
        <f t="shared" si="294"/>
        <v>2.0550935744290274E-3</v>
      </c>
      <c r="BT217" s="17">
        <f t="shared" si="295"/>
        <v>4.9484518077342482E-4</v>
      </c>
      <c r="BU217" s="12">
        <f>(BU$3*temperature!$I327+BU$4*temperature!$I327^2+BU$5*temperature!I327^6)*(K217/K$56)^$BW$1</f>
        <v>-32.748122267499525</v>
      </c>
      <c r="BV217" s="12">
        <f>(BV$3*temperature!$I327+BV$4*temperature!$I327^2+BV$5*temperature!J327^6)*(L217/L$56)^$BW$1</f>
        <v>-22.894713921741072</v>
      </c>
      <c r="BW217" s="12">
        <f>(BW$3*temperature!$I327+BW$4*temperature!$I327^2+BW$5*temperature!K327^6)*(M217/M$56)^$BW$1</f>
        <v>-20.15261945822666</v>
      </c>
      <c r="BX217" s="12">
        <f>(BX$3*temperature!$M327+BX$4*temperature!$M327^2+BX$5*temperature!$M327^6)*(K217/K$56)^$BW$1</f>
        <v>-32.748137871245177</v>
      </c>
      <c r="BY217" s="12">
        <f>(BY$3*temperature!$M327+BY$4*temperature!$M327^2+BY$5*temperature!$M327^6)*(L217/L$56)^$BW$1</f>
        <v>-22.894724044277602</v>
      </c>
      <c r="BZ217" s="12">
        <f>(BZ$3*temperature!$M327+BZ$4*temperature!$M327^2+BZ$5*temperature!$M327^6)*(M217/M$56)^$BW$1</f>
        <v>-20.152627719616998</v>
      </c>
      <c r="CA217" s="18">
        <f t="shared" si="304"/>
        <v>-1.5603745652015277E-5</v>
      </c>
      <c r="CB217" s="18">
        <f t="shared" si="305"/>
        <v>-1.012253652987738E-5</v>
      </c>
      <c r="CC217" s="18">
        <f t="shared" si="306"/>
        <v>-8.2613903380490683E-6</v>
      </c>
      <c r="CD217" s="18">
        <f t="shared" si="307"/>
        <v>-4.298693308485662E-2</v>
      </c>
      <c r="CE217" s="18">
        <f t="shared" si="308"/>
        <v>-8.8342169967099411E-5</v>
      </c>
      <c r="CF217" s="18">
        <f t="shared" si="309"/>
        <v>-2.1271876673270989E-5</v>
      </c>
    </row>
    <row r="218" spans="1:84" x14ac:dyDescent="0.3">
      <c r="A218" s="2">
        <f t="shared" si="251"/>
        <v>2172</v>
      </c>
      <c r="B218" s="5">
        <f t="shared" si="252"/>
        <v>1165.383408940269</v>
      </c>
      <c r="C218" s="5">
        <f t="shared" si="253"/>
        <v>2964.0583383791782</v>
      </c>
      <c r="D218" s="5">
        <f t="shared" si="254"/>
        <v>4369.6205657894798</v>
      </c>
      <c r="E218" s="15">
        <f t="shared" si="255"/>
        <v>1.0112348515428656E-6</v>
      </c>
      <c r="F218" s="15">
        <f t="shared" si="256"/>
        <v>1.9922004663784712E-6</v>
      </c>
      <c r="G218" s="15">
        <f t="shared" si="257"/>
        <v>4.0670063852810989E-6</v>
      </c>
      <c r="H218" s="5">
        <f t="shared" si="258"/>
        <v>194894.04199713055</v>
      </c>
      <c r="I218" s="5">
        <f t="shared" si="259"/>
        <v>95282.714683523474</v>
      </c>
      <c r="J218" s="5">
        <f t="shared" si="260"/>
        <v>35261.907362056365</v>
      </c>
      <c r="K218" s="5">
        <f t="shared" si="261"/>
        <v>167235.98474287163</v>
      </c>
      <c r="L218" s="5">
        <f t="shared" si="262"/>
        <v>32146.032164679484</v>
      </c>
      <c r="M218" s="5">
        <f t="shared" si="263"/>
        <v>8069.7870286788693</v>
      </c>
      <c r="N218" s="15">
        <f t="shared" si="264"/>
        <v>-1.8197829103802077E-3</v>
      </c>
      <c r="O218" s="15">
        <f t="shared" si="265"/>
        <v>2.9420032116476147E-3</v>
      </c>
      <c r="P218" s="15">
        <f t="shared" si="266"/>
        <v>3.1254922796775109E-3</v>
      </c>
      <c r="Q218" s="5">
        <f t="shared" si="267"/>
        <v>4771.6359878231378</v>
      </c>
      <c r="R218" s="5">
        <f t="shared" si="268"/>
        <v>7843.1203416356229</v>
      </c>
      <c r="S218" s="5">
        <f t="shared" si="269"/>
        <v>4744.4472853993921</v>
      </c>
      <c r="T218" s="5">
        <f t="shared" si="270"/>
        <v>24.483231703375473</v>
      </c>
      <c r="U218" s="5">
        <f t="shared" si="271"/>
        <v>82.314199041097169</v>
      </c>
      <c r="V218" s="5">
        <f t="shared" si="272"/>
        <v>134.54879898257184</v>
      </c>
      <c r="W218" s="15">
        <f t="shared" si="273"/>
        <v>-1.0734613539272964E-2</v>
      </c>
      <c r="X218" s="15">
        <f t="shared" si="274"/>
        <v>-1.217998157191269E-2</v>
      </c>
      <c r="Y218" s="15">
        <f t="shared" si="275"/>
        <v>-9.7425357312937999E-3</v>
      </c>
      <c r="Z218" s="5">
        <f t="shared" si="290"/>
        <v>4843.5240889500674</v>
      </c>
      <c r="AA218" s="5">
        <f t="shared" si="291"/>
        <v>21244.154860990409</v>
      </c>
      <c r="AB218" s="5">
        <f t="shared" si="292"/>
        <v>51855.203704305874</v>
      </c>
      <c r="AC218" s="16">
        <f t="shared" si="276"/>
        <v>1.1994316929262989</v>
      </c>
      <c r="AD218" s="16">
        <f t="shared" si="277"/>
        <v>3.0170234519694472</v>
      </c>
      <c r="AE218" s="16">
        <f t="shared" si="278"/>
        <v>11.384552124214455</v>
      </c>
      <c r="AF218" s="15">
        <f t="shared" si="279"/>
        <v>-4.0504037456468023E-3</v>
      </c>
      <c r="AG218" s="15">
        <f t="shared" si="280"/>
        <v>2.9673830763510267E-4</v>
      </c>
      <c r="AH218" s="15">
        <f t="shared" si="281"/>
        <v>9.7937136394747881E-3</v>
      </c>
      <c r="AI218" s="1">
        <f t="shared" si="245"/>
        <v>393252.26806457055</v>
      </c>
      <c r="AJ218" s="1">
        <f t="shared" si="246"/>
        <v>183901.56075700876</v>
      </c>
      <c r="AK218" s="1">
        <f t="shared" si="247"/>
        <v>67996.8805845686</v>
      </c>
      <c r="AL218" s="14">
        <f t="shared" si="282"/>
        <v>77.934897223443414</v>
      </c>
      <c r="AM218" s="14">
        <f t="shared" si="283"/>
        <v>18.289097434446994</v>
      </c>
      <c r="AN218" s="14">
        <f t="shared" si="284"/>
        <v>5.8386055411929032</v>
      </c>
      <c r="AO218" s="11">
        <f t="shared" si="285"/>
        <v>4.0477510529675796E-3</v>
      </c>
      <c r="AP218" s="11">
        <f t="shared" si="286"/>
        <v>5.0990987464317643E-3</v>
      </c>
      <c r="AQ218" s="11">
        <f t="shared" si="287"/>
        <v>4.6255259381569984E-3</v>
      </c>
      <c r="AR218" s="1">
        <f t="shared" si="293"/>
        <v>194894.04199713055</v>
      </c>
      <c r="AS218" s="1">
        <f t="shared" si="288"/>
        <v>95282.714683523474</v>
      </c>
      <c r="AT218" s="1">
        <f t="shared" si="289"/>
        <v>35261.907362056365</v>
      </c>
      <c r="AU218" s="1">
        <f t="shared" si="248"/>
        <v>38978.808399426111</v>
      </c>
      <c r="AV218" s="1">
        <f t="shared" si="249"/>
        <v>19056.542936704696</v>
      </c>
      <c r="AW218" s="1">
        <f t="shared" si="250"/>
        <v>7052.3814724112735</v>
      </c>
      <c r="AX218" s="1">
        <f t="shared" si="310"/>
        <v>133788.7877942973</v>
      </c>
      <c r="AY218" s="1">
        <f t="shared" si="296"/>
        <v>25716.825731743585</v>
      </c>
      <c r="AZ218" s="1">
        <f t="shared" si="297"/>
        <v>6455.8296229430953</v>
      </c>
      <c r="BA218" s="1">
        <f t="shared" si="311"/>
        <v>13756.206298915737</v>
      </c>
      <c r="BB218" s="1">
        <f t="shared" si="312"/>
        <v>30099.718256478867</v>
      </c>
      <c r="BC218" s="1">
        <f t="shared" si="313"/>
        <v>38333.539962253351</v>
      </c>
      <c r="BD218" s="1">
        <f t="shared" si="314"/>
        <v>38.734343263720461</v>
      </c>
      <c r="BE218" s="2">
        <f t="shared" si="320"/>
        <v>0.16431838121402917</v>
      </c>
      <c r="BF218" s="2">
        <f t="shared" si="321"/>
        <v>0.11054004131171606</v>
      </c>
      <c r="BG218" s="2">
        <f t="shared" si="322"/>
        <v>4.6334817249198731E-2</v>
      </c>
      <c r="BH218" s="2">
        <f t="shared" si="298"/>
        <v>7.1166359156856165E-2</v>
      </c>
      <c r="BI218" s="2">
        <f t="shared" si="315"/>
        <v>2.7000530404799016E-3</v>
      </c>
      <c r="BJ218" s="2">
        <f t="shared" si="299"/>
        <v>1.2219100733195894E-3</v>
      </c>
      <c r="BK218" s="2">
        <f t="shared" si="300"/>
        <v>2.1469152895166443E-4</v>
      </c>
      <c r="BL218" s="2">
        <f t="shared" si="301"/>
        <v>526.22425066577</v>
      </c>
      <c r="BM218" s="2">
        <f t="shared" si="302"/>
        <v>116.42690888503368</v>
      </c>
      <c r="BN218" s="2">
        <f t="shared" si="303"/>
        <v>7.5704328053118335</v>
      </c>
      <c r="BO218" s="2">
        <f t="shared" si="316"/>
        <v>1322.3707738870567</v>
      </c>
      <c r="BP218" s="2">
        <f t="shared" si="317"/>
        <v>99.157206171091786</v>
      </c>
      <c r="BQ218" s="2">
        <f t="shared" si="318"/>
        <v>6.3016010612774345</v>
      </c>
      <c r="BR218" s="11">
        <f t="shared" si="319"/>
        <v>3.0103359841327365E-2</v>
      </c>
      <c r="BS218" s="17">
        <f t="shared" si="294"/>
        <v>1.9948753401716362E-3</v>
      </c>
      <c r="BT218" s="17">
        <f t="shared" si="295"/>
        <v>4.7128112454611885E-4</v>
      </c>
      <c r="BU218" s="12">
        <f>(BU$3*temperature!$I328+BU$4*temperature!$I328^2+BU$5*temperature!I328^6)*(K218/K$56)^$BW$1</f>
        <v>-33.131956796482093</v>
      </c>
      <c r="BV218" s="12">
        <f>(BV$3*temperature!$I328+BV$4*temperature!$I328^2+BV$5*temperature!J328^6)*(L218/L$56)^$BW$1</f>
        <v>-23.116920043683969</v>
      </c>
      <c r="BW218" s="12">
        <f>(BW$3*temperature!$I328+BW$4*temperature!$I328^2+BW$5*temperature!K328^6)*(M218/M$56)^$BW$1</f>
        <v>-20.331938380069069</v>
      </c>
      <c r="BX218" s="12">
        <f>(BX$3*temperature!$M328+BX$4*temperature!$M328^2+BX$5*temperature!$M328^6)*(K218/K$56)^$BW$1</f>
        <v>-33.131972394482041</v>
      </c>
      <c r="BY218" s="12">
        <f>(BY$3*temperature!$M328+BY$4*temperature!$M328^2+BY$5*temperature!$M328^6)*(L218/L$56)^$BW$1</f>
        <v>-23.116930148101449</v>
      </c>
      <c r="BZ218" s="12">
        <f>(BZ$3*temperature!$M328+BZ$4*temperature!$M328^2+BZ$5*temperature!$M328^6)*(M218/M$56)^$BW$1</f>
        <v>-20.331946624196476</v>
      </c>
      <c r="CA218" s="18">
        <f t="shared" si="304"/>
        <v>-1.5597999947658536E-5</v>
      </c>
      <c r="CB218" s="18">
        <f t="shared" si="305"/>
        <v>-1.010441748050539E-5</v>
      </c>
      <c r="CC218" s="18">
        <f t="shared" si="306"/>
        <v>-8.2441274074085413E-6</v>
      </c>
      <c r="CD218" s="18">
        <f t="shared" si="307"/>
        <v>-4.2934372416294359E-2</v>
      </c>
      <c r="CE218" s="18">
        <f t="shared" si="308"/>
        <v>-8.5648720779010916E-5</v>
      </c>
      <c r="CF218" s="18">
        <f t="shared" si="309"/>
        <v>-2.0234159314033072E-5</v>
      </c>
    </row>
    <row r="219" spans="1:84" x14ac:dyDescent="0.3">
      <c r="A219" s="2">
        <f t="shared" si="251"/>
        <v>2173</v>
      </c>
      <c r="B219" s="5">
        <f t="shared" si="252"/>
        <v>1165.3845284927718</v>
      </c>
      <c r="C219" s="5">
        <f t="shared" si="253"/>
        <v>2964.0639481276621</v>
      </c>
      <c r="D219" s="5">
        <f t="shared" si="254"/>
        <v>4369.6374485004844</v>
      </c>
      <c r="E219" s="15">
        <f t="shared" si="255"/>
        <v>9.6067310896572221E-7</v>
      </c>
      <c r="F219" s="15">
        <f t="shared" si="256"/>
        <v>1.8925904430595475E-6</v>
      </c>
      <c r="G219" s="15">
        <f t="shared" si="257"/>
        <v>3.8636560660170436E-6</v>
      </c>
      <c r="H219" s="5">
        <f t="shared" si="258"/>
        <v>194519.59550389386</v>
      </c>
      <c r="I219" s="5">
        <f t="shared" si="259"/>
        <v>95556.543351514847</v>
      </c>
      <c r="J219" s="5">
        <f t="shared" si="260"/>
        <v>35370.146635843346</v>
      </c>
      <c r="K219" s="5">
        <f t="shared" si="261"/>
        <v>166914.51683803639</v>
      </c>
      <c r="L219" s="5">
        <f t="shared" si="262"/>
        <v>32238.354173119624</v>
      </c>
      <c r="M219" s="5">
        <f t="shared" si="263"/>
        <v>8094.5266175300685</v>
      </c>
      <c r="N219" s="15">
        <f t="shared" si="264"/>
        <v>-1.9222412289406909E-3</v>
      </c>
      <c r="O219" s="15">
        <f t="shared" si="265"/>
        <v>2.8719565751440523E-3</v>
      </c>
      <c r="P219" s="15">
        <f t="shared" si="266"/>
        <v>3.0657052984519595E-3</v>
      </c>
      <c r="Q219" s="5">
        <f t="shared" si="267"/>
        <v>4711.3450705792293</v>
      </c>
      <c r="R219" s="5">
        <f t="shared" si="268"/>
        <v>7769.8567312562682</v>
      </c>
      <c r="S219" s="5">
        <f t="shared" si="269"/>
        <v>4712.645917415708</v>
      </c>
      <c r="T219" s="5">
        <f t="shared" si="270"/>
        <v>24.220413672847261</v>
      </c>
      <c r="U219" s="5">
        <f t="shared" si="271"/>
        <v>81.311613613669849</v>
      </c>
      <c r="V219" s="5">
        <f t="shared" si="272"/>
        <v>133.23795250088148</v>
      </c>
      <c r="W219" s="15">
        <f t="shared" si="273"/>
        <v>-1.0734613539272964E-2</v>
      </c>
      <c r="X219" s="15">
        <f t="shared" si="274"/>
        <v>-1.217998157191269E-2</v>
      </c>
      <c r="Y219" s="15">
        <f t="shared" si="275"/>
        <v>-9.7425357312937999E-3</v>
      </c>
      <c r="Z219" s="5">
        <f t="shared" si="290"/>
        <v>4763.4436845717846</v>
      </c>
      <c r="AA219" s="5">
        <f t="shared" si="291"/>
        <v>21053.428000162585</v>
      </c>
      <c r="AB219" s="5">
        <f t="shared" si="292"/>
        <v>52015.187163860959</v>
      </c>
      <c r="AC219" s="16">
        <f t="shared" si="276"/>
        <v>1.1945735103046227</v>
      </c>
      <c r="AD219" s="16">
        <f t="shared" si="277"/>
        <v>3.0179187184026799</v>
      </c>
      <c r="AE219" s="16">
        <f t="shared" si="278"/>
        <v>11.496049167632686</v>
      </c>
      <c r="AF219" s="15">
        <f t="shared" si="279"/>
        <v>-4.0504037456468023E-3</v>
      </c>
      <c r="AG219" s="15">
        <f t="shared" si="280"/>
        <v>2.9673830763510267E-4</v>
      </c>
      <c r="AH219" s="15">
        <f t="shared" si="281"/>
        <v>9.7937136394747881E-3</v>
      </c>
      <c r="AI219" s="1">
        <f t="shared" si="245"/>
        <v>392905.84965753963</v>
      </c>
      <c r="AJ219" s="1">
        <f t="shared" si="246"/>
        <v>184567.94761801258</v>
      </c>
      <c r="AK219" s="1">
        <f t="shared" si="247"/>
        <v>68249.573998523018</v>
      </c>
      <c r="AL219" s="14">
        <f t="shared" si="282"/>
        <v>78.247203675119536</v>
      </c>
      <c r="AM219" s="14">
        <f t="shared" si="283"/>
        <v>18.381422769110337</v>
      </c>
      <c r="AN219" s="14">
        <f t="shared" si="284"/>
        <v>5.8653420963526237</v>
      </c>
      <c r="AO219" s="11">
        <f t="shared" si="285"/>
        <v>4.0072735424379041E-3</v>
      </c>
      <c r="AP219" s="11">
        <f t="shared" si="286"/>
        <v>5.0481077589674466E-3</v>
      </c>
      <c r="AQ219" s="11">
        <f t="shared" si="287"/>
        <v>4.5792706787754281E-3</v>
      </c>
      <c r="AR219" s="1">
        <f t="shared" si="293"/>
        <v>194519.59550389386</v>
      </c>
      <c r="AS219" s="1">
        <f t="shared" si="288"/>
        <v>95556.543351514847</v>
      </c>
      <c r="AT219" s="1">
        <f t="shared" si="289"/>
        <v>35370.146635843346</v>
      </c>
      <c r="AU219" s="1">
        <f t="shared" si="248"/>
        <v>38903.919100778774</v>
      </c>
      <c r="AV219" s="1">
        <f t="shared" si="249"/>
        <v>19111.308670302969</v>
      </c>
      <c r="AW219" s="1">
        <f t="shared" si="250"/>
        <v>7074.0293271686696</v>
      </c>
      <c r="AX219" s="1">
        <f t="shared" si="310"/>
        <v>133531.61347042915</v>
      </c>
      <c r="AY219" s="1">
        <f t="shared" si="296"/>
        <v>25790.683338495699</v>
      </c>
      <c r="AZ219" s="1">
        <f t="shared" si="297"/>
        <v>6475.6212940240548</v>
      </c>
      <c r="BA219" s="1">
        <f t="shared" si="311"/>
        <v>13753.977208127339</v>
      </c>
      <c r="BB219" s="1">
        <f t="shared" si="312"/>
        <v>30108.275685218028</v>
      </c>
      <c r="BC219" s="1">
        <f t="shared" si="313"/>
        <v>38347.063598291417</v>
      </c>
      <c r="BD219" s="1">
        <f t="shared" si="314"/>
        <v>36.898761070806074</v>
      </c>
      <c r="BE219" s="2">
        <f t="shared" si="320"/>
        <v>0.16431838121402917</v>
      </c>
      <c r="BF219" s="2">
        <f t="shared" si="321"/>
        <v>0.11054004131171606</v>
      </c>
      <c r="BG219" s="2">
        <f t="shared" si="322"/>
        <v>4.6334817249198731E-2</v>
      </c>
      <c r="BH219" s="2">
        <f t="shared" si="298"/>
        <v>7.092299020770701E-2</v>
      </c>
      <c r="BI219" s="2">
        <f t="shared" si="315"/>
        <v>2.7000530404799016E-3</v>
      </c>
      <c r="BJ219" s="2">
        <f t="shared" si="299"/>
        <v>1.2219100733195894E-3</v>
      </c>
      <c r="BK219" s="2">
        <f t="shared" si="300"/>
        <v>2.1469152895166443E-4</v>
      </c>
      <c r="BL219" s="2">
        <f t="shared" si="301"/>
        <v>525.21322527320922</v>
      </c>
      <c r="BM219" s="2">
        <f t="shared" si="302"/>
        <v>116.76150289281603</v>
      </c>
      <c r="BN219" s="2">
        <f t="shared" si="303"/>
        <v>7.5936708604937779</v>
      </c>
      <c r="BO219" s="2">
        <f t="shared" si="316"/>
        <v>1342.0183868713439</v>
      </c>
      <c r="BP219" s="2">
        <f t="shared" si="317"/>
        <v>100.3430343942057</v>
      </c>
      <c r="BQ219" s="2">
        <f t="shared" si="318"/>
        <v>6.3015029640720552</v>
      </c>
      <c r="BR219" s="11">
        <f t="shared" si="319"/>
        <v>3.0020640753852551E-2</v>
      </c>
      <c r="BS219" s="17">
        <f t="shared" si="294"/>
        <v>1.9365778405760351E-3</v>
      </c>
      <c r="BT219" s="17">
        <f t="shared" si="295"/>
        <v>4.4883916623439889E-4</v>
      </c>
      <c r="BU219" s="12">
        <f>(BU$3*temperature!$I329+BU$4*temperature!$I329^2+BU$5*temperature!I329^6)*(K219/K$56)^$BW$1</f>
        <v>-33.516387048778107</v>
      </c>
      <c r="BV219" s="12">
        <f>(BV$3*temperature!$I329+BV$4*temperature!$I329^2+BV$5*temperature!J329^6)*(L219/L$56)^$BW$1</f>
        <v>-23.338746924056963</v>
      </c>
      <c r="BW219" s="12">
        <f>(BW$3*temperature!$I329+BW$4*temperature!$I329^2+BW$5*temperature!K329^6)*(M219/M$56)^$BW$1</f>
        <v>-20.510856226470764</v>
      </c>
      <c r="BX219" s="12">
        <f>(BX$3*temperature!$M329+BX$4*temperature!$M329^2+BX$5*temperature!$M329^6)*(K219/K$56)^$BW$1</f>
        <v>-33.516402641132409</v>
      </c>
      <c r="BY219" s="12">
        <f>(BY$3*temperature!$M329+BY$4*temperature!$M329^2+BY$5*temperature!$M329^6)*(L219/L$56)^$BW$1</f>
        <v>-23.338757010407985</v>
      </c>
      <c r="BZ219" s="12">
        <f>(BZ$3*temperature!$M329+BZ$4*temperature!$M329^2+BZ$5*temperature!$M329^6)*(M219/M$56)^$BW$1</f>
        <v>-20.510864453400838</v>
      </c>
      <c r="CA219" s="18">
        <f t="shared" si="304"/>
        <v>-1.5592354301929845E-5</v>
      </c>
      <c r="CB219" s="18">
        <f t="shared" si="305"/>
        <v>-1.0086351021953988E-5</v>
      </c>
      <c r="CC219" s="18">
        <f t="shared" si="306"/>
        <v>-8.2269300740733797E-6</v>
      </c>
      <c r="CD219" s="18">
        <f t="shared" si="307"/>
        <v>-4.2878230135355404E-2</v>
      </c>
      <c r="CE219" s="18">
        <f t="shared" si="308"/>
        <v>-8.3037030323248847E-5</v>
      </c>
      <c r="CF219" s="18">
        <f t="shared" si="309"/>
        <v>-1.9245429063559597E-5</v>
      </c>
    </row>
    <row r="220" spans="1:84" x14ac:dyDescent="0.3">
      <c r="A220" s="2">
        <f t="shared" si="251"/>
        <v>2174</v>
      </c>
      <c r="B220" s="5">
        <f t="shared" si="252"/>
        <v>1165.385592068671</v>
      </c>
      <c r="C220" s="5">
        <f t="shared" si="253"/>
        <v>2964.0692773988076</v>
      </c>
      <c r="D220" s="5">
        <f t="shared" si="254"/>
        <v>4369.6534871379063</v>
      </c>
      <c r="E220" s="15">
        <f t="shared" si="255"/>
        <v>9.1263945351743604E-7</v>
      </c>
      <c r="F220" s="15">
        <f t="shared" si="256"/>
        <v>1.7979609209065701E-6</v>
      </c>
      <c r="G220" s="15">
        <f t="shared" si="257"/>
        <v>3.6704732627161914E-6</v>
      </c>
      <c r="H220" s="5">
        <f t="shared" si="258"/>
        <v>194125.90571312641</v>
      </c>
      <c r="I220" s="5">
        <f t="shared" si="259"/>
        <v>95824.531855041248</v>
      </c>
      <c r="J220" s="5">
        <f t="shared" si="260"/>
        <v>35476.622251905377</v>
      </c>
      <c r="K220" s="5">
        <f t="shared" si="261"/>
        <v>166576.54516608047</v>
      </c>
      <c r="L220" s="5">
        <f t="shared" si="262"/>
        <v>32328.708571593994</v>
      </c>
      <c r="M220" s="5">
        <f t="shared" si="263"/>
        <v>8118.8639685803391</v>
      </c>
      <c r="N220" s="15">
        <f t="shared" si="264"/>
        <v>-2.0248189214354673E-3</v>
      </c>
      <c r="O220" s="15">
        <f t="shared" si="265"/>
        <v>2.8026988595375446E-3</v>
      </c>
      <c r="P220" s="15">
        <f t="shared" si="266"/>
        <v>3.0066429082540314E-3</v>
      </c>
      <c r="Q220" s="5">
        <f t="shared" si="267"/>
        <v>4651.3376304833691</v>
      </c>
      <c r="R220" s="5">
        <f t="shared" si="268"/>
        <v>7696.74518827057</v>
      </c>
      <c r="S220" s="5">
        <f t="shared" si="269"/>
        <v>4680.7811758617827</v>
      </c>
      <c r="T220" s="5">
        <f t="shared" si="270"/>
        <v>23.960416892307922</v>
      </c>
      <c r="U220" s="5">
        <f t="shared" si="271"/>
        <v>80.321239658272859</v>
      </c>
      <c r="V220" s="5">
        <f t="shared" si="272"/>
        <v>131.9398769878772</v>
      </c>
      <c r="W220" s="15">
        <f t="shared" si="273"/>
        <v>-1.0734613539272964E-2</v>
      </c>
      <c r="X220" s="15">
        <f t="shared" si="274"/>
        <v>-1.217998157191269E-2</v>
      </c>
      <c r="Y220" s="15">
        <f t="shared" si="275"/>
        <v>-9.7425357312937999E-3</v>
      </c>
      <c r="Z220" s="5">
        <f t="shared" si="290"/>
        <v>4684.2061924550144</v>
      </c>
      <c r="AA220" s="5">
        <f t="shared" si="291"/>
        <v>20862.954183639114</v>
      </c>
      <c r="AB220" s="5">
        <f t="shared" si="292"/>
        <v>52172.543888366155</v>
      </c>
      <c r="AC220" s="16">
        <f t="shared" si="276"/>
        <v>1.1897350052840343</v>
      </c>
      <c r="AD220" s="16">
        <f t="shared" si="277"/>
        <v>3.0188142504957591</v>
      </c>
      <c r="AE220" s="16">
        <f t="shared" si="278"/>
        <v>11.608638181165803</v>
      </c>
      <c r="AF220" s="15">
        <f t="shared" si="279"/>
        <v>-4.0504037456468023E-3</v>
      </c>
      <c r="AG220" s="15">
        <f t="shared" si="280"/>
        <v>2.9673830763510267E-4</v>
      </c>
      <c r="AH220" s="15">
        <f t="shared" si="281"/>
        <v>9.7937136394747881E-3</v>
      </c>
      <c r="AI220" s="1">
        <f t="shared" si="245"/>
        <v>392519.18379256444</v>
      </c>
      <c r="AJ220" s="1">
        <f t="shared" si="246"/>
        <v>185222.46152651429</v>
      </c>
      <c r="AK220" s="1">
        <f t="shared" si="247"/>
        <v>68498.645925839388</v>
      </c>
      <c r="AL220" s="14">
        <f t="shared" si="282"/>
        <v>78.557626044686018</v>
      </c>
      <c r="AM220" s="14">
        <f t="shared" si="283"/>
        <v>18.473286257982927</v>
      </c>
      <c r="AN220" s="14">
        <f t="shared" si="284"/>
        <v>5.8919324955446104</v>
      </c>
      <c r="AO220" s="11">
        <f t="shared" si="285"/>
        <v>3.9672008070135252E-3</v>
      </c>
      <c r="AP220" s="11">
        <f t="shared" si="286"/>
        <v>4.9976266813777717E-3</v>
      </c>
      <c r="AQ220" s="11">
        <f t="shared" si="287"/>
        <v>4.5334779719876737E-3</v>
      </c>
      <c r="AR220" s="1">
        <f t="shared" si="293"/>
        <v>194125.90571312641</v>
      </c>
      <c r="AS220" s="1">
        <f t="shared" si="288"/>
        <v>95824.531855041248</v>
      </c>
      <c r="AT220" s="1">
        <f t="shared" si="289"/>
        <v>35476.622251905377</v>
      </c>
      <c r="AU220" s="1">
        <f t="shared" si="248"/>
        <v>38825.181142625283</v>
      </c>
      <c r="AV220" s="1">
        <f t="shared" si="249"/>
        <v>19164.906371008252</v>
      </c>
      <c r="AW220" s="1">
        <f t="shared" si="250"/>
        <v>7095.3244503810756</v>
      </c>
      <c r="AX220" s="1">
        <f t="shared" si="310"/>
        <v>133261.23613286437</v>
      </c>
      <c r="AY220" s="1">
        <f t="shared" si="296"/>
        <v>25862.966857275194</v>
      </c>
      <c r="AZ220" s="1">
        <f t="shared" si="297"/>
        <v>6495.0911748642711</v>
      </c>
      <c r="BA220" s="1">
        <f t="shared" si="311"/>
        <v>13751.627673544919</v>
      </c>
      <c r="BB220" s="1">
        <f t="shared" si="312"/>
        <v>30116.625592449433</v>
      </c>
      <c r="BC220" s="1">
        <f t="shared" si="313"/>
        <v>38360.322626712601</v>
      </c>
      <c r="BD220" s="1">
        <f t="shared" si="314"/>
        <v>35.149909946975789</v>
      </c>
      <c r="BE220" s="2">
        <f t="shared" si="320"/>
        <v>0.16431838121402917</v>
      </c>
      <c r="BF220" s="2">
        <f t="shared" si="321"/>
        <v>0.11054004131171606</v>
      </c>
      <c r="BG220" s="2">
        <f t="shared" si="322"/>
        <v>4.6334817249198731E-2</v>
      </c>
      <c r="BH220" s="2">
        <f t="shared" si="298"/>
        <v>7.0680895335908669E-2</v>
      </c>
      <c r="BI220" s="2">
        <f t="shared" si="315"/>
        <v>2.7000530404799016E-3</v>
      </c>
      <c r="BJ220" s="2">
        <f t="shared" si="299"/>
        <v>1.2219100733195894E-3</v>
      </c>
      <c r="BK220" s="2">
        <f t="shared" si="300"/>
        <v>2.1469152895166443E-4</v>
      </c>
      <c r="BL220" s="2">
        <f t="shared" si="301"/>
        <v>524.15024195664171</v>
      </c>
      <c r="BM220" s="2">
        <f t="shared" si="302"/>
        <v>117.08896074480879</v>
      </c>
      <c r="BN220" s="2">
        <f t="shared" si="303"/>
        <v>7.6165302733022058</v>
      </c>
      <c r="BO220" s="2">
        <f t="shared" si="316"/>
        <v>1361.9577477126411</v>
      </c>
      <c r="BP220" s="2">
        <f t="shared" si="317"/>
        <v>101.5431239190353</v>
      </c>
      <c r="BQ220" s="2">
        <f t="shared" si="318"/>
        <v>6.3014094623338499</v>
      </c>
      <c r="BR220" s="11">
        <f t="shared" si="319"/>
        <v>2.9938286090247151E-2</v>
      </c>
      <c r="BS220" s="17">
        <f t="shared" si="294"/>
        <v>1.8801349836627453E-3</v>
      </c>
      <c r="BT220" s="17">
        <f t="shared" si="295"/>
        <v>4.274658726041894E-4</v>
      </c>
      <c r="BU220" s="12">
        <f>(BU$3*temperature!$I330+BU$4*temperature!$I330^2+BU$5*temperature!I330^6)*(K220/K$56)^$BW$1</f>
        <v>-33.901416365026392</v>
      </c>
      <c r="BV220" s="12">
        <f>(BV$3*temperature!$I330+BV$4*temperature!$I330^2+BV$5*temperature!J330^6)*(L220/L$56)^$BW$1</f>
        <v>-23.560186740895865</v>
      </c>
      <c r="BW220" s="12">
        <f>(BW$3*temperature!$I330+BW$4*temperature!$I330^2+BW$5*temperature!K330^6)*(M220/M$56)^$BW$1</f>
        <v>-20.689366376303095</v>
      </c>
      <c r="BX220" s="12">
        <f>(BX$3*temperature!$M330+BX$4*temperature!$M330^2+BX$5*temperature!$M330^6)*(K220/K$56)^$BW$1</f>
        <v>-33.901431951848849</v>
      </c>
      <c r="BY220" s="12">
        <f>(BY$3*temperature!$M330+BY$4*temperature!$M330^2+BY$5*temperature!$M330^6)*(L220/L$56)^$BW$1</f>
        <v>-23.560196809238619</v>
      </c>
      <c r="BZ220" s="12">
        <f>(BZ$3*temperature!$M330+BZ$4*temperature!$M330^2+BZ$5*temperature!$M330^6)*(M220/M$56)^$BW$1</f>
        <v>-20.689374586105266</v>
      </c>
      <c r="CA220" s="18">
        <f t="shared" si="304"/>
        <v>-1.5586822456725713E-5</v>
      </c>
      <c r="CB220" s="18">
        <f t="shared" si="305"/>
        <v>-1.006834275329993E-5</v>
      </c>
      <c r="CC220" s="18">
        <f t="shared" si="306"/>
        <v>-8.2098021714216429E-6</v>
      </c>
      <c r="CD220" s="18">
        <f t="shared" si="307"/>
        <v>-4.2818563078910382E-2</v>
      </c>
      <c r="CE220" s="18">
        <f t="shared" si="308"/>
        <v>-8.0504678394829407E-5</v>
      </c>
      <c r="CF220" s="18">
        <f t="shared" si="309"/>
        <v>-1.8303474430183952E-5</v>
      </c>
    </row>
    <row r="221" spans="1:84" x14ac:dyDescent="0.3">
      <c r="A221" s="2">
        <f t="shared" si="251"/>
        <v>2175</v>
      </c>
      <c r="B221" s="5">
        <f t="shared" si="252"/>
        <v>1165.3866024666975</v>
      </c>
      <c r="C221" s="5">
        <f t="shared" si="253"/>
        <v>2964.074340215499</v>
      </c>
      <c r="D221" s="5">
        <f t="shared" si="254"/>
        <v>4369.6687238993836</v>
      </c>
      <c r="E221" s="15">
        <f t="shared" si="255"/>
        <v>8.6700748084156423E-7</v>
      </c>
      <c r="F221" s="15">
        <f t="shared" si="256"/>
        <v>1.7080628748612415E-6</v>
      </c>
      <c r="G221" s="15">
        <f t="shared" si="257"/>
        <v>3.4869495995803815E-6</v>
      </c>
      <c r="H221" s="5">
        <f t="shared" si="258"/>
        <v>193713.06024830579</v>
      </c>
      <c r="I221" s="5">
        <f t="shared" si="259"/>
        <v>96086.701207029371</v>
      </c>
      <c r="J221" s="5">
        <f t="shared" si="260"/>
        <v>35581.34187822121</v>
      </c>
      <c r="K221" s="5">
        <f t="shared" si="261"/>
        <v>166222.14451263301</v>
      </c>
      <c r="L221" s="5">
        <f t="shared" si="262"/>
        <v>32417.102332205177</v>
      </c>
      <c r="M221" s="5">
        <f t="shared" si="263"/>
        <v>8142.8007765470393</v>
      </c>
      <c r="N221" s="15">
        <f t="shared" si="264"/>
        <v>-2.1275543510289596E-3</v>
      </c>
      <c r="O221" s="15">
        <f t="shared" si="265"/>
        <v>2.7342187336505397E-3</v>
      </c>
      <c r="P221" s="15">
        <f t="shared" si="266"/>
        <v>2.9482952367885229E-3</v>
      </c>
      <c r="Q221" s="5">
        <f t="shared" si="267"/>
        <v>4591.6215553847396</v>
      </c>
      <c r="R221" s="5">
        <f t="shared" si="268"/>
        <v>7623.8002578475252</v>
      </c>
      <c r="S221" s="5">
        <f t="shared" si="269"/>
        <v>4648.8605829789403</v>
      </c>
      <c r="T221" s="5">
        <f t="shared" si="270"/>
        <v>23.703211076729129</v>
      </c>
      <c r="U221" s="5">
        <f t="shared" si="271"/>
        <v>79.342928439401916</v>
      </c>
      <c r="V221" s="5">
        <f t="shared" si="272"/>
        <v>130.65444802194028</v>
      </c>
      <c r="W221" s="15">
        <f t="shared" si="273"/>
        <v>-1.0734613539272964E-2</v>
      </c>
      <c r="X221" s="15">
        <f t="shared" si="274"/>
        <v>-1.217998157191269E-2</v>
      </c>
      <c r="Y221" s="15">
        <f t="shared" si="275"/>
        <v>-9.7425357312937999E-3</v>
      </c>
      <c r="Z221" s="5">
        <f t="shared" si="290"/>
        <v>4605.8131426887549</v>
      </c>
      <c r="AA221" s="5">
        <f t="shared" si="291"/>
        <v>20672.773911041048</v>
      </c>
      <c r="AB221" s="5">
        <f t="shared" si="292"/>
        <v>52327.285230156012</v>
      </c>
      <c r="AC221" s="16">
        <f t="shared" si="276"/>
        <v>1.1849160981623048</v>
      </c>
      <c r="AD221" s="16">
        <f t="shared" si="277"/>
        <v>3.0197100483275161</v>
      </c>
      <c r="AE221" s="16">
        <f t="shared" si="278"/>
        <v>11.722329859256414</v>
      </c>
      <c r="AF221" s="15">
        <f t="shared" si="279"/>
        <v>-4.0504037456468023E-3</v>
      </c>
      <c r="AG221" s="15">
        <f t="shared" si="280"/>
        <v>2.9673830763510267E-4</v>
      </c>
      <c r="AH221" s="15">
        <f t="shared" si="281"/>
        <v>9.7937136394747881E-3</v>
      </c>
      <c r="AI221" s="1">
        <f t="shared" si="245"/>
        <v>392092.44655593327</v>
      </c>
      <c r="AJ221" s="1">
        <f t="shared" si="246"/>
        <v>185865.12174487111</v>
      </c>
      <c r="AK221" s="1">
        <f t="shared" si="247"/>
        <v>68744.105783636522</v>
      </c>
      <c r="AL221" s="14">
        <f t="shared" si="282"/>
        <v>78.86616338335314</v>
      </c>
      <c r="AM221" s="14">
        <f t="shared" si="283"/>
        <v>18.564685620395597</v>
      </c>
      <c r="AN221" s="14">
        <f t="shared" si="284"/>
        <v>5.918376332263791</v>
      </c>
      <c r="AO221" s="11">
        <f t="shared" si="285"/>
        <v>3.9275287989433902E-3</v>
      </c>
      <c r="AP221" s="11">
        <f t="shared" si="286"/>
        <v>4.9476504145639939E-3</v>
      </c>
      <c r="AQ221" s="11">
        <f t="shared" si="287"/>
        <v>4.4881431922677972E-3</v>
      </c>
      <c r="AR221" s="1">
        <f t="shared" si="293"/>
        <v>193713.06024830579</v>
      </c>
      <c r="AS221" s="1">
        <f t="shared" si="288"/>
        <v>96086.701207029371</v>
      </c>
      <c r="AT221" s="1">
        <f t="shared" si="289"/>
        <v>35581.34187822121</v>
      </c>
      <c r="AU221" s="1">
        <f t="shared" si="248"/>
        <v>38742.612049661162</v>
      </c>
      <c r="AV221" s="1">
        <f t="shared" si="249"/>
        <v>19217.340241405876</v>
      </c>
      <c r="AW221" s="1">
        <f t="shared" si="250"/>
        <v>7116.268375644242</v>
      </c>
      <c r="AX221" s="1">
        <f t="shared" si="310"/>
        <v>132977.71561010639</v>
      </c>
      <c r="AY221" s="1">
        <f t="shared" si="296"/>
        <v>25933.681865764138</v>
      </c>
      <c r="AZ221" s="1">
        <f t="shared" si="297"/>
        <v>6514.2406212376309</v>
      </c>
      <c r="BA221" s="1">
        <f t="shared" si="311"/>
        <v>13749.157531671319</v>
      </c>
      <c r="BB221" s="1">
        <f t="shared" si="312"/>
        <v>30124.770401644386</v>
      </c>
      <c r="BC221" s="1">
        <f t="shared" si="313"/>
        <v>38373.320506403266</v>
      </c>
      <c r="BD221" s="1">
        <f t="shared" si="314"/>
        <v>33.483706498645738</v>
      </c>
      <c r="BE221" s="2">
        <f t="shared" si="320"/>
        <v>0.16431838121402917</v>
      </c>
      <c r="BF221" s="2">
        <f t="shared" si="321"/>
        <v>0.11054004131171606</v>
      </c>
      <c r="BG221" s="2">
        <f t="shared" si="322"/>
        <v>4.6334817249198731E-2</v>
      </c>
      <c r="BH221" s="2">
        <f t="shared" si="298"/>
        <v>7.0440085000580799E-2</v>
      </c>
      <c r="BI221" s="2">
        <f t="shared" si="315"/>
        <v>2.7000530404799016E-3</v>
      </c>
      <c r="BJ221" s="2">
        <f t="shared" si="299"/>
        <v>1.2219100733195894E-3</v>
      </c>
      <c r="BK221" s="2">
        <f t="shared" si="300"/>
        <v>2.1469152895166443E-4</v>
      </c>
      <c r="BL221" s="2">
        <f t="shared" si="301"/>
        <v>523.03553730410442</v>
      </c>
      <c r="BM221" s="2">
        <f t="shared" si="302"/>
        <v>117.40930811691874</v>
      </c>
      <c r="BN221" s="2">
        <f t="shared" si="303"/>
        <v>7.6390126899871991</v>
      </c>
      <c r="BO221" s="2">
        <f t="shared" si="316"/>
        <v>1382.1931326304489</v>
      </c>
      <c r="BP221" s="2">
        <f t="shared" si="317"/>
        <v>102.75764603857817</v>
      </c>
      <c r="BQ221" s="2">
        <f t="shared" si="318"/>
        <v>6.3013204914308369</v>
      </c>
      <c r="BR221" s="11">
        <f t="shared" si="319"/>
        <v>2.9856274033474101E-2</v>
      </c>
      <c r="BS221" s="17">
        <f t="shared" si="294"/>
        <v>1.8254831469562448E-3</v>
      </c>
      <c r="BT221" s="17">
        <f t="shared" si="295"/>
        <v>4.0711035486113274E-4</v>
      </c>
      <c r="BU221" s="12">
        <f>(BU$3*temperature!$I331+BU$4*temperature!$I331^2+BU$5*temperature!I331^6)*(K221/K$56)^$BW$1</f>
        <v>-34.287049237049402</v>
      </c>
      <c r="BV221" s="12">
        <f>(BV$3*temperature!$I331+BV$4*temperature!$I331^2+BV$5*temperature!J331^6)*(L221/L$56)^$BW$1</f>
        <v>-23.781232049003354</v>
      </c>
      <c r="BW221" s="12">
        <f>(BW$3*temperature!$I331+BW$4*temperature!$I331^2+BW$5*temperature!K331^6)*(M221/M$56)^$BW$1</f>
        <v>-20.867462511691329</v>
      </c>
      <c r="BX221" s="12">
        <f>(BX$3*temperature!$M331+BX$4*temperature!$M331^2+BX$5*temperature!$M331^6)*(K221/K$56)^$BW$1</f>
        <v>-34.287064818467243</v>
      </c>
      <c r="BY221" s="12">
        <f>(BY$3*temperature!$M331+BY$4*temperature!$M331^2+BY$5*temperature!$M331^6)*(L221/L$56)^$BW$1</f>
        <v>-23.781242099401329</v>
      </c>
      <c r="BZ221" s="12">
        <f>(BZ$3*temperature!$M331+BZ$4*temperature!$M331^2+BZ$5*temperature!$M331^6)*(M221/M$56)^$BW$1</f>
        <v>-20.867470704438595</v>
      </c>
      <c r="CA221" s="18">
        <f t="shared" si="304"/>
        <v>-1.5581417841303846E-5</v>
      </c>
      <c r="CB221" s="18">
        <f t="shared" si="305"/>
        <v>-1.0050397975192027E-5</v>
      </c>
      <c r="CC221" s="18">
        <f t="shared" si="306"/>
        <v>-8.1927472663778644E-6</v>
      </c>
      <c r="CD221" s="18">
        <f t="shared" si="307"/>
        <v>-4.2755426617073808E-2</v>
      </c>
      <c r="CE221" s="18">
        <f t="shared" si="308"/>
        <v>-7.8049310730392694E-5</v>
      </c>
      <c r="CF221" s="18">
        <f t="shared" si="309"/>
        <v>-1.7406176902316037E-5</v>
      </c>
    </row>
    <row r="222" spans="1:84" x14ac:dyDescent="0.3">
      <c r="A222" s="2">
        <f t="shared" si="251"/>
        <v>2176</v>
      </c>
      <c r="B222" s="5">
        <f t="shared" si="252"/>
        <v>1165.3875623456547</v>
      </c>
      <c r="C222" s="5">
        <f t="shared" si="253"/>
        <v>2964.0791498995704</v>
      </c>
      <c r="D222" s="5">
        <f t="shared" si="254"/>
        <v>4369.6831988732602</v>
      </c>
      <c r="E222" s="15">
        <f t="shared" si="255"/>
        <v>8.2365710679948601E-7</v>
      </c>
      <c r="F222" s="15">
        <f t="shared" si="256"/>
        <v>1.6226597311181794E-6</v>
      </c>
      <c r="G222" s="15">
        <f t="shared" si="257"/>
        <v>3.3126021196013625E-6</v>
      </c>
      <c r="H222" s="5">
        <f t="shared" si="258"/>
        <v>193281.14498227814</v>
      </c>
      <c r="I222" s="5">
        <f t="shared" si="259"/>
        <v>96343.073205943918</v>
      </c>
      <c r="J222" s="5">
        <f t="shared" si="260"/>
        <v>35684.313381440676</v>
      </c>
      <c r="K222" s="5">
        <f t="shared" si="261"/>
        <v>165851.38817960958</v>
      </c>
      <c r="L222" s="5">
        <f t="shared" si="262"/>
        <v>32503.542696964836</v>
      </c>
      <c r="M222" s="5">
        <f t="shared" si="263"/>
        <v>8166.3387841576296</v>
      </c>
      <c r="N222" s="15">
        <f t="shared" si="264"/>
        <v>-2.2304870034645097E-3</v>
      </c>
      <c r="O222" s="15">
        <f t="shared" si="265"/>
        <v>2.6665049785705719E-3</v>
      </c>
      <c r="P222" s="15">
        <f t="shared" si="266"/>
        <v>2.8906525231937596E-3</v>
      </c>
      <c r="Q222" s="5">
        <f t="shared" si="267"/>
        <v>4532.2043923492101</v>
      </c>
      <c r="R222" s="5">
        <f t="shared" si="268"/>
        <v>7551.0360596406999</v>
      </c>
      <c r="S222" s="5">
        <f t="shared" si="269"/>
        <v>4616.8915045485901</v>
      </c>
      <c r="T222" s="5">
        <f t="shared" si="270"/>
        <v>23.448766266180627</v>
      </c>
      <c r="U222" s="5">
        <f t="shared" si="271"/>
        <v>78.376533033148419</v>
      </c>
      <c r="V222" s="5">
        <f t="shared" si="272"/>
        <v>129.38154239363405</v>
      </c>
      <c r="W222" s="15">
        <f t="shared" si="273"/>
        <v>-1.0734613539272964E-2</v>
      </c>
      <c r="X222" s="15">
        <f t="shared" si="274"/>
        <v>-1.217998157191269E-2</v>
      </c>
      <c r="Y222" s="15">
        <f t="shared" si="275"/>
        <v>-9.7425357312937999E-3</v>
      </c>
      <c r="Z222" s="5">
        <f t="shared" si="290"/>
        <v>4528.2656366125475</v>
      </c>
      <c r="AA222" s="5">
        <f t="shared" si="291"/>
        <v>20482.926573176035</v>
      </c>
      <c r="AB222" s="5">
        <f t="shared" si="292"/>
        <v>52479.422845007692</v>
      </c>
      <c r="AC222" s="16">
        <f t="shared" si="276"/>
        <v>1.1801167095600311</v>
      </c>
      <c r="AD222" s="16">
        <f t="shared" si="277"/>
        <v>3.0206061119768055</v>
      </c>
      <c r="AE222" s="16">
        <f t="shared" si="278"/>
        <v>11.837135001085436</v>
      </c>
      <c r="AF222" s="15">
        <f t="shared" si="279"/>
        <v>-4.0504037456468023E-3</v>
      </c>
      <c r="AG222" s="15">
        <f t="shared" si="280"/>
        <v>2.9673830763510267E-4</v>
      </c>
      <c r="AH222" s="15">
        <f t="shared" si="281"/>
        <v>9.7937136394747881E-3</v>
      </c>
      <c r="AI222" s="1">
        <f t="shared" si="245"/>
        <v>391625.81395000115</v>
      </c>
      <c r="AJ222" s="1">
        <f t="shared" si="246"/>
        <v>186495.94981178988</v>
      </c>
      <c r="AK222" s="1">
        <f t="shared" si="247"/>
        <v>68985.963580917116</v>
      </c>
      <c r="AL222" s="14">
        <f t="shared" si="282"/>
        <v>79.172815020023933</v>
      </c>
      <c r="AM222" s="14">
        <f t="shared" si="283"/>
        <v>18.655618679156536</v>
      </c>
      <c r="AN222" s="14">
        <f t="shared" si="284"/>
        <v>5.9446732275042704</v>
      </c>
      <c r="AO222" s="11">
        <f t="shared" si="285"/>
        <v>3.8882535109539562E-3</v>
      </c>
      <c r="AP222" s="11">
        <f t="shared" si="286"/>
        <v>4.898173910418354E-3</v>
      </c>
      <c r="AQ222" s="11">
        <f t="shared" si="287"/>
        <v>4.4432617603451189E-3</v>
      </c>
      <c r="AR222" s="1">
        <f t="shared" si="293"/>
        <v>193281.14498227814</v>
      </c>
      <c r="AS222" s="1">
        <f t="shared" si="288"/>
        <v>96343.073205943918</v>
      </c>
      <c r="AT222" s="1">
        <f t="shared" si="289"/>
        <v>35684.313381440676</v>
      </c>
      <c r="AU222" s="1">
        <f t="shared" si="248"/>
        <v>38656.228996455633</v>
      </c>
      <c r="AV222" s="1">
        <f t="shared" si="249"/>
        <v>19268.614641188786</v>
      </c>
      <c r="AW222" s="1">
        <f t="shared" si="250"/>
        <v>7136.8626762881358</v>
      </c>
      <c r="AX222" s="1">
        <f t="shared" si="310"/>
        <v>132681.11054368765</v>
      </c>
      <c r="AY222" s="1">
        <f t="shared" si="296"/>
        <v>26002.834157571866</v>
      </c>
      <c r="AZ222" s="1">
        <f t="shared" si="297"/>
        <v>6533.0710273261029</v>
      </c>
      <c r="BA222" s="1">
        <f t="shared" si="311"/>
        <v>13746.566571189218</v>
      </c>
      <c r="BB222" s="1">
        <f t="shared" si="312"/>
        <v>30132.712496731314</v>
      </c>
      <c r="BC222" s="1">
        <f t="shared" si="313"/>
        <v>38386.06063655929</v>
      </c>
      <c r="BD222" s="1">
        <f t="shared" si="314"/>
        <v>31.896258704630867</v>
      </c>
      <c r="BE222" s="2">
        <f t="shared" si="320"/>
        <v>0.16431838121402917</v>
      </c>
      <c r="BF222" s="2">
        <f t="shared" si="321"/>
        <v>0.11054004131171606</v>
      </c>
      <c r="BG222" s="2">
        <f t="shared" si="322"/>
        <v>4.6334817249198731E-2</v>
      </c>
      <c r="BH222" s="2">
        <f t="shared" si="298"/>
        <v>7.0200569342740951E-2</v>
      </c>
      <c r="BI222" s="2">
        <f t="shared" si="315"/>
        <v>2.7000530404799016E-3</v>
      </c>
      <c r="BJ222" s="2">
        <f t="shared" si="299"/>
        <v>1.2219100733195894E-3</v>
      </c>
      <c r="BK222" s="2">
        <f t="shared" si="300"/>
        <v>2.1469152895166443E-4</v>
      </c>
      <c r="BL222" s="2">
        <f t="shared" si="301"/>
        <v>521.86934317683676</v>
      </c>
      <c r="BM222" s="2">
        <f t="shared" si="302"/>
        <v>117.72257164490951</v>
      </c>
      <c r="BN222" s="2">
        <f t="shared" si="303"/>
        <v>7.6611197994518374</v>
      </c>
      <c r="BO222" s="2">
        <f t="shared" si="316"/>
        <v>1402.7288772944164</v>
      </c>
      <c r="BP222" s="2">
        <f t="shared" si="317"/>
        <v>103.98677409925801</v>
      </c>
      <c r="BQ222" s="2">
        <f t="shared" si="318"/>
        <v>6.3012359875809079</v>
      </c>
      <c r="BR222" s="11">
        <f t="shared" si="319"/>
        <v>2.9774582385723031E-2</v>
      </c>
      <c r="BS222" s="17">
        <f t="shared" si="294"/>
        <v>1.7725610776799618E-3</v>
      </c>
      <c r="BT222" s="17">
        <f t="shared" si="295"/>
        <v>3.8772414748679306E-4</v>
      </c>
      <c r="BU222" s="12">
        <f>(BU$3*temperature!$I332+BU$4*temperature!$I332^2+BU$5*temperature!I332^6)*(K222/K$56)^$BW$1</f>
        <v>-34.673291324002157</v>
      </c>
      <c r="BV222" s="12">
        <f>(BV$3*temperature!$I332+BV$4*temperature!$I332^2+BV$5*temperature!J332^6)*(L222/L$56)^$BW$1</f>
        <v>-24.001875772378508</v>
      </c>
      <c r="BW222" s="12">
        <f>(BW$3*temperature!$I332+BW$4*temperature!$I332^2+BW$5*temperature!K332^6)*(M222/M$56)^$BW$1</f>
        <v>-21.045138611685875</v>
      </c>
      <c r="BX222" s="12">
        <f>(BX$3*temperature!$M332+BX$4*temperature!$M332^2+BX$5*temperature!$M332^6)*(K222/K$56)^$BW$1</f>
        <v>-34.673306900155744</v>
      </c>
      <c r="BY222" s="12">
        <f>(BY$3*temperature!$M332+BY$4*temperature!$M332^2+BY$5*temperature!$M332^6)*(L222/L$56)^$BW$1</f>
        <v>-24.001885804900244</v>
      </c>
      <c r="BZ222" s="12">
        <f>(BZ$3*temperature!$M332+BZ$4*temperature!$M332^2+BZ$5*temperature!$M332^6)*(M222/M$56)^$BW$1</f>
        <v>-21.045146787454662</v>
      </c>
      <c r="CA222" s="18">
        <f t="shared" si="304"/>
        <v>-1.5576153586494002E-5</v>
      </c>
      <c r="CB222" s="18">
        <f t="shared" si="305"/>
        <v>-1.0032521736036415E-5</v>
      </c>
      <c r="CC222" s="18">
        <f t="shared" si="306"/>
        <v>-8.1757687873107443E-6</v>
      </c>
      <c r="CD222" s="18">
        <f t="shared" si="307"/>
        <v>-4.2688874712131557E-2</v>
      </c>
      <c r="CE222" s="18">
        <f t="shared" si="308"/>
        <v>-7.5668637764680783E-5</v>
      </c>
      <c r="CF222" s="18">
        <f t="shared" si="309"/>
        <v>-1.6551507554931726E-5</v>
      </c>
    </row>
    <row r="223" spans="1:84" x14ac:dyDescent="0.3">
      <c r="A223" s="2">
        <f t="shared" si="251"/>
        <v>2177</v>
      </c>
      <c r="B223" s="5">
        <f t="shared" si="252"/>
        <v>1165.3884742314151</v>
      </c>
      <c r="C223" s="5">
        <f t="shared" si="253"/>
        <v>2964.0837191068526</v>
      </c>
      <c r="D223" s="5">
        <f t="shared" si="254"/>
        <v>4369.6969501439953</v>
      </c>
      <c r="E223" s="15">
        <f t="shared" si="255"/>
        <v>7.8247425145951167E-7</v>
      </c>
      <c r="F223" s="15">
        <f t="shared" si="256"/>
        <v>1.5415267445622704E-6</v>
      </c>
      <c r="G223" s="15">
        <f t="shared" si="257"/>
        <v>3.1469720136212941E-6</v>
      </c>
      <c r="H223" s="5">
        <f t="shared" si="258"/>
        <v>192830.24386309998</v>
      </c>
      <c r="I223" s="5">
        <f t="shared" si="259"/>
        <v>96593.670405038618</v>
      </c>
      <c r="J223" s="5">
        <f t="shared" si="260"/>
        <v>35785.544818663191</v>
      </c>
      <c r="K223" s="5">
        <f t="shared" si="261"/>
        <v>165464.347834977</v>
      </c>
      <c r="L223" s="5">
        <f t="shared" si="262"/>
        <v>32588.037167231072</v>
      </c>
      <c r="M223" s="5">
        <f t="shared" si="263"/>
        <v>8189.4797801673512</v>
      </c>
      <c r="N223" s="15">
        <f t="shared" si="264"/>
        <v>-2.3336575525881864E-3</v>
      </c>
      <c r="O223" s="15">
        <f t="shared" si="265"/>
        <v>2.5995464880241848E-3</v>
      </c>
      <c r="P223" s="15">
        <f t="shared" si="266"/>
        <v>2.8337051182121265E-3</v>
      </c>
      <c r="Q223" s="5">
        <f t="shared" si="267"/>
        <v>4473.0933526371191</v>
      </c>
      <c r="R223" s="5">
        <f t="shared" si="268"/>
        <v>7478.4662929552615</v>
      </c>
      <c r="S223" s="5">
        <f t="shared" si="269"/>
        <v>4584.8811509227035</v>
      </c>
      <c r="T223" s="5">
        <f t="shared" si="270"/>
        <v>23.197052822340439</v>
      </c>
      <c r="U223" s="5">
        <f t="shared" si="271"/>
        <v>77.421908305134266</v>
      </c>
      <c r="V223" s="5">
        <f t="shared" si="272"/>
        <v>128.12103809389416</v>
      </c>
      <c r="W223" s="15">
        <f t="shared" si="273"/>
        <v>-1.0734613539272964E-2</v>
      </c>
      <c r="X223" s="15">
        <f t="shared" si="274"/>
        <v>-1.217998157191269E-2</v>
      </c>
      <c r="Y223" s="15">
        <f t="shared" si="275"/>
        <v>-9.7425357312937999E-3</v>
      </c>
      <c r="Z223" s="5">
        <f t="shared" si="290"/>
        <v>4451.5643596594718</v>
      </c>
      <c r="AA223" s="5">
        <f t="shared" si="291"/>
        <v>20293.450463856581</v>
      </c>
      <c r="AB223" s="5">
        <f t="shared" si="292"/>
        <v>52628.968679676364</v>
      </c>
      <c r="AC223" s="16">
        <f t="shared" si="276"/>
        <v>1.1753367604193288</v>
      </c>
      <c r="AD223" s="16">
        <f t="shared" si="277"/>
        <v>3.0215024415225056</v>
      </c>
      <c r="AE223" s="16">
        <f t="shared" si="278"/>
        <v>11.953064511597871</v>
      </c>
      <c r="AF223" s="15">
        <f t="shared" si="279"/>
        <v>-4.0504037456468023E-3</v>
      </c>
      <c r="AG223" s="15">
        <f t="shared" si="280"/>
        <v>2.9673830763510267E-4</v>
      </c>
      <c r="AH223" s="15">
        <f t="shared" si="281"/>
        <v>9.7937136394747881E-3</v>
      </c>
      <c r="AI223" s="1">
        <f t="shared" si="245"/>
        <v>391119.46155145665</v>
      </c>
      <c r="AJ223" s="1">
        <f t="shared" si="246"/>
        <v>187114.96947179968</v>
      </c>
      <c r="AK223" s="1">
        <f t="shared" si="247"/>
        <v>69224.229899113547</v>
      </c>
      <c r="AL223" s="14">
        <f t="shared" si="282"/>
        <v>79.477580556237911</v>
      </c>
      <c r="AM223" s="14">
        <f t="shared" si="283"/>
        <v>18.746083359206523</v>
      </c>
      <c r="AN223" s="14">
        <f t="shared" si="284"/>
        <v>5.9708228293414924</v>
      </c>
      <c r="AO223" s="11">
        <f t="shared" si="285"/>
        <v>3.8493709758444165E-3</v>
      </c>
      <c r="AP223" s="11">
        <f t="shared" si="286"/>
        <v>4.8491921713141707E-3</v>
      </c>
      <c r="AQ223" s="11">
        <f t="shared" si="287"/>
        <v>4.3988291427416674E-3</v>
      </c>
      <c r="AR223" s="1">
        <f t="shared" si="293"/>
        <v>192830.24386309998</v>
      </c>
      <c r="AS223" s="1">
        <f t="shared" si="288"/>
        <v>96593.670405038618</v>
      </c>
      <c r="AT223" s="1">
        <f t="shared" si="289"/>
        <v>35785.544818663191</v>
      </c>
      <c r="AU223" s="1">
        <f t="shared" si="248"/>
        <v>38566.048772620001</v>
      </c>
      <c r="AV223" s="1">
        <f t="shared" si="249"/>
        <v>19318.734081007726</v>
      </c>
      <c r="AW223" s="1">
        <f t="shared" si="250"/>
        <v>7157.1089637326386</v>
      </c>
      <c r="AX223" s="1">
        <f t="shared" si="310"/>
        <v>132371.47826798158</v>
      </c>
      <c r="AY223" s="1">
        <f t="shared" si="296"/>
        <v>26070.429733784855</v>
      </c>
      <c r="AZ223" s="1">
        <f t="shared" si="297"/>
        <v>6551.5838241338806</v>
      </c>
      <c r="BA223" s="1">
        <f t="shared" si="311"/>
        <v>13743.85453163529</v>
      </c>
      <c r="BB223" s="1">
        <f t="shared" si="312"/>
        <v>30140.454222750213</v>
      </c>
      <c r="BC223" s="1">
        <f t="shared" si="313"/>
        <v>38398.546358022038</v>
      </c>
      <c r="BD223" s="1">
        <f t="shared" si="314"/>
        <v>30.383857001178594</v>
      </c>
      <c r="BE223" s="2">
        <f t="shared" si="320"/>
        <v>0.16431838121402917</v>
      </c>
      <c r="BF223" s="2">
        <f t="shared" si="321"/>
        <v>0.11054004131171606</v>
      </c>
      <c r="BG223" s="2">
        <f t="shared" si="322"/>
        <v>4.6334817249198731E-2</v>
      </c>
      <c r="BH223" s="2">
        <f t="shared" si="298"/>
        <v>6.996235818263824E-2</v>
      </c>
      <c r="BI223" s="2">
        <f t="shared" si="315"/>
        <v>2.7000530404799016E-3</v>
      </c>
      <c r="BJ223" s="2">
        <f t="shared" si="299"/>
        <v>1.2219100733195894E-3</v>
      </c>
      <c r="BK223" s="2">
        <f t="shared" si="300"/>
        <v>2.1469152895166443E-4</v>
      </c>
      <c r="BL223" s="2">
        <f t="shared" si="301"/>
        <v>520.65188623904396</v>
      </c>
      <c r="BM223" s="2">
        <f t="shared" si="302"/>
        <v>118.02877888682899</v>
      </c>
      <c r="BN223" s="2">
        <f t="shared" si="303"/>
        <v>7.6828533314871139</v>
      </c>
      <c r="BO223" s="2">
        <f t="shared" si="316"/>
        <v>1423.5693774453212</v>
      </c>
      <c r="BP223" s="2">
        <f t="shared" si="317"/>
        <v>105.23068352560585</v>
      </c>
      <c r="BQ223" s="2">
        <f t="shared" si="318"/>
        <v>6.3011558878450211</v>
      </c>
      <c r="BR223" s="11">
        <f t="shared" si="319"/>
        <v>2.9693188545267118E-2</v>
      </c>
      <c r="BS223" s="17">
        <f t="shared" si="294"/>
        <v>1.7213097973086434E-3</v>
      </c>
      <c r="BT223" s="17">
        <f t="shared" si="295"/>
        <v>3.6926109284456479E-4</v>
      </c>
      <c r="BU223" s="12">
        <f>(BU$3*temperature!$I333+BU$4*temperature!$I333^2+BU$5*temperature!I333^6)*(K223/K$56)^$BW$1</f>
        <v>-35.060149469906065</v>
      </c>
      <c r="BV223" s="12">
        <f>(BV$3*temperature!$I333+BV$4*temperature!$I333^2+BV$5*temperature!J333^6)*(L223/L$56)^$BW$1</f>
        <v>-24.22211119665959</v>
      </c>
      <c r="BW223" s="12">
        <f>(BW$3*temperature!$I333+BW$4*temperature!$I333^2+BW$5*temperature!K333^6)*(M223/M$56)^$BW$1</f>
        <v>-21.222388945942075</v>
      </c>
      <c r="BX223" s="12">
        <f>(BX$3*temperature!$M333+BX$4*temperature!$M333^2+BX$5*temperature!$M333^6)*(K223/K$56)^$BW$1</f>
        <v>-35.060165040948597</v>
      </c>
      <c r="BY223" s="12">
        <f>(BY$3*temperature!$M333+BY$4*temperature!$M333^2+BY$5*temperature!$M333^6)*(L223/L$56)^$BW$1</f>
        <v>-24.222121211378404</v>
      </c>
      <c r="BZ223" s="12">
        <f>(BZ$3*temperature!$M333+BZ$4*temperature!$M333^2+BZ$5*temperature!$M333^6)*(M223/M$56)^$BW$1</f>
        <v>-21.222397104812003</v>
      </c>
      <c r="CA223" s="18">
        <f t="shared" si="304"/>
        <v>-1.5571042531803414E-5</v>
      </c>
      <c r="CB223" s="18">
        <f t="shared" si="305"/>
        <v>-1.0014718814232992E-5</v>
      </c>
      <c r="CC223" s="18">
        <f t="shared" si="306"/>
        <v>-8.1588699281098798E-6</v>
      </c>
      <c r="CD223" s="18">
        <f t="shared" si="307"/>
        <v>-4.2618959824335334E-2</v>
      </c>
      <c r="CE223" s="18">
        <f t="shared" si="308"/>
        <v>-7.3360433096731874E-5</v>
      </c>
      <c r="CF223" s="18">
        <f t="shared" si="309"/>
        <v>-1.5737523680632667E-5</v>
      </c>
    </row>
    <row r="224" spans="1:84" x14ac:dyDescent="0.3">
      <c r="A224" s="2">
        <f t="shared" si="251"/>
        <v>2178</v>
      </c>
      <c r="B224" s="5">
        <f t="shared" si="252"/>
        <v>1165.3893405235654</v>
      </c>
      <c r="C224" s="5">
        <f t="shared" si="253"/>
        <v>2964.0880598604626</v>
      </c>
      <c r="D224" s="5">
        <f t="shared" si="254"/>
        <v>4369.7100138923042</v>
      </c>
      <c r="E224" s="15">
        <f t="shared" si="255"/>
        <v>7.4335053888653601E-7</v>
      </c>
      <c r="F224" s="15">
        <f t="shared" si="256"/>
        <v>1.4644504073341569E-6</v>
      </c>
      <c r="G224" s="15">
        <f t="shared" si="257"/>
        <v>2.9896234129402294E-6</v>
      </c>
      <c r="H224" s="5">
        <f t="shared" si="258"/>
        <v>192360.43873767124</v>
      </c>
      <c r="I224" s="5">
        <f t="shared" si="259"/>
        <v>96838.516082223883</v>
      </c>
      <c r="J224" s="5">
        <f t="shared" si="260"/>
        <v>35885.044429400441</v>
      </c>
      <c r="K224" s="5">
        <f t="shared" si="261"/>
        <v>165061.09336065402</v>
      </c>
      <c r="L224" s="5">
        <f t="shared" si="262"/>
        <v>32670.5934933602</v>
      </c>
      <c r="M224" s="5">
        <f t="shared" si="263"/>
        <v>8212.2255974226446</v>
      </c>
      <c r="N224" s="15">
        <f t="shared" si="264"/>
        <v>-2.4371079304960075E-3</v>
      </c>
      <c r="O224" s="15">
        <f t="shared" si="265"/>
        <v>2.5333322686933446E-3</v>
      </c>
      <c r="P224" s="15">
        <f t="shared" si="266"/>
        <v>2.7774434843075291E-3</v>
      </c>
      <c r="Q224" s="5">
        <f t="shared" si="267"/>
        <v>4414.2953166914322</v>
      </c>
      <c r="R224" s="5">
        <f t="shared" si="268"/>
        <v>7406.1042420478352</v>
      </c>
      <c r="S224" s="5">
        <f t="shared" si="269"/>
        <v>4552.8365781223256</v>
      </c>
      <c r="T224" s="5">
        <f t="shared" si="270"/>
        <v>22.948041425042511</v>
      </c>
      <c r="U224" s="5">
        <f t="shared" si="271"/>
        <v>76.478910888715419</v>
      </c>
      <c r="V224" s="5">
        <f t="shared" si="272"/>
        <v>126.87281430233394</v>
      </c>
      <c r="W224" s="15">
        <f t="shared" si="273"/>
        <v>-1.0734613539272964E-2</v>
      </c>
      <c r="X224" s="15">
        <f t="shared" si="274"/>
        <v>-1.217998157191269E-2</v>
      </c>
      <c r="Y224" s="15">
        <f t="shared" si="275"/>
        <v>-9.7425357312937999E-3</v>
      </c>
      <c r="Z224" s="5">
        <f t="shared" si="290"/>
        <v>4375.7095940081235</v>
      </c>
      <c r="AA224" s="5">
        <f t="shared" si="291"/>
        <v>20104.382792128385</v>
      </c>
      <c r="AB224" s="5">
        <f t="shared" si="292"/>
        <v>52775.934959705613</v>
      </c>
      <c r="AC224" s="16">
        <f t="shared" si="276"/>
        <v>1.1705761720025301</v>
      </c>
      <c r="AD224" s="16">
        <f t="shared" si="277"/>
        <v>3.0223990370435181</v>
      </c>
      <c r="AE224" s="16">
        <f t="shared" si="278"/>
        <v>12.07012940253863</v>
      </c>
      <c r="AF224" s="15">
        <f t="shared" si="279"/>
        <v>-4.0504037456468023E-3</v>
      </c>
      <c r="AG224" s="15">
        <f t="shared" si="280"/>
        <v>2.9673830763510267E-4</v>
      </c>
      <c r="AH224" s="15">
        <f t="shared" si="281"/>
        <v>9.7937136394747881E-3</v>
      </c>
      <c r="AI224" s="1">
        <f t="shared" si="245"/>
        <v>390573.56416893099</v>
      </c>
      <c r="AJ224" s="1">
        <f t="shared" si="246"/>
        <v>187722.20660562743</v>
      </c>
      <c r="AK224" s="1">
        <f t="shared" si="247"/>
        <v>69458.915872934827</v>
      </c>
      <c r="AL224" s="14">
        <f t="shared" si="282"/>
        <v>79.780459861143186</v>
      </c>
      <c r="AM224" s="14">
        <f t="shared" si="283"/>
        <v>18.836077686268109</v>
      </c>
      <c r="AN224" s="14">
        <f t="shared" si="284"/>
        <v>5.996824812514669</v>
      </c>
      <c r="AO224" s="11">
        <f t="shared" si="285"/>
        <v>3.8108772660859721E-3</v>
      </c>
      <c r="AP224" s="11">
        <f t="shared" si="286"/>
        <v>4.8007002496010288E-3</v>
      </c>
      <c r="AQ224" s="11">
        <f t="shared" si="287"/>
        <v>4.3548408513142504E-3</v>
      </c>
      <c r="AR224" s="1">
        <f t="shared" si="293"/>
        <v>192360.43873767124</v>
      </c>
      <c r="AS224" s="1">
        <f t="shared" si="288"/>
        <v>96838.516082223883</v>
      </c>
      <c r="AT224" s="1">
        <f t="shared" si="289"/>
        <v>35885.044429400441</v>
      </c>
      <c r="AU224" s="1">
        <f t="shared" si="248"/>
        <v>38472.08774753425</v>
      </c>
      <c r="AV224" s="1">
        <f t="shared" si="249"/>
        <v>19367.703216444777</v>
      </c>
      <c r="AW224" s="1">
        <f t="shared" si="250"/>
        <v>7177.0088858800882</v>
      </c>
      <c r="AX224" s="1">
        <f t="shared" si="310"/>
        <v>132048.87468852324</v>
      </c>
      <c r="AY224" s="1">
        <f t="shared" si="296"/>
        <v>26136.474794688158</v>
      </c>
      <c r="AZ224" s="1">
        <f t="shared" si="297"/>
        <v>6569.7804779381158</v>
      </c>
      <c r="BA224" s="1">
        <f t="shared" si="311"/>
        <v>13741.021101987561</v>
      </c>
      <c r="BB224" s="1">
        <f t="shared" si="312"/>
        <v>30147.997886491994</v>
      </c>
      <c r="BC224" s="1">
        <f t="shared" si="313"/>
        <v>38410.780954573172</v>
      </c>
      <c r="BD224" s="1">
        <f t="shared" si="314"/>
        <v>28.942965778914949</v>
      </c>
      <c r="BE224" s="2">
        <f t="shared" si="320"/>
        <v>0.16431838121402917</v>
      </c>
      <c r="BF224" s="2">
        <f t="shared" si="321"/>
        <v>0.11054004131171606</v>
      </c>
      <c r="BG224" s="2">
        <f t="shared" si="322"/>
        <v>4.6334817249198731E-2</v>
      </c>
      <c r="BH224" s="2">
        <f t="shared" si="298"/>
        <v>6.9725461017275628E-2</v>
      </c>
      <c r="BI224" s="2">
        <f t="shared" si="315"/>
        <v>2.7000530404799016E-3</v>
      </c>
      <c r="BJ224" s="2">
        <f t="shared" si="299"/>
        <v>1.2219100733195894E-3</v>
      </c>
      <c r="BK224" s="2">
        <f t="shared" si="300"/>
        <v>2.1469152895166443E-4</v>
      </c>
      <c r="BL224" s="2">
        <f t="shared" si="301"/>
        <v>519.38338748169701</v>
      </c>
      <c r="BM224" s="2">
        <f t="shared" si="302"/>
        <v>118.32795828619042</v>
      </c>
      <c r="BN224" s="2">
        <f t="shared" si="303"/>
        <v>7.7042150550463893</v>
      </c>
      <c r="BO224" s="2">
        <f t="shared" si="316"/>
        <v>1444.7190895061892</v>
      </c>
      <c r="BP224" s="2">
        <f t="shared" si="317"/>
        <v>106.48955184523778</v>
      </c>
      <c r="BQ224" s="2">
        <f t="shared" si="318"/>
        <v>6.3010801301204324</v>
      </c>
      <c r="BR224" s="11">
        <f t="shared" si="319"/>
        <v>2.9612069481589315E-2</v>
      </c>
      <c r="BS224" s="17">
        <f t="shared" si="294"/>
        <v>1.6716725102751046E-3</v>
      </c>
      <c r="BT224" s="17">
        <f t="shared" si="295"/>
        <v>3.5167723128053785E-4</v>
      </c>
      <c r="BU224" s="12">
        <f>(BU$3*temperature!$I334+BU$4*temperature!$I334^2+BU$5*temperature!I334^6)*(K224/K$56)^$BW$1</f>
        <v>-35.447631722674494</v>
      </c>
      <c r="BV224" s="12">
        <f>(BV$3*temperature!$I334+BV$4*temperature!$I334^2+BV$5*temperature!J334^6)*(L224/L$56)^$BW$1</f>
        <v>-24.441931961586626</v>
      </c>
      <c r="BW224" s="12">
        <f>(BW$3*temperature!$I334+BW$4*temperature!$I334^2+BW$5*temperature!K334^6)*(M224/M$56)^$BW$1</f>
        <v>-21.399208068413628</v>
      </c>
      <c r="BX224" s="12">
        <f>(BX$3*temperature!$M334+BX$4*temperature!$M334^2+BX$5*temperature!$M334^6)*(K224/K$56)^$BW$1</f>
        <v>-35.447647288771762</v>
      </c>
      <c r="BY224" s="12">
        <f>(BY$3*temperature!$M334+BY$4*temperature!$M334^2+BY$5*temperature!$M334^6)*(L224/L$56)^$BW$1</f>
        <v>-24.441941958580344</v>
      </c>
      <c r="BZ224" s="12">
        <f>(BZ$3*temperature!$M334+BZ$4*temperature!$M334^2+BZ$5*temperature!$M334^6)*(M224/M$56)^$BW$1</f>
        <v>-21.399216210467301</v>
      </c>
      <c r="CA224" s="18">
        <f t="shared" si="304"/>
        <v>-1.5566097268049361E-5</v>
      </c>
      <c r="CB224" s="18">
        <f t="shared" si="305"/>
        <v>-9.9969937181754176E-6</v>
      </c>
      <c r="CC224" s="18">
        <f t="shared" si="306"/>
        <v>-8.142053673054761E-6</v>
      </c>
      <c r="CD224" s="18">
        <f t="shared" si="307"/>
        <v>-4.2545732946707951E-2</v>
      </c>
      <c r="CE224" s="18">
        <f t="shared" si="308"/>
        <v>-7.1122532196517502E-5</v>
      </c>
      <c r="CF224" s="18">
        <f t="shared" si="309"/>
        <v>-1.4962365565499411E-5</v>
      </c>
    </row>
    <row r="225" spans="1:84" x14ac:dyDescent="0.3">
      <c r="A225" s="2">
        <f t="shared" si="251"/>
        <v>2179</v>
      </c>
      <c r="B225" s="5">
        <f t="shared" si="252"/>
        <v>1165.3901635017198</v>
      </c>
      <c r="C225" s="5">
        <f t="shared" si="253"/>
        <v>2964.0921835824306</v>
      </c>
      <c r="D225" s="5">
        <f t="shared" si="254"/>
        <v>4369.7224244903009</v>
      </c>
      <c r="E225" s="15">
        <f t="shared" si="255"/>
        <v>7.0618301194220917E-7</v>
      </c>
      <c r="F225" s="15">
        <f t="shared" si="256"/>
        <v>1.3912278869674491E-6</v>
      </c>
      <c r="G225" s="15">
        <f t="shared" si="257"/>
        <v>2.8401422422932177E-6</v>
      </c>
      <c r="H225" s="5">
        <f t="shared" si="258"/>
        <v>191871.80917279641</v>
      </c>
      <c r="I225" s="5">
        <f t="shared" si="259"/>
        <v>97077.634210553355</v>
      </c>
      <c r="J225" s="5">
        <f t="shared" si="260"/>
        <v>35982.820627723289</v>
      </c>
      <c r="K225" s="5">
        <f t="shared" si="261"/>
        <v>164641.69269823533</v>
      </c>
      <c r="L225" s="5">
        <f t="shared" si="262"/>
        <v>32751.219664573448</v>
      </c>
      <c r="M225" s="5">
        <f t="shared" si="263"/>
        <v>8234.5781109701602</v>
      </c>
      <c r="N225" s="15">
        <f t="shared" si="264"/>
        <v>-2.5408814026349757E-3</v>
      </c>
      <c r="O225" s="15">
        <f t="shared" si="265"/>
        <v>2.4678514404592455E-3</v>
      </c>
      <c r="P225" s="15">
        <f t="shared" si="266"/>
        <v>2.7218581957284549E-3</v>
      </c>
      <c r="Q225" s="5">
        <f t="shared" si="267"/>
        <v>4355.8168391260706</v>
      </c>
      <c r="R225" s="5">
        <f t="shared" si="268"/>
        <v>7333.9627815481526</v>
      </c>
      <c r="S225" s="5">
        <f t="shared" si="269"/>
        <v>4520.7646890003725</v>
      </c>
      <c r="T225" s="5">
        <f t="shared" si="270"/>
        <v>22.701703068861452</v>
      </c>
      <c r="U225" s="5">
        <f t="shared" si="271"/>
        <v>75.547399163450919</v>
      </c>
      <c r="V225" s="5">
        <f t="shared" si="272"/>
        <v>125.63675137566365</v>
      </c>
      <c r="W225" s="15">
        <f t="shared" si="273"/>
        <v>-1.0734613539272964E-2</v>
      </c>
      <c r="X225" s="15">
        <f t="shared" si="274"/>
        <v>-1.217998157191269E-2</v>
      </c>
      <c r="Y225" s="15">
        <f t="shared" si="275"/>
        <v>-9.7425357312937999E-3</v>
      </c>
      <c r="Z225" s="5">
        <f t="shared" si="290"/>
        <v>4300.7012310352075</v>
      </c>
      <c r="AA225" s="5">
        <f t="shared" si="291"/>
        <v>19915.759694879125</v>
      </c>
      <c r="AB225" s="5">
        <f t="shared" si="292"/>
        <v>52920.334177512836</v>
      </c>
      <c r="AC225" s="16">
        <f t="shared" si="276"/>
        <v>1.1658348658908861</v>
      </c>
      <c r="AD225" s="16">
        <f t="shared" si="277"/>
        <v>3.0232958986187684</v>
      </c>
      <c r="AE225" s="16">
        <f t="shared" si="278"/>
        <v>12.188340793498497</v>
      </c>
      <c r="AF225" s="15">
        <f t="shared" si="279"/>
        <v>-4.0504037456468023E-3</v>
      </c>
      <c r="AG225" s="15">
        <f t="shared" si="280"/>
        <v>2.9673830763510267E-4</v>
      </c>
      <c r="AH225" s="15">
        <f t="shared" si="281"/>
        <v>9.7937136394747881E-3</v>
      </c>
      <c r="AI225" s="1">
        <f t="shared" si="245"/>
        <v>389988.29549957218</v>
      </c>
      <c r="AJ225" s="1">
        <f t="shared" si="246"/>
        <v>188317.68916150948</v>
      </c>
      <c r="AK225" s="1">
        <f t="shared" si="247"/>
        <v>69690.033171521442</v>
      </c>
      <c r="AL225" s="14">
        <f t="shared" si="282"/>
        <v>80.08145306649827</v>
      </c>
      <c r="AM225" s="14">
        <f t="shared" si="283"/>
        <v>18.925599785489577</v>
      </c>
      <c r="AN225" s="14">
        <f t="shared" si="284"/>
        <v>6.0226788780096649</v>
      </c>
      <c r="AO225" s="11">
        <f t="shared" si="285"/>
        <v>3.7727684934251125E-3</v>
      </c>
      <c r="AP225" s="11">
        <f t="shared" si="286"/>
        <v>4.7526932471050184E-3</v>
      </c>
      <c r="AQ225" s="11">
        <f t="shared" si="287"/>
        <v>4.3112924428011078E-3</v>
      </c>
      <c r="AR225" s="1">
        <f t="shared" si="293"/>
        <v>191871.80917279641</v>
      </c>
      <c r="AS225" s="1">
        <f t="shared" si="288"/>
        <v>97077.634210553355</v>
      </c>
      <c r="AT225" s="1">
        <f t="shared" si="289"/>
        <v>35982.820627723289</v>
      </c>
      <c r="AU225" s="1">
        <f t="shared" si="248"/>
        <v>38374.361834559284</v>
      </c>
      <c r="AV225" s="1">
        <f t="shared" si="249"/>
        <v>19415.52684211067</v>
      </c>
      <c r="AW225" s="1">
        <f t="shared" si="250"/>
        <v>7196.5641255446581</v>
      </c>
      <c r="AX225" s="1">
        <f t="shared" si="310"/>
        <v>131713.35415858828</v>
      </c>
      <c r="AY225" s="1">
        <f t="shared" si="296"/>
        <v>26200.975731658757</v>
      </c>
      <c r="AZ225" s="1">
        <f t="shared" si="297"/>
        <v>6587.6624887761282</v>
      </c>
      <c r="BA225" s="1">
        <f t="shared" si="311"/>
        <v>13738.065919160328</v>
      </c>
      <c r="BB225" s="1">
        <f t="shared" si="312"/>
        <v>30155.345757123323</v>
      </c>
      <c r="BC225" s="1">
        <f t="shared" si="313"/>
        <v>38422.767654190153</v>
      </c>
      <c r="BD225" s="1">
        <f t="shared" si="314"/>
        <v>27.57021527288882</v>
      </c>
      <c r="BE225" s="2">
        <f t="shared" si="320"/>
        <v>0.16431838121402917</v>
      </c>
      <c r="BF225" s="2">
        <f t="shared" si="321"/>
        <v>0.11054004131171606</v>
      </c>
      <c r="BG225" s="2">
        <f t="shared" si="322"/>
        <v>4.6334817249198731E-2</v>
      </c>
      <c r="BH225" s="2">
        <f t="shared" si="298"/>
        <v>6.9489887018114718E-2</v>
      </c>
      <c r="BI225" s="2">
        <f t="shared" si="315"/>
        <v>2.7000530404799016E-3</v>
      </c>
      <c r="BJ225" s="2">
        <f t="shared" si="299"/>
        <v>1.2219100733195894E-3</v>
      </c>
      <c r="BK225" s="2">
        <f t="shared" si="300"/>
        <v>2.1469152895166443E-4</v>
      </c>
      <c r="BL225" s="2">
        <f t="shared" si="301"/>
        <v>518.06406173938842</v>
      </c>
      <c r="BM225" s="2">
        <f t="shared" si="302"/>
        <v>118.62013913590954</v>
      </c>
      <c r="BN225" s="2">
        <f t="shared" si="303"/>
        <v>7.7252067765594026</v>
      </c>
      <c r="BO225" s="2">
        <f t="shared" si="316"/>
        <v>1466.1825311818743</v>
      </c>
      <c r="BP225" s="2">
        <f t="shared" si="317"/>
        <v>107.76355871413178</v>
      </c>
      <c r="BQ225" s="2">
        <f t="shared" si="318"/>
        <v>6.3010086531340024</v>
      </c>
      <c r="BR225" s="11">
        <f t="shared" si="319"/>
        <v>2.9531201708677374E-2</v>
      </c>
      <c r="BS225" s="17">
        <f t="shared" si="294"/>
        <v>1.6235945166384786E-3</v>
      </c>
      <c r="BT225" s="17">
        <f t="shared" si="295"/>
        <v>3.349306964576551E-4</v>
      </c>
      <c r="BU225" s="12">
        <f>(BU$3*temperature!$I335+BU$4*temperature!$I335^2+BU$5*temperature!I335^6)*(K225/K$56)^$BW$1</f>
        <v>-35.835747354744022</v>
      </c>
      <c r="BV225" s="12">
        <f>(BV$3*temperature!$I335+BV$4*temperature!$I335^2+BV$5*temperature!J335^6)*(L225/L$56)^$BW$1</f>
        <v>-24.661332053489716</v>
      </c>
      <c r="BW225" s="12">
        <f>(BW$3*temperature!$I335+BW$4*temperature!$I335^2+BW$5*temperature!K335^6)*(M225/M$56)^$BW$1</f>
        <v>-21.575590811064835</v>
      </c>
      <c r="BX225" s="12">
        <f>(BX$3*temperature!$M335+BX$4*temperature!$M335^2+BX$5*temperature!$M335^6)*(K225/K$56)^$BW$1</f>
        <v>-35.835762916074174</v>
      </c>
      <c r="BY225" s="12">
        <f>(BY$3*temperature!$M335+BY$4*temperature!$M335^2+BY$5*temperature!$M335^6)*(L225/L$56)^$BW$1</f>
        <v>-24.661342032840494</v>
      </c>
      <c r="BZ225" s="12">
        <f>(BZ$3*temperature!$M335+BZ$4*temperature!$M335^2+BZ$5*temperature!$M335^6)*(M225/M$56)^$BW$1</f>
        <v>-21.575598936387724</v>
      </c>
      <c r="CA225" s="18">
        <f t="shared" si="304"/>
        <v>-1.5561330151570019E-5</v>
      </c>
      <c r="CB225" s="18">
        <f t="shared" si="305"/>
        <v>-9.9793507786216651E-6</v>
      </c>
      <c r="CC225" s="18">
        <f t="shared" si="306"/>
        <v>-8.1253228891853269E-6</v>
      </c>
      <c r="CD225" s="18">
        <f t="shared" si="307"/>
        <v>-4.246924369926651E-2</v>
      </c>
      <c r="CE225" s="18">
        <f t="shared" si="308"/>
        <v>-6.8952831195912364E-5</v>
      </c>
      <c r="CF225" s="18">
        <f t="shared" si="309"/>
        <v>-1.4224253370225213E-5</v>
      </c>
    </row>
    <row r="226" spans="1:84" x14ac:dyDescent="0.3">
      <c r="A226" s="2">
        <f t="shared" si="251"/>
        <v>2180</v>
      </c>
      <c r="B226" s="5">
        <f t="shared" si="252"/>
        <v>1165.3909453315189</v>
      </c>
      <c r="C226" s="5">
        <f t="shared" si="253"/>
        <v>2964.0961011237509</v>
      </c>
      <c r="D226" s="5">
        <f t="shared" si="254"/>
        <v>4369.7342145918838</v>
      </c>
      <c r="E226" s="15">
        <f t="shared" si="255"/>
        <v>6.7087386134509864E-7</v>
      </c>
      <c r="F226" s="15">
        <f t="shared" si="256"/>
        <v>1.3216664926190767E-6</v>
      </c>
      <c r="G226" s="15">
        <f t="shared" si="257"/>
        <v>2.6981351301785565E-6</v>
      </c>
      <c r="H226" s="5">
        <f t="shared" si="258"/>
        <v>191364.4322732767</v>
      </c>
      <c r="I226" s="5">
        <f t="shared" si="259"/>
        <v>97311.049429331557</v>
      </c>
      <c r="J226" s="5">
        <f t="shared" si="260"/>
        <v>36078.881994592302</v>
      </c>
      <c r="K226" s="5">
        <f t="shared" si="261"/>
        <v>164206.21169219678</v>
      </c>
      <c r="L226" s="5">
        <f t="shared" si="262"/>
        <v>32829.923899039204</v>
      </c>
      <c r="M226" s="5">
        <f t="shared" si="263"/>
        <v>8256.5392362111725</v>
      </c>
      <c r="N226" s="15">
        <f t="shared" si="264"/>
        <v>-2.6450226482833683E-3</v>
      </c>
      <c r="O226" s="15">
        <f t="shared" si="265"/>
        <v>2.4030932365821656E-3</v>
      </c>
      <c r="P226" s="15">
        <f t="shared" si="266"/>
        <v>2.6669399385204073E-3</v>
      </c>
      <c r="Q226" s="5">
        <f t="shared" si="267"/>
        <v>4297.6641537040814</v>
      </c>
      <c r="R226" s="5">
        <f t="shared" si="268"/>
        <v>7262.0543819918912</v>
      </c>
      <c r="S226" s="5">
        <f t="shared" si="269"/>
        <v>4488.6722344650489</v>
      </c>
      <c r="T226" s="5">
        <f t="shared" si="270"/>
        <v>22.458009059733897</v>
      </c>
      <c r="U226" s="5">
        <f t="shared" si="271"/>
        <v>74.627233233834161</v>
      </c>
      <c r="V226" s="5">
        <f t="shared" si="272"/>
        <v>124.41273083622256</v>
      </c>
      <c r="W226" s="15">
        <f t="shared" si="273"/>
        <v>-1.0734613539272964E-2</v>
      </c>
      <c r="X226" s="15">
        <f t="shared" si="274"/>
        <v>-1.217998157191269E-2</v>
      </c>
      <c r="Y226" s="15">
        <f t="shared" si="275"/>
        <v>-9.7425357312937999E-3</v>
      </c>
      <c r="Z226" s="5">
        <f t="shared" si="290"/>
        <v>4226.5387835610636</v>
      </c>
      <c r="AA226" s="5">
        <f t="shared" si="291"/>
        <v>19727.616249798706</v>
      </c>
      <c r="AB226" s="5">
        <f t="shared" si="292"/>
        <v>53062.179080749331</v>
      </c>
      <c r="AC226" s="16">
        <f t="shared" si="276"/>
        <v>1.1611127639832761</v>
      </c>
      <c r="AD226" s="16">
        <f t="shared" si="277"/>
        <v>3.0241930263272048</v>
      </c>
      <c r="AE226" s="16">
        <f t="shared" si="278"/>
        <v>12.307709912970351</v>
      </c>
      <c r="AF226" s="15">
        <f t="shared" si="279"/>
        <v>-4.0504037456468023E-3</v>
      </c>
      <c r="AG226" s="15">
        <f t="shared" si="280"/>
        <v>2.9673830763510267E-4</v>
      </c>
      <c r="AH226" s="15">
        <f t="shared" si="281"/>
        <v>9.7937136394747881E-3</v>
      </c>
      <c r="AI226" s="1">
        <f t="shared" si="245"/>
        <v>389363.8277841743</v>
      </c>
      <c r="AJ226" s="1">
        <f t="shared" si="246"/>
        <v>188901.44708746922</v>
      </c>
      <c r="AK226" s="1">
        <f t="shared" si="247"/>
        <v>69917.59397991396</v>
      </c>
      <c r="AL226" s="14">
        <f t="shared" si="282"/>
        <v>80.380560561704883</v>
      </c>
      <c r="AM226" s="14">
        <f t="shared" si="283"/>
        <v>19.014647880084507</v>
      </c>
      <c r="AN226" s="14">
        <f t="shared" si="284"/>
        <v>6.0483847526425238</v>
      </c>
      <c r="AO226" s="11">
        <f t="shared" si="285"/>
        <v>3.7350408084908613E-3</v>
      </c>
      <c r="AP226" s="11">
        <f t="shared" si="286"/>
        <v>4.7051663146339684E-3</v>
      </c>
      <c r="AQ226" s="11">
        <f t="shared" si="287"/>
        <v>4.2681795183730966E-3</v>
      </c>
      <c r="AR226" s="1">
        <f t="shared" si="293"/>
        <v>191364.4322732767</v>
      </c>
      <c r="AS226" s="1">
        <f t="shared" si="288"/>
        <v>97311.049429331557</v>
      </c>
      <c r="AT226" s="1">
        <f t="shared" si="289"/>
        <v>36078.881994592302</v>
      </c>
      <c r="AU226" s="1">
        <f t="shared" si="248"/>
        <v>38272.886454655345</v>
      </c>
      <c r="AV226" s="1">
        <f t="shared" si="249"/>
        <v>19462.209885866312</v>
      </c>
      <c r="AW226" s="1">
        <f t="shared" si="250"/>
        <v>7215.7763989184605</v>
      </c>
      <c r="AX226" s="1">
        <f t="shared" si="310"/>
        <v>131364.96935375739</v>
      </c>
      <c r="AY226" s="1">
        <f t="shared" si="296"/>
        <v>26263.939119231363</v>
      </c>
      <c r="AZ226" s="1">
        <f t="shared" si="297"/>
        <v>6605.2313889689385</v>
      </c>
      <c r="BA226" s="1">
        <f t="shared" si="311"/>
        <v>13734.988566400452</v>
      </c>
      <c r="BB226" s="1">
        <f t="shared" si="312"/>
        <v>30162.500066797631</v>
      </c>
      <c r="BC226" s="1">
        <f t="shared" si="313"/>
        <v>38434.509630264096</v>
      </c>
      <c r="BD226" s="1">
        <f t="shared" si="314"/>
        <v>26.262393827744607</v>
      </c>
      <c r="BE226" s="2">
        <f t="shared" si="320"/>
        <v>0.16431838121402917</v>
      </c>
      <c r="BF226" s="2">
        <f t="shared" si="321"/>
        <v>0.11054004131171606</v>
      </c>
      <c r="BG226" s="2">
        <f t="shared" si="322"/>
        <v>4.6334817249198731E-2</v>
      </c>
      <c r="BH226" s="2">
        <f t="shared" si="298"/>
        <v>6.9255645028956744E-2</v>
      </c>
      <c r="BI226" s="2">
        <f t="shared" si="315"/>
        <v>2.7000530404799016E-3</v>
      </c>
      <c r="BJ226" s="2">
        <f t="shared" si="299"/>
        <v>1.2219100733195894E-3</v>
      </c>
      <c r="BK226" s="2">
        <f t="shared" si="300"/>
        <v>2.1469152895166443E-4</v>
      </c>
      <c r="BL226" s="2">
        <f t="shared" si="301"/>
        <v>516.69411719917093</v>
      </c>
      <c r="BM226" s="2">
        <f t="shared" si="302"/>
        <v>118.90535154300072</v>
      </c>
      <c r="BN226" s="2">
        <f t="shared" si="303"/>
        <v>7.7458303382856979</v>
      </c>
      <c r="BO226" s="2">
        <f t="shared" si="316"/>
        <v>1487.964282045124</v>
      </c>
      <c r="BP226" s="2">
        <f t="shared" si="317"/>
        <v>109.05288594220819</v>
      </c>
      <c r="BQ226" s="2">
        <f t="shared" si="318"/>
        <v>6.3009413964355172</v>
      </c>
      <c r="BR226" s="11">
        <f t="shared" si="319"/>
        <v>2.9450561256330915E-2</v>
      </c>
      <c r="BS226" s="17">
        <f t="shared" si="294"/>
        <v>1.5770231285305925E-3</v>
      </c>
      <c r="BT226" s="17">
        <f t="shared" si="295"/>
        <v>3.1898161567395721E-4</v>
      </c>
      <c r="BU226" s="12">
        <f>(BU$3*temperature!$I336+BU$4*temperature!$I336^2+BU$5*temperature!I336^6)*(K226/K$56)^$BW$1</f>
        <v>-36.224506885433648</v>
      </c>
      <c r="BV226" s="12">
        <f>(BV$3*temperature!$I336+BV$4*temperature!$I336^2+BV$5*temperature!J336^6)*(L226/L$56)^$BW$1</f>
        <v>-24.880305797809246</v>
      </c>
      <c r="BW226" s="12">
        <f>(BW$3*temperature!$I336+BW$4*temperature!$I336^2+BW$5*temperature!K336^6)*(M226/M$56)^$BW$1</f>
        <v>-21.751532277606799</v>
      </c>
      <c r="BX226" s="12">
        <f>(BX$3*temperature!$M336+BX$4*temperature!$M336^2+BX$5*temperature!$M336^6)*(K226/K$56)^$BW$1</f>
        <v>-36.224522442186952</v>
      </c>
      <c r="BY226" s="12">
        <f>(BY$3*temperature!$M336+BY$4*temperature!$M336^2+BY$5*temperature!$M336^6)*(L226/L$56)^$BW$1</f>
        <v>-24.88031575960327</v>
      </c>
      <c r="BZ226" s="12">
        <f>(BZ$3*temperature!$M336+BZ$4*temperature!$M336^2+BZ$5*temperature!$M336^6)*(M226/M$56)^$BW$1</f>
        <v>-21.751540386287036</v>
      </c>
      <c r="CA226" s="18">
        <f t="shared" si="304"/>
        <v>-1.5556753304224458E-5</v>
      </c>
      <c r="CB226" s="18">
        <f t="shared" si="305"/>
        <v>-9.9617940243490466E-6</v>
      </c>
      <c r="CC226" s="18">
        <f t="shared" si="306"/>
        <v>-8.1086802374841227E-6</v>
      </c>
      <c r="CD226" s="18">
        <f t="shared" si="307"/>
        <v>-4.2389540122066569E-2</v>
      </c>
      <c r="CE226" s="18">
        <f t="shared" si="308"/>
        <v>-6.6849285180274493E-5</v>
      </c>
      <c r="CF226" s="18">
        <f t="shared" si="309"/>
        <v>-1.3521483995812827E-5</v>
      </c>
    </row>
    <row r="227" spans="1:84" x14ac:dyDescent="0.3">
      <c r="A227" s="2">
        <f t="shared" si="251"/>
        <v>2181</v>
      </c>
      <c r="B227" s="5">
        <f t="shared" si="252"/>
        <v>1165.3916880703262</v>
      </c>
      <c r="C227" s="5">
        <f t="shared" si="253"/>
        <v>2964.0998227929235</v>
      </c>
      <c r="D227" s="5">
        <f t="shared" si="254"/>
        <v>4369.7454152186083</v>
      </c>
      <c r="E227" s="15">
        <f t="shared" si="255"/>
        <v>6.3733016827784372E-7</v>
      </c>
      <c r="F227" s="15">
        <f t="shared" si="256"/>
        <v>1.2555831679881227E-6</v>
      </c>
      <c r="G227" s="15">
        <f t="shared" si="257"/>
        <v>2.5632283736696284E-6</v>
      </c>
      <c r="H227" s="5">
        <f t="shared" si="258"/>
        <v>190838.38249660947</v>
      </c>
      <c r="I227" s="5">
        <f t="shared" si="259"/>
        <v>97538.787015842681</v>
      </c>
      <c r="J227" s="5">
        <f t="shared" si="260"/>
        <v>36173.237270370933</v>
      </c>
      <c r="K227" s="5">
        <f t="shared" si="261"/>
        <v>163754.71393021746</v>
      </c>
      <c r="L227" s="5">
        <f t="shared" si="262"/>
        <v>32906.714634170705</v>
      </c>
      <c r="M227" s="5">
        <f t="shared" si="263"/>
        <v>8278.1109271010628</v>
      </c>
      <c r="N227" s="15">
        <f t="shared" si="264"/>
        <v>-2.7495778468213938E-3</v>
      </c>
      <c r="O227" s="15">
        <f t="shared" si="265"/>
        <v>2.3390470038142652E-3</v>
      </c>
      <c r="P227" s="15">
        <f t="shared" si="266"/>
        <v>2.6126795104759459E-3</v>
      </c>
      <c r="Q227" s="5">
        <f t="shared" si="267"/>
        <v>4239.8431782955904</v>
      </c>
      <c r="R227" s="5">
        <f t="shared" si="268"/>
        <v>7190.3911154543785</v>
      </c>
      <c r="S227" s="5">
        <f t="shared" si="269"/>
        <v>4456.5658147602599</v>
      </c>
      <c r="T227" s="5">
        <f t="shared" si="270"/>
        <v>22.216931011616161</v>
      </c>
      <c r="U227" s="5">
        <f t="shared" si="271"/>
        <v>73.718274908283234</v>
      </c>
      <c r="V227" s="5">
        <f t="shared" si="272"/>
        <v>123.20063536062283</v>
      </c>
      <c r="W227" s="15">
        <f t="shared" si="273"/>
        <v>-1.0734613539272964E-2</v>
      </c>
      <c r="X227" s="15">
        <f t="shared" si="274"/>
        <v>-1.217998157191269E-2</v>
      </c>
      <c r="Y227" s="15">
        <f t="shared" si="275"/>
        <v>-9.7425357312937999E-3</v>
      </c>
      <c r="Z227" s="5">
        <f t="shared" si="290"/>
        <v>4153.2213978806576</v>
      </c>
      <c r="AA227" s="5">
        <f t="shared" si="291"/>
        <v>19539.986488663235</v>
      </c>
      <c r="AB227" s="5">
        <f t="shared" si="292"/>
        <v>53201.482660934344</v>
      </c>
      <c r="AC227" s="16">
        <f t="shared" si="276"/>
        <v>1.15640978849492</v>
      </c>
      <c r="AD227" s="16">
        <f t="shared" si="277"/>
        <v>3.0250904202477988</v>
      </c>
      <c r="AE227" s="16">
        <f t="shared" si="278"/>
        <v>12.428248099415708</v>
      </c>
      <c r="AF227" s="15">
        <f t="shared" si="279"/>
        <v>-4.0504037456468023E-3</v>
      </c>
      <c r="AG227" s="15">
        <f t="shared" si="280"/>
        <v>2.9673830763510267E-4</v>
      </c>
      <c r="AH227" s="15">
        <f t="shared" si="281"/>
        <v>9.7937136394747881E-3</v>
      </c>
      <c r="AI227" s="1">
        <f t="shared" si="245"/>
        <v>388700.33146041218</v>
      </c>
      <c r="AJ227" s="1">
        <f t="shared" si="246"/>
        <v>189473.51226458861</v>
      </c>
      <c r="AK227" s="1">
        <f t="shared" si="247"/>
        <v>70141.610980841026</v>
      </c>
      <c r="AL227" s="14">
        <f t="shared" si="282"/>
        <v>80.677782988873147</v>
      </c>
      <c r="AM227" s="14">
        <f t="shared" si="283"/>
        <v>19.103220289967609</v>
      </c>
      <c r="AN227" s="14">
        <f t="shared" si="284"/>
        <v>6.0739421886437892</v>
      </c>
      <c r="AO227" s="11">
        <f t="shared" si="285"/>
        <v>3.6976904004059528E-3</v>
      </c>
      <c r="AP227" s="11">
        <f t="shared" si="286"/>
        <v>4.6581146514876283E-3</v>
      </c>
      <c r="AQ227" s="11">
        <f t="shared" si="287"/>
        <v>4.225497723189366E-3</v>
      </c>
      <c r="AR227" s="1">
        <f t="shared" si="293"/>
        <v>190838.38249660947</v>
      </c>
      <c r="AS227" s="1">
        <f t="shared" si="288"/>
        <v>97538.787015842681</v>
      </c>
      <c r="AT227" s="1">
        <f t="shared" si="289"/>
        <v>36173.237270370933</v>
      </c>
      <c r="AU227" s="1">
        <f t="shared" si="248"/>
        <v>38167.676499321897</v>
      </c>
      <c r="AV227" s="1">
        <f t="shared" si="249"/>
        <v>19507.757403168536</v>
      </c>
      <c r="AW227" s="1">
        <f t="shared" si="250"/>
        <v>7234.6474540741874</v>
      </c>
      <c r="AX227" s="1">
        <f t="shared" si="310"/>
        <v>131003.77114417398</v>
      </c>
      <c r="AY227" s="1">
        <f t="shared" si="296"/>
        <v>26325.371707336562</v>
      </c>
      <c r="AZ227" s="1">
        <f t="shared" si="297"/>
        <v>6622.4887416808506</v>
      </c>
      <c r="BA227" s="1">
        <f t="shared" si="311"/>
        <v>13731.788571578336</v>
      </c>
      <c r="BB227" s="1">
        <f t="shared" si="312"/>
        <v>30169.463011252636</v>
      </c>
      <c r="BC227" s="1">
        <f t="shared" si="313"/>
        <v>38446.010002781542</v>
      </c>
      <c r="BD227" s="1">
        <f t="shared" si="314"/>
        <v>25.01644052086159</v>
      </c>
      <c r="BE227" s="2">
        <f t="shared" si="320"/>
        <v>0.16431838121402917</v>
      </c>
      <c r="BF227" s="2">
        <f t="shared" si="321"/>
        <v>0.11054004131171606</v>
      </c>
      <c r="BG227" s="2">
        <f t="shared" si="322"/>
        <v>4.6334817249198731E-2</v>
      </c>
      <c r="BH227" s="2">
        <f t="shared" si="298"/>
        <v>6.9022743563993585E-2</v>
      </c>
      <c r="BI227" s="2">
        <f t="shared" si="315"/>
        <v>2.7000530404799016E-3</v>
      </c>
      <c r="BJ227" s="2">
        <f t="shared" si="299"/>
        <v>1.2219100733195894E-3</v>
      </c>
      <c r="BK227" s="2">
        <f t="shared" si="300"/>
        <v>2.1469152895166443E-4</v>
      </c>
      <c r="BL227" s="2">
        <f t="shared" si="301"/>
        <v>515.27375490023678</v>
      </c>
      <c r="BM227" s="2">
        <f t="shared" si="302"/>
        <v>119.18362639403215</v>
      </c>
      <c r="BN227" s="2">
        <f t="shared" si="303"/>
        <v>7.7660876167072681</v>
      </c>
      <c r="BO227" s="2">
        <f t="shared" si="316"/>
        <v>1510.0689841070525</v>
      </c>
      <c r="BP227" s="2">
        <f t="shared" si="317"/>
        <v>110.35771751921551</v>
      </c>
      <c r="BQ227" s="2">
        <f t="shared" si="318"/>
        <v>6.3008783003909823</v>
      </c>
      <c r="BR227" s="11">
        <f t="shared" si="319"/>
        <v>2.9370123639346407E-2</v>
      </c>
      <c r="BS227" s="17">
        <f t="shared" si="294"/>
        <v>1.531907590206187E-3</v>
      </c>
      <c r="BT227" s="17">
        <f t="shared" si="295"/>
        <v>3.0379201492757827E-4</v>
      </c>
      <c r="BU227" s="12">
        <f>(BU$3*temperature!$I337+BU$4*temperature!$I337^2+BU$5*temperature!I337^6)*(K227/K$56)^$BW$1</f>
        <v>-36.613922105162516</v>
      </c>
      <c r="BV227" s="12">
        <f>(BV$3*temperature!$I337+BV$4*temperature!$I337^2+BV$5*temperature!J337^6)*(L227/L$56)^$BW$1</f>
        <v>-25.098847851653144</v>
      </c>
      <c r="BW227" s="12">
        <f>(BW$3*temperature!$I337+BW$4*temperature!$I337^2+BW$5*temperature!K337^6)*(M227/M$56)^$BW$1</f>
        <v>-21.927027837261878</v>
      </c>
      <c r="BX227" s="12">
        <f>(BX$3*temperature!$M337+BX$4*temperature!$M337^2+BX$5*temperature!$M337^6)*(K227/K$56)^$BW$1</f>
        <v>-36.613937657541193</v>
      </c>
      <c r="BY227" s="12">
        <f>(BY$3*temperature!$M337+BY$4*temperature!$M337^2+BY$5*temperature!$M337^6)*(L227/L$56)^$BW$1</f>
        <v>-25.098857795980479</v>
      </c>
      <c r="BZ227" s="12">
        <f>(BZ$3*temperature!$M337+BZ$4*temperature!$M337^2+BZ$5*temperature!$M337^6)*(M227/M$56)^$BW$1</f>
        <v>-21.927035929390104</v>
      </c>
      <c r="CA227" s="18">
        <f t="shared" si="304"/>
        <v>-1.5552378677341494E-5</v>
      </c>
      <c r="CB227" s="18">
        <f t="shared" si="305"/>
        <v>-9.9443273349208994E-6</v>
      </c>
      <c r="CC227" s="18">
        <f t="shared" si="306"/>
        <v>-8.0921282261670058E-6</v>
      </c>
      <c r="CD227" s="18">
        <f t="shared" si="307"/>
        <v>-4.2306668910426865E-2</v>
      </c>
      <c r="CE227" s="18">
        <f t="shared" si="308"/>
        <v>-6.4809907220223027E-5</v>
      </c>
      <c r="CF227" s="18">
        <f t="shared" si="309"/>
        <v>-1.2852428193172508E-5</v>
      </c>
    </row>
    <row r="228" spans="1:84" x14ac:dyDescent="0.3">
      <c r="A228" s="2">
        <f t="shared" si="251"/>
        <v>2182</v>
      </c>
      <c r="B228" s="5">
        <f t="shared" si="252"/>
        <v>1165.3923936726428</v>
      </c>
      <c r="C228" s="5">
        <f t="shared" si="253"/>
        <v>2964.1033583830767</v>
      </c>
      <c r="D228" s="5">
        <f t="shared" si="254"/>
        <v>4369.7560558412706</v>
      </c>
      <c r="E228" s="15">
        <f t="shared" si="255"/>
        <v>6.0546365986395154E-7</v>
      </c>
      <c r="F228" s="15">
        <f t="shared" si="256"/>
        <v>1.1928040095887166E-6</v>
      </c>
      <c r="G228" s="15">
        <f t="shared" si="257"/>
        <v>2.4350669549861471E-6</v>
      </c>
      <c r="H228" s="5">
        <f t="shared" si="258"/>
        <v>190293.73146383627</v>
      </c>
      <c r="I228" s="5">
        <f t="shared" si="259"/>
        <v>97760.872857702183</v>
      </c>
      <c r="J228" s="5">
        <f t="shared" si="260"/>
        <v>36265.89534752172</v>
      </c>
      <c r="K228" s="5">
        <f t="shared" si="261"/>
        <v>163287.26058022439</v>
      </c>
      <c r="L228" s="5">
        <f t="shared" si="262"/>
        <v>32981.600517139494</v>
      </c>
      <c r="M228" s="5">
        <f t="shared" si="263"/>
        <v>8299.2951743938411</v>
      </c>
      <c r="N228" s="15">
        <f t="shared" si="264"/>
        <v>-2.854594770274943E-3</v>
      </c>
      <c r="O228" s="15">
        <f t="shared" si="265"/>
        <v>2.2757022024626483E-3</v>
      </c>
      <c r="P228" s="15">
        <f t="shared" si="266"/>
        <v>2.5590678210682949E-3</v>
      </c>
      <c r="Q228" s="5">
        <f t="shared" si="267"/>
        <v>4182.3595198054818</v>
      </c>
      <c r="R228" s="5">
        <f t="shared" si="268"/>
        <v>7118.984661275389</v>
      </c>
      <c r="S228" s="5">
        <f t="shared" si="269"/>
        <v>4424.451880799711</v>
      </c>
      <c r="T228" s="5">
        <f t="shared" si="270"/>
        <v>21.978440843177772</v>
      </c>
      <c r="U228" s="5">
        <f t="shared" si="271"/>
        <v>72.820387678387149</v>
      </c>
      <c r="V228" s="5">
        <f t="shared" si="272"/>
        <v>122.00034876850386</v>
      </c>
      <c r="W228" s="15">
        <f t="shared" si="273"/>
        <v>-1.0734613539272964E-2</v>
      </c>
      <c r="X228" s="15">
        <f t="shared" si="274"/>
        <v>-1.217998157191269E-2</v>
      </c>
      <c r="Y228" s="15">
        <f t="shared" si="275"/>
        <v>-9.7425357312937999E-3</v>
      </c>
      <c r="Z228" s="5">
        <f t="shared" si="290"/>
        <v>4080.7478655730838</v>
      </c>
      <c r="AA228" s="5">
        <f t="shared" si="291"/>
        <v>19352.903410915533</v>
      </c>
      <c r="AB228" s="5">
        <f t="shared" si="292"/>
        <v>53338.258142361352</v>
      </c>
      <c r="AC228" s="16">
        <f t="shared" si="276"/>
        <v>1.1517258619560975</v>
      </c>
      <c r="AD228" s="16">
        <f t="shared" si="277"/>
        <v>3.0259880804595465</v>
      </c>
      <c r="AE228" s="16">
        <f t="shared" si="278"/>
        <v>12.549966802341732</v>
      </c>
      <c r="AF228" s="15">
        <f t="shared" si="279"/>
        <v>-4.0504037456468023E-3</v>
      </c>
      <c r="AG228" s="15">
        <f t="shared" si="280"/>
        <v>2.9673830763510267E-4</v>
      </c>
      <c r="AH228" s="15">
        <f t="shared" si="281"/>
        <v>9.7937136394747881E-3</v>
      </c>
      <c r="AI228" s="1">
        <f t="shared" si="245"/>
        <v>387997.97481369285</v>
      </c>
      <c r="AJ228" s="1">
        <f t="shared" si="246"/>
        <v>190033.9184412983</v>
      </c>
      <c r="AK228" s="1">
        <f t="shared" si="247"/>
        <v>70362.09733683111</v>
      </c>
      <c r="AL228" s="14">
        <f t="shared" si="282"/>
        <v>80.97312123792031</v>
      </c>
      <c r="AM228" s="14">
        <f t="shared" si="283"/>
        <v>19.191315430387672</v>
      </c>
      <c r="AN228" s="14">
        <f t="shared" si="284"/>
        <v>6.0993509632437979</v>
      </c>
      <c r="AO228" s="11">
        <f t="shared" si="285"/>
        <v>3.660713496401893E-3</v>
      </c>
      <c r="AP228" s="11">
        <f t="shared" si="286"/>
        <v>4.6115335049727521E-3</v>
      </c>
      <c r="AQ228" s="11">
        <f t="shared" si="287"/>
        <v>4.1832427459574722E-3</v>
      </c>
      <c r="AR228" s="1">
        <f t="shared" si="293"/>
        <v>190293.73146383627</v>
      </c>
      <c r="AS228" s="1">
        <f t="shared" si="288"/>
        <v>97760.872857702183</v>
      </c>
      <c r="AT228" s="1">
        <f t="shared" si="289"/>
        <v>36265.89534752172</v>
      </c>
      <c r="AU228" s="1">
        <f t="shared" si="248"/>
        <v>38058.746292767253</v>
      </c>
      <c r="AV228" s="1">
        <f t="shared" si="249"/>
        <v>19552.174571540436</v>
      </c>
      <c r="AW228" s="1">
        <f t="shared" si="250"/>
        <v>7253.1790695043446</v>
      </c>
      <c r="AX228" s="1">
        <f t="shared" si="310"/>
        <v>130629.80846417951</v>
      </c>
      <c r="AY228" s="1">
        <f t="shared" si="296"/>
        <v>26385.280413711593</v>
      </c>
      <c r="AZ228" s="1">
        <f t="shared" si="297"/>
        <v>6639.4361395150727</v>
      </c>
      <c r="BA228" s="1">
        <f t="shared" si="311"/>
        <v>13728.465405366362</v>
      </c>
      <c r="BB228" s="1">
        <f t="shared" si="312"/>
        <v>30176.236750395037</v>
      </c>
      <c r="BC228" s="1">
        <f t="shared" si="313"/>
        <v>38457.271839471818</v>
      </c>
      <c r="BD228" s="1">
        <f t="shared" si="314"/>
        <v>23.829438127071143</v>
      </c>
      <c r="BE228" s="2">
        <f t="shared" si="320"/>
        <v>0.16431838121402917</v>
      </c>
      <c r="BF228" s="2">
        <f t="shared" si="321"/>
        <v>0.11054004131171606</v>
      </c>
      <c r="BG228" s="2">
        <f t="shared" si="322"/>
        <v>4.6334817249198731E-2</v>
      </c>
      <c r="BH228" s="2">
        <f t="shared" si="298"/>
        <v>6.8791190806021765E-2</v>
      </c>
      <c r="BI228" s="2">
        <f t="shared" si="315"/>
        <v>2.7000530404799016E-3</v>
      </c>
      <c r="BJ228" s="2">
        <f t="shared" si="299"/>
        <v>1.2219100733195894E-3</v>
      </c>
      <c r="BK228" s="2">
        <f t="shared" si="300"/>
        <v>2.1469152895166443E-4</v>
      </c>
      <c r="BL228" s="2">
        <f t="shared" si="301"/>
        <v>513.80316822319708</v>
      </c>
      <c r="BM228" s="2">
        <f t="shared" si="302"/>
        <v>119.45499532134194</v>
      </c>
      <c r="BN228" s="2">
        <f t="shared" si="303"/>
        <v>7.785980520960492</v>
      </c>
      <c r="BO228" s="2">
        <f t="shared" si="316"/>
        <v>1532.501342369678</v>
      </c>
      <c r="BP228" s="2">
        <f t="shared" si="317"/>
        <v>111.67823964092835</v>
      </c>
      <c r="BQ228" s="2">
        <f t="shared" si="318"/>
        <v>6.3008193061761393</v>
      </c>
      <c r="BR228" s="11">
        <f t="shared" si="319"/>
        <v>2.9289863824417089E-2</v>
      </c>
      <c r="BS228" s="17">
        <f t="shared" si="294"/>
        <v>1.4881990015312618E-3</v>
      </c>
      <c r="BT228" s="17">
        <f t="shared" si="295"/>
        <v>2.8932572850245546E-4</v>
      </c>
      <c r="BU228" s="12">
        <f>(BU$3*temperature!$I338+BU$4*temperature!$I338^2+BU$5*temperature!I338^6)*(K228/K$56)^$BW$1</f>
        <v>-37.004006101667414</v>
      </c>
      <c r="BV228" s="12">
        <f>(BV$3*temperature!$I338+BV$4*temperature!$I338^2+BV$5*temperature!J338^6)*(L228/L$56)^$BW$1</f>
        <v>-25.316953196396693</v>
      </c>
      <c r="BW228" s="12">
        <f>(BW$3*temperature!$I338+BW$4*temperature!$I338^2+BW$5*temperature!K338^6)*(M228/M$56)^$BW$1</f>
        <v>-22.102073118560906</v>
      </c>
      <c r="BX228" s="12">
        <f>(BX$3*temperature!$M338+BX$4*temperature!$M338^2+BX$5*temperature!$M338^6)*(K228/K$56)^$BW$1</f>
        <v>-37.004021649885374</v>
      </c>
      <c r="BY228" s="12">
        <f>(BY$3*temperature!$M338+BY$4*temperature!$M338^2+BY$5*temperature!$M338^6)*(L228/L$56)^$BW$1</f>
        <v>-25.316963123350977</v>
      </c>
      <c r="BZ228" s="12">
        <f>(BZ$3*temperature!$M338+BZ$4*temperature!$M338^2+BZ$5*temperature!$M338^6)*(M228/M$56)^$BW$1</f>
        <v>-22.102081194230067</v>
      </c>
      <c r="CA228" s="18">
        <f t="shared" si="304"/>
        <v>-1.5548217959349131E-5</v>
      </c>
      <c r="CB228" s="18">
        <f t="shared" si="305"/>
        <v>-9.9269542843671843E-6</v>
      </c>
      <c r="CC228" s="18">
        <f t="shared" si="306"/>
        <v>-8.0756691609451536E-6</v>
      </c>
      <c r="CD228" s="18">
        <f t="shared" si="307"/>
        <v>-4.2220675014078675E-2</v>
      </c>
      <c r="CE228" s="18">
        <f t="shared" si="308"/>
        <v>-6.2832766399927771E-5</v>
      </c>
      <c r="CF228" s="18">
        <f t="shared" si="309"/>
        <v>-1.2215527556313732E-5</v>
      </c>
    </row>
    <row r="229" spans="1:84" x14ac:dyDescent="0.3">
      <c r="A229" s="2">
        <f t="shared" si="251"/>
        <v>2183</v>
      </c>
      <c r="B229" s="5">
        <f t="shared" si="252"/>
        <v>1165.3930639952493</v>
      </c>
      <c r="C229" s="5">
        <f t="shared" si="253"/>
        <v>2964.1067171977288</v>
      </c>
      <c r="D229" s="5">
        <f t="shared" si="254"/>
        <v>4369.7661644574155</v>
      </c>
      <c r="E229" s="15">
        <f t="shared" si="255"/>
        <v>5.7519047687075398E-7</v>
      </c>
      <c r="F229" s="15">
        <f t="shared" si="256"/>
        <v>1.1331638091092807E-6</v>
      </c>
      <c r="G229" s="15">
        <f t="shared" si="257"/>
        <v>2.3133136072368396E-6</v>
      </c>
      <c r="H229" s="5">
        <f t="shared" si="258"/>
        <v>189730.54776604543</v>
      </c>
      <c r="I229" s="5">
        <f t="shared" si="259"/>
        <v>97977.333425828285</v>
      </c>
      <c r="J229" s="5">
        <f t="shared" si="260"/>
        <v>36356.865263482854</v>
      </c>
      <c r="K229" s="5">
        <f t="shared" si="261"/>
        <v>162803.91022373448</v>
      </c>
      <c r="L229" s="5">
        <f t="shared" si="262"/>
        <v>33054.590395603642</v>
      </c>
      <c r="M229" s="5">
        <f t="shared" si="263"/>
        <v>8320.0940039310335</v>
      </c>
      <c r="N229" s="15">
        <f t="shared" si="264"/>
        <v>-2.9601228826571235E-3</v>
      </c>
      <c r="O229" s="15">
        <f t="shared" si="265"/>
        <v>2.2130484063749289E-3</v>
      </c>
      <c r="P229" s="15">
        <f t="shared" si="266"/>
        <v>2.5060958912950237E-3</v>
      </c>
      <c r="Q229" s="5">
        <f t="shared" si="267"/>
        <v>4125.2184790608144</v>
      </c>
      <c r="R229" s="5">
        <f t="shared" si="268"/>
        <v>7047.8463118653262</v>
      </c>
      <c r="S229" s="5">
        <f t="shared" si="269"/>
        <v>4392.3367355511036</v>
      </c>
      <c r="T229" s="5">
        <f t="shared" si="270"/>
        <v>21.742510774530487</v>
      </c>
      <c r="U229" s="5">
        <f t="shared" si="271"/>
        <v>71.933436698404861</v>
      </c>
      <c r="V229" s="5">
        <f t="shared" si="272"/>
        <v>120.8117560113964</v>
      </c>
      <c r="W229" s="15">
        <f t="shared" si="273"/>
        <v>-1.0734613539272964E-2</v>
      </c>
      <c r="X229" s="15">
        <f t="shared" si="274"/>
        <v>-1.217998157191269E-2</v>
      </c>
      <c r="Y229" s="15">
        <f t="shared" si="275"/>
        <v>-9.7425357312937999E-3</v>
      </c>
      <c r="Z229" s="5">
        <f t="shared" si="290"/>
        <v>4009.1166350829649</v>
      </c>
      <c r="AA229" s="5">
        <f t="shared" si="291"/>
        <v>19166.398997516477</v>
      </c>
      <c r="AB229" s="5">
        <f t="shared" si="292"/>
        <v>53472.518971277241</v>
      </c>
      <c r="AC229" s="16">
        <f t="shared" si="276"/>
        <v>1.1470609072108722</v>
      </c>
      <c r="AD229" s="16">
        <f t="shared" si="277"/>
        <v>3.0268860070414658</v>
      </c>
      <c r="AE229" s="16">
        <f t="shared" si="278"/>
        <v>12.672877583388782</v>
      </c>
      <c r="AF229" s="15">
        <f t="shared" si="279"/>
        <v>-4.0504037456468023E-3</v>
      </c>
      <c r="AG229" s="15">
        <f t="shared" si="280"/>
        <v>2.9673830763510267E-4</v>
      </c>
      <c r="AH229" s="15">
        <f t="shared" si="281"/>
        <v>9.7937136394747881E-3</v>
      </c>
      <c r="AI229" s="1">
        <f t="shared" si="245"/>
        <v>387256.9236250908</v>
      </c>
      <c r="AJ229" s="1">
        <f t="shared" si="246"/>
        <v>190582.70116870891</v>
      </c>
      <c r="AK229" s="1">
        <f t="shared" si="247"/>
        <v>70579.066672652349</v>
      </c>
      <c r="AL229" s="14">
        <f t="shared" si="282"/>
        <v>81.266576441704146</v>
      </c>
      <c r="AM229" s="14">
        <f t="shared" si="283"/>
        <v>19.278931810558287</v>
      </c>
      <c r="AN229" s="14">
        <f t="shared" si="284"/>
        <v>6.1246108782591149</v>
      </c>
      <c r="AO229" s="11">
        <f t="shared" si="285"/>
        <v>3.6241063614378742E-3</v>
      </c>
      <c r="AP229" s="11">
        <f t="shared" si="286"/>
        <v>4.5654181699230243E-3</v>
      </c>
      <c r="AQ229" s="11">
        <f t="shared" si="287"/>
        <v>4.1414103184978972E-3</v>
      </c>
      <c r="AR229" s="1">
        <f t="shared" si="293"/>
        <v>189730.54776604543</v>
      </c>
      <c r="AS229" s="1">
        <f t="shared" si="288"/>
        <v>97977.333425828285</v>
      </c>
      <c r="AT229" s="1">
        <f t="shared" si="289"/>
        <v>36356.865263482854</v>
      </c>
      <c r="AU229" s="1">
        <f t="shared" si="248"/>
        <v>37946.109553209091</v>
      </c>
      <c r="AV229" s="1">
        <f t="shared" si="249"/>
        <v>19595.466685165658</v>
      </c>
      <c r="AW229" s="1">
        <f t="shared" si="250"/>
        <v>7271.373052696571</v>
      </c>
      <c r="AX229" s="1">
        <f t="shared" si="310"/>
        <v>130243.12817898758</v>
      </c>
      <c r="AY229" s="1">
        <f t="shared" si="296"/>
        <v>26443.672316482913</v>
      </c>
      <c r="AZ229" s="1">
        <f t="shared" si="297"/>
        <v>6656.0752031448274</v>
      </c>
      <c r="BA229" s="1">
        <f t="shared" si="311"/>
        <v>13725.018479296825</v>
      </c>
      <c r="BB229" s="1">
        <f t="shared" si="312"/>
        <v>30182.8234088727</v>
      </c>
      <c r="BC229" s="1">
        <f t="shared" si="313"/>
        <v>38468.298156921323</v>
      </c>
      <c r="BD229" s="1">
        <f t="shared" si="314"/>
        <v>22.698606409301146</v>
      </c>
      <c r="BE229" s="2">
        <f t="shared" si="320"/>
        <v>0.16431838121402917</v>
      </c>
      <c r="BF229" s="2">
        <f t="shared" si="321"/>
        <v>0.11054004131171606</v>
      </c>
      <c r="BG229" s="2">
        <f t="shared" si="322"/>
        <v>4.6334817249198731E-2</v>
      </c>
      <c r="BH229" s="2">
        <f t="shared" si="298"/>
        <v>6.8560994604811784E-2</v>
      </c>
      <c r="BI229" s="2">
        <f t="shared" si="315"/>
        <v>2.7000530404799016E-3</v>
      </c>
      <c r="BJ229" s="2">
        <f t="shared" si="299"/>
        <v>1.2219100733195894E-3</v>
      </c>
      <c r="BK229" s="2">
        <f t="shared" si="300"/>
        <v>2.1469152895166443E-4</v>
      </c>
      <c r="BL229" s="2">
        <f t="shared" si="301"/>
        <v>512.28254236762814</v>
      </c>
      <c r="BM229" s="2">
        <f t="shared" si="302"/>
        <v>119.71949067001169</v>
      </c>
      <c r="BN229" s="2">
        <f t="shared" si="303"/>
        <v>7.8055109913067922</v>
      </c>
      <c r="BO229" s="2">
        <f t="shared" si="316"/>
        <v>1555.2661253579349</v>
      </c>
      <c r="BP229" s="2">
        <f t="shared" si="317"/>
        <v>113.0146407356563</v>
      </c>
      <c r="BQ229" s="2">
        <f t="shared" si="318"/>
        <v>6.300764355769723</v>
      </c>
      <c r="BR229" s="11">
        <f t="shared" si="319"/>
        <v>2.9209756194560094E-2</v>
      </c>
      <c r="BS229" s="17">
        <f t="shared" si="294"/>
        <v>1.4458502447519765E-3</v>
      </c>
      <c r="BT229" s="17">
        <f t="shared" si="295"/>
        <v>2.755483128594814E-4</v>
      </c>
      <c r="BU229" s="12">
        <f>(BU$3*temperature!$I339+BU$4*temperature!$I339^2+BU$5*temperature!I339^6)*(K229/K$56)^$BW$1</f>
        <v>-37.394773288370729</v>
      </c>
      <c r="BV229" s="12">
        <f>(BV$3*temperature!$I339+BV$4*temperature!$I339^2+BV$5*temperature!J339^6)*(L229/L$56)^$BW$1</f>
        <v>-25.534617130329575</v>
      </c>
      <c r="BW229" s="12">
        <f>(BW$3*temperature!$I339+BW$4*temperature!$I339^2+BW$5*temperature!K339^6)*(M229/M$56)^$BW$1</f>
        <v>-22.276664003177299</v>
      </c>
      <c r="BX229" s="12">
        <f>(BX$3*temperature!$M339+BX$4*temperature!$M339^2+BX$5*temperature!$M339^6)*(K229/K$56)^$BW$1</f>
        <v>-37.394788832653475</v>
      </c>
      <c r="BY229" s="12">
        <f>(BY$3*temperature!$M339+BY$4*temperature!$M339^2+BY$5*temperature!$M339^6)*(L229/L$56)^$BW$1</f>
        <v>-25.534627040007894</v>
      </c>
      <c r="BZ229" s="12">
        <f>(BZ$3*temperature!$M339+BZ$4*temperature!$M339^2+BZ$5*temperature!$M339^6)*(M229/M$56)^$BW$1</f>
        <v>-22.27667206248254</v>
      </c>
      <c r="CA229" s="18">
        <f t="shared" si="304"/>
        <v>-1.5544282746304816E-5</v>
      </c>
      <c r="CB229" s="18">
        <f t="shared" si="305"/>
        <v>-9.9096783188201698E-6</v>
      </c>
      <c r="CC229" s="18">
        <f t="shared" si="306"/>
        <v>-8.0593052409483334E-6</v>
      </c>
      <c r="CD229" s="18">
        <f t="shared" si="307"/>
        <v>-4.2131602116348865E-2</v>
      </c>
      <c r="CE229" s="18">
        <f t="shared" si="308"/>
        <v>-6.09159872317159E-5</v>
      </c>
      <c r="CF229" s="18">
        <f t="shared" si="309"/>
        <v>-1.1609291881226886E-5</v>
      </c>
    </row>
    <row r="230" spans="1:84" x14ac:dyDescent="0.3">
      <c r="A230" s="2">
        <f t="shared" si="251"/>
        <v>2184</v>
      </c>
      <c r="B230" s="5">
        <f t="shared" si="252"/>
        <v>1165.3937008020919</v>
      </c>
      <c r="C230" s="5">
        <f t="shared" si="253"/>
        <v>2964.1099080752642</v>
      </c>
      <c r="D230" s="5">
        <f t="shared" si="254"/>
        <v>4369.775767664968</v>
      </c>
      <c r="E230" s="15">
        <f t="shared" si="255"/>
        <v>5.4643095302721625E-7</v>
      </c>
      <c r="F230" s="15">
        <f t="shared" si="256"/>
        <v>1.0765056186538167E-6</v>
      </c>
      <c r="G230" s="15">
        <f t="shared" si="257"/>
        <v>2.1976479268749977E-6</v>
      </c>
      <c r="H230" s="5">
        <f t="shared" si="258"/>
        <v>189148.89676599437</v>
      </c>
      <c r="I230" s="5">
        <f t="shared" si="259"/>
        <v>98188.195748034064</v>
      </c>
      <c r="J230" s="5">
        <f t="shared" si="260"/>
        <v>36446.156193725234</v>
      </c>
      <c r="K230" s="5">
        <f t="shared" si="261"/>
        <v>162304.71868503414</v>
      </c>
      <c r="L230" s="5">
        <f t="shared" si="262"/>
        <v>33125.69330865072</v>
      </c>
      <c r="M230" s="5">
        <f t="shared" si="263"/>
        <v>8340.509474974866</v>
      </c>
      <c r="N230" s="15">
        <f t="shared" si="264"/>
        <v>-3.0662134466814539E-3</v>
      </c>
      <c r="O230" s="15">
        <f t="shared" si="265"/>
        <v>2.1510753028883833E-3</v>
      </c>
      <c r="P230" s="15">
        <f t="shared" si="266"/>
        <v>2.4537548535132903E-3</v>
      </c>
      <c r="Q230" s="5">
        <f t="shared" si="267"/>
        <v>4068.4250556479169</v>
      </c>
      <c r="R230" s="5">
        <f t="shared" si="268"/>
        <v>6976.98697858377</v>
      </c>
      <c r="S230" s="5">
        <f t="shared" si="269"/>
        <v>4360.2265354673382</v>
      </c>
      <c r="T230" s="5">
        <f t="shared" si="270"/>
        <v>21.509113323992423</v>
      </c>
      <c r="U230" s="5">
        <f t="shared" si="271"/>
        <v>71.057288765013936</v>
      </c>
      <c r="V230" s="5">
        <f t="shared" si="272"/>
        <v>119.63474316169501</v>
      </c>
      <c r="W230" s="15">
        <f t="shared" si="273"/>
        <v>-1.0734613539272964E-2</v>
      </c>
      <c r="X230" s="15">
        <f t="shared" si="274"/>
        <v>-1.217998157191269E-2</v>
      </c>
      <c r="Y230" s="15">
        <f t="shared" si="275"/>
        <v>-9.7425357312937999E-3</v>
      </c>
      <c r="Z230" s="5">
        <f t="shared" si="290"/>
        <v>3938.325823067431</v>
      </c>
      <c r="AA230" s="5">
        <f t="shared" si="291"/>
        <v>18980.504225041554</v>
      </c>
      <c r="AB230" s="5">
        <f t="shared" si="292"/>
        <v>53604.278805330126</v>
      </c>
      <c r="AC230" s="16">
        <f t="shared" si="276"/>
        <v>1.1424148474158202</v>
      </c>
      <c r="AD230" s="16">
        <f t="shared" si="277"/>
        <v>3.0277842000725999</v>
      </c>
      <c r="AE230" s="16">
        <f t="shared" si="278"/>
        <v>12.796992117428612</v>
      </c>
      <c r="AF230" s="15">
        <f t="shared" si="279"/>
        <v>-4.0504037456468023E-3</v>
      </c>
      <c r="AG230" s="15">
        <f t="shared" si="280"/>
        <v>2.9673830763510267E-4</v>
      </c>
      <c r="AH230" s="15">
        <f t="shared" si="281"/>
        <v>9.7937136394747881E-3</v>
      </c>
      <c r="AI230" s="1">
        <f t="shared" si="245"/>
        <v>386477.34081579081</v>
      </c>
      <c r="AJ230" s="1">
        <f t="shared" si="246"/>
        <v>191119.89773700369</v>
      </c>
      <c r="AK230" s="1">
        <f t="shared" si="247"/>
        <v>70792.533058083689</v>
      </c>
      <c r="AL230" s="14">
        <f t="shared" si="282"/>
        <v>81.55814997119225</v>
      </c>
      <c r="AM230" s="14">
        <f t="shared" si="283"/>
        <v>19.366068032287071</v>
      </c>
      <c r="AN230" s="14">
        <f t="shared" si="284"/>
        <v>6.1497217596802418</v>
      </c>
      <c r="AO230" s="11">
        <f t="shared" si="285"/>
        <v>3.5878652978234954E-3</v>
      </c>
      <c r="AP230" s="11">
        <f t="shared" si="286"/>
        <v>4.519763988223794E-3</v>
      </c>
      <c r="AQ230" s="11">
        <f t="shared" si="287"/>
        <v>4.0999962153129184E-3</v>
      </c>
      <c r="AR230" s="1">
        <f t="shared" si="293"/>
        <v>189148.89676599437</v>
      </c>
      <c r="AS230" s="1">
        <f t="shared" si="288"/>
        <v>98188.195748034064</v>
      </c>
      <c r="AT230" s="1">
        <f t="shared" si="289"/>
        <v>36446.156193725234</v>
      </c>
      <c r="AU230" s="1">
        <f t="shared" si="248"/>
        <v>37829.779353198879</v>
      </c>
      <c r="AV230" s="1">
        <f t="shared" si="249"/>
        <v>19637.639149606814</v>
      </c>
      <c r="AW230" s="1">
        <f t="shared" si="250"/>
        <v>7289.2312387450474</v>
      </c>
      <c r="AX230" s="1">
        <f t="shared" si="310"/>
        <v>129843.77494802732</v>
      </c>
      <c r="AY230" s="1">
        <f t="shared" si="296"/>
        <v>26500.554646920573</v>
      </c>
      <c r="AZ230" s="1">
        <f t="shared" si="297"/>
        <v>6672.407579979892</v>
      </c>
      <c r="BA230" s="1">
        <f t="shared" si="311"/>
        <v>13721.447143690864</v>
      </c>
      <c r="BB230" s="1">
        <f t="shared" si="312"/>
        <v>30189.225076634906</v>
      </c>
      <c r="BC230" s="1">
        <f t="shared" si="313"/>
        <v>38479.091921656021</v>
      </c>
      <c r="BD230" s="1">
        <f t="shared" si="314"/>
        <v>21.621295720203502</v>
      </c>
      <c r="BE230" s="2">
        <f t="shared" si="320"/>
        <v>0.16431838121402917</v>
      </c>
      <c r="BF230" s="2">
        <f t="shared" si="321"/>
        <v>0.11054004131171606</v>
      </c>
      <c r="BG230" s="2">
        <f t="shared" si="322"/>
        <v>4.6334817249198731E-2</v>
      </c>
      <c r="BH230" s="2">
        <f t="shared" si="298"/>
        <v>6.8332162475625957E-2</v>
      </c>
      <c r="BI230" s="2">
        <f t="shared" si="315"/>
        <v>2.7000530404799016E-3</v>
      </c>
      <c r="BJ230" s="2">
        <f t="shared" si="299"/>
        <v>1.2219100733195894E-3</v>
      </c>
      <c r="BK230" s="2">
        <f t="shared" si="300"/>
        <v>2.1469152895166443E-4</v>
      </c>
      <c r="BL230" s="2">
        <f t="shared" si="301"/>
        <v>510.71205381644211</v>
      </c>
      <c r="BM230" s="2">
        <f t="shared" si="302"/>
        <v>119.9771454655985</v>
      </c>
      <c r="BN230" s="2">
        <f t="shared" si="303"/>
        <v>7.8246809976420453</v>
      </c>
      <c r="BO230" s="2">
        <f t="shared" si="316"/>
        <v>1578.3681656283093</v>
      </c>
      <c r="BP230" s="2">
        <f t="shared" si="317"/>
        <v>114.36711149107302</v>
      </c>
      <c r="BQ230" s="2">
        <f t="shared" si="318"/>
        <v>6.300713391946962</v>
      </c>
      <c r="BR230" s="11">
        <f t="shared" si="319"/>
        <v>2.9129774510885026E-2</v>
      </c>
      <c r="BS230" s="17">
        <f t="shared" si="294"/>
        <v>1.4048159143942814E-3</v>
      </c>
      <c r="BT230" s="17">
        <f t="shared" si="295"/>
        <v>2.6242696462807751E-4</v>
      </c>
      <c r="BU230" s="12">
        <f>(BU$3*temperature!$I340+BU$4*temperature!$I340^2+BU$5*temperature!I340^6)*(K230/K$56)^$BW$1</f>
        <v>-37.786239435062868</v>
      </c>
      <c r="BV230" s="12">
        <f>(BV$3*temperature!$I340+BV$4*temperature!$I340^2+BV$5*temperature!J340^6)*(L230/L$56)^$BW$1</f>
        <v>-25.751835261355009</v>
      </c>
      <c r="BW230" s="12">
        <f>(BW$3*temperature!$I340+BW$4*temperature!$I340^2+BW$5*temperature!K340^6)*(M230/M$56)^$BW$1</f>
        <v>-22.450796619801942</v>
      </c>
      <c r="BX230" s="12">
        <f>(BX$3*temperature!$M340+BX$4*temperature!$M340^2+BX$5*temperature!$M340^6)*(K230/K$56)^$BW$1</f>
        <v>-37.786254975647324</v>
      </c>
      <c r="BY230" s="12">
        <f>(BY$3*temperature!$M340+BY$4*temperature!$M340^2+BY$5*temperature!$M340^6)*(L230/L$56)^$BW$1</f>
        <v>-25.751845153857655</v>
      </c>
      <c r="BZ230" s="12">
        <f>(BZ$3*temperature!$M340+BZ$4*temperature!$M340^2+BZ$5*temperature!$M340^6)*(M230/M$56)^$BW$1</f>
        <v>-22.450804662840433</v>
      </c>
      <c r="CA230" s="18">
        <f t="shared" si="304"/>
        <v>-1.5540584456630313E-5</v>
      </c>
      <c r="CB230" s="18">
        <f t="shared" si="305"/>
        <v>-9.8925026463803079E-6</v>
      </c>
      <c r="CC230" s="18">
        <f t="shared" si="306"/>
        <v>-8.0430384912233421E-6</v>
      </c>
      <c r="CD230" s="18">
        <f t="shared" si="307"/>
        <v>-4.2039492284743886E-2</v>
      </c>
      <c r="CE230" s="18">
        <f t="shared" si="308"/>
        <v>-5.9057747794663825E-5</v>
      </c>
      <c r="CF230" s="18">
        <f t="shared" si="309"/>
        <v>-1.1032296354790821E-5</v>
      </c>
    </row>
    <row r="231" spans="1:84" x14ac:dyDescent="0.3">
      <c r="A231" s="2">
        <f t="shared" si="251"/>
        <v>2185</v>
      </c>
      <c r="B231" s="5">
        <f t="shared" si="252"/>
        <v>1165.394305768923</v>
      </c>
      <c r="C231" s="5">
        <f t="shared" si="253"/>
        <v>2964.1129394121863</v>
      </c>
      <c r="D231" s="5">
        <f t="shared" si="254"/>
        <v>4369.7848907321913</v>
      </c>
      <c r="E231" s="15">
        <f t="shared" si="255"/>
        <v>5.1910940537585537E-7</v>
      </c>
      <c r="F231" s="15">
        <f t="shared" si="256"/>
        <v>1.0226803377211258E-6</v>
      </c>
      <c r="G231" s="15">
        <f t="shared" si="257"/>
        <v>2.0877655305312479E-6</v>
      </c>
      <c r="H231" s="5">
        <f t="shared" si="258"/>
        <v>188548.8403942782</v>
      </c>
      <c r="I231" s="5">
        <f t="shared" si="259"/>
        <v>98393.487383236614</v>
      </c>
      <c r="J231" s="5">
        <f t="shared" si="260"/>
        <v>36533.777444988023</v>
      </c>
      <c r="K231" s="5">
        <f t="shared" si="261"/>
        <v>161789.73885570373</v>
      </c>
      <c r="L231" s="5">
        <f t="shared" si="262"/>
        <v>33194.918477954161</v>
      </c>
      <c r="M231" s="5">
        <f t="shared" si="263"/>
        <v>8360.5436785851743</v>
      </c>
      <c r="N231" s="15">
        <f t="shared" si="264"/>
        <v>-3.1729196384595593E-3</v>
      </c>
      <c r="O231" s="15">
        <f t="shared" si="265"/>
        <v>2.0897726927080473E-3</v>
      </c>
      <c r="P231" s="15">
        <f t="shared" si="266"/>
        <v>2.4020359512113565E-3</v>
      </c>
      <c r="Q231" s="5">
        <f t="shared" si="267"/>
        <v>4011.983952689257</v>
      </c>
      <c r="R231" s="5">
        <f t="shared" si="268"/>
        <v>6906.4171976814896</v>
      </c>
      <c r="S231" s="5">
        <f t="shared" si="269"/>
        <v>4328.1272919614512</v>
      </c>
      <c r="T231" s="5">
        <f t="shared" si="270"/>
        <v>21.278221304886937</v>
      </c>
      <c r="U231" s="5">
        <f t="shared" si="271"/>
        <v>70.191812297305987</v>
      </c>
      <c r="V231" s="5">
        <f t="shared" si="272"/>
        <v>118.46919740173804</v>
      </c>
      <c r="W231" s="15">
        <f t="shared" si="273"/>
        <v>-1.0734613539272964E-2</v>
      </c>
      <c r="X231" s="15">
        <f t="shared" si="274"/>
        <v>-1.217998157191269E-2</v>
      </c>
      <c r="Y231" s="15">
        <f t="shared" si="275"/>
        <v>-9.7425357312937999E-3</v>
      </c>
      <c r="Z231" s="5">
        <f t="shared" si="290"/>
        <v>3868.3732255025943</v>
      </c>
      <c r="AA231" s="5">
        <f t="shared" si="291"/>
        <v>18795.249079998815</v>
      </c>
      <c r="AB231" s="5">
        <f t="shared" si="292"/>
        <v>53733.551503286239</v>
      </c>
      <c r="AC231" s="16">
        <f t="shared" si="276"/>
        <v>1.1377876060387646</v>
      </c>
      <c r="AD231" s="16">
        <f t="shared" si="277"/>
        <v>3.0286826596320138</v>
      </c>
      <c r="AE231" s="16">
        <f t="shared" si="278"/>
        <v>12.922322193673324</v>
      </c>
      <c r="AF231" s="15">
        <f t="shared" si="279"/>
        <v>-4.0504037456468023E-3</v>
      </c>
      <c r="AG231" s="15">
        <f t="shared" si="280"/>
        <v>2.9673830763510267E-4</v>
      </c>
      <c r="AH231" s="15">
        <f t="shared" si="281"/>
        <v>9.7937136394747881E-3</v>
      </c>
      <c r="AI231" s="1">
        <f t="shared" si="245"/>
        <v>385659.38608741062</v>
      </c>
      <c r="AJ231" s="1">
        <f t="shared" si="246"/>
        <v>191645.54711291014</v>
      </c>
      <c r="AK231" s="1">
        <f t="shared" si="247"/>
        <v>71002.510991020376</v>
      </c>
      <c r="AL231" s="14">
        <f t="shared" si="282"/>
        <v>81.847843430668206</v>
      </c>
      <c r="AM231" s="14">
        <f t="shared" si="283"/>
        <v>19.452722788604039</v>
      </c>
      <c r="AN231" s="14">
        <f t="shared" si="284"/>
        <v>6.1746834572607598</v>
      </c>
      <c r="AO231" s="11">
        <f t="shared" si="285"/>
        <v>3.5519866448452606E-3</v>
      </c>
      <c r="AP231" s="11">
        <f t="shared" si="286"/>
        <v>4.4745663483415563E-3</v>
      </c>
      <c r="AQ231" s="11">
        <f t="shared" si="287"/>
        <v>4.0589962531597888E-3</v>
      </c>
      <c r="AR231" s="1">
        <f t="shared" si="293"/>
        <v>188548.8403942782</v>
      </c>
      <c r="AS231" s="1">
        <f t="shared" si="288"/>
        <v>98393.487383236614</v>
      </c>
      <c r="AT231" s="1">
        <f t="shared" si="289"/>
        <v>36533.777444988023</v>
      </c>
      <c r="AU231" s="1">
        <f t="shared" si="248"/>
        <v>37709.768078855639</v>
      </c>
      <c r="AV231" s="1">
        <f t="shared" si="249"/>
        <v>19678.697476647325</v>
      </c>
      <c r="AW231" s="1">
        <f t="shared" si="250"/>
        <v>7306.7554889976054</v>
      </c>
      <c r="AX231" s="1">
        <f t="shared" si="310"/>
        <v>129431.79108456298</v>
      </c>
      <c r="AY231" s="1">
        <f t="shared" si="296"/>
        <v>26555.934782363329</v>
      </c>
      <c r="AZ231" s="1">
        <f t="shared" si="297"/>
        <v>6688.434942868138</v>
      </c>
      <c r="BA231" s="1">
        <f t="shared" si="311"/>
        <v>13717.750685449028</v>
      </c>
      <c r="BB231" s="1">
        <f t="shared" si="312"/>
        <v>30195.443809480988</v>
      </c>
      <c r="BC231" s="1">
        <f t="shared" si="313"/>
        <v>38489.656051193786</v>
      </c>
      <c r="BD231" s="1">
        <f t="shared" si="314"/>
        <v>20.594980900495607</v>
      </c>
      <c r="BE231" s="2">
        <f t="shared" si="320"/>
        <v>0.16431838121402917</v>
      </c>
      <c r="BF231" s="2">
        <f t="shared" si="321"/>
        <v>0.11054004131171606</v>
      </c>
      <c r="BG231" s="2">
        <f t="shared" si="322"/>
        <v>4.6334817249198731E-2</v>
      </c>
      <c r="BH231" s="2">
        <f t="shared" si="298"/>
        <v>6.8104701597875572E-2</v>
      </c>
      <c r="BI231" s="2">
        <f t="shared" si="315"/>
        <v>2.7000530404799016E-3</v>
      </c>
      <c r="BJ231" s="2">
        <f t="shared" si="299"/>
        <v>1.2219100733195894E-3</v>
      </c>
      <c r="BK231" s="2">
        <f t="shared" si="300"/>
        <v>2.1469152895166443E-4</v>
      </c>
      <c r="BL231" s="2">
        <f t="shared" si="301"/>
        <v>509.09186978553055</v>
      </c>
      <c r="BM231" s="2">
        <f t="shared" si="302"/>
        <v>120.22799338262075</v>
      </c>
      <c r="BN231" s="2">
        <f t="shared" si="303"/>
        <v>7.8434925380443117</v>
      </c>
      <c r="BO231" s="2">
        <f t="shared" si="316"/>
        <v>1601.8123602509854</v>
      </c>
      <c r="BP231" s="2">
        <f t="shared" si="317"/>
        <v>115.73584488136483</v>
      </c>
      <c r="BQ231" s="2">
        <f t="shared" si="318"/>
        <v>6.3006663582729727</v>
      </c>
      <c r="BR231" s="11">
        <f t="shared" si="319"/>
        <v>2.9049891871493511E-2</v>
      </c>
      <c r="BS231" s="17">
        <f t="shared" si="294"/>
        <v>1.3650522501517839E-3</v>
      </c>
      <c r="BT231" s="17">
        <f t="shared" si="295"/>
        <v>2.4993044250293093E-4</v>
      </c>
      <c r="BU231" s="12">
        <f>(BU$3*temperature!$I341+BU$4*temperature!$I341^2+BU$5*temperature!I341^6)*(K231/K$56)^$BW$1</f>
        <v>-38.17842170107506</v>
      </c>
      <c r="BV231" s="12">
        <f>(BV$3*temperature!$I341+BV$4*temperature!$I341^2+BV$5*temperature!J341^6)*(L231/L$56)^$BW$1</f>
        <v>-25.968603499745111</v>
      </c>
      <c r="BW231" s="12">
        <f>(BW$3*temperature!$I341+BW$4*temperature!$I341^2+BW$5*temperature!K341^6)*(M231/M$56)^$BW$1</f>
        <v>-22.624467338062427</v>
      </c>
      <c r="BX231" s="12">
        <f>(BX$3*temperature!$M341+BX$4*temperature!$M341^2+BX$5*temperature!$M341^6)*(K231/K$56)^$BW$1</f>
        <v>-38.178437238209419</v>
      </c>
      <c r="BY231" s="12">
        <f>(BY$3*temperature!$M341+BY$4*temperature!$M341^2+BY$5*temperature!$M341^6)*(L231/L$56)^$BW$1</f>
        <v>-25.968613375175387</v>
      </c>
      <c r="BZ231" s="12">
        <f>(BZ$3*temperature!$M341+BZ$4*temperature!$M341^2+BZ$5*temperature!$M341^6)*(M231/M$56)^$BW$1</f>
        <v>-22.624475364933236</v>
      </c>
      <c r="CA231" s="18">
        <f t="shared" si="304"/>
        <v>-1.5537134359533411E-5</v>
      </c>
      <c r="CB231" s="18">
        <f t="shared" si="305"/>
        <v>-9.8754302761960844E-6</v>
      </c>
      <c r="CC231" s="18">
        <f t="shared" si="306"/>
        <v>-8.0268708089192842E-6</v>
      </c>
      <c r="CD231" s="18">
        <f t="shared" si="307"/>
        <v>-4.1944386025377811E-2</v>
      </c>
      <c r="CE231" s="18">
        <f t="shared" si="308"/>
        <v>-5.7256278525177018E-5</v>
      </c>
      <c r="CF231" s="18">
        <f t="shared" si="309"/>
        <v>-1.0483178959836429E-5</v>
      </c>
    </row>
    <row r="232" spans="1:84" x14ac:dyDescent="0.3">
      <c r="A232" s="2">
        <f t="shared" si="251"/>
        <v>2186</v>
      </c>
      <c r="B232" s="5">
        <f t="shared" si="252"/>
        <v>1165.3948804877107</v>
      </c>
      <c r="C232" s="5">
        <f t="shared" si="253"/>
        <v>2964.1158191852069</v>
      </c>
      <c r="D232" s="5">
        <f t="shared" si="254"/>
        <v>4369.7935576641485</v>
      </c>
      <c r="E232" s="15">
        <f t="shared" si="255"/>
        <v>4.9315393510706261E-7</v>
      </c>
      <c r="F232" s="15">
        <f t="shared" si="256"/>
        <v>9.7154632083506949E-7</v>
      </c>
      <c r="G232" s="15">
        <f t="shared" si="257"/>
        <v>1.9833772540046856E-6</v>
      </c>
      <c r="H232" s="5">
        <f t="shared" si="258"/>
        <v>187930.43693941849</v>
      </c>
      <c r="I232" s="5">
        <f t="shared" si="259"/>
        <v>98593.236396280074</v>
      </c>
      <c r="J232" s="5">
        <f t="shared" si="260"/>
        <v>36619.73844869114</v>
      </c>
      <c r="K232" s="5">
        <f t="shared" si="261"/>
        <v>161259.02051394866</v>
      </c>
      <c r="L232" s="5">
        <f t="shared" si="262"/>
        <v>33262.275299141969</v>
      </c>
      <c r="M232" s="5">
        <f t="shared" si="263"/>
        <v>8380.1987360396124</v>
      </c>
      <c r="N232" s="15">
        <f t="shared" si="264"/>
        <v>-3.2802966709056802E-3</v>
      </c>
      <c r="O232" s="15">
        <f t="shared" si="265"/>
        <v>2.0291304897326334E-3</v>
      </c>
      <c r="P232" s="15">
        <f t="shared" si="266"/>
        <v>2.3509305387379165E-3</v>
      </c>
      <c r="Q232" s="5">
        <f t="shared" si="267"/>
        <v>3955.8995815498829</v>
      </c>
      <c r="R232" s="5">
        <f t="shared" si="268"/>
        <v>6836.1471362973789</v>
      </c>
      <c r="S232" s="5">
        <f t="shared" si="269"/>
        <v>4296.0448729222044</v>
      </c>
      <c r="T232" s="5">
        <f t="shared" si="270"/>
        <v>21.04980782237585</v>
      </c>
      <c r="U232" s="5">
        <f t="shared" si="271"/>
        <v>69.336877317025639</v>
      </c>
      <c r="V232" s="5">
        <f t="shared" si="272"/>
        <v>117.31500701299392</v>
      </c>
      <c r="W232" s="15">
        <f t="shared" si="273"/>
        <v>-1.0734613539272964E-2</v>
      </c>
      <c r="X232" s="15">
        <f t="shared" si="274"/>
        <v>-1.217998157191269E-2</v>
      </c>
      <c r="Y232" s="15">
        <f t="shared" si="275"/>
        <v>-9.7425357312937999E-3</v>
      </c>
      <c r="Z232" s="5">
        <f t="shared" si="290"/>
        <v>3799.2563285438418</v>
      </c>
      <c r="AA232" s="5">
        <f t="shared" si="291"/>
        <v>18610.662573344718</v>
      </c>
      <c r="AB232" s="5">
        <f t="shared" si="292"/>
        <v>53860.351115012614</v>
      </c>
      <c r="AC232" s="16">
        <f t="shared" si="276"/>
        <v>1.1331791068575148</v>
      </c>
      <c r="AD232" s="16">
        <f t="shared" si="277"/>
        <v>3.0295813857987968</v>
      </c>
      <c r="AE232" s="16">
        <f t="shared" si="278"/>
        <v>13.04887971679519</v>
      </c>
      <c r="AF232" s="15">
        <f t="shared" si="279"/>
        <v>-4.0504037456468023E-3</v>
      </c>
      <c r="AG232" s="15">
        <f t="shared" si="280"/>
        <v>2.9673830763510267E-4</v>
      </c>
      <c r="AH232" s="15">
        <f t="shared" si="281"/>
        <v>9.7937136394747881E-3</v>
      </c>
      <c r="AI232" s="1">
        <f t="shared" si="245"/>
        <v>384803.21555752523</v>
      </c>
      <c r="AJ232" s="1">
        <f t="shared" si="246"/>
        <v>192159.68987826645</v>
      </c>
      <c r="AK232" s="1">
        <f t="shared" si="247"/>
        <v>71209.015380915938</v>
      </c>
      <c r="AL232" s="14">
        <f t="shared" si="282"/>
        <v>82.135658652975579</v>
      </c>
      <c r="AM232" s="14">
        <f t="shared" si="283"/>
        <v>19.538894862389807</v>
      </c>
      <c r="AN232" s="14">
        <f t="shared" si="284"/>
        <v>6.1994958441080534</v>
      </c>
      <c r="AO232" s="11">
        <f t="shared" si="285"/>
        <v>3.5164667783968077E-3</v>
      </c>
      <c r="AP232" s="11">
        <f t="shared" si="286"/>
        <v>4.4298206848581408E-3</v>
      </c>
      <c r="AQ232" s="11">
        <f t="shared" si="287"/>
        <v>4.0184062906281912E-3</v>
      </c>
      <c r="AR232" s="1">
        <f t="shared" si="293"/>
        <v>187930.43693941849</v>
      </c>
      <c r="AS232" s="1">
        <f t="shared" si="288"/>
        <v>98593.236396280074</v>
      </c>
      <c r="AT232" s="1">
        <f t="shared" si="289"/>
        <v>36619.73844869114</v>
      </c>
      <c r="AU232" s="1">
        <f t="shared" si="248"/>
        <v>37586.087387883701</v>
      </c>
      <c r="AV232" s="1">
        <f t="shared" si="249"/>
        <v>19718.647279256016</v>
      </c>
      <c r="AW232" s="1">
        <f t="shared" si="250"/>
        <v>7323.9476897382283</v>
      </c>
      <c r="AX232" s="1">
        <f t="shared" si="310"/>
        <v>129007.21641115894</v>
      </c>
      <c r="AY232" s="1">
        <f t="shared" si="296"/>
        <v>26609.820239313576</v>
      </c>
      <c r="AZ232" s="1">
        <f t="shared" si="297"/>
        <v>6704.1589888316912</v>
      </c>
      <c r="BA232" s="1">
        <f t="shared" si="311"/>
        <v>13713.928325693267</v>
      </c>
      <c r="BB232" s="1">
        <f t="shared" si="312"/>
        <v>30201.481629597754</v>
      </c>
      <c r="BC232" s="1">
        <f t="shared" si="313"/>
        <v>38499.993415067438</v>
      </c>
      <c r="BD232" s="1">
        <f t="shared" si="314"/>
        <v>19.61725546039165</v>
      </c>
      <c r="BE232" s="2">
        <f t="shared" si="320"/>
        <v>0.16431838121402917</v>
      </c>
      <c r="BF232" s="2">
        <f t="shared" si="321"/>
        <v>0.11054004131171606</v>
      </c>
      <c r="BG232" s="2">
        <f t="shared" si="322"/>
        <v>4.6334817249198731E-2</v>
      </c>
      <c r="BH232" s="2">
        <f t="shared" si="298"/>
        <v>6.7878618813909691E-2</v>
      </c>
      <c r="BI232" s="2">
        <f t="shared" si="315"/>
        <v>2.7000530404799016E-3</v>
      </c>
      <c r="BJ232" s="2">
        <f t="shared" si="299"/>
        <v>1.2219100733195894E-3</v>
      </c>
      <c r="BK232" s="2">
        <f t="shared" si="300"/>
        <v>2.1469152895166443E-4</v>
      </c>
      <c r="BL232" s="2">
        <f t="shared" si="301"/>
        <v>507.42214765699327</v>
      </c>
      <c r="BM232" s="2">
        <f t="shared" si="302"/>
        <v>120.4720687137942</v>
      </c>
      <c r="BN232" s="2">
        <f t="shared" si="303"/>
        <v>7.8619476373595534</v>
      </c>
      <c r="BO232" s="2">
        <f t="shared" si="316"/>
        <v>1625.6036712619552</v>
      </c>
      <c r="BP232" s="2">
        <f t="shared" si="317"/>
        <v>117.12103619470336</v>
      </c>
      <c r="BQ232" s="2">
        <f t="shared" si="318"/>
        <v>6.3006231990961385</v>
      </c>
      <c r="BR232" s="11">
        <f t="shared" si="319"/>
        <v>2.8970080667252235E-2</v>
      </c>
      <c r="BS232" s="17">
        <f t="shared" si="294"/>
        <v>1.3265170726262999E-3</v>
      </c>
      <c r="BT232" s="17">
        <f t="shared" si="295"/>
        <v>2.3802899285993421E-4</v>
      </c>
      <c r="BU232" s="12">
        <f>(BU$3*temperature!$I342+BU$4*temperature!$I342^2+BU$5*temperature!I342^6)*(K232/K$56)^$BW$1</f>
        <v>-38.571338671133546</v>
      </c>
      <c r="BV232" s="12">
        <f>(BV$3*temperature!$I342+BV$4*temperature!$I342^2+BV$5*temperature!J342^6)*(L232/L$56)^$BW$1</f>
        <v>-26.184918050956774</v>
      </c>
      <c r="BW232" s="12">
        <f>(BW$3*temperature!$I342+BW$4*temperature!$I342^2+BW$5*temperature!K342^6)*(M232/M$56)^$BW$1</f>
        <v>-22.797672762490233</v>
      </c>
      <c r="BX232" s="12">
        <f>(BX$3*temperature!$M342+BX$4*temperature!$M342^2+BX$5*temperature!$M342^6)*(K232/K$56)^$BW$1</f>
        <v>-38.571354205077242</v>
      </c>
      <c r="BY232" s="12">
        <f>(BY$3*temperature!$M342+BY$4*temperature!$M342^2+BY$5*temperature!$M342^6)*(L232/L$56)^$BW$1</f>
        <v>-26.184927909420832</v>
      </c>
      <c r="BZ232" s="12">
        <f>(BZ$3*temperature!$M342+BZ$4*temperature!$M342^2+BZ$5*temperature!$M342^6)*(M232/M$56)^$BW$1</f>
        <v>-22.797680773294161</v>
      </c>
      <c r="CA232" s="18">
        <f t="shared" si="304"/>
        <v>-1.553394369580019E-5</v>
      </c>
      <c r="CB232" s="18">
        <f t="shared" si="305"/>
        <v>-9.8584640575438698E-6</v>
      </c>
      <c r="CC232" s="18">
        <f t="shared" si="306"/>
        <v>-8.0108039277604348E-6</v>
      </c>
      <c r="CD232" s="18">
        <f t="shared" si="307"/>
        <v>-4.1846322480720434E-2</v>
      </c>
      <c r="CE232" s="18">
        <f t="shared" si="308"/>
        <v>-5.5509861197301392E-5</v>
      </c>
      <c r="CF232" s="18">
        <f t="shared" si="309"/>
        <v>-9.9606379949779092E-6</v>
      </c>
    </row>
    <row r="233" spans="1:84" x14ac:dyDescent="0.3">
      <c r="A233" s="2">
        <f t="shared" si="251"/>
        <v>2187</v>
      </c>
      <c r="B233" s="5">
        <f t="shared" si="252"/>
        <v>1165.3954264708282</v>
      </c>
      <c r="C233" s="5">
        <f t="shared" si="253"/>
        <v>2964.1185549722345</v>
      </c>
      <c r="D233" s="5">
        <f t="shared" si="254"/>
        <v>4369.8017912658379</v>
      </c>
      <c r="E233" s="15">
        <f t="shared" si="255"/>
        <v>4.6849623835170947E-7</v>
      </c>
      <c r="F233" s="15">
        <f t="shared" si="256"/>
        <v>9.2296900479331592E-7</v>
      </c>
      <c r="G233" s="15">
        <f t="shared" si="257"/>
        <v>1.8842083913044511E-6</v>
      </c>
      <c r="H233" s="5">
        <f t="shared" si="258"/>
        <v>187293.74083119974</v>
      </c>
      <c r="I233" s="5">
        <f t="shared" si="259"/>
        <v>98787.471333370355</v>
      </c>
      <c r="J233" s="5">
        <f t="shared" si="260"/>
        <v>36704.048754523625</v>
      </c>
      <c r="K233" s="5">
        <f t="shared" si="261"/>
        <v>160712.61013815898</v>
      </c>
      <c r="L233" s="5">
        <f t="shared" si="262"/>
        <v>33327.773333376579</v>
      </c>
      <c r="M233" s="5">
        <f t="shared" si="263"/>
        <v>8399.4767972968511</v>
      </c>
      <c r="N233" s="15">
        <f t="shared" si="264"/>
        <v>-3.388401926591289E-3</v>
      </c>
      <c r="O233" s="15">
        <f t="shared" si="265"/>
        <v>1.9691387208349287E-3</v>
      </c>
      <c r="P233" s="15">
        <f t="shared" si="266"/>
        <v>2.3004300810114398E-3</v>
      </c>
      <c r="Q233" s="5">
        <f t="shared" si="267"/>
        <v>3900.1760664633107</v>
      </c>
      <c r="R233" s="5">
        <f t="shared" si="268"/>
        <v>6766.1865985023196</v>
      </c>
      <c r="S233" s="5">
        <f t="shared" si="269"/>
        <v>4263.9850042674216</v>
      </c>
      <c r="T233" s="5">
        <f t="shared" si="270"/>
        <v>20.82384627032668</v>
      </c>
      <c r="U233" s="5">
        <f t="shared" si="271"/>
        <v>68.492355429050292</v>
      </c>
      <c r="V233" s="5">
        <f t="shared" si="272"/>
        <v>116.17206136535285</v>
      </c>
      <c r="W233" s="15">
        <f t="shared" si="273"/>
        <v>-1.0734613539272964E-2</v>
      </c>
      <c r="X233" s="15">
        <f t="shared" si="274"/>
        <v>-1.217998157191269E-2</v>
      </c>
      <c r="Y233" s="15">
        <f t="shared" si="275"/>
        <v>-9.7425357312937999E-3</v>
      </c>
      <c r="Z233" s="5">
        <f t="shared" si="290"/>
        <v>3730.9723191342532</v>
      </c>
      <c r="AA233" s="5">
        <f t="shared" si="291"/>
        <v>18426.77275517513</v>
      </c>
      <c r="AB233" s="5">
        <f t="shared" si="292"/>
        <v>53984.691871723211</v>
      </c>
      <c r="AC233" s="16">
        <f t="shared" si="276"/>
        <v>1.1285892739586103</v>
      </c>
      <c r="AD233" s="16">
        <f t="shared" si="277"/>
        <v>3.0304803786520615</v>
      </c>
      <c r="AE233" s="16">
        <f t="shared" si="278"/>
        <v>13.176676708057432</v>
      </c>
      <c r="AF233" s="15">
        <f t="shared" si="279"/>
        <v>-4.0504037456468023E-3</v>
      </c>
      <c r="AG233" s="15">
        <f t="shared" si="280"/>
        <v>2.9673830763510267E-4</v>
      </c>
      <c r="AH233" s="15">
        <f t="shared" si="281"/>
        <v>9.7937136394747881E-3</v>
      </c>
      <c r="AI233" s="1">
        <f t="shared" si="245"/>
        <v>383908.98138965637</v>
      </c>
      <c r="AJ233" s="1">
        <f t="shared" si="246"/>
        <v>192662.36816969584</v>
      </c>
      <c r="AK233" s="1">
        <f t="shared" si="247"/>
        <v>71412.061532562569</v>
      </c>
      <c r="AL233" s="14">
        <f t="shared" si="282"/>
        <v>82.421597694800752</v>
      </c>
      <c r="AM233" s="14">
        <f t="shared" si="283"/>
        <v>19.624583125004282</v>
      </c>
      <c r="AN233" s="14">
        <f t="shared" si="284"/>
        <v>6.2241588162757528</v>
      </c>
      <c r="AO233" s="11">
        <f t="shared" si="285"/>
        <v>3.4813021106128396E-3</v>
      </c>
      <c r="AP233" s="11">
        <f t="shared" si="286"/>
        <v>4.3855224780095592E-3</v>
      </c>
      <c r="AQ233" s="11">
        <f t="shared" si="287"/>
        <v>3.978222227721909E-3</v>
      </c>
      <c r="AR233" s="1">
        <f t="shared" si="293"/>
        <v>187293.74083119974</v>
      </c>
      <c r="AS233" s="1">
        <f t="shared" si="288"/>
        <v>98787.471333370355</v>
      </c>
      <c r="AT233" s="1">
        <f t="shared" si="289"/>
        <v>36704.048754523625</v>
      </c>
      <c r="AU233" s="1">
        <f t="shared" si="248"/>
        <v>37458.748166239951</v>
      </c>
      <c r="AV233" s="1">
        <f t="shared" si="249"/>
        <v>19757.494266674072</v>
      </c>
      <c r="AW233" s="1">
        <f t="shared" si="250"/>
        <v>7340.8097509047257</v>
      </c>
      <c r="AX233" s="1">
        <f t="shared" si="310"/>
        <v>128570.0881105272</v>
      </c>
      <c r="AY233" s="1">
        <f t="shared" si="296"/>
        <v>26662.218666701265</v>
      </c>
      <c r="AZ233" s="1">
        <f t="shared" si="297"/>
        <v>6719.5814378374807</v>
      </c>
      <c r="BA233" s="1">
        <f t="shared" si="311"/>
        <v>13709.979217249391</v>
      </c>
      <c r="BB233" s="1">
        <f t="shared" si="312"/>
        <v>30207.340526086173</v>
      </c>
      <c r="BC233" s="1">
        <f t="shared" si="313"/>
        <v>38510.106835819955</v>
      </c>
      <c r="BD233" s="1">
        <f t="shared" si="314"/>
        <v>18.685826031116722</v>
      </c>
      <c r="BE233" s="2">
        <f t="shared" si="320"/>
        <v>0.16431838121402917</v>
      </c>
      <c r="BF233" s="2">
        <f t="shared" si="321"/>
        <v>0.11054004131171606</v>
      </c>
      <c r="BG233" s="2">
        <f t="shared" si="322"/>
        <v>4.6334817249198731E-2</v>
      </c>
      <c r="BH233" s="2">
        <f t="shared" si="298"/>
        <v>6.7653920627926065E-2</v>
      </c>
      <c r="BI233" s="2">
        <f t="shared" si="315"/>
        <v>2.7000530404799016E-3</v>
      </c>
      <c r="BJ233" s="2">
        <f t="shared" si="299"/>
        <v>1.2219100733195894E-3</v>
      </c>
      <c r="BK233" s="2">
        <f t="shared" si="300"/>
        <v>2.1469152895166443E-4</v>
      </c>
      <c r="BL233" s="2">
        <f t="shared" si="301"/>
        <v>505.70303439413556</v>
      </c>
      <c r="BM233" s="2">
        <f t="shared" si="302"/>
        <v>120.70940634001541</v>
      </c>
      <c r="BN233" s="2">
        <f t="shared" si="303"/>
        <v>7.880048345825112</v>
      </c>
      <c r="BO233" s="2">
        <f t="shared" si="316"/>
        <v>1649.747126081277</v>
      </c>
      <c r="BP233" s="2">
        <f t="shared" si="317"/>
        <v>118.52288306104899</v>
      </c>
      <c r="BQ233" s="2">
        <f t="shared" si="318"/>
        <v>6.3005838595416117</v>
      </c>
      <c r="BR233" s="11">
        <f t="shared" si="319"/>
        <v>2.8890312534203905E-2</v>
      </c>
      <c r="BS233" s="17">
        <f t="shared" si="294"/>
        <v>1.2891697217922008E-3</v>
      </c>
      <c r="BT233" s="17">
        <f t="shared" si="295"/>
        <v>2.2669427891422304E-4</v>
      </c>
      <c r="BU233" s="12">
        <f>(BU$3*temperature!$I343+BU$4*temperature!$I343^2+BU$5*temperature!I343^6)*(K233/K$56)^$BW$1</f>
        <v>-38.965010394102244</v>
      </c>
      <c r="BV233" s="12">
        <f>(BV$3*temperature!$I343+BV$4*temperature!$I343^2+BV$5*temperature!J343^6)*(L233/L$56)^$BW$1</f>
        <v>-26.400775408511773</v>
      </c>
      <c r="BW233" s="12">
        <f>(BW$3*temperature!$I343+BW$4*temperature!$I343^2+BW$5*temperature!K343^6)*(M233/M$56)^$BW$1</f>
        <v>-22.970409726538836</v>
      </c>
      <c r="BX233" s="12">
        <f>(BX$3*temperature!$M343+BX$4*temperature!$M343^2+BX$5*temperature!$M343^6)*(K233/K$56)^$BW$1</f>
        <v>-38.965025925125744</v>
      </c>
      <c r="BY233" s="12">
        <f>(BY$3*temperature!$M343+BY$4*temperature!$M343^2+BY$5*temperature!$M343^6)*(L233/L$56)^$BW$1</f>
        <v>-26.400785250118414</v>
      </c>
      <c r="BZ233" s="12">
        <f>(BZ$3*temperature!$M343+BZ$4*temperature!$M343^2+BZ$5*temperature!$M343^6)*(M233/M$56)^$BW$1</f>
        <v>-22.970417721378301</v>
      </c>
      <c r="CA233" s="18">
        <f t="shared" si="304"/>
        <v>-1.5531023500159336E-5</v>
      </c>
      <c r="CB233" s="18">
        <f t="shared" si="305"/>
        <v>-9.8416066407480685E-6</v>
      </c>
      <c r="CC233" s="18">
        <f t="shared" si="306"/>
        <v>-7.9948394642315179E-6</v>
      </c>
      <c r="CD233" s="18">
        <f t="shared" si="307"/>
        <v>-4.1745339016590659E-2</v>
      </c>
      <c r="CE233" s="18">
        <f t="shared" si="308"/>
        <v>-5.3816827086139283E-5</v>
      </c>
      <c r="CF233" s="18">
        <f t="shared" si="309"/>
        <v>-9.4634295263958003E-6</v>
      </c>
    </row>
    <row r="234" spans="1:84" x14ac:dyDescent="0.3">
      <c r="A234" s="2">
        <f t="shared" si="251"/>
        <v>2188</v>
      </c>
      <c r="B234" s="5">
        <f t="shared" si="252"/>
        <v>1165.3959451550329</v>
      </c>
      <c r="C234" s="5">
        <f t="shared" si="253"/>
        <v>2964.1211539723099</v>
      </c>
      <c r="D234" s="5">
        <f t="shared" si="254"/>
        <v>4369.8096132021819</v>
      </c>
      <c r="E234" s="15">
        <f t="shared" si="255"/>
        <v>4.4507142643412396E-7</v>
      </c>
      <c r="F234" s="15">
        <f t="shared" si="256"/>
        <v>8.768205545536501E-7</v>
      </c>
      <c r="G234" s="15">
        <f t="shared" si="257"/>
        <v>1.7899979717392285E-6</v>
      </c>
      <c r="H234" s="5">
        <f t="shared" si="258"/>
        <v>186638.80241652267</v>
      </c>
      <c r="I234" s="5">
        <f t="shared" si="259"/>
        <v>98976.221198116807</v>
      </c>
      <c r="J234" s="5">
        <f t="shared" si="260"/>
        <v>36786.718024205089</v>
      </c>
      <c r="K234" s="5">
        <f t="shared" si="261"/>
        <v>160150.55071407004</v>
      </c>
      <c r="L234" s="5">
        <f t="shared" si="262"/>
        <v>33391.422299144469</v>
      </c>
      <c r="M234" s="5">
        <f t="shared" si="263"/>
        <v>8418.3800395019734</v>
      </c>
      <c r="N234" s="15">
        <f t="shared" si="264"/>
        <v>-3.4972951008994668E-3</v>
      </c>
      <c r="O234" s="15">
        <f t="shared" si="265"/>
        <v>1.9097875255935648E-3</v>
      </c>
      <c r="P234" s="15">
        <f t="shared" si="266"/>
        <v>2.2505261531535758E-3</v>
      </c>
      <c r="Q234" s="5">
        <f t="shared" si="267"/>
        <v>3844.8172490664892</v>
      </c>
      <c r="R234" s="5">
        <f t="shared" si="268"/>
        <v>6696.5450313820847</v>
      </c>
      <c r="S234" s="5">
        <f t="shared" si="269"/>
        <v>4231.9532715320593</v>
      </c>
      <c r="T234" s="5">
        <f t="shared" si="270"/>
        <v>20.600310328213492</v>
      </c>
      <c r="U234" s="5">
        <f t="shared" si="271"/>
        <v>67.658119802107564</v>
      </c>
      <c r="V234" s="5">
        <f t="shared" si="272"/>
        <v>115.04025090652284</v>
      </c>
      <c r="W234" s="15">
        <f t="shared" si="273"/>
        <v>-1.0734613539272964E-2</v>
      </c>
      <c r="X234" s="15">
        <f t="shared" si="274"/>
        <v>-1.217998157191269E-2</v>
      </c>
      <c r="Y234" s="15">
        <f t="shared" si="275"/>
        <v>-9.7425357312937999E-3</v>
      </c>
      <c r="Z234" s="5">
        <f t="shared" si="290"/>
        <v>3663.518095355761</v>
      </c>
      <c r="AA234" s="5">
        <f t="shared" si="291"/>
        <v>18243.606729570369</v>
      </c>
      <c r="AB234" s="5">
        <f t="shared" si="292"/>
        <v>54106.588176487006</v>
      </c>
      <c r="AC234" s="16">
        <f t="shared" si="276"/>
        <v>1.1240180317360715</v>
      </c>
      <c r="AD234" s="16">
        <f t="shared" si="277"/>
        <v>3.0313796382709444</v>
      </c>
      <c r="AE234" s="16">
        <f t="shared" si="278"/>
        <v>13.305725306456084</v>
      </c>
      <c r="AF234" s="15">
        <f t="shared" si="279"/>
        <v>-4.0504037456468023E-3</v>
      </c>
      <c r="AG234" s="15">
        <f t="shared" si="280"/>
        <v>2.9673830763510267E-4</v>
      </c>
      <c r="AH234" s="15">
        <f t="shared" si="281"/>
        <v>9.7937136394747881E-3</v>
      </c>
      <c r="AI234" s="1">
        <f t="shared" si="245"/>
        <v>382976.83141693065</v>
      </c>
      <c r="AJ234" s="1">
        <f t="shared" si="246"/>
        <v>193153.62561940032</v>
      </c>
      <c r="AK234" s="1">
        <f t="shared" si="247"/>
        <v>71611.66513021104</v>
      </c>
      <c r="AL234" s="14">
        <f t="shared" si="282"/>
        <v>82.705662831995596</v>
      </c>
      <c r="AM234" s="14">
        <f t="shared" si="283"/>
        <v>19.709786534916393</v>
      </c>
      <c r="AN234" s="14">
        <f t="shared" si="284"/>
        <v>6.2486722923580151</v>
      </c>
      <c r="AO234" s="11">
        <f t="shared" si="285"/>
        <v>3.4464890895067111E-3</v>
      </c>
      <c r="AP234" s="11">
        <f t="shared" si="286"/>
        <v>4.3416672532294639E-3</v>
      </c>
      <c r="AQ234" s="11">
        <f t="shared" si="287"/>
        <v>3.9384400054446895E-3</v>
      </c>
      <c r="AR234" s="1">
        <f t="shared" si="293"/>
        <v>186638.80241652267</v>
      </c>
      <c r="AS234" s="1">
        <f t="shared" si="288"/>
        <v>98976.221198116807</v>
      </c>
      <c r="AT234" s="1">
        <f t="shared" si="289"/>
        <v>36786.718024205089</v>
      </c>
      <c r="AU234" s="1">
        <f t="shared" si="248"/>
        <v>37327.760483304533</v>
      </c>
      <c r="AV234" s="1">
        <f t="shared" si="249"/>
        <v>19795.244239623364</v>
      </c>
      <c r="AW234" s="1">
        <f t="shared" si="250"/>
        <v>7357.3436048410185</v>
      </c>
      <c r="AX234" s="1">
        <f t="shared" si="310"/>
        <v>128120.44057125601</v>
      </c>
      <c r="AY234" s="1">
        <f t="shared" si="296"/>
        <v>26713.137839315568</v>
      </c>
      <c r="AZ234" s="1">
        <f t="shared" si="297"/>
        <v>6734.7040316015791</v>
      </c>
      <c r="BA234" s="1">
        <f t="shared" si="311"/>
        <v>13705.902441957771</v>
      </c>
      <c r="BB234" s="1">
        <f t="shared" si="312"/>
        <v>30213.022455477509</v>
      </c>
      <c r="BC234" s="1">
        <f t="shared" si="313"/>
        <v>38519.999089972836</v>
      </c>
      <c r="BD234" s="1">
        <f t="shared" si="314"/>
        <v>17.798507074085645</v>
      </c>
      <c r="BE234" s="2">
        <f t="shared" si="320"/>
        <v>0.16431838121402917</v>
      </c>
      <c r="BF234" s="2">
        <f t="shared" si="321"/>
        <v>0.11054004131171606</v>
      </c>
      <c r="BG234" s="2">
        <f t="shared" si="322"/>
        <v>4.6334817249198731E-2</v>
      </c>
      <c r="BH234" s="2">
        <f t="shared" si="298"/>
        <v>6.7430613204994549E-2</v>
      </c>
      <c r="BI234" s="2">
        <f t="shared" si="315"/>
        <v>2.7000530404799016E-3</v>
      </c>
      <c r="BJ234" s="2">
        <f t="shared" si="299"/>
        <v>1.2219100733195894E-3</v>
      </c>
      <c r="BK234" s="2">
        <f t="shared" si="300"/>
        <v>2.1469152895166443E-4</v>
      </c>
      <c r="BL234" s="2">
        <f t="shared" si="301"/>
        <v>503.93466593625965</v>
      </c>
      <c r="BM234" s="2">
        <f t="shared" si="302"/>
        <v>120.94004170108681</v>
      </c>
      <c r="BN234" s="2">
        <f t="shared" si="303"/>
        <v>7.8977967377303431</v>
      </c>
      <c r="BO234" s="2">
        <f t="shared" si="316"/>
        <v>1674.2478178931926</v>
      </c>
      <c r="BP234" s="2">
        <f t="shared" si="317"/>
        <v>119.94158548028548</v>
      </c>
      <c r="BQ234" s="2">
        <f t="shared" si="318"/>
        <v>6.3005482855046173</v>
      </c>
      <c r="BR234" s="11">
        <f t="shared" si="319"/>
        <v>2.8810558302313799E-2</v>
      </c>
      <c r="BS234" s="17">
        <f t="shared" si="294"/>
        <v>1.2529709980618991E-3</v>
      </c>
      <c r="BT234" s="17">
        <f t="shared" si="295"/>
        <v>2.1589931325164099E-4</v>
      </c>
      <c r="BU234" s="12">
        <f>(BU$3*temperature!$I344+BU$4*temperature!$I344^2+BU$5*temperature!I344^6)*(K234/K$56)^$BW$1</f>
        <v>-39.35945842483801</v>
      </c>
      <c r="BV234" s="12">
        <f>(BV$3*temperature!$I344+BV$4*temperature!$I344^2+BV$5*temperature!J344^6)*(L234/L$56)^$BW$1</f>
        <v>-26.616172346944602</v>
      </c>
      <c r="BW234" s="12">
        <f>(BW$3*temperature!$I344+BW$4*temperature!$I344^2+BW$5*temperature!K344^6)*(M234/M$56)^$BW$1</f>
        <v>-23.142675286655962</v>
      </c>
      <c r="BX234" s="12">
        <f>(BX$3*temperature!$M344+BX$4*temperature!$M344^2+BX$5*temperature!$M344^6)*(K234/K$56)^$BW$1</f>
        <v>-39.359473953222867</v>
      </c>
      <c r="BY234" s="12">
        <f>(BY$3*temperature!$M344+BY$4*temperature!$M344^2+BY$5*temperature!$M344^6)*(L234/L$56)^$BW$1</f>
        <v>-26.616182171805132</v>
      </c>
      <c r="BZ234" s="12">
        <f>(BZ$3*temperature!$M344+BZ$4*temperature!$M344^2+BZ$5*temperature!$M344^6)*(M234/M$56)^$BW$1</f>
        <v>-23.142683265634901</v>
      </c>
      <c r="CA234" s="18">
        <f t="shared" si="304"/>
        <v>-1.5528384857077526E-5</v>
      </c>
      <c r="CB234" s="18">
        <f t="shared" si="305"/>
        <v>-9.8248605304718239E-6</v>
      </c>
      <c r="CC234" s="18">
        <f t="shared" si="306"/>
        <v>-7.978978938893988E-6</v>
      </c>
      <c r="CD234" s="18">
        <f t="shared" si="307"/>
        <v>-4.164147170638606E-2</v>
      </c>
      <c r="CE234" s="18">
        <f t="shared" si="308"/>
        <v>-5.2175556364716878E-5</v>
      </c>
      <c r="CF234" s="18">
        <f t="shared" si="309"/>
        <v>-8.9903651441963889E-6</v>
      </c>
    </row>
    <row r="235" spans="1:84" x14ac:dyDescent="0.3">
      <c r="A235" s="2">
        <f t="shared" si="251"/>
        <v>2189</v>
      </c>
      <c r="B235" s="5">
        <f t="shared" si="252"/>
        <v>1165.3964379052468</v>
      </c>
      <c r="C235" s="5">
        <f t="shared" si="253"/>
        <v>2964.1236230245463</v>
      </c>
      <c r="D235" s="5">
        <f t="shared" si="254"/>
        <v>4369.8170440550093</v>
      </c>
      <c r="E235" s="15">
        <f t="shared" si="255"/>
        <v>4.2281785511241776E-7</v>
      </c>
      <c r="F235" s="15">
        <f t="shared" si="256"/>
        <v>8.3297952682596752E-7</v>
      </c>
      <c r="G235" s="15">
        <f t="shared" si="257"/>
        <v>1.700498073152267E-6</v>
      </c>
      <c r="H235" s="5">
        <f t="shared" si="258"/>
        <v>185965.66772698256</v>
      </c>
      <c r="I235" s="5">
        <f t="shared" si="259"/>
        <v>99159.515428175102</v>
      </c>
      <c r="J235" s="5">
        <f t="shared" si="260"/>
        <v>36867.756025419199</v>
      </c>
      <c r="K235" s="5">
        <f t="shared" si="261"/>
        <v>159572.8815348435</v>
      </c>
      <c r="L235" s="5">
        <f t="shared" si="262"/>
        <v>33453.232064253192</v>
      </c>
      <c r="M235" s="5">
        <f t="shared" si="263"/>
        <v>8436.9106655338255</v>
      </c>
      <c r="N235" s="15">
        <f t="shared" si="264"/>
        <v>-3.6070383564144048E-3</v>
      </c>
      <c r="O235" s="15">
        <f t="shared" si="265"/>
        <v>1.8510671559595071E-3</v>
      </c>
      <c r="P235" s="15">
        <f t="shared" si="266"/>
        <v>2.2012104401203381E-3</v>
      </c>
      <c r="Q235" s="5">
        <f t="shared" si="267"/>
        <v>3789.8266928332932</v>
      </c>
      <c r="R235" s="5">
        <f t="shared" si="268"/>
        <v>6627.2315311517677</v>
      </c>
      <c r="S235" s="5">
        <f t="shared" si="269"/>
        <v>4199.9551214883286</v>
      </c>
      <c r="T235" s="5">
        <f t="shared" si="270"/>
        <v>20.379173958051027</v>
      </c>
      <c r="U235" s="5">
        <f t="shared" si="271"/>
        <v>66.834045149727629</v>
      </c>
      <c r="V235" s="5">
        <f t="shared" si="272"/>
        <v>113.91946715152903</v>
      </c>
      <c r="W235" s="15">
        <f t="shared" si="273"/>
        <v>-1.0734613539272964E-2</v>
      </c>
      <c r="X235" s="15">
        <f t="shared" si="274"/>
        <v>-1.217998157191269E-2</v>
      </c>
      <c r="Y235" s="15">
        <f t="shared" si="275"/>
        <v>-9.7425357312937999E-3</v>
      </c>
      <c r="Z235" s="5">
        <f t="shared" si="290"/>
        <v>3596.8902765177331</v>
      </c>
      <c r="AA235" s="5">
        <f t="shared" si="291"/>
        <v>18061.190669573218</v>
      </c>
      <c r="AB235" s="5">
        <f t="shared" si="292"/>
        <v>54226.054594993606</v>
      </c>
      <c r="AC235" s="16">
        <f t="shared" si="276"/>
        <v>1.1194653048901533</v>
      </c>
      <c r="AD235" s="16">
        <f t="shared" si="277"/>
        <v>3.0322791647346046</v>
      </c>
      <c r="AE235" s="16">
        <f t="shared" si="278"/>
        <v>13.436037769873028</v>
      </c>
      <c r="AF235" s="15">
        <f t="shared" si="279"/>
        <v>-4.0504037456468023E-3</v>
      </c>
      <c r="AG235" s="15">
        <f t="shared" si="280"/>
        <v>2.9673830763510267E-4</v>
      </c>
      <c r="AH235" s="15">
        <f t="shared" si="281"/>
        <v>9.7937136394747881E-3</v>
      </c>
      <c r="AI235" s="1">
        <f t="shared" si="245"/>
        <v>382006.90875854215</v>
      </c>
      <c r="AJ235" s="1">
        <f t="shared" si="246"/>
        <v>193633.50729708365</v>
      </c>
      <c r="AK235" s="1">
        <f t="shared" si="247"/>
        <v>71807.842222030959</v>
      </c>
      <c r="AL235" s="14">
        <f t="shared" si="282"/>
        <v>82.987856554940592</v>
      </c>
      <c r="AM235" s="14">
        <f t="shared" si="283"/>
        <v>19.794504136335515</v>
      </c>
      <c r="AN235" s="14">
        <f t="shared" si="284"/>
        <v>6.2730362130857795</v>
      </c>
      <c r="AO235" s="11">
        <f t="shared" si="285"/>
        <v>3.4120241986116441E-3</v>
      </c>
      <c r="AP235" s="11">
        <f t="shared" si="286"/>
        <v>4.2982505806971692E-3</v>
      </c>
      <c r="AQ235" s="11">
        <f t="shared" si="287"/>
        <v>3.8990556053902425E-3</v>
      </c>
      <c r="AR235" s="1">
        <f t="shared" si="293"/>
        <v>185965.66772698256</v>
      </c>
      <c r="AS235" s="1">
        <f t="shared" si="288"/>
        <v>99159.515428175102</v>
      </c>
      <c r="AT235" s="1">
        <f t="shared" si="289"/>
        <v>36867.756025419199</v>
      </c>
      <c r="AU235" s="1">
        <f t="shared" si="248"/>
        <v>37193.133545396515</v>
      </c>
      <c r="AV235" s="1">
        <f t="shared" si="249"/>
        <v>19831.903085635022</v>
      </c>
      <c r="AW235" s="1">
        <f t="shared" si="250"/>
        <v>7373.5512050838406</v>
      </c>
      <c r="AX235" s="1">
        <f t="shared" si="310"/>
        <v>127658.30522787482</v>
      </c>
      <c r="AY235" s="1">
        <f t="shared" si="296"/>
        <v>26762.585651402558</v>
      </c>
      <c r="AZ235" s="1">
        <f t="shared" si="297"/>
        <v>6749.5285324270599</v>
      </c>
      <c r="BA235" s="1">
        <f t="shared" si="311"/>
        <v>13701.697007799175</v>
      </c>
      <c r="BB235" s="1">
        <f t="shared" si="312"/>
        <v>30218.52934223937</v>
      </c>
      <c r="BC235" s="1">
        <f t="shared" si="313"/>
        <v>38529.672908968671</v>
      </c>
      <c r="BD235" s="1">
        <f t="shared" si="314"/>
        <v>16.953215835892038</v>
      </c>
      <c r="BE235" s="2">
        <f t="shared" si="320"/>
        <v>0.16431838121402917</v>
      </c>
      <c r="BF235" s="2">
        <f t="shared" si="321"/>
        <v>0.11054004131171606</v>
      </c>
      <c r="BG235" s="2">
        <f t="shared" si="322"/>
        <v>4.6334817249198731E-2</v>
      </c>
      <c r="BH235" s="2">
        <f t="shared" si="298"/>
        <v>6.720870237018306E-2</v>
      </c>
      <c r="BI235" s="2">
        <f t="shared" si="315"/>
        <v>2.7000530404799016E-3</v>
      </c>
      <c r="BJ235" s="2">
        <f t="shared" si="299"/>
        <v>1.2219100733195894E-3</v>
      </c>
      <c r="BK235" s="2">
        <f t="shared" si="300"/>
        <v>2.1469152895166443E-4</v>
      </c>
      <c r="BL235" s="2">
        <f t="shared" si="301"/>
        <v>502.11716657111435</v>
      </c>
      <c r="BM235" s="2">
        <f t="shared" si="302"/>
        <v>121.16401076717639</v>
      </c>
      <c r="BN235" s="2">
        <f t="shared" si="303"/>
        <v>7.9151949101141872</v>
      </c>
      <c r="BO235" s="2">
        <f t="shared" si="316"/>
        <v>1699.1109059833534</v>
      </c>
      <c r="BP235" s="2">
        <f t="shared" si="317"/>
        <v>121.37734585069005</v>
      </c>
      <c r="BQ235" s="2">
        <f t="shared" si="318"/>
        <v>6.3005164236439155</v>
      </c>
      <c r="BR235" s="11">
        <f t="shared" si="319"/>
        <v>2.8730787940241392E-2</v>
      </c>
      <c r="BS235" s="17">
        <f t="shared" si="294"/>
        <v>1.2178831058358135E-3</v>
      </c>
      <c r="BT235" s="17">
        <f t="shared" si="295"/>
        <v>2.0561839357299141E-4</v>
      </c>
      <c r="BU235" s="12">
        <f>(BU$3*temperature!$I345+BU$4*temperature!$I345^2+BU$5*temperature!I345^6)*(K235/K$56)^$BW$1</f>
        <v>-39.754705869403274</v>
      </c>
      <c r="BV235" s="12">
        <f>(BV$3*temperature!$I345+BV$4*temperature!$I345^2+BV$5*temperature!J345^6)*(L235/L$56)^$BW$1</f>
        <v>-26.831105914821688</v>
      </c>
      <c r="BW235" s="12">
        <f>(BW$3*temperature!$I345+BW$4*temperature!$I345^2+BW$5*temperature!K345^6)*(M235/M$56)^$BW$1</f>
        <v>-23.314466716412774</v>
      </c>
      <c r="BX235" s="12">
        <f>(BX$3*temperature!$M345+BX$4*temperature!$M345^2+BX$5*temperature!$M345^6)*(K235/K$56)^$BW$1</f>
        <v>-39.754721395442033</v>
      </c>
      <c r="BY235" s="12">
        <f>(BY$3*temperature!$M345+BY$4*temperature!$M345^2+BY$5*temperature!$M345^6)*(L235/L$56)^$BW$1</f>
        <v>-26.831115723049738</v>
      </c>
      <c r="BZ235" s="12">
        <f>(BZ$3*temperature!$M345+BZ$4*temperature!$M345^2+BZ$5*temperature!$M345^6)*(M235/M$56)^$BW$1</f>
        <v>-23.314474679636469</v>
      </c>
      <c r="CA235" s="18">
        <f t="shared" si="304"/>
        <v>-1.5526038758650884E-5</v>
      </c>
      <c r="CB235" s="18">
        <f t="shared" si="305"/>
        <v>-9.8082280501898822E-6</v>
      </c>
      <c r="CC235" s="18">
        <f t="shared" si="306"/>
        <v>-7.9632236946736157E-6</v>
      </c>
      <c r="CD235" s="18">
        <f t="shared" si="307"/>
        <v>-4.1534754939244509E-2</v>
      </c>
      <c r="CE235" s="18">
        <f t="shared" si="308"/>
        <v>-5.0584476345536497E-5</v>
      </c>
      <c r="CF235" s="18">
        <f t="shared" si="309"/>
        <v>-8.5403095880553272E-6</v>
      </c>
    </row>
    <row r="236" spans="1:84" x14ac:dyDescent="0.3">
      <c r="A236" s="2">
        <f t="shared" si="251"/>
        <v>2190</v>
      </c>
      <c r="B236" s="5">
        <f t="shared" si="252"/>
        <v>1165.396906018148</v>
      </c>
      <c r="C236" s="5">
        <f t="shared" si="253"/>
        <v>2964.1259686261246</v>
      </c>
      <c r="D236" s="5">
        <f t="shared" si="254"/>
        <v>4369.8241033771992</v>
      </c>
      <c r="E236" s="15">
        <f t="shared" si="255"/>
        <v>4.0167696235679688E-7</v>
      </c>
      <c r="F236" s="15">
        <f t="shared" si="256"/>
        <v>7.9133055048466909E-7</v>
      </c>
      <c r="G236" s="15">
        <f t="shared" si="257"/>
        <v>1.6154731694946537E-6</v>
      </c>
      <c r="H236" s="5">
        <f t="shared" si="258"/>
        <v>185274.37823731243</v>
      </c>
      <c r="I236" s="5">
        <f t="shared" si="259"/>
        <v>99337.383872488645</v>
      </c>
      <c r="J236" s="5">
        <f t="shared" si="260"/>
        <v>36947.172625916835</v>
      </c>
      <c r="K236" s="5">
        <f t="shared" si="261"/>
        <v>158979.6379933304</v>
      </c>
      <c r="L236" s="5">
        <f t="shared" si="262"/>
        <v>33513.212638034958</v>
      </c>
      <c r="M236" s="5">
        <f t="shared" si="263"/>
        <v>8455.0709025936249</v>
      </c>
      <c r="N236" s="15">
        <f t="shared" si="264"/>
        <v>-3.7176964895727638E-3</v>
      </c>
      <c r="O236" s="15">
        <f t="shared" si="265"/>
        <v>1.7929679759063344E-3</v>
      </c>
      <c r="P236" s="15">
        <f t="shared" si="266"/>
        <v>2.1524747362784424E-3</v>
      </c>
      <c r="Q236" s="5">
        <f t="shared" si="267"/>
        <v>3735.2076873957199</v>
      </c>
      <c r="R236" s="5">
        <f t="shared" si="268"/>
        <v>6558.2548492947408</v>
      </c>
      <c r="S236" s="5">
        <f t="shared" si="269"/>
        <v>4167.9958637951222</v>
      </c>
      <c r="T236" s="5">
        <f t="shared" si="270"/>
        <v>20.160411401361735</v>
      </c>
      <c r="U236" s="5">
        <f t="shared" si="271"/>
        <v>66.020007711427567</v>
      </c>
      <c r="V236" s="5">
        <f t="shared" si="272"/>
        <v>112.80960267231531</v>
      </c>
      <c r="W236" s="15">
        <f t="shared" si="273"/>
        <v>-1.0734613539272964E-2</v>
      </c>
      <c r="X236" s="15">
        <f t="shared" si="274"/>
        <v>-1.217998157191269E-2</v>
      </c>
      <c r="Y236" s="15">
        <f t="shared" si="275"/>
        <v>-9.7425357312937999E-3</v>
      </c>
      <c r="Z236" s="5">
        <f t="shared" si="290"/>
        <v>3531.0852129777259</v>
      </c>
      <c r="AA236" s="5">
        <f t="shared" si="291"/>
        <v>17879.549832279958</v>
      </c>
      <c r="AB236" s="5">
        <f t="shared" si="292"/>
        <v>54343.105846575017</v>
      </c>
      <c r="AC236" s="16">
        <f t="shared" si="276"/>
        <v>1.1149310184261045</v>
      </c>
      <c r="AD236" s="16">
        <f t="shared" si="277"/>
        <v>3.033178958122225</v>
      </c>
      <c r="AE236" s="16">
        <f t="shared" si="278"/>
        <v>13.567626476240331</v>
      </c>
      <c r="AF236" s="15">
        <f t="shared" si="279"/>
        <v>-4.0504037456468023E-3</v>
      </c>
      <c r="AG236" s="15">
        <f t="shared" si="280"/>
        <v>2.9673830763510267E-4</v>
      </c>
      <c r="AH236" s="15">
        <f t="shared" si="281"/>
        <v>9.7937136394747881E-3</v>
      </c>
      <c r="AI236" s="1">
        <f t="shared" si="245"/>
        <v>380999.35142808442</v>
      </c>
      <c r="AJ236" s="1">
        <f t="shared" si="246"/>
        <v>194102.05965301031</v>
      </c>
      <c r="AK236" s="1">
        <f t="shared" si="247"/>
        <v>72000.6092049117</v>
      </c>
      <c r="AL236" s="14">
        <f t="shared" si="282"/>
        <v>83.268181563949398</v>
      </c>
      <c r="AM236" s="14">
        <f t="shared" si="283"/>
        <v>19.878735057845144</v>
      </c>
      <c r="AN236" s="14">
        <f t="shared" si="284"/>
        <v>6.2972505409251331</v>
      </c>
      <c r="AO236" s="11">
        <f t="shared" si="285"/>
        <v>3.3779039566255277E-3</v>
      </c>
      <c r="AP236" s="11">
        <f t="shared" si="286"/>
        <v>4.2552680748901978E-3</v>
      </c>
      <c r="AQ236" s="11">
        <f t="shared" si="287"/>
        <v>3.8600650493363399E-3</v>
      </c>
      <c r="AR236" s="1">
        <f t="shared" si="293"/>
        <v>185274.37823731243</v>
      </c>
      <c r="AS236" s="1">
        <f t="shared" si="288"/>
        <v>99337.383872488645</v>
      </c>
      <c r="AT236" s="1">
        <f t="shared" si="289"/>
        <v>36947.172625916835</v>
      </c>
      <c r="AU236" s="1">
        <f t="shared" si="248"/>
        <v>37054.87564746249</v>
      </c>
      <c r="AV236" s="1">
        <f t="shared" si="249"/>
        <v>19867.476774497729</v>
      </c>
      <c r="AW236" s="1">
        <f t="shared" si="250"/>
        <v>7389.4345251833674</v>
      </c>
      <c r="AX236" s="1">
        <f t="shared" si="310"/>
        <v>127183.71039466429</v>
      </c>
      <c r="AY236" s="1">
        <f t="shared" si="296"/>
        <v>26810.570110427965</v>
      </c>
      <c r="AZ236" s="1">
        <f t="shared" si="297"/>
        <v>6764.0567220749008</v>
      </c>
      <c r="BA236" s="1">
        <f t="shared" si="311"/>
        <v>13697.36184582128</v>
      </c>
      <c r="BB236" s="1">
        <f t="shared" si="312"/>
        <v>30223.863079271963</v>
      </c>
      <c r="BC236" s="1">
        <f t="shared" si="313"/>
        <v>38539.130980089147</v>
      </c>
      <c r="BD236" s="1">
        <f t="shared" si="314"/>
        <v>16.147967537791182</v>
      </c>
      <c r="BE236" s="2">
        <f t="shared" si="320"/>
        <v>0.16431838121402917</v>
      </c>
      <c r="BF236" s="2">
        <f t="shared" si="321"/>
        <v>0.11054004131171606</v>
      </c>
      <c r="BG236" s="2">
        <f t="shared" si="322"/>
        <v>4.6334817249198731E-2</v>
      </c>
      <c r="BH236" s="2">
        <f t="shared" si="298"/>
        <v>6.6988193607775179E-2</v>
      </c>
      <c r="BI236" s="2">
        <f t="shared" si="315"/>
        <v>2.7000530404799016E-3</v>
      </c>
      <c r="BJ236" s="2">
        <f t="shared" si="299"/>
        <v>1.2219100733195894E-3</v>
      </c>
      <c r="BK236" s="2">
        <f t="shared" si="300"/>
        <v>2.1469152895166443E-4</v>
      </c>
      <c r="BL236" s="2">
        <f t="shared" si="301"/>
        <v>500.2506482826787</v>
      </c>
      <c r="BM236" s="2">
        <f t="shared" si="302"/>
        <v>121.38135001100881</v>
      </c>
      <c r="BN236" s="2">
        <f t="shared" si="303"/>
        <v>7.932244981499168</v>
      </c>
      <c r="BO236" s="2">
        <f t="shared" si="316"/>
        <v>1724.3416160278866</v>
      </c>
      <c r="BP236" s="2">
        <f t="shared" si="317"/>
        <v>122.83036899774622</v>
      </c>
      <c r="BQ236" s="2">
        <f t="shared" si="318"/>
        <v>6.3004882213751863</v>
      </c>
      <c r="BR236" s="11">
        <f t="shared" si="319"/>
        <v>2.8650970495785105E-2</v>
      </c>
      <c r="BS236" s="17">
        <f t="shared" si="294"/>
        <v>1.1838695994258119E-3</v>
      </c>
      <c r="BT236" s="17">
        <f t="shared" si="295"/>
        <v>1.9582704149808706E-4</v>
      </c>
      <c r="BU236" s="12">
        <f>(BU$3*temperature!$I346+BU$4*temperature!$I346^2+BU$5*temperature!I346^6)*(K236/K$56)^$BW$1</f>
        <v>-40.15077743390156</v>
      </c>
      <c r="BV236" s="12">
        <f>(BV$3*temperature!$I346+BV$4*temperature!$I346^2+BV$5*temperature!J346^6)*(L236/L$56)^$BW$1</f>
        <v>-27.045573427834505</v>
      </c>
      <c r="BW236" s="12">
        <f>(BW$3*temperature!$I346+BW$4*temperature!$I346^2+BW$5*temperature!K346^6)*(M236/M$56)^$BW$1</f>
        <v>-23.485781500692344</v>
      </c>
      <c r="BX236" s="12">
        <f>(BX$3*temperature!$M346+BX$4*temperature!$M346^2+BX$5*temperature!$M346^6)*(K236/K$56)^$BW$1</f>
        <v>-40.150792957897742</v>
      </c>
      <c r="BY236" s="12">
        <f>(BY$3*temperature!$M346+BY$4*temperature!$M346^2+BY$5*temperature!$M346^6)*(L236/L$56)^$BW$1</f>
        <v>-27.045583219545872</v>
      </c>
      <c r="BZ236" s="12">
        <f>(BZ$3*temperature!$M346+BZ$4*temperature!$M346^2+BZ$5*temperature!$M346^6)*(M236/M$56)^$BW$1</f>
        <v>-23.485789448267347</v>
      </c>
      <c r="CA236" s="18">
        <f t="shared" si="304"/>
        <v>-1.5523996182764677E-5</v>
      </c>
      <c r="CB236" s="18">
        <f t="shared" si="305"/>
        <v>-9.7917113670575873E-6</v>
      </c>
      <c r="CC236" s="18">
        <f t="shared" si="306"/>
        <v>-7.9475750034418979E-6</v>
      </c>
      <c r="CD236" s="18">
        <f t="shared" si="307"/>
        <v>-4.1425221569677359E-2</v>
      </c>
      <c r="CE236" s="18">
        <f t="shared" si="308"/>
        <v>-4.904206046581944E-5</v>
      </c>
      <c r="CF236" s="18">
        <f t="shared" si="309"/>
        <v>-8.1121785833926599E-6</v>
      </c>
    </row>
    <row r="237" spans="1:84" x14ac:dyDescent="0.3">
      <c r="A237" s="2">
        <f t="shared" si="251"/>
        <v>2191</v>
      </c>
      <c r="B237" s="5">
        <f t="shared" si="252"/>
        <v>1165.3973507255828</v>
      </c>
      <c r="C237" s="5">
        <f t="shared" si="253"/>
        <v>2964.1281969493875</v>
      </c>
      <c r="D237" s="5">
        <f t="shared" si="254"/>
        <v>4369.830809744114</v>
      </c>
      <c r="E237" s="15">
        <f t="shared" si="255"/>
        <v>3.8159311423895703E-7</v>
      </c>
      <c r="F237" s="15">
        <f t="shared" si="256"/>
        <v>7.5176402296043561E-7</v>
      </c>
      <c r="G237" s="15">
        <f t="shared" si="257"/>
        <v>1.5346995110199209E-6</v>
      </c>
      <c r="H237" s="5">
        <f t="shared" si="258"/>
        <v>184564.97061375508</v>
      </c>
      <c r="I237" s="5">
        <f t="shared" si="259"/>
        <v>99509.856769119535</v>
      </c>
      <c r="J237" s="5">
        <f t="shared" si="260"/>
        <v>37024.977787786716</v>
      </c>
      <c r="K237" s="5">
        <f t="shared" si="261"/>
        <v>158370.85136571139</v>
      </c>
      <c r="L237" s="5">
        <f t="shared" si="262"/>
        <v>33571.374163753368</v>
      </c>
      <c r="M237" s="5">
        <f t="shared" si="263"/>
        <v>8472.8630008343061</v>
      </c>
      <c r="N237" s="15">
        <f t="shared" si="264"/>
        <v>-3.8293371107345209E-3</v>
      </c>
      <c r="O237" s="15">
        <f t="shared" si="265"/>
        <v>1.7354804609928109E-3</v>
      </c>
      <c r="P237" s="15">
        <f t="shared" si="266"/>
        <v>2.1043109449530029E-3</v>
      </c>
      <c r="Q237" s="5">
        <f t="shared" si="267"/>
        <v>3680.9632527416211</v>
      </c>
      <c r="R237" s="5">
        <f t="shared" si="268"/>
        <v>6489.6233987190999</v>
      </c>
      <c r="S237" s="5">
        <f t="shared" si="269"/>
        <v>4136.0806726741466</v>
      </c>
      <c r="T237" s="5">
        <f t="shared" si="270"/>
        <v>19.943997176175365</v>
      </c>
      <c r="U237" s="5">
        <f t="shared" si="271"/>
        <v>65.215885234124841</v>
      </c>
      <c r="V237" s="5">
        <f t="shared" si="272"/>
        <v>111.71055108744721</v>
      </c>
      <c r="W237" s="15">
        <f t="shared" si="273"/>
        <v>-1.0734613539272964E-2</v>
      </c>
      <c r="X237" s="15">
        <f t="shared" si="274"/>
        <v>-1.217998157191269E-2</v>
      </c>
      <c r="Y237" s="15">
        <f t="shared" si="275"/>
        <v>-9.7425357312937999E-3</v>
      </c>
      <c r="Z237" s="5">
        <f t="shared" si="290"/>
        <v>3466.0989956891553</v>
      </c>
      <c r="AA237" s="5">
        <f t="shared" si="291"/>
        <v>17698.708574025673</v>
      </c>
      <c r="AB237" s="5">
        <f t="shared" si="292"/>
        <v>54457.756795479756</v>
      </c>
      <c r="AC237" s="16">
        <f t="shared" si="276"/>
        <v>1.1104150976529337</v>
      </c>
      <c r="AD237" s="16">
        <f t="shared" si="277"/>
        <v>3.0340790185130126</v>
      </c>
      <c r="AE237" s="16">
        <f t="shared" si="278"/>
        <v>13.700503924715985</v>
      </c>
      <c r="AF237" s="15">
        <f t="shared" si="279"/>
        <v>-4.0504037456468023E-3</v>
      </c>
      <c r="AG237" s="15">
        <f t="shared" si="280"/>
        <v>2.9673830763510267E-4</v>
      </c>
      <c r="AH237" s="15">
        <f t="shared" si="281"/>
        <v>9.7937136394747881E-3</v>
      </c>
      <c r="AI237" s="1">
        <f t="shared" si="245"/>
        <v>379954.2919327385</v>
      </c>
      <c r="AJ237" s="1">
        <f t="shared" si="246"/>
        <v>194559.33046220703</v>
      </c>
      <c r="AK237" s="1">
        <f t="shared" si="247"/>
        <v>72189.982809603898</v>
      </c>
      <c r="AL237" s="14">
        <f t="shared" si="282"/>
        <v>83.546640764715619</v>
      </c>
      <c r="AM237" s="14">
        <f t="shared" si="283"/>
        <v>19.962478511039386</v>
      </c>
      <c r="AN237" s="14">
        <f t="shared" si="284"/>
        <v>6.3213152596778732</v>
      </c>
      <c r="AO237" s="11">
        <f t="shared" si="285"/>
        <v>3.3441249170592722E-3</v>
      </c>
      <c r="AP237" s="11">
        <f t="shared" si="286"/>
        <v>4.2127153941412957E-3</v>
      </c>
      <c r="AQ237" s="11">
        <f t="shared" si="287"/>
        <v>3.8214643988429766E-3</v>
      </c>
      <c r="AR237" s="1">
        <f t="shared" si="293"/>
        <v>184564.97061375508</v>
      </c>
      <c r="AS237" s="1">
        <f t="shared" si="288"/>
        <v>99509.856769119535</v>
      </c>
      <c r="AT237" s="1">
        <f t="shared" si="289"/>
        <v>37024.977787786716</v>
      </c>
      <c r="AU237" s="1">
        <f t="shared" si="248"/>
        <v>36912.994122751021</v>
      </c>
      <c r="AV237" s="1">
        <f t="shared" si="249"/>
        <v>19901.971353823908</v>
      </c>
      <c r="AW237" s="1">
        <f t="shared" si="250"/>
        <v>7404.995557557344</v>
      </c>
      <c r="AX237" s="1">
        <f t="shared" si="310"/>
        <v>126696.6810925691</v>
      </c>
      <c r="AY237" s="1">
        <f t="shared" si="296"/>
        <v>26857.099331002701</v>
      </c>
      <c r="AZ237" s="1">
        <f t="shared" si="297"/>
        <v>6778.2904006674444</v>
      </c>
      <c r="BA237" s="1">
        <f t="shared" si="311"/>
        <v>13692.895806850041</v>
      </c>
      <c r="BB237" s="1">
        <f t="shared" si="312"/>
        <v>30229.025528394774</v>
      </c>
      <c r="BC237" s="1">
        <f t="shared" si="313"/>
        <v>38548.37594734913</v>
      </c>
      <c r="BD237" s="1">
        <f t="shared" si="314"/>
        <v>15.380870788874381</v>
      </c>
      <c r="BE237" s="2">
        <f t="shared" si="320"/>
        <v>0.16431838121402917</v>
      </c>
      <c r="BF237" s="2">
        <f t="shared" si="321"/>
        <v>0.11054004131171606</v>
      </c>
      <c r="BG237" s="2">
        <f t="shared" si="322"/>
        <v>4.6334817249198731E-2</v>
      </c>
      <c r="BH237" s="2">
        <f t="shared" si="298"/>
        <v>6.6769092060567914E-2</v>
      </c>
      <c r="BI237" s="2">
        <f t="shared" si="315"/>
        <v>2.7000530404799016E-3</v>
      </c>
      <c r="BJ237" s="2">
        <f t="shared" si="299"/>
        <v>1.2219100733195894E-3</v>
      </c>
      <c r="BK237" s="2">
        <f t="shared" si="300"/>
        <v>2.1469152895166443E-4</v>
      </c>
      <c r="BL237" s="2">
        <f t="shared" si="301"/>
        <v>498.33521007175307</v>
      </c>
      <c r="BM237" s="2">
        <f t="shared" si="302"/>
        <v>121.5920963807767</v>
      </c>
      <c r="BN237" s="2">
        <f t="shared" si="303"/>
        <v>7.948949090661344</v>
      </c>
      <c r="BO237" s="2">
        <f t="shared" si="316"/>
        <v>1749.9452403284388</v>
      </c>
      <c r="BP237" s="2">
        <f t="shared" si="317"/>
        <v>124.30086220329747</v>
      </c>
      <c r="BQ237" s="2">
        <f t="shared" si="318"/>
        <v>6.3004636268644036</v>
      </c>
      <c r="BR237" s="11">
        <f t="shared" si="319"/>
        <v>2.8571074031609939E-2</v>
      </c>
      <c r="BS237" s="17">
        <f t="shared" si="294"/>
        <v>1.1508953312465307E-3</v>
      </c>
      <c r="BT237" s="17">
        <f t="shared" si="295"/>
        <v>1.8650194428389245E-4</v>
      </c>
      <c r="BU237" s="12">
        <f>(BU$3*temperature!$I347+BU$4*temperature!$I347^2+BU$5*temperature!I347^6)*(K237/K$56)^$BW$1</f>
        <v>-40.547699477226367</v>
      </c>
      <c r="BV237" s="12">
        <f>(BV$3*temperature!$I347+BV$4*temperature!$I347^2+BV$5*temperature!J347^6)*(L237/L$56)^$BW$1</f>
        <v>-27.259572461970237</v>
      </c>
      <c r="BW237" s="12">
        <f>(BW$3*temperature!$I347+BW$4*temperature!$I347^2+BW$5*temperature!K347^6)*(M237/M$56)^$BW$1</f>
        <v>-23.65661732994014</v>
      </c>
      <c r="BX237" s="12">
        <f>(BX$3*temperature!$M347+BX$4*temperature!$M347^2+BX$5*temperature!$M347^6)*(K237/K$56)^$BW$1</f>
        <v>-40.547714999494417</v>
      </c>
      <c r="BY237" s="12">
        <f>(BY$3*temperature!$M347+BY$4*temperature!$M347^2+BY$5*temperature!$M347^6)*(L237/L$56)^$BW$1</f>
        <v>-27.259582237282725</v>
      </c>
      <c r="BZ237" s="12">
        <f>(BZ$3*temperature!$M347+BZ$4*temperature!$M347^2+BZ$5*temperature!$M347^6)*(M237/M$56)^$BW$1</f>
        <v>-23.656625261974128</v>
      </c>
      <c r="CA237" s="18">
        <f t="shared" si="304"/>
        <v>-1.5522268050460752E-5</v>
      </c>
      <c r="CB237" s="18">
        <f t="shared" si="305"/>
        <v>-9.7753124883581677E-6</v>
      </c>
      <c r="CC237" s="18">
        <f t="shared" si="306"/>
        <v>-7.9320339878563573E-6</v>
      </c>
      <c r="CD237" s="18">
        <f t="shared" si="307"/>
        <v>-4.1312902743943752E-2</v>
      </c>
      <c r="CE237" s="18">
        <f t="shared" si="308"/>
        <v>-4.7546826888246855E-5</v>
      </c>
      <c r="CF237" s="18">
        <f t="shared" si="309"/>
        <v>-7.704936685756866E-6</v>
      </c>
    </row>
    <row r="238" spans="1:84" x14ac:dyDescent="0.3">
      <c r="A238" s="2">
        <f t="shared" si="251"/>
        <v>2192</v>
      </c>
      <c r="B238" s="5">
        <f t="shared" si="252"/>
        <v>1165.3977731978071</v>
      </c>
      <c r="C238" s="5">
        <f t="shared" si="253"/>
        <v>2964.1303138580784</v>
      </c>
      <c r="D238" s="5">
        <f t="shared" si="254"/>
        <v>4369.8371808024613</v>
      </c>
      <c r="E238" s="15">
        <f t="shared" si="255"/>
        <v>3.6251345852700916E-7</v>
      </c>
      <c r="F238" s="15">
        <f t="shared" si="256"/>
        <v>7.141758218124138E-7</v>
      </c>
      <c r="G238" s="15">
        <f t="shared" si="257"/>
        <v>1.4579645354689247E-6</v>
      </c>
      <c r="H238" s="5">
        <f t="shared" si="258"/>
        <v>183837.47645134662</v>
      </c>
      <c r="I238" s="5">
        <f t="shared" si="259"/>
        <v>99676.964723666621</v>
      </c>
      <c r="J238" s="5">
        <f t="shared" si="260"/>
        <v>37101.181561890917</v>
      </c>
      <c r="K238" s="5">
        <f t="shared" si="261"/>
        <v>157746.54858564178</v>
      </c>
      <c r="L238" s="5">
        <f t="shared" si="262"/>
        <v>33627.726911212689</v>
      </c>
      <c r="M238" s="5">
        <f t="shared" si="263"/>
        <v>8490.2892320298724</v>
      </c>
      <c r="N238" s="15">
        <f t="shared" si="264"/>
        <v>-3.9420308389197523E-3</v>
      </c>
      <c r="O238" s="15">
        <f t="shared" si="265"/>
        <v>1.6785951979338964E-3</v>
      </c>
      <c r="P238" s="15">
        <f t="shared" si="266"/>
        <v>2.0567110779261544E-3</v>
      </c>
      <c r="Q238" s="5">
        <f t="shared" si="267"/>
        <v>3627.0961432774275</v>
      </c>
      <c r="R238" s="5">
        <f t="shared" si="268"/>
        <v>6421.3452599253333</v>
      </c>
      <c r="S238" s="5">
        <f t="shared" si="269"/>
        <v>4104.2145886101971</v>
      </c>
      <c r="T238" s="5">
        <f t="shared" si="270"/>
        <v>19.729906074060771</v>
      </c>
      <c r="U238" s="5">
        <f t="shared" si="271"/>
        <v>64.421556953777227</v>
      </c>
      <c r="V238" s="5">
        <f t="shared" si="272"/>
        <v>110.62220705191524</v>
      </c>
      <c r="W238" s="15">
        <f t="shared" si="273"/>
        <v>-1.0734613539272964E-2</v>
      </c>
      <c r="X238" s="15">
        <f t="shared" si="274"/>
        <v>-1.217998157191269E-2</v>
      </c>
      <c r="Y238" s="15">
        <f t="shared" si="275"/>
        <v>-9.7425357312937999E-3</v>
      </c>
      <c r="Z238" s="5">
        <f t="shared" si="290"/>
        <v>3401.9274654705946</v>
      </c>
      <c r="AA238" s="5">
        <f t="shared" si="291"/>
        <v>17518.690365645067</v>
      </c>
      <c r="AB238" s="5">
        <f t="shared" si="292"/>
        <v>54570.022442396192</v>
      </c>
      <c r="AC238" s="16">
        <f t="shared" si="276"/>
        <v>1.1059174681821775</v>
      </c>
      <c r="AD238" s="16">
        <f t="shared" si="277"/>
        <v>3.0349793459861973</v>
      </c>
      <c r="AE238" s="16">
        <f t="shared" si="278"/>
        <v>13.834682736871153</v>
      </c>
      <c r="AF238" s="15">
        <f t="shared" si="279"/>
        <v>-4.0504037456468023E-3</v>
      </c>
      <c r="AG238" s="15">
        <f t="shared" si="280"/>
        <v>2.9673830763510267E-4</v>
      </c>
      <c r="AH238" s="15">
        <f t="shared" si="281"/>
        <v>9.7937136394747881E-3</v>
      </c>
      <c r="AI238" s="1">
        <f t="shared" si="245"/>
        <v>378871.85686221567</v>
      </c>
      <c r="AJ238" s="1">
        <f t="shared" si="246"/>
        <v>195005.36876981024</v>
      </c>
      <c r="AK238" s="1">
        <f t="shared" si="247"/>
        <v>72375.980086200856</v>
      </c>
      <c r="AL238" s="14">
        <f t="shared" si="282"/>
        <v>83.823237263802326</v>
      </c>
      <c r="AM238" s="14">
        <f t="shared" si="283"/>
        <v>20.045733789162771</v>
      </c>
      <c r="AN238" s="14">
        <f t="shared" si="284"/>
        <v>6.3452303740844069</v>
      </c>
      <c r="AO238" s="11">
        <f t="shared" si="285"/>
        <v>3.3106836678886793E-3</v>
      </c>
      <c r="AP238" s="11">
        <f t="shared" si="286"/>
        <v>4.1705882401998828E-3</v>
      </c>
      <c r="AQ238" s="11">
        <f t="shared" si="287"/>
        <v>3.7832497548545467E-3</v>
      </c>
      <c r="AR238" s="1">
        <f t="shared" si="293"/>
        <v>183837.47645134662</v>
      </c>
      <c r="AS238" s="1">
        <f t="shared" si="288"/>
        <v>99676.964723666621</v>
      </c>
      <c r="AT238" s="1">
        <f t="shared" si="289"/>
        <v>37101.181561890917</v>
      </c>
      <c r="AU238" s="1">
        <f t="shared" si="248"/>
        <v>36767.495290269326</v>
      </c>
      <c r="AV238" s="1">
        <f t="shared" si="249"/>
        <v>19935.392944733325</v>
      </c>
      <c r="AW238" s="1">
        <f t="shared" si="250"/>
        <v>7420.2363123781834</v>
      </c>
      <c r="AX238" s="1">
        <f t="shared" si="310"/>
        <v>126197.23886851344</v>
      </c>
      <c r="AY238" s="1">
        <f t="shared" si="296"/>
        <v>26902.181528970155</v>
      </c>
      <c r="AZ238" s="1">
        <f t="shared" si="297"/>
        <v>6792.2313856238989</v>
      </c>
      <c r="BA238" s="1">
        <f t="shared" si="311"/>
        <v>13688.297657968656</v>
      </c>
      <c r="BB238" s="1">
        <f t="shared" si="312"/>
        <v>30234.018520824058</v>
      </c>
      <c r="BC238" s="1">
        <f t="shared" si="313"/>
        <v>38557.41041236795</v>
      </c>
      <c r="BD238" s="1">
        <f t="shared" si="314"/>
        <v>14.650123212624122</v>
      </c>
      <c r="BE238" s="2">
        <f t="shared" si="320"/>
        <v>0.16431838121402917</v>
      </c>
      <c r="BF238" s="2">
        <f t="shared" si="321"/>
        <v>0.11054004131171606</v>
      </c>
      <c r="BG238" s="2">
        <f t="shared" si="322"/>
        <v>4.6334817249198731E-2</v>
      </c>
      <c r="BH238" s="2">
        <f t="shared" si="298"/>
        <v>6.655140252923733E-2</v>
      </c>
      <c r="BI238" s="2">
        <f t="shared" si="315"/>
        <v>2.7000530404799016E-3</v>
      </c>
      <c r="BJ238" s="2">
        <f t="shared" si="299"/>
        <v>1.2219100733195894E-3</v>
      </c>
      <c r="BK238" s="2">
        <f t="shared" si="300"/>
        <v>2.1469152895166443E-4</v>
      </c>
      <c r="BL238" s="2">
        <f t="shared" si="301"/>
        <v>496.37093724661077</v>
      </c>
      <c r="BM238" s="2">
        <f t="shared" si="302"/>
        <v>121.79628727376961</v>
      </c>
      <c r="BN238" s="2">
        <f t="shared" si="303"/>
        <v>7.9653093954356624</v>
      </c>
      <c r="BO238" s="2">
        <f t="shared" si="316"/>
        <v>1775.9271379866868</v>
      </c>
      <c r="BP238" s="2">
        <f t="shared" si="317"/>
        <v>125.78903523505325</v>
      </c>
      <c r="BQ238" s="2">
        <f t="shared" si="318"/>
        <v>6.3004425890211238</v>
      </c>
      <c r="BR238" s="11">
        <f t="shared" si="319"/>
        <v>2.8491065555833556E-2</v>
      </c>
      <c r="BS238" s="17">
        <f t="shared" si="294"/>
        <v>1.1189264021740919E-3</v>
      </c>
      <c r="BT238" s="17">
        <f t="shared" si="295"/>
        <v>1.7762089931799279E-4</v>
      </c>
      <c r="BU238" s="12">
        <f>(BU$3*temperature!$I348+BU$4*temperature!$I348^2+BU$5*temperature!I348^6)*(K238/K$56)^$BW$1</f>
        <v>-40.945500068040211</v>
      </c>
      <c r="BV238" s="12">
        <f>(BV$3*temperature!$I348+BV$4*temperature!$I348^2+BV$5*temperature!J348^6)*(L238/L$56)^$BW$1</f>
        <v>-27.473100846761735</v>
      </c>
      <c r="BW238" s="12">
        <f>(BW$3*temperature!$I348+BW$4*temperature!$I348^2+BW$5*temperature!K348^6)*(M238/M$56)^$BW$1</f>
        <v>-23.826972094478606</v>
      </c>
      <c r="BX238" s="12">
        <f>(BX$3*temperature!$M348+BX$4*temperature!$M348^2+BX$5*temperature!$M348^6)*(K238/K$56)^$BW$1</f>
        <v>-40.945515588905593</v>
      </c>
      <c r="BY238" s="12">
        <f>(BY$3*temperature!$M348+BY$4*temperature!$M348^2+BY$5*temperature!$M348^6)*(L238/L$56)^$BW$1</f>
        <v>-27.473110605795029</v>
      </c>
      <c r="BZ238" s="12">
        <f>(BZ$3*temperature!$M348+BZ$4*temperature!$M348^2+BZ$5*temperature!$M348^6)*(M238/M$56)^$BW$1</f>
        <v>-23.826980011080298</v>
      </c>
      <c r="CA238" s="18">
        <f t="shared" si="304"/>
        <v>-1.5520865382256943E-5</v>
      </c>
      <c r="CB238" s="18">
        <f t="shared" si="305"/>
        <v>-9.7590332934771595E-6</v>
      </c>
      <c r="CC238" s="18">
        <f t="shared" si="306"/>
        <v>-7.9166016924148153E-6</v>
      </c>
      <c r="CD238" s="18">
        <f t="shared" si="307"/>
        <v>-4.1197828182896475E-2</v>
      </c>
      <c r="CE238" s="18">
        <f t="shared" si="308"/>
        <v>-4.6097337666074757E-5</v>
      </c>
      <c r="CF238" s="18">
        <f t="shared" si="309"/>
        <v>-7.3175952917942204E-6</v>
      </c>
    </row>
    <row r="239" spans="1:84" x14ac:dyDescent="0.3">
      <c r="A239" s="2">
        <f t="shared" si="251"/>
        <v>2193</v>
      </c>
      <c r="B239" s="5">
        <f t="shared" si="252"/>
        <v>1165.3981745465655</v>
      </c>
      <c r="C239" s="5">
        <f t="shared" si="253"/>
        <v>2964.1323249227712</v>
      </c>
      <c r="D239" s="5">
        <f t="shared" si="254"/>
        <v>4369.8432333167148</v>
      </c>
      <c r="E239" s="15">
        <f t="shared" si="255"/>
        <v>3.4438778560065868E-7</v>
      </c>
      <c r="F239" s="15">
        <f t="shared" si="256"/>
        <v>6.7846703072179308E-7</v>
      </c>
      <c r="G239" s="15">
        <f t="shared" si="257"/>
        <v>1.3850663086954785E-6</v>
      </c>
      <c r="H239" s="5">
        <f t="shared" si="258"/>
        <v>183091.92199900254</v>
      </c>
      <c r="I239" s="5">
        <f t="shared" si="259"/>
        <v>99838.738688261074</v>
      </c>
      <c r="J239" s="5">
        <f t="shared" si="260"/>
        <v>37175.794082464214</v>
      </c>
      <c r="K239" s="5">
        <f t="shared" si="261"/>
        <v>157106.752007948</v>
      </c>
      <c r="L239" s="5">
        <f t="shared" si="262"/>
        <v>33682.281269565901</v>
      </c>
      <c r="M239" s="5">
        <f t="shared" si="263"/>
        <v>8507.3518882845037</v>
      </c>
      <c r="N239" s="15">
        <f t="shared" si="264"/>
        <v>-4.0558515126334349E-3</v>
      </c>
      <c r="O239" s="15">
        <f t="shared" si="265"/>
        <v>1.6223028840829379E-3</v>
      </c>
      <c r="P239" s="15">
        <f t="shared" si="266"/>
        <v>2.0096672549461125E-3</v>
      </c>
      <c r="Q239" s="5">
        <f t="shared" si="267"/>
        <v>3573.6088517438588</v>
      </c>
      <c r="R239" s="5">
        <f t="shared" si="268"/>
        <v>6353.4281871787589</v>
      </c>
      <c r="S239" s="5">
        <f t="shared" si="269"/>
        <v>4072.4025200733126</v>
      </c>
      <c r="T239" s="5">
        <f t="shared" si="270"/>
        <v>19.518113157189575</v>
      </c>
      <c r="U239" s="5">
        <f t="shared" si="271"/>
        <v>63.636903577246294</v>
      </c>
      <c r="V239" s="5">
        <f t="shared" si="272"/>
        <v>109.54446624703738</v>
      </c>
      <c r="W239" s="15">
        <f t="shared" si="273"/>
        <v>-1.0734613539272964E-2</v>
      </c>
      <c r="X239" s="15">
        <f t="shared" si="274"/>
        <v>-1.217998157191269E-2</v>
      </c>
      <c r="Y239" s="15">
        <f t="shared" si="275"/>
        <v>-9.7425357312937999E-3</v>
      </c>
      <c r="Z239" s="5">
        <f t="shared" si="290"/>
        <v>3338.5662219913038</v>
      </c>
      <c r="AA239" s="5">
        <f t="shared" si="291"/>
        <v>17339.517807791897</v>
      </c>
      <c r="AB239" s="5">
        <f t="shared" si="292"/>
        <v>54679.917916221049</v>
      </c>
      <c r="AC239" s="16">
        <f t="shared" si="276"/>
        <v>1.1014380559266761</v>
      </c>
      <c r="AD239" s="16">
        <f t="shared" si="277"/>
        <v>3.0358799406210326</v>
      </c>
      <c r="AE239" s="16">
        <f t="shared" si="278"/>
        <v>13.970175657889055</v>
      </c>
      <c r="AF239" s="15">
        <f t="shared" si="279"/>
        <v>-4.0504037456468023E-3</v>
      </c>
      <c r="AG239" s="15">
        <f t="shared" si="280"/>
        <v>2.9673830763510267E-4</v>
      </c>
      <c r="AH239" s="15">
        <f t="shared" si="281"/>
        <v>9.7937136394747881E-3</v>
      </c>
      <c r="AI239" s="1">
        <f t="shared" si="245"/>
        <v>377752.16646626341</v>
      </c>
      <c r="AJ239" s="1">
        <f t="shared" si="246"/>
        <v>195440.22483756253</v>
      </c>
      <c r="AK239" s="1">
        <f t="shared" si="247"/>
        <v>72558.618389958952</v>
      </c>
      <c r="AL239" s="14">
        <f t="shared" si="282"/>
        <v>84.097974364175172</v>
      </c>
      <c r="AM239" s="14">
        <f t="shared" si="283"/>
        <v>20.128500265753956</v>
      </c>
      <c r="AN239" s="14">
        <f t="shared" si="284"/>
        <v>6.368995909429084</v>
      </c>
      <c r="AO239" s="11">
        <f t="shared" si="285"/>
        <v>3.2775768312097923E-3</v>
      </c>
      <c r="AP239" s="11">
        <f t="shared" si="286"/>
        <v>4.1288823577978837E-3</v>
      </c>
      <c r="AQ239" s="11">
        <f t="shared" si="287"/>
        <v>3.7454172573060012E-3</v>
      </c>
      <c r="AR239" s="1">
        <f t="shared" si="293"/>
        <v>183091.92199900254</v>
      </c>
      <c r="AS239" s="1">
        <f t="shared" si="288"/>
        <v>99838.738688261074</v>
      </c>
      <c r="AT239" s="1">
        <f t="shared" si="289"/>
        <v>37175.794082464214</v>
      </c>
      <c r="AU239" s="1">
        <f t="shared" si="248"/>
        <v>36618.38439980051</v>
      </c>
      <c r="AV239" s="1">
        <f t="shared" si="249"/>
        <v>19967.747737652215</v>
      </c>
      <c r="AW239" s="1">
        <f t="shared" si="250"/>
        <v>7435.1588164928435</v>
      </c>
      <c r="AX239" s="1">
        <f t="shared" si="310"/>
        <v>125685.40160635838</v>
      </c>
      <c r="AY239" s="1">
        <f t="shared" si="296"/>
        <v>26945.825015652721</v>
      </c>
      <c r="AZ239" s="1">
        <f t="shared" si="297"/>
        <v>6805.8815106276024</v>
      </c>
      <c r="BA239" s="1">
        <f t="shared" si="311"/>
        <v>13683.566078745094</v>
      </c>
      <c r="BB239" s="1">
        <f t="shared" si="312"/>
        <v>30238.843857641365</v>
      </c>
      <c r="BC239" s="1">
        <f t="shared" si="313"/>
        <v>38566.236935218789</v>
      </c>
      <c r="BD239" s="1">
        <f t="shared" si="314"/>
        <v>13.954007277008435</v>
      </c>
      <c r="BE239" s="2">
        <f t="shared" si="320"/>
        <v>0.16431838121402917</v>
      </c>
      <c r="BF239" s="2">
        <f t="shared" si="321"/>
        <v>0.11054004131171606</v>
      </c>
      <c r="BG239" s="2">
        <f t="shared" si="322"/>
        <v>4.6334817249198731E-2</v>
      </c>
      <c r="BH239" s="2">
        <f t="shared" si="298"/>
        <v>6.633512947175943E-2</v>
      </c>
      <c r="BI239" s="2">
        <f t="shared" si="315"/>
        <v>2.7000530404799016E-3</v>
      </c>
      <c r="BJ239" s="2">
        <f t="shared" si="299"/>
        <v>1.2219100733195894E-3</v>
      </c>
      <c r="BK239" s="2">
        <f t="shared" si="300"/>
        <v>2.1469152895166443E-4</v>
      </c>
      <c r="BL239" s="2">
        <f t="shared" si="301"/>
        <v>494.35790068071577</v>
      </c>
      <c r="BM239" s="2">
        <f t="shared" si="302"/>
        <v>121.99396051070842</v>
      </c>
      <c r="BN239" s="2">
        <f t="shared" si="303"/>
        <v>7.9813280715564812</v>
      </c>
      <c r="BO239" s="2">
        <f t="shared" si="316"/>
        <v>1802.292735011069</v>
      </c>
      <c r="BP239" s="2">
        <f t="shared" si="317"/>
        <v>127.2951003764436</v>
      </c>
      <c r="BQ239" s="2">
        <f t="shared" si="318"/>
        <v>6.3004250574919967</v>
      </c>
      <c r="BR239" s="11">
        <f t="shared" si="319"/>
        <v>2.8410910946998186E-2</v>
      </c>
      <c r="BS239" s="17">
        <f t="shared" si="294"/>
        <v>1.0879301139766187E-3</v>
      </c>
      <c r="BT239" s="17">
        <f t="shared" si="295"/>
        <v>1.6916276125523123E-4</v>
      </c>
      <c r="BU239" s="12">
        <f>(BU$3*temperature!$I349+BU$4*temperature!$I349^2+BU$5*temperature!I349^6)*(K239/K$56)^$BW$1</f>
        <v>-41.344209046330924</v>
      </c>
      <c r="BV239" s="12">
        <f>(BV$3*temperature!$I349+BV$4*temperature!$I349^2+BV$5*temperature!J349^6)*(L239/L$56)^$BW$1</f>
        <v>-27.686156658620053</v>
      </c>
      <c r="BW239" s="12">
        <f>(BW$3*temperature!$I349+BW$4*temperature!$I349^2+BW$5*temperature!K349^6)*(M239/M$56)^$BW$1</f>
        <v>-23.996843878887759</v>
      </c>
      <c r="BX239" s="12">
        <f>(BX$3*temperature!$M349+BX$4*temperature!$M349^2+BX$5*temperature!$M349^6)*(K239/K$56)^$BW$1</f>
        <v>-41.344224566130087</v>
      </c>
      <c r="BY239" s="12">
        <f>(BY$3*temperature!$M349+BY$4*temperature!$M349^2+BY$5*temperature!$M349^6)*(L239/L$56)^$BW$1</f>
        <v>-27.686166401495548</v>
      </c>
      <c r="BZ239" s="12">
        <f>(BZ$3*temperature!$M349+BZ$4*temperature!$M349^2+BZ$5*temperature!$M349^6)*(M239/M$56)^$BW$1</f>
        <v>-23.996851780166793</v>
      </c>
      <c r="CA239" s="18">
        <f t="shared" si="304"/>
        <v>-1.5519799163143944E-5</v>
      </c>
      <c r="CB239" s="18">
        <f t="shared" si="305"/>
        <v>-9.742875494822556E-6</v>
      </c>
      <c r="CC239" s="18">
        <f t="shared" si="306"/>
        <v>-7.901279033717401E-6</v>
      </c>
      <c r="CD239" s="18">
        <f t="shared" si="307"/>
        <v>-4.1080025807639566E-2</v>
      </c>
      <c r="CE239" s="18">
        <f t="shared" si="308"/>
        <v>-4.469219715906775E-5</v>
      </c>
      <c r="CF239" s="18">
        <f t="shared" si="309"/>
        <v>-6.9492105980564692E-6</v>
      </c>
    </row>
    <row r="240" spans="1:84" x14ac:dyDescent="0.3">
      <c r="A240" s="2">
        <f t="shared" si="251"/>
        <v>2194</v>
      </c>
      <c r="B240" s="5">
        <f t="shared" si="252"/>
        <v>1165.3985558280174</v>
      </c>
      <c r="C240" s="5">
        <f t="shared" si="253"/>
        <v>2964.1342354355252</v>
      </c>
      <c r="D240" s="5">
        <f t="shared" si="254"/>
        <v>4369.84898321322</v>
      </c>
      <c r="E240" s="15">
        <f t="shared" si="255"/>
        <v>3.2716839632062573E-7</v>
      </c>
      <c r="F240" s="15">
        <f t="shared" si="256"/>
        <v>6.4454367918570338E-7</v>
      </c>
      <c r="G240" s="15">
        <f t="shared" si="257"/>
        <v>1.3158129932607044E-6</v>
      </c>
      <c r="H240" s="5">
        <f t="shared" si="258"/>
        <v>182328.32787119297</v>
      </c>
      <c r="I240" s="5">
        <f t="shared" si="259"/>
        <v>99995.209941133973</v>
      </c>
      <c r="J240" s="5">
        <f t="shared" si="260"/>
        <v>37248.825561872938</v>
      </c>
      <c r="K240" s="5">
        <f t="shared" si="261"/>
        <v>156451.47916083387</v>
      </c>
      <c r="L240" s="5">
        <f t="shared" si="262"/>
        <v>33735.047740319867</v>
      </c>
      <c r="M240" s="5">
        <f t="shared" si="263"/>
        <v>8524.053280780261</v>
      </c>
      <c r="N240" s="15">
        <f t="shared" si="264"/>
        <v>-4.1708764183538971E-3</v>
      </c>
      <c r="O240" s="15">
        <f t="shared" si="265"/>
        <v>1.5665943269003169E-3</v>
      </c>
      <c r="P240" s="15">
        <f t="shared" si="266"/>
        <v>1.963171703142752E-3</v>
      </c>
      <c r="Q240" s="5">
        <f t="shared" si="267"/>
        <v>3520.503612971956</v>
      </c>
      <c r="R240" s="5">
        <f t="shared" si="268"/>
        <v>6285.8796146809636</v>
      </c>
      <c r="S240" s="5">
        <f t="shared" si="269"/>
        <v>4040.6492452602461</v>
      </c>
      <c r="T240" s="5">
        <f t="shared" si="270"/>
        <v>19.308593755431346</v>
      </c>
      <c r="U240" s="5">
        <f t="shared" si="271"/>
        <v>62.861807264381852</v>
      </c>
      <c r="V240" s="5">
        <f t="shared" si="272"/>
        <v>108.4772253704601</v>
      </c>
      <c r="W240" s="15">
        <f t="shared" si="273"/>
        <v>-1.0734613539272964E-2</v>
      </c>
      <c r="X240" s="15">
        <f t="shared" si="274"/>
        <v>-1.217998157191269E-2</v>
      </c>
      <c r="Y240" s="15">
        <f t="shared" si="275"/>
        <v>-9.7425357312937999E-3</v>
      </c>
      <c r="Z240" s="5">
        <f t="shared" si="290"/>
        <v>3276.0106324674789</v>
      </c>
      <c r="AA240" s="5">
        <f t="shared" si="291"/>
        <v>17161.212646299817</v>
      </c>
      <c r="AB240" s="5">
        <f t="shared" si="292"/>
        <v>54787.458466071686</v>
      </c>
      <c r="AC240" s="16">
        <f t="shared" si="276"/>
        <v>1.0969767870993528</v>
      </c>
      <c r="AD240" s="16">
        <f t="shared" si="277"/>
        <v>3.0367808024967959</v>
      </c>
      <c r="AE240" s="16">
        <f t="shared" si="278"/>
        <v>14.106995557775582</v>
      </c>
      <c r="AF240" s="15">
        <f t="shared" si="279"/>
        <v>-4.0504037456468023E-3</v>
      </c>
      <c r="AG240" s="15">
        <f t="shared" si="280"/>
        <v>2.9673830763510267E-4</v>
      </c>
      <c r="AH240" s="15">
        <f t="shared" si="281"/>
        <v>9.7937136394747881E-3</v>
      </c>
      <c r="AI240" s="1">
        <f t="shared" si="245"/>
        <v>376595.33421943756</v>
      </c>
      <c r="AJ240" s="1">
        <f t="shared" si="246"/>
        <v>195863.95009145851</v>
      </c>
      <c r="AK240" s="1">
        <f t="shared" si="247"/>
        <v>72737.915367455906</v>
      </c>
      <c r="AL240" s="14">
        <f t="shared" si="282"/>
        <v>84.370855560779589</v>
      </c>
      <c r="AM240" s="14">
        <f t="shared" si="283"/>
        <v>20.210777393293796</v>
      </c>
      <c r="AN240" s="14">
        <f t="shared" si="284"/>
        <v>6.3926119111480624</v>
      </c>
      <c r="AO240" s="11">
        <f t="shared" si="285"/>
        <v>3.2448010628976943E-3</v>
      </c>
      <c r="AP240" s="11">
        <f t="shared" si="286"/>
        <v>4.0875935342199049E-3</v>
      </c>
      <c r="AQ240" s="11">
        <f t="shared" si="287"/>
        <v>3.707963084732941E-3</v>
      </c>
      <c r="AR240" s="1">
        <f t="shared" si="293"/>
        <v>182328.32787119297</v>
      </c>
      <c r="AS240" s="1">
        <f t="shared" si="288"/>
        <v>99995.209941133973</v>
      </c>
      <c r="AT240" s="1">
        <f t="shared" si="289"/>
        <v>37248.825561872938</v>
      </c>
      <c r="AU240" s="1">
        <f t="shared" si="248"/>
        <v>36465.665574238599</v>
      </c>
      <c r="AV240" s="1">
        <f t="shared" si="249"/>
        <v>19999.041988226796</v>
      </c>
      <c r="AW240" s="1">
        <f t="shared" si="250"/>
        <v>7449.7651123745882</v>
      </c>
      <c r="AX240" s="1">
        <f t="shared" si="310"/>
        <v>125161.1833286671</v>
      </c>
      <c r="AY240" s="1">
        <f t="shared" si="296"/>
        <v>26988.038192255895</v>
      </c>
      <c r="AZ240" s="1">
        <f t="shared" si="297"/>
        <v>6819.2426246242094</v>
      </c>
      <c r="BA240" s="1">
        <f t="shared" si="311"/>
        <v>13678.699657187337</v>
      </c>
      <c r="BB240" s="1">
        <f t="shared" si="312"/>
        <v>30243.503310253305</v>
      </c>
      <c r="BC240" s="1">
        <f t="shared" si="313"/>
        <v>38574.858035256839</v>
      </c>
      <c r="BD240" s="1">
        <f t="shared" si="314"/>
        <v>13.290886318721485</v>
      </c>
      <c r="BE240" s="2">
        <f t="shared" si="320"/>
        <v>0.16431838121402917</v>
      </c>
      <c r="BF240" s="2">
        <f t="shared" si="321"/>
        <v>0.11054004131171606</v>
      </c>
      <c r="BG240" s="2">
        <f t="shared" si="322"/>
        <v>4.6334817249198731E-2</v>
      </c>
      <c r="BH240" s="2">
        <f t="shared" si="298"/>
        <v>6.6120277002871805E-2</v>
      </c>
      <c r="BI240" s="2">
        <f t="shared" si="315"/>
        <v>2.7000530404799016E-3</v>
      </c>
      <c r="BJ240" s="2">
        <f t="shared" si="299"/>
        <v>1.2219100733195894E-3</v>
      </c>
      <c r="BK240" s="2">
        <f t="shared" si="300"/>
        <v>2.1469152895166443E-4</v>
      </c>
      <c r="BL240" s="2">
        <f t="shared" si="301"/>
        <v>492.29615603423099</v>
      </c>
      <c r="BM240" s="2">
        <f t="shared" si="302"/>
        <v>122.18515431077876</v>
      </c>
      <c r="BN240" s="2">
        <f t="shared" si="303"/>
        <v>7.9970073115323421</v>
      </c>
      <c r="BO240" s="2">
        <f t="shared" si="316"/>
        <v>1829.0475243475939</v>
      </c>
      <c r="BP240" s="2">
        <f t="shared" si="317"/>
        <v>128.81927245683241</v>
      </c>
      <c r="BQ240" s="2">
        <f t="shared" si="318"/>
        <v>6.3004109826539096</v>
      </c>
      <c r="BR240" s="11">
        <f t="shared" si="319"/>
        <v>2.8330574872886455E-2</v>
      </c>
      <c r="BS240" s="17">
        <f t="shared" si="294"/>
        <v>1.0578749237255885E-3</v>
      </c>
      <c r="BT240" s="17">
        <f t="shared" si="295"/>
        <v>1.611073916716488E-4</v>
      </c>
      <c r="BU240" s="12">
        <f>(BU$3*temperature!$I350+BU$4*temperature!$I350^2+BU$5*temperature!I350^6)*(K240/K$56)^$BW$1</f>
        <v>-41.743858089925268</v>
      </c>
      <c r="BV240" s="12">
        <f>(BV$3*temperature!$I350+BV$4*temperature!$I350^2+BV$5*temperature!J350^6)*(L240/L$56)^$BW$1</f>
        <v>-27.898738214251139</v>
      </c>
      <c r="BW240" s="12">
        <f>(BW$3*temperature!$I350+BW$4*temperature!$I350^2+BW$5*temperature!K350^6)*(M240/M$56)^$BW$1</f>
        <v>-24.166230956454012</v>
      </c>
      <c r="BX240" s="12">
        <f>(BX$3*temperature!$M350+BX$4*temperature!$M350^2+BX$5*temperature!$M350^6)*(K240/K$56)^$BW$1</f>
        <v>-41.743873609005767</v>
      </c>
      <c r="BY240" s="12">
        <f>(BY$3*temperature!$M350+BY$4*temperature!$M350^2+BY$5*temperature!$M350^6)*(L240/L$56)^$BW$1</f>
        <v>-27.898747941091841</v>
      </c>
      <c r="BZ240" s="12">
        <f>(BZ$3*temperature!$M350+BZ$4*temperature!$M350^2+BZ$5*temperature!$M350^6)*(M240/M$56)^$BW$1</f>
        <v>-24.166238842520848</v>
      </c>
      <c r="CA240" s="18">
        <f t="shared" si="304"/>
        <v>-1.5519080498904714E-5</v>
      </c>
      <c r="CB240" s="18">
        <f t="shared" si="305"/>
        <v>-9.7268407017736536E-6</v>
      </c>
      <c r="CC240" s="18">
        <f t="shared" si="306"/>
        <v>-7.8860668359936881E-6</v>
      </c>
      <c r="CD240" s="18">
        <f t="shared" si="307"/>
        <v>-4.0959522034447596E-2</v>
      </c>
      <c r="CE240" s="18">
        <f t="shared" si="308"/>
        <v>-4.3330051248027815E-5</v>
      </c>
      <c r="CF240" s="18">
        <f t="shared" si="309"/>
        <v>-6.5988817590872783E-6</v>
      </c>
    </row>
    <row r="241" spans="1:84" x14ac:dyDescent="0.3">
      <c r="A241" s="2">
        <f t="shared" si="251"/>
        <v>2195</v>
      </c>
      <c r="B241" s="5">
        <f t="shared" si="252"/>
        <v>1165.3989180455151</v>
      </c>
      <c r="C241" s="5">
        <f t="shared" si="253"/>
        <v>2964.1360504238119</v>
      </c>
      <c r="D241" s="5">
        <f t="shared" si="254"/>
        <v>4369.854445622087</v>
      </c>
      <c r="E241" s="15">
        <f t="shared" si="255"/>
        <v>3.1080997650459445E-7</v>
      </c>
      <c r="F241" s="15">
        <f t="shared" si="256"/>
        <v>6.1231649522641822E-7</v>
      </c>
      <c r="G241" s="15">
        <f t="shared" si="257"/>
        <v>1.2500223435976691E-6</v>
      </c>
      <c r="H241" s="5">
        <f t="shared" si="258"/>
        <v>181546.70874488298</v>
      </c>
      <c r="I241" s="5">
        <f t="shared" si="259"/>
        <v>100146.41006675</v>
      </c>
      <c r="J241" s="5">
        <f t="shared" si="260"/>
        <v>37320.286285532638</v>
      </c>
      <c r="K241" s="5">
        <f t="shared" si="261"/>
        <v>155780.74248546077</v>
      </c>
      <c r="L241" s="5">
        <f t="shared" si="262"/>
        <v>33786.036930535316</v>
      </c>
      <c r="M241" s="5">
        <f t="shared" si="263"/>
        <v>8540.3957385632712</v>
      </c>
      <c r="N241" s="15">
        <f t="shared" si="264"/>
        <v>-4.2871865384128682E-3</v>
      </c>
      <c r="O241" s="15">
        <f t="shared" si="265"/>
        <v>1.5114604433923429E-3</v>
      </c>
      <c r="P241" s="15">
        <f t="shared" si="266"/>
        <v>1.9172167564764919E-3</v>
      </c>
      <c r="Q241" s="5">
        <f t="shared" si="267"/>
        <v>3467.782407466198</v>
      </c>
      <c r="R241" s="5">
        <f t="shared" si="268"/>
        <v>6218.7066627346421</v>
      </c>
      <c r="S241" s="5">
        <f t="shared" si="269"/>
        <v>4008.9594138532166</v>
      </c>
      <c r="T241" s="5">
        <f t="shared" si="270"/>
        <v>19.101323463479972</v>
      </c>
      <c r="U241" s="5">
        <f t="shared" si="271"/>
        <v>62.096151610324554</v>
      </c>
      <c r="V241" s="5">
        <f t="shared" si="272"/>
        <v>107.42038212625678</v>
      </c>
      <c r="W241" s="15">
        <f t="shared" si="273"/>
        <v>-1.0734613539272964E-2</v>
      </c>
      <c r="X241" s="15">
        <f t="shared" si="274"/>
        <v>-1.217998157191269E-2</v>
      </c>
      <c r="Y241" s="15">
        <f t="shared" si="275"/>
        <v>-9.7425357312937999E-3</v>
      </c>
      <c r="Z241" s="5">
        <f t="shared" si="290"/>
        <v>3214.2558400633393</v>
      </c>
      <c r="AA241" s="5">
        <f t="shared" si="291"/>
        <v>16983.795787568972</v>
      </c>
      <c r="AB241" s="5">
        <f t="shared" si="292"/>
        <v>54892.659453535416</v>
      </c>
      <c r="AC241" s="16">
        <f t="shared" si="276"/>
        <v>1.092533588211998</v>
      </c>
      <c r="AD241" s="16">
        <f t="shared" si="277"/>
        <v>3.0376819316927874</v>
      </c>
      <c r="AE241" s="16">
        <f t="shared" si="278"/>
        <v>14.245155432581779</v>
      </c>
      <c r="AF241" s="15">
        <f t="shared" si="279"/>
        <v>-4.0504037456468023E-3</v>
      </c>
      <c r="AG241" s="15">
        <f t="shared" si="280"/>
        <v>2.9673830763510267E-4</v>
      </c>
      <c r="AH241" s="15">
        <f t="shared" si="281"/>
        <v>9.7937136394747881E-3</v>
      </c>
      <c r="AI241" s="1">
        <f t="shared" si="245"/>
        <v>375401.46637173241</v>
      </c>
      <c r="AJ241" s="1">
        <f t="shared" si="246"/>
        <v>196276.59707053946</v>
      </c>
      <c r="AK241" s="1">
        <f t="shared" si="247"/>
        <v>72913.888943084909</v>
      </c>
      <c r="AL241" s="14">
        <f t="shared" si="282"/>
        <v>84.641884536162792</v>
      </c>
      <c r="AM241" s="14">
        <f t="shared" si="283"/>
        <v>20.292564701858236</v>
      </c>
      <c r="AN241" s="14">
        <f t="shared" si="284"/>
        <v>6.4160784444398082</v>
      </c>
      <c r="AO241" s="11">
        <f t="shared" si="285"/>
        <v>3.2123530522687174E-3</v>
      </c>
      <c r="AP241" s="11">
        <f t="shared" si="286"/>
        <v>4.0467175988777061E-3</v>
      </c>
      <c r="AQ241" s="11">
        <f t="shared" si="287"/>
        <v>3.6708834538856116E-3</v>
      </c>
      <c r="AR241" s="1">
        <f t="shared" si="293"/>
        <v>181546.70874488298</v>
      </c>
      <c r="AS241" s="1">
        <f t="shared" si="288"/>
        <v>100146.41006675</v>
      </c>
      <c r="AT241" s="1">
        <f t="shared" si="289"/>
        <v>37320.286285532638</v>
      </c>
      <c r="AU241" s="1">
        <f t="shared" si="248"/>
        <v>36309.3417489766</v>
      </c>
      <c r="AV241" s="1">
        <f t="shared" si="249"/>
        <v>20029.282013350003</v>
      </c>
      <c r="AW241" s="1">
        <f t="shared" si="250"/>
        <v>7464.0572571065277</v>
      </c>
      <c r="AX241" s="1">
        <f t="shared" si="310"/>
        <v>124624.59398836864</v>
      </c>
      <c r="AY241" s="1">
        <f t="shared" si="296"/>
        <v>27028.829544428252</v>
      </c>
      <c r="AZ241" s="1">
        <f t="shared" si="297"/>
        <v>6832.3165908506171</v>
      </c>
      <c r="BA241" s="1">
        <f t="shared" si="311"/>
        <v>13673.696885403408</v>
      </c>
      <c r="BB241" s="1">
        <f t="shared" si="312"/>
        <v>30247.998620842929</v>
      </c>
      <c r="BC241" s="1">
        <f t="shared" si="313"/>
        <v>38583.27619192718</v>
      </c>
      <c r="BD241" s="1">
        <f t="shared" si="314"/>
        <v>12.659200752605658</v>
      </c>
      <c r="BE241" s="2">
        <f t="shared" si="320"/>
        <v>0.16431838121402917</v>
      </c>
      <c r="BF241" s="2">
        <f t="shared" si="321"/>
        <v>0.11054004131171606</v>
      </c>
      <c r="BG241" s="2">
        <f t="shared" si="322"/>
        <v>4.6334817249198731E-2</v>
      </c>
      <c r="BH241" s="2">
        <f t="shared" si="298"/>
        <v>6.5906848893561909E-2</v>
      </c>
      <c r="BI241" s="2">
        <f t="shared" si="315"/>
        <v>2.7000530404799016E-3</v>
      </c>
      <c r="BJ241" s="2">
        <f t="shared" si="299"/>
        <v>1.2219100733195894E-3</v>
      </c>
      <c r="BK241" s="2">
        <f t="shared" si="300"/>
        <v>2.1469152895166443E-4</v>
      </c>
      <c r="BL241" s="2">
        <f t="shared" si="301"/>
        <v>490.18574293574045</v>
      </c>
      <c r="BM241" s="2">
        <f t="shared" si="302"/>
        <v>122.36990726735617</v>
      </c>
      <c r="BN241" s="2">
        <f t="shared" si="303"/>
        <v>8.0123493235548349</v>
      </c>
      <c r="BO241" s="2">
        <f t="shared" si="316"/>
        <v>1856.1970658257342</v>
      </c>
      <c r="BP241" s="2">
        <f t="shared" si="317"/>
        <v>130.36176888209238</v>
      </c>
      <c r="BQ241" s="2">
        <f t="shared" si="318"/>
        <v>6.3004003156074448</v>
      </c>
      <c r="BR241" s="11">
        <f t="shared" si="319"/>
        <v>2.8250020702605821E-2</v>
      </c>
      <c r="BS241" s="17">
        <f t="shared" si="294"/>
        <v>1.0287304001014986E-3</v>
      </c>
      <c r="BT241" s="17">
        <f t="shared" si="295"/>
        <v>1.53435611115856E-4</v>
      </c>
      <c r="BU241" s="12">
        <f>(BU$3*temperature!$I351+BU$4*temperature!$I351^2+BU$5*temperature!I351^6)*(K241/K$56)^$BW$1</f>
        <v>-42.144480786377244</v>
      </c>
      <c r="BV241" s="12">
        <f>(BV$3*temperature!$I351+BV$4*temperature!$I351^2+BV$5*temperature!J351^6)*(L241/L$56)^$BW$1</f>
        <v>-28.110844064158936</v>
      </c>
      <c r="BW241" s="12">
        <f>(BW$3*temperature!$I351+BW$4*temperature!$I351^2+BW$5*temperature!K351^6)*(M241/M$56)^$BW$1</f>
        <v>-24.335131783688475</v>
      </c>
      <c r="BX241" s="12">
        <f>(BX$3*temperature!$M351+BX$4*temperature!$M351^2+BX$5*temperature!$M351^6)*(K241/K$56)^$BW$1</f>
        <v>-42.144496305097874</v>
      </c>
      <c r="BY241" s="12">
        <f>(BY$3*temperature!$M351+BY$4*temperature!$M351^2+BY$5*temperature!$M351^6)*(L241/L$56)^$BW$1</f>
        <v>-28.110853775089325</v>
      </c>
      <c r="BZ241" s="12">
        <f>(BZ$3*temperature!$M351+BZ$4*temperature!$M351^2+BZ$5*temperature!$M351^6)*(M241/M$56)^$BW$1</f>
        <v>-24.335139654654341</v>
      </c>
      <c r="CA241" s="18">
        <f t="shared" si="304"/>
        <v>-1.5518720630325333E-5</v>
      </c>
      <c r="CB241" s="18">
        <f t="shared" si="305"/>
        <v>-9.7109303887066289E-6</v>
      </c>
      <c r="CC241" s="18">
        <f t="shared" si="306"/>
        <v>-7.870965866629831E-6</v>
      </c>
      <c r="CD241" s="18">
        <f t="shared" si="307"/>
        <v>-4.0836341706902389E-2</v>
      </c>
      <c r="CE241" s="18">
        <f t="shared" si="308"/>
        <v>-4.2009586142823213E-5</v>
      </c>
      <c r="CF241" s="18">
        <f t="shared" si="309"/>
        <v>-6.2657490455344862E-6</v>
      </c>
    </row>
    <row r="242" spans="1:84" x14ac:dyDescent="0.3">
      <c r="A242" s="2">
        <f t="shared" si="251"/>
        <v>2196</v>
      </c>
      <c r="B242" s="5">
        <f t="shared" si="252"/>
        <v>1165.399262152245</v>
      </c>
      <c r="C242" s="5">
        <f t="shared" si="253"/>
        <v>2964.1377746637399</v>
      </c>
      <c r="D242" s="5">
        <f t="shared" si="254"/>
        <v>4369.8596349169975</v>
      </c>
      <c r="E242" s="15">
        <f t="shared" si="255"/>
        <v>2.9526947767936471E-7</v>
      </c>
      <c r="F242" s="15">
        <f t="shared" si="256"/>
        <v>5.8170067046509729E-7</v>
      </c>
      <c r="G242" s="15">
        <f t="shared" si="257"/>
        <v>1.1875212264177856E-6</v>
      </c>
      <c r="H242" s="5">
        <f t="shared" si="258"/>
        <v>180747.07304028902</v>
      </c>
      <c r="I242" s="5">
        <f t="shared" si="259"/>
        <v>100292.37093649599</v>
      </c>
      <c r="J242" s="5">
        <f t="shared" si="260"/>
        <v>37390.186606980991</v>
      </c>
      <c r="K242" s="5">
        <f t="shared" si="261"/>
        <v>155094.54906165594</v>
      </c>
      <c r="L242" s="5">
        <f t="shared" si="262"/>
        <v>33835.259546217763</v>
      </c>
      <c r="M242" s="5">
        <f t="shared" si="263"/>
        <v>8556.3816073673934</v>
      </c>
      <c r="N242" s="15">
        <f t="shared" si="264"/>
        <v>-4.4048668202288921E-3</v>
      </c>
      <c r="O242" s="15">
        <f t="shared" si="265"/>
        <v>1.4568922594753175E-3</v>
      </c>
      <c r="P242" s="15">
        <f t="shared" si="266"/>
        <v>1.8717948551190133E-3</v>
      </c>
      <c r="Q242" s="5">
        <f t="shared" si="267"/>
        <v>3415.446964800667</v>
      </c>
      <c r="R242" s="5">
        <f t="shared" si="268"/>
        <v>6151.9161438962929</v>
      </c>
      <c r="S242" s="5">
        <f t="shared" si="269"/>
        <v>3977.3375487936764</v>
      </c>
      <c r="T242" s="5">
        <f t="shared" si="270"/>
        <v>18.896278138010867</v>
      </c>
      <c r="U242" s="5">
        <f t="shared" si="271"/>
        <v>61.339821628024104</v>
      </c>
      <c r="V242" s="5">
        <f t="shared" si="272"/>
        <v>106.3738352151225</v>
      </c>
      <c r="W242" s="15">
        <f t="shared" si="273"/>
        <v>-1.0734613539272964E-2</v>
      </c>
      <c r="X242" s="15">
        <f t="shared" si="274"/>
        <v>-1.217998157191269E-2</v>
      </c>
      <c r="Y242" s="15">
        <f t="shared" si="275"/>
        <v>-9.7425357312937999E-3</v>
      </c>
      <c r="Z242" s="5">
        <f t="shared" si="290"/>
        <v>3153.2967719909961</v>
      </c>
      <c r="AA242" s="5">
        <f t="shared" si="291"/>
        <v>16807.28731396333</v>
      </c>
      <c r="AB242" s="5">
        <f t="shared" si="292"/>
        <v>54995.536345154935</v>
      </c>
      <c r="AC242" s="16">
        <f t="shared" si="276"/>
        <v>1.0881083860740592</v>
      </c>
      <c r="AD242" s="16">
        <f t="shared" si="277"/>
        <v>3.0385833282883317</v>
      </c>
      <c r="AE242" s="16">
        <f t="shared" si="278"/>
        <v>14.384668405638294</v>
      </c>
      <c r="AF242" s="15">
        <f t="shared" si="279"/>
        <v>-4.0504037456468023E-3</v>
      </c>
      <c r="AG242" s="15">
        <f t="shared" si="280"/>
        <v>2.9673830763510267E-4</v>
      </c>
      <c r="AH242" s="15">
        <f t="shared" si="281"/>
        <v>9.7937136394747881E-3</v>
      </c>
      <c r="AI242" s="1">
        <f t="shared" si="245"/>
        <v>374170.66148353578</v>
      </c>
      <c r="AJ242" s="1">
        <f t="shared" si="246"/>
        <v>196678.21937683551</v>
      </c>
      <c r="AK242" s="1">
        <f t="shared" si="247"/>
        <v>73086.557305882947</v>
      </c>
      <c r="AL242" s="14">
        <f t="shared" si="282"/>
        <v>84.911065156140907</v>
      </c>
      <c r="AM242" s="14">
        <f t="shared" si="283"/>
        <v>20.373861797776556</v>
      </c>
      <c r="AN242" s="14">
        <f t="shared" si="284"/>
        <v>6.4393955938783289</v>
      </c>
      <c r="AO242" s="11">
        <f t="shared" si="285"/>
        <v>3.1802295217460302E-3</v>
      </c>
      <c r="AP242" s="11">
        <f t="shared" si="286"/>
        <v>4.006250422888929E-3</v>
      </c>
      <c r="AQ242" s="11">
        <f t="shared" si="287"/>
        <v>3.6341746193467553E-3</v>
      </c>
      <c r="AR242" s="1">
        <f t="shared" si="293"/>
        <v>180747.07304028902</v>
      </c>
      <c r="AS242" s="1">
        <f t="shared" si="288"/>
        <v>100292.37093649599</v>
      </c>
      <c r="AT242" s="1">
        <f t="shared" si="289"/>
        <v>37390.186606980991</v>
      </c>
      <c r="AU242" s="1">
        <f t="shared" si="248"/>
        <v>36149.414608057807</v>
      </c>
      <c r="AV242" s="1">
        <f t="shared" si="249"/>
        <v>20058.474187299202</v>
      </c>
      <c r="AW242" s="1">
        <f t="shared" si="250"/>
        <v>7478.0373213961984</v>
      </c>
      <c r="AX242" s="1">
        <f t="shared" si="310"/>
        <v>124075.63924932478</v>
      </c>
      <c r="AY242" s="1">
        <f t="shared" si="296"/>
        <v>27068.20763697421</v>
      </c>
      <c r="AZ242" s="1">
        <f t="shared" si="297"/>
        <v>6845.1052858939147</v>
      </c>
      <c r="BA242" s="1">
        <f t="shared" si="311"/>
        <v>13668.556154940919</v>
      </c>
      <c r="BB242" s="1">
        <f t="shared" si="312"/>
        <v>30252.331502812773</v>
      </c>
      <c r="BC242" s="1">
        <f t="shared" si="313"/>
        <v>38591.493845553043</v>
      </c>
      <c r="BD242" s="1">
        <f t="shared" si="314"/>
        <v>12.057464457699544</v>
      </c>
      <c r="BE242" s="2">
        <f t="shared" si="320"/>
        <v>0.16431838121402917</v>
      </c>
      <c r="BF242" s="2">
        <f t="shared" si="321"/>
        <v>0.11054004131171606</v>
      </c>
      <c r="BG242" s="2">
        <f t="shared" si="322"/>
        <v>4.6334817249198731E-2</v>
      </c>
      <c r="BH242" s="2">
        <f t="shared" si="298"/>
        <v>6.5694848570565498E-2</v>
      </c>
      <c r="BI242" s="2">
        <f t="shared" si="315"/>
        <v>2.7000530404799016E-3</v>
      </c>
      <c r="BJ242" s="2">
        <f t="shared" si="299"/>
        <v>1.2219100733195894E-3</v>
      </c>
      <c r="BK242" s="2">
        <f t="shared" si="300"/>
        <v>2.1469152895166443E-4</v>
      </c>
      <c r="BL242" s="2">
        <f t="shared" si="301"/>
        <v>488.02668412027521</v>
      </c>
      <c r="BM242" s="2">
        <f t="shared" si="302"/>
        <v>122.54825832440928</v>
      </c>
      <c r="BN242" s="2">
        <f t="shared" si="303"/>
        <v>8.0273563304407958</v>
      </c>
      <c r="BO242" s="2">
        <f t="shared" si="316"/>
        <v>1883.746986009282</v>
      </c>
      <c r="BP242" s="2">
        <f t="shared" si="317"/>
        <v>131.92280966554088</v>
      </c>
      <c r="BQ242" s="2">
        <f t="shared" si="318"/>
        <v>6.3003930081701309</v>
      </c>
      <c r="BR242" s="11">
        <f t="shared" si="319"/>
        <v>2.8169210411279594E-2</v>
      </c>
      <c r="BS242" s="17">
        <f t="shared" si="294"/>
        <v>1.0004671815115206E-3</v>
      </c>
      <c r="BT242" s="17">
        <f t="shared" si="295"/>
        <v>1.4612915344367237E-4</v>
      </c>
      <c r="BU242" s="12">
        <f>(BU$3*temperature!$I352+BU$4*temperature!$I352^2+BU$5*temperature!I352^6)*(K242/K$56)^$BW$1</f>
        <v>-42.546112710690295</v>
      </c>
      <c r="BV242" s="12">
        <f>(BV$3*temperature!$I352+BV$4*temperature!$I352^2+BV$5*temperature!J352^6)*(L242/L$56)^$BW$1</f>
        <v>-28.322472986236946</v>
      </c>
      <c r="BW242" s="12">
        <f>(BW$3*temperature!$I352+BW$4*temperature!$I352^2+BW$5*temperature!K352^6)*(M242/M$56)^$BW$1</f>
        <v>-24.503544994916687</v>
      </c>
      <c r="BX242" s="12">
        <f>(BX$3*temperature!$M352+BX$4*temperature!$M352^2+BX$5*temperature!$M352^6)*(K242/K$56)^$BW$1</f>
        <v>-42.546128229421114</v>
      </c>
      <c r="BY242" s="12">
        <f>(BY$3*temperature!$M352+BY$4*temperature!$M352^2+BY$5*temperature!$M352^6)*(L242/L$56)^$BW$1</f>
        <v>-28.322482681382844</v>
      </c>
      <c r="BZ242" s="12">
        <f>(BZ$3*temperature!$M352+BZ$4*temperature!$M352^2+BZ$5*temperature!$M352^6)*(M242/M$56)^$BW$1</f>
        <v>-24.503552850893431</v>
      </c>
      <c r="CA242" s="18">
        <f t="shared" si="304"/>
        <v>-1.5518730819508164E-5</v>
      </c>
      <c r="CB242" s="18">
        <f t="shared" si="305"/>
        <v>-9.6951458985472527E-6</v>
      </c>
      <c r="CC242" s="18">
        <f t="shared" si="306"/>
        <v>-7.8559767437980099E-6</v>
      </c>
      <c r="CD242" s="18">
        <f t="shared" si="307"/>
        <v>-4.0710507780974854E-2</v>
      </c>
      <c r="CE242" s="18">
        <f t="shared" si="308"/>
        <v>-4.0729526977534739E-5</v>
      </c>
      <c r="CF242" s="18">
        <f t="shared" si="309"/>
        <v>-5.9489920382958926E-6</v>
      </c>
    </row>
    <row r="243" spans="1:84" x14ac:dyDescent="0.3">
      <c r="A243" s="2">
        <f t="shared" si="251"/>
        <v>2197</v>
      </c>
      <c r="B243" s="5">
        <f t="shared" si="252"/>
        <v>1165.3995890537349</v>
      </c>
      <c r="C243" s="5">
        <f t="shared" si="253"/>
        <v>2964.1394126926243</v>
      </c>
      <c r="D243" s="5">
        <f t="shared" si="254"/>
        <v>4369.8645647530166</v>
      </c>
      <c r="E243" s="15">
        <f t="shared" si="255"/>
        <v>2.8050600379539646E-7</v>
      </c>
      <c r="F243" s="15">
        <f t="shared" si="256"/>
        <v>5.5261563694184238E-7</v>
      </c>
      <c r="G243" s="15">
        <f t="shared" si="257"/>
        <v>1.1281451650968962E-6</v>
      </c>
      <c r="H243" s="5">
        <f t="shared" si="258"/>
        <v>179929.42258385892</v>
      </c>
      <c r="I243" s="5">
        <f t="shared" si="259"/>
        <v>100433.12468992098</v>
      </c>
      <c r="J243" s="5">
        <f t="shared" si="260"/>
        <v>37458.536943103572</v>
      </c>
      <c r="K243" s="5">
        <f t="shared" si="261"/>
        <v>154392.90031838397</v>
      </c>
      <c r="L243" s="5">
        <f t="shared" si="262"/>
        <v>33882.726385898131</v>
      </c>
      <c r="M243" s="5">
        <f t="shared" si="263"/>
        <v>8572.0132484748337</v>
      </c>
      <c r="N243" s="15">
        <f t="shared" si="264"/>
        <v>-4.5240064690670323E-3</v>
      </c>
      <c r="O243" s="15">
        <f t="shared" si="265"/>
        <v>1.4028809093522554E-3</v>
      </c>
      <c r="P243" s="15">
        <f t="shared" si="266"/>
        <v>1.8268985448219865E-3</v>
      </c>
      <c r="Q243" s="5">
        <f t="shared" si="267"/>
        <v>3363.4987668132635</v>
      </c>
      <c r="R243" s="5">
        <f t="shared" si="268"/>
        <v>6085.514569111986</v>
      </c>
      <c r="S243" s="5">
        <f t="shared" si="269"/>
        <v>3945.7880480690351</v>
      </c>
      <c r="T243" s="5">
        <f t="shared" si="270"/>
        <v>18.693433894868708</v>
      </c>
      <c r="U243" s="5">
        <f t="shared" si="271"/>
        <v>60.592703730970356</v>
      </c>
      <c r="V243" s="5">
        <f t="shared" si="272"/>
        <v>105.3374843246644</v>
      </c>
      <c r="W243" s="15">
        <f t="shared" si="273"/>
        <v>-1.0734613539272964E-2</v>
      </c>
      <c r="X243" s="15">
        <f t="shared" si="274"/>
        <v>-1.217998157191269E-2</v>
      </c>
      <c r="Y243" s="15">
        <f t="shared" si="275"/>
        <v>-9.7425357312937999E-3</v>
      </c>
      <c r="Z243" s="5">
        <f t="shared" si="290"/>
        <v>3093.1281473025865</v>
      </c>
      <c r="AA243" s="5">
        <f t="shared" si="291"/>
        <v>16631.706499203719</v>
      </c>
      <c r="AB243" s="5">
        <f t="shared" si="292"/>
        <v>55096.104705144564</v>
      </c>
      <c r="AC243" s="16">
        <f t="shared" si="276"/>
        <v>1.0837011077914351</v>
      </c>
      <c r="AD243" s="16">
        <f t="shared" si="277"/>
        <v>3.0394849923627763</v>
      </c>
      <c r="AE243" s="16">
        <f t="shared" si="278"/>
        <v>14.525547728801916</v>
      </c>
      <c r="AF243" s="15">
        <f t="shared" si="279"/>
        <v>-4.0504037456468023E-3</v>
      </c>
      <c r="AG243" s="15">
        <f t="shared" si="280"/>
        <v>2.9673830763510267E-4</v>
      </c>
      <c r="AH243" s="15">
        <f t="shared" si="281"/>
        <v>9.7937136394747881E-3</v>
      </c>
      <c r="AI243" s="1">
        <f t="shared" si="245"/>
        <v>372903.00994324003</v>
      </c>
      <c r="AJ243" s="1">
        <f t="shared" si="246"/>
        <v>197068.87162645117</v>
      </c>
      <c r="AK243" s="1">
        <f t="shared" si="247"/>
        <v>73255.938896690859</v>
      </c>
      <c r="AL243" s="14">
        <f t="shared" si="282"/>
        <v>85.178401465512039</v>
      </c>
      <c r="AM243" s="14">
        <f t="shared" si="283"/>
        <v>20.454668362295347</v>
      </c>
      <c r="AN243" s="14">
        <f t="shared" si="284"/>
        <v>6.4625634630292224</v>
      </c>
      <c r="AO243" s="11">
        <f t="shared" si="285"/>
        <v>3.1484272265285699E-3</v>
      </c>
      <c r="AP243" s="11">
        <f t="shared" si="286"/>
        <v>3.9661879186600399E-3</v>
      </c>
      <c r="AQ243" s="11">
        <f t="shared" si="287"/>
        <v>3.5978328731532875E-3</v>
      </c>
      <c r="AR243" s="1">
        <f t="shared" si="293"/>
        <v>179929.42258385892</v>
      </c>
      <c r="AS243" s="1">
        <f t="shared" si="288"/>
        <v>100433.12468992098</v>
      </c>
      <c r="AT243" s="1">
        <f t="shared" si="289"/>
        <v>37458.536943103572</v>
      </c>
      <c r="AU243" s="1">
        <f t="shared" si="248"/>
        <v>35985.884516771788</v>
      </c>
      <c r="AV243" s="1">
        <f t="shared" si="249"/>
        <v>20086.624937984197</v>
      </c>
      <c r="AW243" s="1">
        <f t="shared" si="250"/>
        <v>7491.7073886207145</v>
      </c>
      <c r="AX243" s="1">
        <f t="shared" si="310"/>
        <v>123514.32025470716</v>
      </c>
      <c r="AY243" s="1">
        <f t="shared" si="296"/>
        <v>27106.181108718509</v>
      </c>
      <c r="AZ243" s="1">
        <f t="shared" si="297"/>
        <v>6857.6105987798674</v>
      </c>
      <c r="BA243" s="1">
        <f t="shared" si="311"/>
        <v>13663.275751778257</v>
      </c>
      <c r="BB243" s="1">
        <f t="shared" si="312"/>
        <v>30256.503641219933</v>
      </c>
      <c r="BC243" s="1">
        <f t="shared" si="313"/>
        <v>38599.51339810522</v>
      </c>
      <c r="BD243" s="1">
        <f t="shared" si="314"/>
        <v>11.484261331747122</v>
      </c>
      <c r="BE243" s="2">
        <f t="shared" si="320"/>
        <v>0.16431838121402917</v>
      </c>
      <c r="BF243" s="2">
        <f t="shared" si="321"/>
        <v>0.11054004131171606</v>
      </c>
      <c r="BG243" s="2">
        <f t="shared" si="322"/>
        <v>4.6334817249198731E-2</v>
      </c>
      <c r="BH243" s="2">
        <f t="shared" si="298"/>
        <v>6.5484279115858385E-2</v>
      </c>
      <c r="BI243" s="2">
        <f t="shared" si="315"/>
        <v>2.7000530404799016E-3</v>
      </c>
      <c r="BJ243" s="2">
        <f t="shared" si="299"/>
        <v>1.2219100733195894E-3</v>
      </c>
      <c r="BK243" s="2">
        <f t="shared" si="300"/>
        <v>2.1469152895166443E-4</v>
      </c>
      <c r="BL243" s="2">
        <f t="shared" si="301"/>
        <v>485.81898451934131</v>
      </c>
      <c r="BM243" s="2">
        <f t="shared" si="302"/>
        <v>122.72024675357682</v>
      </c>
      <c r="BN243" s="2">
        <f t="shared" si="303"/>
        <v>8.0420305686073128</v>
      </c>
      <c r="BO243" s="2">
        <f t="shared" si="316"/>
        <v>1911.7029779408231</v>
      </c>
      <c r="BP243" s="2">
        <f t="shared" si="317"/>
        <v>133.50261745925022</v>
      </c>
      <c r="BQ243" s="2">
        <f t="shared" si="318"/>
        <v>6.3003890128697222</v>
      </c>
      <c r="BR243" s="11">
        <f t="shared" si="319"/>
        <v>2.8088104476622328E-2</v>
      </c>
      <c r="BS243" s="17">
        <f t="shared" si="294"/>
        <v>9.7305693594084775E-4</v>
      </c>
      <c r="BT243" s="17">
        <f t="shared" si="295"/>
        <v>1.3917062232730702E-4</v>
      </c>
      <c r="BU243" s="12">
        <f>(BU$3*temperature!$I353+BU$4*temperature!$I353^2+BU$5*temperature!I353^6)*(K243/K$56)^$BW$1</f>
        <v>-42.948791509378303</v>
      </c>
      <c r="BV243" s="12">
        <f>(BV$3*temperature!$I353+BV$4*temperature!$I353^2+BV$5*temperature!J353^6)*(L243/L$56)^$BW$1</f>
        <v>-28.533623979449391</v>
      </c>
      <c r="BW243" s="12">
        <f>(BW$3*temperature!$I353+BW$4*temperature!$I353^2+BW$5*temperature!K353^6)*(M243/M$56)^$BW$1</f>
        <v>-24.6714693969409</v>
      </c>
      <c r="BX243" s="12">
        <f>(BX$3*temperature!$M353+BX$4*temperature!$M353^2+BX$5*temperature!$M353^6)*(K243/K$56)^$BW$1</f>
        <v>-42.948807028500838</v>
      </c>
      <c r="BY243" s="12">
        <f>(BY$3*temperature!$M353+BY$4*temperature!$M353^2+BY$5*temperature!$M353^6)*(L243/L$56)^$BW$1</f>
        <v>-28.533633658937845</v>
      </c>
      <c r="BZ243" s="12">
        <f>(BZ$3*temperature!$M353+BZ$4*temperature!$M353^2+BZ$5*temperature!$M353^6)*(M243/M$56)^$BW$1</f>
        <v>-24.671477238040943</v>
      </c>
      <c r="CA243" s="18">
        <f t="shared" si="304"/>
        <v>-1.5519122534612961E-5</v>
      </c>
      <c r="CB243" s="18">
        <f t="shared" si="305"/>
        <v>-9.6794884534290304E-6</v>
      </c>
      <c r="CC243" s="18">
        <f t="shared" si="306"/>
        <v>-7.8411000430378408E-6</v>
      </c>
      <c r="CD243" s="18">
        <f t="shared" si="307"/>
        <v>-4.0582041630756557E-2</v>
      </c>
      <c r="CE243" s="18">
        <f t="shared" si="308"/>
        <v>-3.9488637083447898E-5</v>
      </c>
      <c r="CF243" s="18">
        <f t="shared" si="309"/>
        <v>-5.6478279890650718E-6</v>
      </c>
    </row>
    <row r="244" spans="1:84" x14ac:dyDescent="0.3">
      <c r="A244" s="2">
        <f t="shared" si="251"/>
        <v>2198</v>
      </c>
      <c r="B244" s="5">
        <f t="shared" si="252"/>
        <v>1165.3998996102373</v>
      </c>
      <c r="C244" s="5">
        <f t="shared" si="253"/>
        <v>2964.1409688209246</v>
      </c>
      <c r="D244" s="5">
        <f t="shared" si="254"/>
        <v>4369.8692481025182</v>
      </c>
      <c r="E244" s="15">
        <f t="shared" si="255"/>
        <v>2.6648070360562665E-7</v>
      </c>
      <c r="F244" s="15">
        <f t="shared" si="256"/>
        <v>5.2498485509475023E-7</v>
      </c>
      <c r="G244" s="15">
        <f t="shared" si="257"/>
        <v>1.0717379068420515E-6</v>
      </c>
      <c r="H244" s="5">
        <f t="shared" si="258"/>
        <v>179093.75225172937</v>
      </c>
      <c r="I244" s="5">
        <f t="shared" si="259"/>
        <v>100568.70371651607</v>
      </c>
      <c r="J244" s="5">
        <f t="shared" si="260"/>
        <v>37525.34776951003</v>
      </c>
      <c r="K244" s="5">
        <f t="shared" si="261"/>
        <v>153675.79172748036</v>
      </c>
      <c r="L244" s="5">
        <f t="shared" si="262"/>
        <v>33928.448334398978</v>
      </c>
      <c r="M244" s="5">
        <f t="shared" si="263"/>
        <v>8587.293037613028</v>
      </c>
      <c r="N244" s="15">
        <f t="shared" si="264"/>
        <v>-4.6446992667720233E-3</v>
      </c>
      <c r="O244" s="15">
        <f t="shared" si="265"/>
        <v>1.3494176348181064E-3</v>
      </c>
      <c r="P244" s="15">
        <f t="shared" si="266"/>
        <v>1.7825204762618174E-3</v>
      </c>
      <c r="Q244" s="5">
        <f t="shared" si="267"/>
        <v>3311.9390505819979</v>
      </c>
      <c r="R244" s="5">
        <f t="shared" si="268"/>
        <v>6019.5081538311451</v>
      </c>
      <c r="S244" s="5">
        <f t="shared" si="269"/>
        <v>3914.3151865103873</v>
      </c>
      <c r="T244" s="5">
        <f t="shared" si="270"/>
        <v>18.492767106285346</v>
      </c>
      <c r="U244" s="5">
        <f t="shared" si="271"/>
        <v>59.854685716134775</v>
      </c>
      <c r="V244" s="5">
        <f t="shared" si="272"/>
        <v>104.31123011978676</v>
      </c>
      <c r="W244" s="15">
        <f t="shared" si="273"/>
        <v>-1.0734613539272964E-2</v>
      </c>
      <c r="X244" s="15">
        <f t="shared" si="274"/>
        <v>-1.217998157191269E-2</v>
      </c>
      <c r="Y244" s="15">
        <f t="shared" si="275"/>
        <v>-9.7425357312937999E-3</v>
      </c>
      <c r="Z244" s="5">
        <f t="shared" si="290"/>
        <v>3033.7444843676367</v>
      </c>
      <c r="AA244" s="5">
        <f t="shared" si="291"/>
        <v>16457.071823743543</v>
      </c>
      <c r="AB244" s="5">
        <f t="shared" si="292"/>
        <v>55194.380188333584</v>
      </c>
      <c r="AC244" s="16">
        <f t="shared" si="276"/>
        <v>1.0793116807652752</v>
      </c>
      <c r="AD244" s="16">
        <f t="shared" si="277"/>
        <v>3.0403869239954924</v>
      </c>
      <c r="AE244" s="16">
        <f t="shared" si="278"/>
        <v>14.667806783714326</v>
      </c>
      <c r="AF244" s="15">
        <f t="shared" si="279"/>
        <v>-4.0504037456468023E-3</v>
      </c>
      <c r="AG244" s="15">
        <f t="shared" si="280"/>
        <v>2.9673830763510267E-4</v>
      </c>
      <c r="AH244" s="15">
        <f t="shared" si="281"/>
        <v>9.7937136394747881E-3</v>
      </c>
      <c r="AI244" s="1">
        <f t="shared" si="245"/>
        <v>371598.59346568782</v>
      </c>
      <c r="AJ244" s="1">
        <f t="shared" si="246"/>
        <v>197448.60940179025</v>
      </c>
      <c r="AK244" s="1">
        <f t="shared" si="247"/>
        <v>73422.052395642502</v>
      </c>
      <c r="AL244" s="14">
        <f t="shared" si="282"/>
        <v>85.443897683815365</v>
      </c>
      <c r="AM244" s="14">
        <f t="shared" si="283"/>
        <v>20.534984150248693</v>
      </c>
      <c r="AN244" s="14">
        <f t="shared" si="284"/>
        <v>6.485582174068627</v>
      </c>
      <c r="AO244" s="11">
        <f t="shared" si="285"/>
        <v>3.116942954263284E-3</v>
      </c>
      <c r="AP244" s="11">
        <f t="shared" si="286"/>
        <v>3.9265260394734398E-3</v>
      </c>
      <c r="AQ244" s="11">
        <f t="shared" si="287"/>
        <v>3.5618545444217548E-3</v>
      </c>
      <c r="AR244" s="1">
        <f t="shared" si="293"/>
        <v>179093.75225172937</v>
      </c>
      <c r="AS244" s="1">
        <f t="shared" si="288"/>
        <v>100568.70371651607</v>
      </c>
      <c r="AT244" s="1">
        <f t="shared" si="289"/>
        <v>37525.34776951003</v>
      </c>
      <c r="AU244" s="1">
        <f t="shared" si="248"/>
        <v>35818.750450345877</v>
      </c>
      <c r="AV244" s="1">
        <f t="shared" si="249"/>
        <v>20113.740743303217</v>
      </c>
      <c r="AW244" s="1">
        <f t="shared" si="250"/>
        <v>7505.0695539020062</v>
      </c>
      <c r="AX244" s="1">
        <f t="shared" si="310"/>
        <v>122940.63338198431</v>
      </c>
      <c r="AY244" s="1">
        <f t="shared" si="296"/>
        <v>27142.758667519181</v>
      </c>
      <c r="AZ244" s="1">
        <f t="shared" si="297"/>
        <v>6869.8344300904218</v>
      </c>
      <c r="BA244" s="1">
        <f t="shared" si="311"/>
        <v>13657.853850936683</v>
      </c>
      <c r="BB244" s="1">
        <f t="shared" si="312"/>
        <v>30260.516693203324</v>
      </c>
      <c r="BC244" s="1">
        <f t="shared" si="313"/>
        <v>38607.337213953237</v>
      </c>
      <c r="BD244" s="1">
        <f t="shared" si="314"/>
        <v>10.938242006376484</v>
      </c>
      <c r="BE244" s="2">
        <f t="shared" si="320"/>
        <v>0.16431838121402917</v>
      </c>
      <c r="BF244" s="2">
        <f t="shared" si="321"/>
        <v>0.11054004131171606</v>
      </c>
      <c r="BG244" s="2">
        <f t="shared" si="322"/>
        <v>4.6334817249198731E-2</v>
      </c>
      <c r="BH244" s="2">
        <f t="shared" si="298"/>
        <v>6.5275143266123298E-2</v>
      </c>
      <c r="BI244" s="2">
        <f t="shared" si="315"/>
        <v>2.7000530404799016E-3</v>
      </c>
      <c r="BJ244" s="2">
        <f t="shared" si="299"/>
        <v>1.2219100733195894E-3</v>
      </c>
      <c r="BK244" s="2">
        <f t="shared" si="300"/>
        <v>2.1469152895166443E-4</v>
      </c>
      <c r="BL244" s="2">
        <f t="shared" si="301"/>
        <v>483.56263029823612</v>
      </c>
      <c r="BM244" s="2">
        <f t="shared" si="302"/>
        <v>122.88591213190422</v>
      </c>
      <c r="BN244" s="2">
        <f t="shared" si="303"/>
        <v>8.0563742870790396</v>
      </c>
      <c r="BO244" s="2">
        <f t="shared" si="316"/>
        <v>1940.0708007671719</v>
      </c>
      <c r="BP244" s="2">
        <f t="shared" si="317"/>
        <v>135.10141758572735</v>
      </c>
      <c r="BQ244" s="2">
        <f t="shared" si="318"/>
        <v>6.3003882829375062</v>
      </c>
      <c r="BR244" s="11">
        <f t="shared" si="319"/>
        <v>2.800666176656405E-2</v>
      </c>
      <c r="BS244" s="17">
        <f t="shared" si="294"/>
        <v>9.4647232246326807E-4</v>
      </c>
      <c r="BT244" s="17">
        <f t="shared" si="295"/>
        <v>1.325434498355305E-4</v>
      </c>
      <c r="BU244" s="12">
        <f>(BU$3*temperature!$I354+BU$4*temperature!$I354^2+BU$5*temperature!I354^6)*(K244/K$56)^$BW$1</f>
        <v>-43.352556991423079</v>
      </c>
      <c r="BV244" s="12">
        <f>(BV$3*temperature!$I354+BV$4*temperature!$I354^2+BV$5*temperature!J354^6)*(L244/L$56)^$BW$1</f>
        <v>-28.744296257603906</v>
      </c>
      <c r="BW244" s="12">
        <f>(BW$3*temperature!$I354+BW$4*temperature!$I354^2+BW$5*temperature!K354^6)*(M244/M$56)^$BW$1</f>
        <v>-24.838903963776229</v>
      </c>
      <c r="BX244" s="12">
        <f>(BX$3*temperature!$M354+BX$4*temperature!$M354^2+BX$5*temperature!$M354^6)*(K244/K$56)^$BW$1</f>
        <v>-43.352572511330472</v>
      </c>
      <c r="BY244" s="12">
        <f>(BY$3*temperature!$M354+BY$4*temperature!$M354^2+BY$5*temperature!$M354^6)*(L244/L$56)^$BW$1</f>
        <v>-28.744305921563086</v>
      </c>
      <c r="BZ244" s="12">
        <f>(BZ$3*temperature!$M354+BZ$4*temperature!$M354^2+BZ$5*temperature!$M354^6)*(M244/M$56)^$BW$1</f>
        <v>-24.838911790112451</v>
      </c>
      <c r="CA244" s="18">
        <f t="shared" si="304"/>
        <v>-1.5519907393013455E-5</v>
      </c>
      <c r="CB244" s="18">
        <f t="shared" si="305"/>
        <v>-9.6639591795621982E-6</v>
      </c>
      <c r="CC244" s="18">
        <f t="shared" si="306"/>
        <v>-7.8263362226493882E-6</v>
      </c>
      <c r="CD244" s="18">
        <f t="shared" si="307"/>
        <v>-4.0450962855880637E-2</v>
      </c>
      <c r="CE244" s="18">
        <f t="shared" si="308"/>
        <v>-3.8285716760080735E-5</v>
      </c>
      <c r="CF244" s="18">
        <f t="shared" si="309"/>
        <v>-5.3615101660873232E-6</v>
      </c>
    </row>
    <row r="245" spans="1:84" x14ac:dyDescent="0.3">
      <c r="A245" s="2">
        <f t="shared" si="251"/>
        <v>2199</v>
      </c>
      <c r="B245" s="5">
        <f t="shared" si="252"/>
        <v>1165.4001946389933</v>
      </c>
      <c r="C245" s="5">
        <f t="shared" si="253"/>
        <v>2964.1424471435857</v>
      </c>
      <c r="D245" s="5">
        <f t="shared" si="254"/>
        <v>4369.873697289313</v>
      </c>
      <c r="E245" s="15">
        <f t="shared" si="255"/>
        <v>2.5315666842534528E-7</v>
      </c>
      <c r="F245" s="15">
        <f t="shared" si="256"/>
        <v>4.9873561234001268E-7</v>
      </c>
      <c r="G245" s="15">
        <f t="shared" si="257"/>
        <v>1.0181510114999488E-6</v>
      </c>
      <c r="H245" s="5">
        <f t="shared" si="258"/>
        <v>178240.04959174118</v>
      </c>
      <c r="I245" s="5">
        <f t="shared" si="259"/>
        <v>100699.14063802861</v>
      </c>
      <c r="J245" s="5">
        <f t="shared" si="260"/>
        <v>37590.62961605817</v>
      </c>
      <c r="K245" s="5">
        <f t="shared" si="261"/>
        <v>152943.21247900143</v>
      </c>
      <c r="L245" s="5">
        <f t="shared" si="262"/>
        <v>33972.43635678439</v>
      </c>
      <c r="M245" s="5">
        <f t="shared" si="263"/>
        <v>8602.2233638871767</v>
      </c>
      <c r="N245" s="15">
        <f t="shared" si="264"/>
        <v>-4.7670439191752623E-3</v>
      </c>
      <c r="O245" s="15">
        <f t="shared" si="265"/>
        <v>1.2964937845629798E-3</v>
      </c>
      <c r="P245" s="15">
        <f t="shared" si="266"/>
        <v>1.7386534043677404E-3</v>
      </c>
      <c r="Q245" s="5">
        <f t="shared" si="267"/>
        <v>3260.768811166191</v>
      </c>
      <c r="R245" s="5">
        <f t="shared" si="268"/>
        <v>5953.9028240940042</v>
      </c>
      <c r="S245" s="5">
        <f t="shared" si="269"/>
        <v>3882.9231175993482</v>
      </c>
      <c r="T245" s="5">
        <f t="shared" si="270"/>
        <v>18.294254398127592</v>
      </c>
      <c r="U245" s="5">
        <f t="shared" si="271"/>
        <v>59.125656747119628</v>
      </c>
      <c r="V245" s="5">
        <f t="shared" si="272"/>
        <v>103.29497423316953</v>
      </c>
      <c r="W245" s="15">
        <f t="shared" si="273"/>
        <v>-1.0734613539272964E-2</v>
      </c>
      <c r="X245" s="15">
        <f t="shared" si="274"/>
        <v>-1.217998157191269E-2</v>
      </c>
      <c r="Y245" s="15">
        <f t="shared" si="275"/>
        <v>-9.7425357312937999E-3</v>
      </c>
      <c r="Z245" s="5">
        <f t="shared" si="290"/>
        <v>2975.1401080280712</v>
      </c>
      <c r="AA245" s="5">
        <f t="shared" si="291"/>
        <v>16283.400990113536</v>
      </c>
      <c r="AB245" s="5">
        <f t="shared" si="292"/>
        <v>55290.378533333096</v>
      </c>
      <c r="AC245" s="16">
        <f t="shared" si="276"/>
        <v>1.0749400326907832</v>
      </c>
      <c r="AD245" s="16">
        <f t="shared" si="277"/>
        <v>3.0412891232658747</v>
      </c>
      <c r="AE245" s="16">
        <f t="shared" si="278"/>
        <v>14.811459083073169</v>
      </c>
      <c r="AF245" s="15">
        <f t="shared" si="279"/>
        <v>-4.0504037456468023E-3</v>
      </c>
      <c r="AG245" s="15">
        <f t="shared" si="280"/>
        <v>2.9673830763510267E-4</v>
      </c>
      <c r="AH245" s="15">
        <f t="shared" si="281"/>
        <v>9.7937136394747881E-3</v>
      </c>
      <c r="AI245" s="1">
        <f t="shared" si="245"/>
        <v>370257.48456946493</v>
      </c>
      <c r="AJ245" s="1">
        <f t="shared" si="246"/>
        <v>197817.48920491443</v>
      </c>
      <c r="AK245" s="1">
        <f t="shared" si="247"/>
        <v>73584.916709980258</v>
      </c>
      <c r="AL245" s="14">
        <f t="shared" si="282"/>
        <v>85.707558201137033</v>
      </c>
      <c r="AM245" s="14">
        <f t="shared" si="283"/>
        <v>20.614808988734957</v>
      </c>
      <c r="AN245" s="14">
        <f t="shared" si="284"/>
        <v>6.5084518674051557</v>
      </c>
      <c r="AO245" s="11">
        <f t="shared" si="285"/>
        <v>3.085773524720651E-3</v>
      </c>
      <c r="AP245" s="11">
        <f t="shared" si="286"/>
        <v>3.8872607790787052E-3</v>
      </c>
      <c r="AQ245" s="11">
        <f t="shared" si="287"/>
        <v>3.5262359989775374E-3</v>
      </c>
      <c r="AR245" s="1">
        <f t="shared" si="293"/>
        <v>178240.04959174118</v>
      </c>
      <c r="AS245" s="1">
        <f t="shared" si="288"/>
        <v>100699.14063802861</v>
      </c>
      <c r="AT245" s="1">
        <f t="shared" si="289"/>
        <v>37590.62961605817</v>
      </c>
      <c r="AU245" s="1">
        <f t="shared" si="248"/>
        <v>35648.009918348238</v>
      </c>
      <c r="AV245" s="1">
        <f t="shared" si="249"/>
        <v>20139.828127605724</v>
      </c>
      <c r="AW245" s="1">
        <f t="shared" si="250"/>
        <v>7518.1259232116345</v>
      </c>
      <c r="AX245" s="1">
        <f t="shared" si="310"/>
        <v>122354.56998320116</v>
      </c>
      <c r="AY245" s="1">
        <f t="shared" si="296"/>
        <v>27177.94908542751</v>
      </c>
      <c r="AZ245" s="1">
        <f t="shared" si="297"/>
        <v>6881.7786911097419</v>
      </c>
      <c r="BA245" s="1">
        <f t="shared" si="311"/>
        <v>13652.288510679287</v>
      </c>
      <c r="BB245" s="1">
        <f t="shared" si="312"/>
        <v>30264.372288403272</v>
      </c>
      <c r="BC245" s="1">
        <f t="shared" si="313"/>
        <v>38614.967620599054</v>
      </c>
      <c r="BD245" s="1">
        <f t="shared" si="314"/>
        <v>10.418120715513059</v>
      </c>
      <c r="BE245" s="2">
        <f t="shared" si="320"/>
        <v>0.16431838121402917</v>
      </c>
      <c r="BF245" s="2">
        <f t="shared" si="321"/>
        <v>0.11054004131171606</v>
      </c>
      <c r="BG245" s="2">
        <f t="shared" si="322"/>
        <v>4.6334817249198731E-2</v>
      </c>
      <c r="BH245" s="2">
        <f t="shared" si="298"/>
        <v>6.5067443412171508E-2</v>
      </c>
      <c r="BI245" s="2">
        <f t="shared" si="315"/>
        <v>2.7000530404799016E-3</v>
      </c>
      <c r="BJ245" s="2">
        <f t="shared" si="299"/>
        <v>1.2219100733195894E-3</v>
      </c>
      <c r="BK245" s="2">
        <f t="shared" si="300"/>
        <v>2.1469152895166443E-4</v>
      </c>
      <c r="BL245" s="2">
        <f t="shared" si="301"/>
        <v>481.25758783546922</v>
      </c>
      <c r="BM245" s="2">
        <f t="shared" si="302"/>
        <v>123.04529432023318</v>
      </c>
      <c r="BN245" s="2">
        <f t="shared" si="303"/>
        <v>8.0703897465272476</v>
      </c>
      <c r="BO245" s="2">
        <f t="shared" si="316"/>
        <v>1968.8562792315292</v>
      </c>
      <c r="BP245" s="2">
        <f t="shared" si="317"/>
        <v>136.71943806997504</v>
      </c>
      <c r="BQ245" s="2">
        <f t="shared" si="318"/>
        <v>6.300390772301605</v>
      </c>
      <c r="BR245" s="11">
        <f t="shared" si="319"/>
        <v>2.7924839417045794E-2</v>
      </c>
      <c r="BS245" s="17">
        <f t="shared" si="294"/>
        <v>9.2068695434017491E-4</v>
      </c>
      <c r="BT245" s="17">
        <f t="shared" si="295"/>
        <v>1.2623185698621952E-4</v>
      </c>
      <c r="BU245" s="12">
        <f>(BU$3*temperature!$I355+BU$4*temperature!$I355^2+BU$5*temperature!I355^6)*(K245/K$56)^$BW$1</f>
        <v>-43.757451226744003</v>
      </c>
      <c r="BV245" s="12">
        <f>(BV$3*temperature!$I355+BV$4*temperature!$I355^2+BV$5*temperature!J355^6)*(L245/L$56)^$BW$1</f>
        <v>-28.95448924321666</v>
      </c>
      <c r="BW245" s="12">
        <f>(BW$3*temperature!$I355+BW$4*temperature!$I355^2+BW$5*temperature!K355^6)*(M245/M$56)^$BW$1</f>
        <v>-25.005847831461661</v>
      </c>
      <c r="BX245" s="12">
        <f>(BX$3*temperature!$M355+BX$4*temperature!$M355^2+BX$5*temperature!$M355^6)*(K245/K$56)^$BW$1</f>
        <v>-43.757466747841228</v>
      </c>
      <c r="BY245" s="12">
        <f>(BY$3*temperature!$M355+BY$4*temperature!$M355^2+BY$5*temperature!$M355^6)*(L245/L$56)^$BW$1</f>
        <v>-28.954498891775728</v>
      </c>
      <c r="BZ245" s="12">
        <f>(BZ$3*temperature!$M355+BZ$4*temperature!$M355^2+BZ$5*temperature!$M355^6)*(M245/M$56)^$BW$1</f>
        <v>-25.005855643147363</v>
      </c>
      <c r="CA245" s="18">
        <f t="shared" si="304"/>
        <v>-1.5521097225246194E-5</v>
      </c>
      <c r="CB245" s="18">
        <f t="shared" si="305"/>
        <v>-9.6485590681538724E-6</v>
      </c>
      <c r="CC245" s="18">
        <f t="shared" si="306"/>
        <v>-7.8116857018528663E-6</v>
      </c>
      <c r="CD245" s="18">
        <f t="shared" si="307"/>
        <v>-4.0317289295998787E-2</v>
      </c>
      <c r="CE245" s="18">
        <f t="shared" si="308"/>
        <v>-3.7119602289184856E-5</v>
      </c>
      <c r="CF245" s="18">
        <f t="shared" si="309"/>
        <v>-5.0893262964845581E-6</v>
      </c>
    </row>
    <row r="246" spans="1:84" x14ac:dyDescent="0.3">
      <c r="A246" s="2">
        <f t="shared" si="251"/>
        <v>2200</v>
      </c>
      <c r="B246" s="5">
        <f t="shared" si="252"/>
        <v>1165.4004749163826</v>
      </c>
      <c r="C246" s="5">
        <f t="shared" si="253"/>
        <v>2964.1438515508144</v>
      </c>
      <c r="D246" s="5">
        <f t="shared" si="254"/>
        <v>4369.8779240210715</v>
      </c>
      <c r="E246" s="15">
        <f t="shared" si="255"/>
        <v>2.4049883500407801E-7</v>
      </c>
      <c r="F246" s="15">
        <f t="shared" si="256"/>
        <v>4.7379883172301204E-7</v>
      </c>
      <c r="G246" s="15">
        <f t="shared" si="257"/>
        <v>9.6724346092495143E-7</v>
      </c>
      <c r="H246" s="5">
        <f t="shared" si="258"/>
        <v>177368.29442189043</v>
      </c>
      <c r="I246" s="5">
        <f t="shared" si="259"/>
        <v>100824.46829130036</v>
      </c>
      <c r="J246" s="5">
        <f t="shared" si="260"/>
        <v>37654.393062522337</v>
      </c>
      <c r="K246" s="5">
        <f t="shared" si="261"/>
        <v>152195.14513636747</v>
      </c>
      <c r="L246" s="5">
        <f t="shared" si="262"/>
        <v>34014.701492489941</v>
      </c>
      <c r="M246" s="5">
        <f t="shared" si="263"/>
        <v>8616.8066287475467</v>
      </c>
      <c r="N246" s="15">
        <f t="shared" si="264"/>
        <v>-4.8911444353025857E-3</v>
      </c>
      <c r="O246" s="15">
        <f t="shared" si="265"/>
        <v>1.2441008134262965E-3</v>
      </c>
      <c r="P246" s="15">
        <f t="shared" si="266"/>
        <v>1.6952901876032822E-3</v>
      </c>
      <c r="Q246" s="5">
        <f t="shared" si="267"/>
        <v>3209.9888040939327</v>
      </c>
      <c r="R246" s="5">
        <f t="shared" si="268"/>
        <v>5888.704222588337</v>
      </c>
      <c r="S246" s="5">
        <f t="shared" si="269"/>
        <v>3851.6158752820834</v>
      </c>
      <c r="T246" s="5">
        <f t="shared" si="270"/>
        <v>18.097872647174547</v>
      </c>
      <c r="U246" s="5">
        <f t="shared" si="271"/>
        <v>58.405507337512475</v>
      </c>
      <c r="V246" s="5">
        <f t="shared" si="272"/>
        <v>102.28861925583981</v>
      </c>
      <c r="W246" s="15">
        <f t="shared" si="273"/>
        <v>-1.0734613539272964E-2</v>
      </c>
      <c r="X246" s="15">
        <f t="shared" si="274"/>
        <v>-1.217998157191269E-2</v>
      </c>
      <c r="Y246" s="15">
        <f t="shared" si="275"/>
        <v>-9.7425357312937999E-3</v>
      </c>
      <c r="Z246" s="5">
        <f t="shared" si="290"/>
        <v>2917.3091564225888</v>
      </c>
      <c r="AA246" s="5">
        <f t="shared" si="291"/>
        <v>16110.710938223647</v>
      </c>
      <c r="AB246" s="5">
        <f t="shared" si="292"/>
        <v>55384.115555922624</v>
      </c>
      <c r="AC246" s="16">
        <f t="shared" si="276"/>
        <v>1.0705860915560268</v>
      </c>
      <c r="AD246" s="16">
        <f t="shared" si="277"/>
        <v>3.0421915902533416</v>
      </c>
      <c r="AE246" s="16">
        <f t="shared" si="278"/>
        <v>14.956518271915586</v>
      </c>
      <c r="AF246" s="15">
        <f t="shared" si="279"/>
        <v>-4.0504037456468023E-3</v>
      </c>
      <c r="AG246" s="15">
        <f t="shared" si="280"/>
        <v>2.9673830763510267E-4</v>
      </c>
      <c r="AH246" s="15">
        <f t="shared" si="281"/>
        <v>9.7937136394747881E-3</v>
      </c>
      <c r="AI246" s="1">
        <f t="shared" si="245"/>
        <v>368879.74603086669</v>
      </c>
      <c r="AJ246" s="1">
        <f t="shared" si="246"/>
        <v>198175.56841202872</v>
      </c>
      <c r="AK246" s="1">
        <f t="shared" si="247"/>
        <v>73744.550962193869</v>
      </c>
      <c r="AL246" s="14">
        <f t="shared" si="282"/>
        <v>85.969387573962905</v>
      </c>
      <c r="AM246" s="14">
        <f t="shared" si="283"/>
        <v>20.694142775800564</v>
      </c>
      <c r="AN246" s="14">
        <f t="shared" si="284"/>
        <v>6.5311727013048886</v>
      </c>
      <c r="AO246" s="11">
        <f t="shared" si="285"/>
        <v>3.0549157894734446E-3</v>
      </c>
      <c r="AP246" s="11">
        <f t="shared" si="286"/>
        <v>3.8483881712879182E-3</v>
      </c>
      <c r="AQ246" s="11">
        <f t="shared" si="287"/>
        <v>3.4909736389877621E-3</v>
      </c>
      <c r="AR246" s="1">
        <f t="shared" si="293"/>
        <v>177368.29442189043</v>
      </c>
      <c r="AS246" s="1">
        <f t="shared" si="288"/>
        <v>100824.46829130036</v>
      </c>
      <c r="AT246" s="1">
        <f t="shared" si="289"/>
        <v>37654.393062522337</v>
      </c>
      <c r="AU246" s="1">
        <f t="shared" si="248"/>
        <v>35473.658884378085</v>
      </c>
      <c r="AV246" s="1">
        <f t="shared" si="249"/>
        <v>20164.893658260073</v>
      </c>
      <c r="AW246" s="1">
        <f t="shared" si="250"/>
        <v>7530.878612504468</v>
      </c>
      <c r="AX246" s="1">
        <f t="shared" si="310"/>
        <v>121756.11610909399</v>
      </c>
      <c r="AY246" s="1">
        <f t="shared" si="296"/>
        <v>27211.761193991952</v>
      </c>
      <c r="AZ246" s="1">
        <f t="shared" si="297"/>
        <v>6893.4453029980368</v>
      </c>
      <c r="BA246" s="1">
        <f t="shared" si="311"/>
        <v>13646.577666259163</v>
      </c>
      <c r="BB246" s="1">
        <f t="shared" si="312"/>
        <v>30268.072029373732</v>
      </c>
      <c r="BC246" s="1">
        <f t="shared" si="313"/>
        <v>38622.406909393823</v>
      </c>
      <c r="BD246" s="1">
        <f t="shared" si="314"/>
        <v>9.9226723099326044</v>
      </c>
      <c r="BE246" s="2">
        <f t="shared" si="320"/>
        <v>0.16431838121402917</v>
      </c>
      <c r="BF246" s="2">
        <f t="shared" si="321"/>
        <v>0.11054004131171606</v>
      </c>
      <c r="BG246" s="2">
        <f t="shared" si="322"/>
        <v>4.6334817249198731E-2</v>
      </c>
      <c r="BH246" s="2">
        <f t="shared" si="298"/>
        <v>6.4861181598298415E-2</v>
      </c>
      <c r="BI246" s="2">
        <f t="shared" si="315"/>
        <v>2.7000530404799016E-3</v>
      </c>
      <c r="BJ246" s="2">
        <f t="shared" si="299"/>
        <v>1.2219100733195894E-3</v>
      </c>
      <c r="BK246" s="2">
        <f t="shared" si="300"/>
        <v>2.1469152895166443E-4</v>
      </c>
      <c r="BL246" s="2">
        <f t="shared" si="301"/>
        <v>478.90380263855963</v>
      </c>
      <c r="BM246" s="2">
        <f t="shared" si="302"/>
        <v>123.19843344223145</v>
      </c>
      <c r="BN246" s="2">
        <f t="shared" si="303"/>
        <v>8.0840792183398662</v>
      </c>
      <c r="BO246" s="2">
        <f t="shared" si="316"/>
        <v>1998.0653030162807</v>
      </c>
      <c r="BP246" s="2">
        <f t="shared" si="317"/>
        <v>138.35690967193287</v>
      </c>
      <c r="BQ246" s="2">
        <f t="shared" si="318"/>
        <v>6.3003964355801454</v>
      </c>
      <c r="BR246" s="11">
        <f t="shared" si="319"/>
        <v>2.7842592698916618E-2</v>
      </c>
      <c r="BS246" s="17">
        <f t="shared" si="294"/>
        <v>8.9567536364070421E-4</v>
      </c>
      <c r="BT246" s="17">
        <f t="shared" si="295"/>
        <v>1.2022081617735191E-4</v>
      </c>
      <c r="BU246" s="12">
        <f>(BU$3*temperature!$I356+BU$4*temperature!$I356^2+BU$5*temperature!I356^6)*(K246/K$56)^$BW$1</f>
        <v>-44.163518652861583</v>
      </c>
      <c r="BV246" s="12">
        <f>(BV$3*temperature!$I356+BV$4*temperature!$I356^2+BV$5*temperature!J356^6)*(L246/L$56)^$BW$1</f>
        <v>-29.164202561471303</v>
      </c>
      <c r="BW246" s="12">
        <f>(BW$3*temperature!$I356+BW$4*temperature!$I356^2+BW$5*temperature!K356^6)*(M246/M$56)^$BW$1</f>
        <v>-25.172300292947074</v>
      </c>
      <c r="BX246" s="12">
        <f>(BX$3*temperature!$M356+BX$4*temperature!$M356^2+BX$5*temperature!$M356^6)*(K246/K$56)^$BW$1</f>
        <v>-44.163534175565687</v>
      </c>
      <c r="BY246" s="12">
        <f>(BY$3*temperature!$M356+BY$4*temperature!$M356^2+BY$5*temperature!$M356^6)*(L246/L$56)^$BW$1</f>
        <v>-29.164212194760317</v>
      </c>
      <c r="BZ246" s="12">
        <f>(BZ$3*temperature!$M356+BZ$4*temperature!$M356^2+BZ$5*temperature!$M356^6)*(M246/M$56)^$BW$1</f>
        <v>-25.172308090095843</v>
      </c>
      <c r="CA246" s="18">
        <f t="shared" si="304"/>
        <v>-1.5522704103432261E-5</v>
      </c>
      <c r="CB246" s="18">
        <f t="shared" si="305"/>
        <v>-9.6332890144879002E-6</v>
      </c>
      <c r="CC246" s="18">
        <f t="shared" si="306"/>
        <v>-7.7971487684180829E-6</v>
      </c>
      <c r="CD246" s="18">
        <f t="shared" si="307"/>
        <v>-4.0181036989166037E-2</v>
      </c>
      <c r="CE246" s="18">
        <f t="shared" si="308"/>
        <v>-3.5989164916731879E-5</v>
      </c>
      <c r="CF246" s="18">
        <f t="shared" si="309"/>
        <v>-4.8305970616899077E-6</v>
      </c>
    </row>
    <row r="247" spans="1:84" x14ac:dyDescent="0.3">
      <c r="A247" s="2">
        <f t="shared" si="251"/>
        <v>2201</v>
      </c>
      <c r="B247" s="5">
        <f t="shared" si="252"/>
        <v>1165.4007411799664</v>
      </c>
      <c r="C247" s="5">
        <f t="shared" si="253"/>
        <v>2964.1451857383136</v>
      </c>
      <c r="D247" s="5">
        <f t="shared" si="254"/>
        <v>4369.8819394201264</v>
      </c>
      <c r="E247" s="15">
        <f t="shared" si="255"/>
        <v>2.2847389325387411E-7</v>
      </c>
      <c r="F247" s="15">
        <f t="shared" si="256"/>
        <v>4.5010889013686141E-7</v>
      </c>
      <c r="G247" s="15">
        <f t="shared" si="257"/>
        <v>9.1888128787870382E-7</v>
      </c>
      <c r="H247" s="5">
        <f t="shared" si="258"/>
        <v>176478.45840288003</v>
      </c>
      <c r="I247" s="5">
        <f t="shared" si="259"/>
        <v>100944.71971162142</v>
      </c>
      <c r="J247" s="5">
        <f t="shared" si="260"/>
        <v>37716.64873440464</v>
      </c>
      <c r="K247" s="5">
        <f t="shared" si="261"/>
        <v>151431.56526929603</v>
      </c>
      <c r="L247" s="5">
        <f t="shared" si="262"/>
        <v>34055.25484962976</v>
      </c>
      <c r="M247" s="5">
        <f t="shared" si="263"/>
        <v>8631.0452449911154</v>
      </c>
      <c r="N247" s="15">
        <f t="shared" si="264"/>
        <v>-5.0171105417802231E-3</v>
      </c>
      <c r="O247" s="15">
        <f t="shared" si="265"/>
        <v>1.1922302816260721E-3</v>
      </c>
      <c r="P247" s="15">
        <f t="shared" si="266"/>
        <v>1.6524237872608261E-3</v>
      </c>
      <c r="Q247" s="5">
        <f t="shared" si="267"/>
        <v>3159.5995475756717</v>
      </c>
      <c r="R247" s="5">
        <f t="shared" si="268"/>
        <v>5823.917714671421</v>
      </c>
      <c r="S247" s="5">
        <f t="shared" si="269"/>
        <v>3820.3973757889285</v>
      </c>
      <c r="T247" s="5">
        <f t="shared" si="270"/>
        <v>17.903598978424149</v>
      </c>
      <c r="U247" s="5">
        <f t="shared" si="271"/>
        <v>57.69412933444336</v>
      </c>
      <c r="V247" s="5">
        <f t="shared" si="272"/>
        <v>101.29206872783507</v>
      </c>
      <c r="W247" s="15">
        <f t="shared" si="273"/>
        <v>-1.0734613539272964E-2</v>
      </c>
      <c r="X247" s="15">
        <f t="shared" si="274"/>
        <v>-1.217998157191269E-2</v>
      </c>
      <c r="Y247" s="15">
        <f t="shared" si="275"/>
        <v>-9.7425357312937999E-3</v>
      </c>
      <c r="Z247" s="5">
        <f t="shared" si="290"/>
        <v>2860.2455874712018</v>
      </c>
      <c r="AA247" s="5">
        <f t="shared" si="291"/>
        <v>15939.01786061</v>
      </c>
      <c r="AB247" s="5">
        <f t="shared" si="292"/>
        <v>55475.607142650959</v>
      </c>
      <c r="AC247" s="16">
        <f t="shared" si="276"/>
        <v>1.0662497856407509</v>
      </c>
      <c r="AD247" s="16">
        <f t="shared" si="277"/>
        <v>3.0430943250373352</v>
      </c>
      <c r="AE247" s="16">
        <f t="shared" si="278"/>
        <v>15.102998128914299</v>
      </c>
      <c r="AF247" s="15">
        <f t="shared" si="279"/>
        <v>-4.0504037456468023E-3</v>
      </c>
      <c r="AG247" s="15">
        <f t="shared" si="280"/>
        <v>2.9673830763510267E-4</v>
      </c>
      <c r="AH247" s="15">
        <f t="shared" si="281"/>
        <v>9.7937136394747881E-3</v>
      </c>
      <c r="AI247" s="1">
        <f t="shared" si="245"/>
        <v>367465.43031215813</v>
      </c>
      <c r="AJ247" s="1">
        <f t="shared" si="246"/>
        <v>198522.90522908594</v>
      </c>
      <c r="AK247" s="1">
        <f t="shared" si="247"/>
        <v>73900.974478478951</v>
      </c>
      <c r="AL247" s="14">
        <f t="shared" si="282"/>
        <v>86.229390521078869</v>
      </c>
      <c r="AM247" s="14">
        <f t="shared" si="283"/>
        <v>20.772985479131165</v>
      </c>
      <c r="AN247" s="14">
        <f t="shared" si="284"/>
        <v>6.5537448515195003</v>
      </c>
      <c r="AO247" s="11">
        <f t="shared" si="285"/>
        <v>3.02436663157871E-3</v>
      </c>
      <c r="AP247" s="11">
        <f t="shared" si="286"/>
        <v>3.8099042895750391E-3</v>
      </c>
      <c r="AQ247" s="11">
        <f t="shared" si="287"/>
        <v>3.4560639025978846E-3</v>
      </c>
      <c r="AR247" s="1">
        <f t="shared" si="293"/>
        <v>176478.45840288003</v>
      </c>
      <c r="AS247" s="1">
        <f t="shared" si="288"/>
        <v>100944.71971162142</v>
      </c>
      <c r="AT247" s="1">
        <f t="shared" si="289"/>
        <v>37716.64873440464</v>
      </c>
      <c r="AU247" s="1">
        <f t="shared" si="248"/>
        <v>35295.691680576005</v>
      </c>
      <c r="AV247" s="1">
        <f t="shared" si="249"/>
        <v>20188.943942324287</v>
      </c>
      <c r="AW247" s="1">
        <f t="shared" si="250"/>
        <v>7543.3297468809287</v>
      </c>
      <c r="AX247" s="1">
        <f t="shared" si="310"/>
        <v>121145.25221543681</v>
      </c>
      <c r="AY247" s="1">
        <f t="shared" si="296"/>
        <v>27244.203879703811</v>
      </c>
      <c r="AZ247" s="1">
        <f t="shared" si="297"/>
        <v>6904.8361959928925</v>
      </c>
      <c r="BA247" s="1">
        <f t="shared" si="311"/>
        <v>13640.719123174937</v>
      </c>
      <c r="BB247" s="1">
        <f t="shared" si="312"/>
        <v>30271.617491987203</v>
      </c>
      <c r="BC247" s="1">
        <f t="shared" si="313"/>
        <v>38629.65733623827</v>
      </c>
      <c r="BD247" s="1">
        <f t="shared" si="314"/>
        <v>9.4507294111841915</v>
      </c>
      <c r="BE247" s="2">
        <f t="shared" si="320"/>
        <v>0.16431838121402917</v>
      </c>
      <c r="BF247" s="2">
        <f t="shared" si="321"/>
        <v>0.11054004131171606</v>
      </c>
      <c r="BG247" s="2">
        <f t="shared" si="322"/>
        <v>4.6334817249198731E-2</v>
      </c>
      <c r="BH247" s="2">
        <f t="shared" si="298"/>
        <v>6.4656359521549259E-2</v>
      </c>
      <c r="BI247" s="2">
        <f t="shared" si="315"/>
        <v>2.7000530404799016E-3</v>
      </c>
      <c r="BJ247" s="2">
        <f t="shared" si="299"/>
        <v>1.2219100733195894E-3</v>
      </c>
      <c r="BK247" s="2">
        <f t="shared" si="300"/>
        <v>2.1469152895166443E-4</v>
      </c>
      <c r="BL247" s="2">
        <f t="shared" si="301"/>
        <v>476.50119818990208</v>
      </c>
      <c r="BM247" s="2">
        <f t="shared" si="302"/>
        <v>123.34536986405274</v>
      </c>
      <c r="BN247" s="2">
        <f t="shared" si="303"/>
        <v>8.0974449837221911</v>
      </c>
      <c r="BO247" s="2">
        <f t="shared" si="316"/>
        <v>2027.7038259184521</v>
      </c>
      <c r="BP247" s="2">
        <f t="shared" si="317"/>
        <v>140.01406591930612</v>
      </c>
      <c r="BQ247" s="2">
        <f t="shared" si="318"/>
        <v>6.3004052280746299</v>
      </c>
      <c r="BR247" s="11">
        <f t="shared" si="319"/>
        <v>2.7759874872812812E-2</v>
      </c>
      <c r="BS247" s="17">
        <f t="shared" si="294"/>
        <v>8.7141296731908465E-4</v>
      </c>
      <c r="BT247" s="17">
        <f t="shared" si="295"/>
        <v>1.1449601540700182E-4</v>
      </c>
      <c r="BU247" s="12">
        <f>(BU$3*temperature!$I357+BU$4*temperature!$I357^2+BU$5*temperature!I357^6)*(K247/K$56)^$BW$1</f>
        <v>-44.570806190510197</v>
      </c>
      <c r="BV247" s="12">
        <f>(BV$3*temperature!$I357+BV$4*temperature!$I357^2+BV$5*temperature!J357^6)*(L247/L$56)^$BW$1</f>
        <v>-29.373436034272455</v>
      </c>
      <c r="BW247" s="12">
        <f>(BW$3*temperature!$I357+BW$4*temperature!$I357^2+BW$5*temperature!K357^6)*(M247/M$56)^$BW$1</f>
        <v>-25.338260793056744</v>
      </c>
      <c r="BX247" s="12">
        <f>(BX$3*temperature!$M357+BX$4*temperature!$M357^2+BX$5*temperature!$M357^6)*(K247/K$56)^$BW$1</f>
        <v>-44.570821715250496</v>
      </c>
      <c r="BY247" s="12">
        <f>(BY$3*temperature!$M357+BY$4*temperature!$M357^2+BY$5*temperature!$M357^6)*(L247/L$56)^$BW$1</f>
        <v>-29.373445652422308</v>
      </c>
      <c r="BZ247" s="12">
        <f>(BZ$3*temperature!$M357+BZ$4*temperature!$M357^2+BZ$5*temperature!$M357^6)*(M247/M$56)^$BW$1</f>
        <v>-25.338268575782436</v>
      </c>
      <c r="CA247" s="18">
        <f t="shared" si="304"/>
        <v>-1.5524740298644701E-5</v>
      </c>
      <c r="CB247" s="18">
        <f t="shared" si="305"/>
        <v>-9.618149853451996E-6</v>
      </c>
      <c r="CC247" s="18">
        <f t="shared" si="306"/>
        <v>-7.7827256923512778E-6</v>
      </c>
      <c r="CD247" s="18">
        <f t="shared" si="307"/>
        <v>-4.0042220072456079E-2</v>
      </c>
      <c r="CE247" s="18">
        <f t="shared" si="308"/>
        <v>-3.4893309811382765E-5</v>
      </c>
      <c r="CF247" s="18">
        <f t="shared" si="309"/>
        <v>-4.5846746463464882E-6</v>
      </c>
    </row>
    <row r="248" spans="1:84" x14ac:dyDescent="0.3">
      <c r="A248" s="2">
        <f t="shared" si="251"/>
        <v>2202</v>
      </c>
      <c r="B248" s="5">
        <f t="shared" si="252"/>
        <v>1165.4009941304287</v>
      </c>
      <c r="C248" s="5">
        <f t="shared" si="253"/>
        <v>2964.146453217008</v>
      </c>
      <c r="D248" s="5">
        <f t="shared" si="254"/>
        <v>4369.8857540527333</v>
      </c>
      <c r="E248" s="15">
        <f t="shared" si="255"/>
        <v>2.170501985911804E-7</v>
      </c>
      <c r="F248" s="15">
        <f t="shared" si="256"/>
        <v>4.2760344563001834E-7</v>
      </c>
      <c r="G248" s="15">
        <f t="shared" si="257"/>
        <v>8.7293722348476857E-7</v>
      </c>
      <c r="H248" s="5">
        <f t="shared" si="258"/>
        <v>175570.50458218926</v>
      </c>
      <c r="I248" s="5">
        <f t="shared" si="259"/>
        <v>101059.9281165924</v>
      </c>
      <c r="J248" s="5">
        <f t="shared" si="260"/>
        <v>37777.407298885533</v>
      </c>
      <c r="K248" s="5">
        <f t="shared" si="261"/>
        <v>150652.44106230774</v>
      </c>
      <c r="L248" s="5">
        <f t="shared" si="262"/>
        <v>34094.107599478222</v>
      </c>
      <c r="M248" s="5">
        <f t="shared" si="263"/>
        <v>8644.9416357967457</v>
      </c>
      <c r="N248" s="15">
        <f t="shared" si="264"/>
        <v>-5.1450581363452486E-3</v>
      </c>
      <c r="O248" s="15">
        <f t="shared" si="265"/>
        <v>1.1408738539768759E-3</v>
      </c>
      <c r="P248" s="15">
        <f t="shared" si="266"/>
        <v>1.6100472667195387E-3</v>
      </c>
      <c r="Q248" s="5">
        <f t="shared" si="267"/>
        <v>3109.6013244220144</v>
      </c>
      <c r="R248" s="5">
        <f t="shared" si="268"/>
        <v>5759.5483943535328</v>
      </c>
      <c r="S248" s="5">
        <f t="shared" si="269"/>
        <v>3789.2714194578493</v>
      </c>
      <c r="T248" s="5">
        <f t="shared" si="270"/>
        <v>17.711410762428645</v>
      </c>
      <c r="U248" s="5">
        <f t="shared" si="271"/>
        <v>56.99141590234229</v>
      </c>
      <c r="V248" s="5">
        <f t="shared" si="272"/>
        <v>100.30522712895747</v>
      </c>
      <c r="W248" s="15">
        <f t="shared" si="273"/>
        <v>-1.0734613539272964E-2</v>
      </c>
      <c r="X248" s="15">
        <f t="shared" si="274"/>
        <v>-1.217998157191269E-2</v>
      </c>
      <c r="Y248" s="15">
        <f t="shared" si="275"/>
        <v>-9.7425357312937999E-3</v>
      </c>
      <c r="Z248" s="5">
        <f t="shared" si="290"/>
        <v>2803.9431850098363</v>
      </c>
      <c r="AA248" s="5">
        <f t="shared" si="291"/>
        <v>15768.337217615926</v>
      </c>
      <c r="AB248" s="5">
        <f t="shared" si="292"/>
        <v>55564.869244649293</v>
      </c>
      <c r="AC248" s="16">
        <f t="shared" si="276"/>
        <v>1.0619310435151965</v>
      </c>
      <c r="AD248" s="16">
        <f t="shared" si="277"/>
        <v>3.0439973276973209</v>
      </c>
      <c r="AE248" s="16">
        <f t="shared" si="278"/>
        <v>15.250912567686409</v>
      </c>
      <c r="AF248" s="15">
        <f t="shared" si="279"/>
        <v>-4.0504037456468023E-3</v>
      </c>
      <c r="AG248" s="15">
        <f t="shared" si="280"/>
        <v>2.9673830763510267E-4</v>
      </c>
      <c r="AH248" s="15">
        <f t="shared" si="281"/>
        <v>9.7937136394747881E-3</v>
      </c>
      <c r="AI248" s="1">
        <f t="shared" si="245"/>
        <v>366014.57896151836</v>
      </c>
      <c r="AJ248" s="1">
        <f t="shared" si="246"/>
        <v>198859.55864850164</v>
      </c>
      <c r="AK248" s="1">
        <f t="shared" si="247"/>
        <v>74054.206777511994</v>
      </c>
      <c r="AL248" s="14">
        <f t="shared" si="282"/>
        <v>86.487571919518672</v>
      </c>
      <c r="AM248" s="14">
        <f t="shared" si="283"/>
        <v>20.851337134750544</v>
      </c>
      <c r="AN248" s="14">
        <f t="shared" si="284"/>
        <v>6.5761685109175909</v>
      </c>
      <c r="AO248" s="11">
        <f t="shared" si="285"/>
        <v>2.9941229652629231E-3</v>
      </c>
      <c r="AP248" s="11">
        <f t="shared" si="286"/>
        <v>3.7718052466792886E-3</v>
      </c>
      <c r="AQ248" s="11">
        <f t="shared" si="287"/>
        <v>3.4215032635719058E-3</v>
      </c>
      <c r="AR248" s="1">
        <f t="shared" si="293"/>
        <v>175570.50458218926</v>
      </c>
      <c r="AS248" s="1">
        <f t="shared" si="288"/>
        <v>101059.9281165924</v>
      </c>
      <c r="AT248" s="1">
        <f t="shared" si="289"/>
        <v>37777.407298885533</v>
      </c>
      <c r="AU248" s="1">
        <f t="shared" si="248"/>
        <v>35114.100916437856</v>
      </c>
      <c r="AV248" s="1">
        <f t="shared" si="249"/>
        <v>20211.985623318484</v>
      </c>
      <c r="AW248" s="1">
        <f t="shared" si="250"/>
        <v>7555.4814597771074</v>
      </c>
      <c r="AX248" s="1">
        <f t="shared" si="310"/>
        <v>120521.95284984619</v>
      </c>
      <c r="AY248" s="1">
        <f t="shared" si="296"/>
        <v>27275.286079582576</v>
      </c>
      <c r="AZ248" s="1">
        <f t="shared" si="297"/>
        <v>6915.9533086373967</v>
      </c>
      <c r="BA248" s="1">
        <f t="shared" si="311"/>
        <v>13634.710549887312</v>
      </c>
      <c r="BB248" s="1">
        <f t="shared" si="312"/>
        <v>30275.010225832568</v>
      </c>
      <c r="BC248" s="1">
        <f t="shared" si="313"/>
        <v>38636.721122267416</v>
      </c>
      <c r="BD248" s="1">
        <f t="shared" si="314"/>
        <v>9.0011796984239361</v>
      </c>
      <c r="BE248" s="2">
        <f t="shared" si="320"/>
        <v>0.16431838121402917</v>
      </c>
      <c r="BF248" s="2">
        <f t="shared" si="321"/>
        <v>0.11054004131171606</v>
      </c>
      <c r="BG248" s="2">
        <f t="shared" si="322"/>
        <v>4.6334817249198731E-2</v>
      </c>
      <c r="BH248" s="2">
        <f t="shared" si="298"/>
        <v>6.4452978530869898E-2</v>
      </c>
      <c r="BI248" s="2">
        <f t="shared" si="315"/>
        <v>2.7000530404799016E-3</v>
      </c>
      <c r="BJ248" s="2">
        <f t="shared" si="299"/>
        <v>1.2219100733195894E-3</v>
      </c>
      <c r="BK248" s="2">
        <f t="shared" si="300"/>
        <v>2.1469152895166443E-4</v>
      </c>
      <c r="BL248" s="2">
        <f t="shared" si="301"/>
        <v>474.04967471573059</v>
      </c>
      <c r="BM248" s="2">
        <f t="shared" si="302"/>
        <v>123.48614417461786</v>
      </c>
      <c r="BN248" s="2">
        <f t="shared" si="303"/>
        <v>8.1104893328275018</v>
      </c>
      <c r="BO248" s="2">
        <f t="shared" si="316"/>
        <v>2057.7778648374733</v>
      </c>
      <c r="BP248" s="2">
        <f t="shared" si="317"/>
        <v>141.6911431407882</v>
      </c>
      <c r="BQ248" s="2">
        <f t="shared" si="318"/>
        <v>6.3004171057631568</v>
      </c>
      <c r="BR248" s="11">
        <f t="shared" si="319"/>
        <v>2.7676637030740942E-2</v>
      </c>
      <c r="BS248" s="17">
        <f t="shared" si="294"/>
        <v>8.4787603468847595E-4</v>
      </c>
      <c r="BT248" s="17">
        <f t="shared" si="295"/>
        <v>1.0904382419714458E-4</v>
      </c>
      <c r="BU248" s="12">
        <f>(BU$3*temperature!$I358+BU$4*temperature!$I358^2+BU$5*temperature!I358^6)*(K248/K$56)^$BW$1</f>
        <v>-44.979363369038637</v>
      </c>
      <c r="BV248" s="12">
        <f>(BV$3*temperature!$I358+BV$4*temperature!$I358^2+BV$5*temperature!J358^6)*(L248/L$56)^$BW$1</f>
        <v>-29.582189674394662</v>
      </c>
      <c r="BW248" s="12">
        <f>(BW$3*temperature!$I358+BW$4*temperature!$I358^2+BW$5*temperature!K358^6)*(M248/M$56)^$BW$1</f>
        <v>-25.503728923530204</v>
      </c>
      <c r="BX248" s="12">
        <f>(BX$3*temperature!$M358+BX$4*temperature!$M358^2+BX$5*temperature!$M358^6)*(K248/K$56)^$BW$1</f>
        <v>-44.979378896257174</v>
      </c>
      <c r="BY248" s="12">
        <f>(BY$3*temperature!$M358+BY$4*temperature!$M358^2+BY$5*temperature!$M358^6)*(L248/L$56)^$BW$1</f>
        <v>-29.58219927753693</v>
      </c>
      <c r="BZ248" s="12">
        <f>(BZ$3*temperature!$M358+BZ$4*temperature!$M358^2+BZ$5*temperature!$M358^6)*(M248/M$56)^$BW$1</f>
        <v>-25.503736691946862</v>
      </c>
      <c r="CA248" s="18">
        <f t="shared" si="304"/>
        <v>-1.5527218536703913E-5</v>
      </c>
      <c r="CB248" s="18">
        <f t="shared" si="305"/>
        <v>-9.6031422671671862E-6</v>
      </c>
      <c r="CC248" s="18">
        <f t="shared" si="306"/>
        <v>-7.7684166583935621E-6</v>
      </c>
      <c r="CD248" s="18">
        <f t="shared" si="307"/>
        <v>-3.9900851006319356E-2</v>
      </c>
      <c r="CE248" s="18">
        <f t="shared" si="308"/>
        <v>-3.383097533193374E-5</v>
      </c>
      <c r="CF248" s="18">
        <f t="shared" si="309"/>
        <v>-4.3509413824495472E-6</v>
      </c>
    </row>
    <row r="249" spans="1:84" x14ac:dyDescent="0.3">
      <c r="A249" s="2">
        <f t="shared" si="251"/>
        <v>2203</v>
      </c>
      <c r="B249" s="5">
        <f t="shared" si="252"/>
        <v>1165.4012344334201</v>
      </c>
      <c r="C249" s="5">
        <f t="shared" si="253"/>
        <v>2964.1476573222826</v>
      </c>
      <c r="D249" s="5">
        <f t="shared" si="254"/>
        <v>4369.8893779568734</v>
      </c>
      <c r="E249" s="15">
        <f t="shared" si="255"/>
        <v>2.0619768866162136E-7</v>
      </c>
      <c r="F249" s="15">
        <f t="shared" si="256"/>
        <v>4.0622327334851738E-7</v>
      </c>
      <c r="G249" s="15">
        <f t="shared" si="257"/>
        <v>8.2929036231053014E-7</v>
      </c>
      <c r="H249" s="5">
        <f t="shared" si="258"/>
        <v>174644.38690679261</v>
      </c>
      <c r="I249" s="5">
        <f t="shared" si="259"/>
        <v>101170.12689048417</v>
      </c>
      <c r="J249" s="5">
        <f t="shared" si="260"/>
        <v>37836.679460910804</v>
      </c>
      <c r="K249" s="5">
        <f t="shared" si="261"/>
        <v>149857.73289634363</v>
      </c>
      <c r="L249" s="5">
        <f t="shared" si="262"/>
        <v>34131.270971122292</v>
      </c>
      <c r="M249" s="5">
        <f t="shared" si="263"/>
        <v>8658.498233793096</v>
      </c>
      <c r="N249" s="15">
        <f t="shared" si="264"/>
        <v>-5.2751097848817707E-3</v>
      </c>
      <c r="O249" s="15">
        <f t="shared" si="265"/>
        <v>1.0900232990593839E-3</v>
      </c>
      <c r="P249" s="15">
        <f t="shared" si="266"/>
        <v>1.5681537906764298E-3</v>
      </c>
      <c r="Q249" s="5">
        <f t="shared" si="267"/>
        <v>3059.9941836415774</v>
      </c>
      <c r="R249" s="5">
        <f t="shared" si="268"/>
        <v>5695.6010902392918</v>
      </c>
      <c r="S249" s="5">
        <f t="shared" si="269"/>
        <v>3758.2416925601283</v>
      </c>
      <c r="T249" s="5">
        <f t="shared" si="270"/>
        <v>17.521285612658655</v>
      </c>
      <c r="U249" s="5">
        <f t="shared" si="271"/>
        <v>56.29726150689455</v>
      </c>
      <c r="V249" s="5">
        <f t="shared" si="272"/>
        <v>99.327999869618054</v>
      </c>
      <c r="W249" s="15">
        <f t="shared" si="273"/>
        <v>-1.0734613539272964E-2</v>
      </c>
      <c r="X249" s="15">
        <f t="shared" si="274"/>
        <v>-1.217998157191269E-2</v>
      </c>
      <c r="Y249" s="15">
        <f t="shared" si="275"/>
        <v>-9.7425357312937999E-3</v>
      </c>
      <c r="Z249" s="5">
        <f t="shared" si="290"/>
        <v>2748.395564563787</v>
      </c>
      <c r="AA249" s="5">
        <f t="shared" si="291"/>
        <v>15598.683752496832</v>
      </c>
      <c r="AB249" s="5">
        <f t="shared" si="292"/>
        <v>55651.917871651189</v>
      </c>
      <c r="AC249" s="16">
        <f t="shared" si="276"/>
        <v>1.0576297940389239</v>
      </c>
      <c r="AD249" s="16">
        <f t="shared" si="277"/>
        <v>3.0449005983127875</v>
      </c>
      <c r="AE249" s="16">
        <f t="shared" si="278"/>
        <v>15.400275638114998</v>
      </c>
      <c r="AF249" s="15">
        <f t="shared" si="279"/>
        <v>-4.0504037456468023E-3</v>
      </c>
      <c r="AG249" s="15">
        <f t="shared" si="280"/>
        <v>2.9673830763510267E-4</v>
      </c>
      <c r="AH249" s="15">
        <f t="shared" si="281"/>
        <v>9.7937136394747881E-3</v>
      </c>
      <c r="AI249" s="1">
        <f t="shared" ref="AI249:AI312" si="323">(1-$AI$5)*AI248+AU248</f>
        <v>364527.22198180441</v>
      </c>
      <c r="AJ249" s="1">
        <f t="shared" ref="AJ249:AJ312" si="324">(1-$AI$5)*AJ248+AV248</f>
        <v>199185.58840696997</v>
      </c>
      <c r="AK249" s="1">
        <f t="shared" ref="AK249:AK312" si="325">(1-$AI$5)*AK248+AW248</f>
        <v>74204.267559537897</v>
      </c>
      <c r="AL249" s="14">
        <f t="shared" si="282"/>
        <v>86.743936800559794</v>
      </c>
      <c r="AM249" s="14">
        <f t="shared" si="283"/>
        <v>20.929197845727622</v>
      </c>
      <c r="AN249" s="14">
        <f t="shared" si="284"/>
        <v>6.5984438891192756</v>
      </c>
      <c r="AO249" s="11">
        <f t="shared" si="285"/>
        <v>2.9641817356102938E-3</v>
      </c>
      <c r="AP249" s="11">
        <f t="shared" si="286"/>
        <v>3.7340871942124956E-3</v>
      </c>
      <c r="AQ249" s="11">
        <f t="shared" si="287"/>
        <v>3.3872882309361869E-3</v>
      </c>
      <c r="AR249" s="1">
        <f t="shared" si="293"/>
        <v>174644.38690679261</v>
      </c>
      <c r="AS249" s="1">
        <f t="shared" si="288"/>
        <v>101170.12689048417</v>
      </c>
      <c r="AT249" s="1">
        <f t="shared" si="289"/>
        <v>37836.679460910804</v>
      </c>
      <c r="AU249" s="1">
        <f t="shared" ref="AU249:AU312" si="326">$AU$5*AR249</f>
        <v>34928.877381358521</v>
      </c>
      <c r="AV249" s="1">
        <f t="shared" ref="AV249:AV312" si="327">$AU$5*AS249</f>
        <v>20234.025378096834</v>
      </c>
      <c r="AW249" s="1">
        <f t="shared" ref="AW249:AW312" si="328">$AU$5*AT249</f>
        <v>7567.3358921821609</v>
      </c>
      <c r="AX249" s="1">
        <f t="shared" si="310"/>
        <v>119886.1863170749</v>
      </c>
      <c r="AY249" s="1">
        <f t="shared" si="296"/>
        <v>27305.016776897832</v>
      </c>
      <c r="AZ249" s="1">
        <f t="shared" si="297"/>
        <v>6926.7985870344774</v>
      </c>
      <c r="BA249" s="1">
        <f t="shared" si="311"/>
        <v>13628.549469944888</v>
      </c>
      <c r="BB249" s="1">
        <f t="shared" si="312"/>
        <v>30278.251754606044</v>
      </c>
      <c r="BC249" s="1">
        <f t="shared" si="313"/>
        <v>38643.600454520027</v>
      </c>
      <c r="BD249" s="1">
        <f t="shared" si="314"/>
        <v>8.5729633219964594</v>
      </c>
      <c r="BE249" s="2">
        <f t="shared" si="320"/>
        <v>0.16431838121402917</v>
      </c>
      <c r="BF249" s="2">
        <f t="shared" si="321"/>
        <v>0.11054004131171606</v>
      </c>
      <c r="BG249" s="2">
        <f t="shared" si="322"/>
        <v>4.6334817249198731E-2</v>
      </c>
      <c r="BH249" s="2">
        <f t="shared" si="298"/>
        <v>6.4251039626115197E-2</v>
      </c>
      <c r="BI249" s="2">
        <f t="shared" si="315"/>
        <v>2.7000530404799016E-3</v>
      </c>
      <c r="BJ249" s="2">
        <f t="shared" si="299"/>
        <v>1.2219100733195894E-3</v>
      </c>
      <c r="BK249" s="2">
        <f t="shared" si="300"/>
        <v>2.1469152895166443E-4</v>
      </c>
      <c r="BL249" s="2">
        <f t="shared" si="301"/>
        <v>471.54910787043372</v>
      </c>
      <c r="BM249" s="2">
        <f t="shared" si="302"/>
        <v>123.62079716650368</v>
      </c>
      <c r="BN249" s="2">
        <f t="shared" si="303"/>
        <v>8.1232145639169797</v>
      </c>
      <c r="BO249" s="2">
        <f t="shared" si="316"/>
        <v>2088.2934985521601</v>
      </c>
      <c r="BP249" s="2">
        <f t="shared" si="317"/>
        <v>143.3883804996764</v>
      </c>
      <c r="BQ249" s="2">
        <f t="shared" si="318"/>
        <v>6.3004320252936408</v>
      </c>
      <c r="BR249" s="11">
        <f t="shared" si="319"/>
        <v>2.7592827922850643E-2</v>
      </c>
      <c r="BS249" s="17">
        <f t="shared" si="294"/>
        <v>8.2504165623365584E-4</v>
      </c>
      <c r="BT249" s="17">
        <f t="shared" si="295"/>
        <v>1.0385126114013769E-4</v>
      </c>
      <c r="BU249" s="12">
        <f>(BU$3*temperature!$I359+BU$4*temperature!$I359^2+BU$5*temperature!I359^6)*(K249/K$56)^$BW$1</f>
        <v>-45.389242462532337</v>
      </c>
      <c r="BV249" s="12">
        <f>(BV$3*temperature!$I359+BV$4*temperature!$I359^2+BV$5*temperature!J359^6)*(L249/L$56)^$BW$1</f>
        <v>-29.790463679727274</v>
      </c>
      <c r="BW249" s="12">
        <f>(BW$3*temperature!$I359+BW$4*temperature!$I359^2+BW$5*temperature!K359^6)*(M249/M$56)^$BW$1</f>
        <v>-25.668704418140976</v>
      </c>
      <c r="BX249" s="12">
        <f>(BX$3*temperature!$M359+BX$4*temperature!$M359^2+BX$5*temperature!$M359^6)*(K249/K$56)^$BW$1</f>
        <v>-45.389257992684044</v>
      </c>
      <c r="BY249" s="12">
        <f>(BY$3*temperature!$M359+BY$4*temperature!$M359^2+BY$5*temperature!$M359^6)*(L249/L$56)^$BW$1</f>
        <v>-29.790473267994166</v>
      </c>
      <c r="BZ249" s="12">
        <f>(BZ$3*temperature!$M359+BZ$4*temperature!$M359^2+BZ$5*temperature!$M359^6)*(M249/M$56)^$BW$1</f>
        <v>-25.668712172362746</v>
      </c>
      <c r="CA249" s="18">
        <f t="shared" si="304"/>
        <v>-1.5530151706855122E-5</v>
      </c>
      <c r="CB249" s="18">
        <f t="shared" si="305"/>
        <v>-9.5882668915692193E-6</v>
      </c>
      <c r="CC249" s="18">
        <f t="shared" si="306"/>
        <v>-7.7542217695736326E-6</v>
      </c>
      <c r="CD249" s="18">
        <f t="shared" si="307"/>
        <v>-3.9756940050572516E-2</v>
      </c>
      <c r="CE249" s="18">
        <f t="shared" si="308"/>
        <v>-3.2801131666106511E-5</v>
      </c>
      <c r="CF249" s="18">
        <f t="shared" si="309"/>
        <v>-4.1288083633248051E-6</v>
      </c>
    </row>
    <row r="250" spans="1:84" x14ac:dyDescent="0.3">
      <c r="A250" s="2">
        <f t="shared" ref="A250:A313" si="329">1+A249</f>
        <v>2204</v>
      </c>
      <c r="B250" s="5">
        <f t="shared" ref="B250:B313" si="330">B249*(1+E250)</f>
        <v>1165.4014627213089</v>
      </c>
      <c r="C250" s="5">
        <f t="shared" ref="C250:C313" si="331">C249*(1+F250)</f>
        <v>2964.1488012227583</v>
      </c>
      <c r="D250" s="5">
        <f t="shared" ref="D250:D313" si="332">D249*(1+G250)</f>
        <v>4369.8928206686614</v>
      </c>
      <c r="E250" s="15">
        <f t="shared" ref="E250:E313" si="333">E249*$E$5</f>
        <v>1.9588780422854028E-7</v>
      </c>
      <c r="F250" s="15">
        <f t="shared" ref="F250:F313" si="334">F249*$E$5</f>
        <v>3.8591210968109148E-7</v>
      </c>
      <c r="G250" s="15">
        <f t="shared" ref="G250:G313" si="335">G249*$E$5</f>
        <v>7.8782584419500355E-7</v>
      </c>
      <c r="H250" s="5">
        <f t="shared" ref="H250:H313" si="336">AR250</f>
        <v>173700.0497013561</v>
      </c>
      <c r="I250" s="5">
        <f t="shared" ref="I250:I313" si="337">AS250</f>
        <v>101275.34956908727</v>
      </c>
      <c r="J250" s="5">
        <f t="shared" ref="J250:J313" si="338">AT250</f>
        <v>37894.475959413045</v>
      </c>
      <c r="K250" s="5">
        <f t="shared" ref="K250:K313" si="339">H250/B250*1000</f>
        <v>149047.39290077094</v>
      </c>
      <c r="L250" s="5">
        <f t="shared" ref="L250:L313" si="340">I250/C250*1000</f>
        <v>34166.756246282101</v>
      </c>
      <c r="M250" s="5">
        <f t="shared" ref="M250:M313" si="341">J250/D250*1000</f>
        <v>8671.717480158839</v>
      </c>
      <c r="N250" s="15">
        <f t="shared" ref="N250:N313" si="342">K250/K249-1</f>
        <v>-5.407395266904258E-3</v>
      </c>
      <c r="O250" s="15">
        <f t="shared" ref="O250:O313" si="343">L250/L249-1</f>
        <v>1.0396704883868235E-3</v>
      </c>
      <c r="P250" s="15">
        <f t="shared" ref="P250:P313" si="344">M250/M249-1</f>
        <v>1.5267366243894021E-3</v>
      </c>
      <c r="Q250" s="5">
        <f t="shared" ref="Q250:Q313" si="345">T250*H250/1000</f>
        <v>3010.7779416925696</v>
      </c>
      <c r="R250" s="5">
        <f t="shared" ref="R250:R313" si="346">U250*I250/1000</f>
        <v>5632.0803714235462</v>
      </c>
      <c r="S250" s="5">
        <f t="shared" ref="S250:S313" si="347">V250*J250/1000</f>
        <v>3727.3117691268631</v>
      </c>
      <c r="T250" s="5">
        <f t="shared" ref="T250:T313" si="348">T249*(1+W250)</f>
        <v>17.333201382895542</v>
      </c>
      <c r="U250" s="5">
        <f t="shared" ref="U250:U313" si="349">U249*(1+X250)</f>
        <v>55.611561899191422</v>
      </c>
      <c r="V250" s="5">
        <f t="shared" ref="V250:V313" si="350">V249*(1+Y250)</f>
        <v>98.360293281770353</v>
      </c>
      <c r="W250" s="15">
        <f t="shared" ref="W250:W313" si="351">T$5-1</f>
        <v>-1.0734613539272964E-2</v>
      </c>
      <c r="X250" s="15">
        <f t="shared" ref="X250:X313" si="352">U$5-1</f>
        <v>-1.217998157191269E-2</v>
      </c>
      <c r="Y250" s="15">
        <f t="shared" ref="Y250:Y313" si="353">V$5-1</f>
        <v>-9.7425357312937999E-3</v>
      </c>
      <c r="Z250" s="5">
        <f t="shared" si="290"/>
        <v>2693.5961787473416</v>
      </c>
      <c r="AA250" s="5">
        <f t="shared" si="291"/>
        <v>15430.071506438717</v>
      </c>
      <c r="AB250" s="5">
        <f t="shared" si="292"/>
        <v>55736.76908621507</v>
      </c>
      <c r="AC250" s="16">
        <f t="shared" ref="AC250:AC313" si="354">AC249*(1+AF250)</f>
        <v>1.053345966359641</v>
      </c>
      <c r="AD250" s="16">
        <f t="shared" ref="AD250:AD313" si="355">AD249*(1+AG250)</f>
        <v>3.0458041369632478</v>
      </c>
      <c r="AE250" s="16">
        <f t="shared" ref="AE250:AE313" si="356">AE249*(1+AH250)</f>
        <v>15.551101527683675</v>
      </c>
      <c r="AF250" s="15">
        <f t="shared" ref="AF250:AF313" si="357">AC$5-1</f>
        <v>-4.0504037456468023E-3</v>
      </c>
      <c r="AG250" s="15">
        <f t="shared" ref="AG250:AG313" si="358">AD$5-1</f>
        <v>2.9673830763510267E-4</v>
      </c>
      <c r="AH250" s="15">
        <f t="shared" ref="AH250:AH313" si="359">AE$5-1</f>
        <v>9.7937136394747881E-3</v>
      </c>
      <c r="AI250" s="1">
        <f t="shared" si="323"/>
        <v>363003.37716498249</v>
      </c>
      <c r="AJ250" s="1">
        <f t="shared" si="324"/>
        <v>199501.05494436983</v>
      </c>
      <c r="AK250" s="1">
        <f t="shared" si="325"/>
        <v>74351.176695766277</v>
      </c>
      <c r="AL250" s="14">
        <f t="shared" ref="AL250:AL313" si="360">AL249*(1+AO250)</f>
        <v>86.99849034576755</v>
      </c>
      <c r="AM250" s="14">
        <f t="shared" ref="AM250:AM313" si="361">AM249*(1+AP250)</f>
        <v>21.006567780891885</v>
      </c>
      <c r="AN250" s="14">
        <f t="shared" ref="AN250:AN313" si="362">AN249*(1+AQ250)</f>
        <v>6.6205712121341005</v>
      </c>
      <c r="AO250" s="11">
        <f t="shared" ref="AO250:AO313" si="363">AO$5*AO249</f>
        <v>2.9345399182541909E-3</v>
      </c>
      <c r="AP250" s="11">
        <f t="shared" ref="AP250:AP313" si="364">AP$5*AP249</f>
        <v>3.6967463222703704E-3</v>
      </c>
      <c r="AQ250" s="11">
        <f t="shared" ref="AQ250:AQ313" si="365">AQ$5*AQ249</f>
        <v>3.3534153486268251E-3</v>
      </c>
      <c r="AR250" s="1">
        <f t="shared" si="293"/>
        <v>173700.0497013561</v>
      </c>
      <c r="AS250" s="1">
        <f t="shared" si="288"/>
        <v>101275.34956908727</v>
      </c>
      <c r="AT250" s="1">
        <f t="shared" si="289"/>
        <v>37894.475959413045</v>
      </c>
      <c r="AU250" s="1">
        <f t="shared" si="326"/>
        <v>34740.009940271222</v>
      </c>
      <c r="AV250" s="1">
        <f t="shared" si="327"/>
        <v>20255.069913817453</v>
      </c>
      <c r="AW250" s="1">
        <f t="shared" si="328"/>
        <v>7578.8951918826097</v>
      </c>
      <c r="AX250" s="1">
        <f t="shared" si="310"/>
        <v>119237.91432061676</v>
      </c>
      <c r="AY250" s="1">
        <f t="shared" si="296"/>
        <v>27333.404997025678</v>
      </c>
      <c r="AZ250" s="1">
        <f t="shared" si="297"/>
        <v>6937.3739841270708</v>
      </c>
      <c r="BA250" s="1">
        <f t="shared" si="311"/>
        <v>13622.233253461676</v>
      </c>
      <c r="BB250" s="1">
        <f t="shared" si="312"/>
        <v>30281.343576495332</v>
      </c>
      <c r="BC250" s="1">
        <f t="shared" si="313"/>
        <v>38650.297486593336</v>
      </c>
      <c r="BD250" s="1">
        <f t="shared" si="314"/>
        <v>8.1650704378839762</v>
      </c>
      <c r="BE250" s="2">
        <f t="shared" si="320"/>
        <v>0.16431838121402917</v>
      </c>
      <c r="BF250" s="2">
        <f t="shared" si="321"/>
        <v>0.11054004131171606</v>
      </c>
      <c r="BG250" s="2">
        <f t="shared" si="322"/>
        <v>4.6334817249198731E-2</v>
      </c>
      <c r="BH250" s="2">
        <f t="shared" si="298"/>
        <v>6.4050543456884407E-2</v>
      </c>
      <c r="BI250" s="2">
        <f t="shared" si="315"/>
        <v>2.7000530404799016E-3</v>
      </c>
      <c r="BJ250" s="2">
        <f t="shared" si="299"/>
        <v>1.2219100733195894E-3</v>
      </c>
      <c r="BK250" s="2">
        <f t="shared" si="300"/>
        <v>2.1469152895166443E-4</v>
      </c>
      <c r="BL250" s="2">
        <f t="shared" si="301"/>
        <v>468.99934732765655</v>
      </c>
      <c r="BM250" s="2">
        <f t="shared" si="302"/>
        <v>123.74936981743048</v>
      </c>
      <c r="BN250" s="2">
        <f t="shared" si="303"/>
        <v>8.1356229825484778</v>
      </c>
      <c r="BO250" s="2">
        <f t="shared" si="316"/>
        <v>2119.2568662609824</v>
      </c>
      <c r="BP250" s="2">
        <f t="shared" si="317"/>
        <v>145.10602002789048</v>
      </c>
      <c r="BQ250" s="2">
        <f t="shared" si="318"/>
        <v>6.3004499439771608</v>
      </c>
      <c r="BR250" s="11">
        <f t="shared" si="319"/>
        <v>2.7508393767826295E-2</v>
      </c>
      <c r="BS250" s="17">
        <f t="shared" si="294"/>
        <v>8.0288771370794166E-4</v>
      </c>
      <c r="BT250" s="17">
        <f t="shared" si="295"/>
        <v>9.8905962990607316E-5</v>
      </c>
      <c r="BU250" s="12">
        <f>(BU$3*temperature!$I360+BU$4*temperature!$I360^2+BU$5*temperature!I360^6)*(K250/K$56)^$BW$1</f>
        <v>-45.800498637696215</v>
      </c>
      <c r="BV250" s="12">
        <f>(BV$3*temperature!$I360+BV$4*temperature!$I360^2+BV$5*temperature!J360^6)*(L250/L$56)^$BW$1</f>
        <v>-29.998258427615895</v>
      </c>
      <c r="BW250" s="12">
        <f>(BW$3*temperature!$I360+BW$4*temperature!$I360^2+BW$5*temperature!K360^6)*(M250/M$56)^$BW$1</f>
        <v>-25.833187147893447</v>
      </c>
      <c r="BX250" s="12">
        <f>(BX$3*temperature!$M360+BX$4*temperature!$M360^2+BX$5*temperature!$M360^6)*(K250/K$56)^$BW$1</f>
        <v>-45.80051417124939</v>
      </c>
      <c r="BY250" s="12">
        <f>(BY$3*temperature!$M360+BY$4*temperature!$M360^2+BY$5*temperature!$M360^6)*(L250/L$56)^$BW$1</f>
        <v>-29.99826800114014</v>
      </c>
      <c r="BZ250" s="12">
        <f>(BZ$3*temperature!$M360+BZ$4*temperature!$M360^2+BZ$5*temperature!$M360^6)*(M250/M$56)^$BW$1</f>
        <v>-25.833194888034523</v>
      </c>
      <c r="CA250" s="18">
        <f t="shared" si="304"/>
        <v>-1.5533553174407189E-5</v>
      </c>
      <c r="CB250" s="18">
        <f t="shared" si="305"/>
        <v>-9.5735242453542924E-6</v>
      </c>
      <c r="CC250" s="18">
        <f t="shared" si="306"/>
        <v>-7.7401410756294808E-6</v>
      </c>
      <c r="CD250" s="18">
        <f t="shared" si="307"/>
        <v>-3.9610495629024814E-2</v>
      </c>
      <c r="CE250" s="18">
        <f t="shared" si="308"/>
        <v>-3.1802780274426151E-5</v>
      </c>
      <c r="CF250" s="18">
        <f t="shared" si="309"/>
        <v>-3.9177142147239412E-6</v>
      </c>
    </row>
    <row r="251" spans="1:84" x14ac:dyDescent="0.3">
      <c r="A251" s="2">
        <f t="shared" si="329"/>
        <v>2205</v>
      </c>
      <c r="B251" s="5">
        <f t="shared" si="330"/>
        <v>1165.4016795948457</v>
      </c>
      <c r="C251" s="5">
        <f t="shared" si="331"/>
        <v>2964.1498879286301</v>
      </c>
      <c r="D251" s="5">
        <f t="shared" si="332"/>
        <v>4369.8960912474367</v>
      </c>
      <c r="E251" s="15">
        <f t="shared" si="333"/>
        <v>1.8609341401711326E-7</v>
      </c>
      <c r="F251" s="15">
        <f t="shared" si="334"/>
        <v>3.6661650419703692E-7</v>
      </c>
      <c r="G251" s="15">
        <f t="shared" si="335"/>
        <v>7.4843455198525335E-7</v>
      </c>
      <c r="H251" s="5">
        <f t="shared" si="336"/>
        <v>172737.42710837332</v>
      </c>
      <c r="I251" s="5">
        <f t="shared" si="337"/>
        <v>101375.62982504224</v>
      </c>
      <c r="J251" s="5">
        <f t="shared" si="338"/>
        <v>37950.807563663882</v>
      </c>
      <c r="K251" s="5">
        <f t="shared" si="339"/>
        <v>148221.36447274199</v>
      </c>
      <c r="L251" s="5">
        <f t="shared" si="340"/>
        <v>34200.574754296344</v>
      </c>
      <c r="M251" s="5">
        <f t="shared" si="341"/>
        <v>8684.6018237542103</v>
      </c>
      <c r="N251" s="15">
        <f t="shared" si="342"/>
        <v>-5.5420521751687879E-3</v>
      </c>
      <c r="O251" s="15">
        <f t="shared" si="343"/>
        <v>9.8980739554166419E-4</v>
      </c>
      <c r="P251" s="15">
        <f t="shared" si="344"/>
        <v>1.4857891328736716E-3</v>
      </c>
      <c r="Q251" s="5">
        <f t="shared" si="345"/>
        <v>2961.9521833588865</v>
      </c>
      <c r="R251" s="5">
        <f t="shared" si="346"/>
        <v>5568.9905533387164</v>
      </c>
      <c r="S251" s="5">
        <f t="shared" si="347"/>
        <v>3696.4851127747133</v>
      </c>
      <c r="T251" s="5">
        <f t="shared" si="348"/>
        <v>17.147136164651766</v>
      </c>
      <c r="U251" s="5">
        <f t="shared" si="349"/>
        <v>54.934214100073987</v>
      </c>
      <c r="V251" s="5">
        <f t="shared" si="350"/>
        <v>97.402014609932166</v>
      </c>
      <c r="W251" s="15">
        <f t="shared" si="351"/>
        <v>-1.0734613539272964E-2</v>
      </c>
      <c r="X251" s="15">
        <f t="shared" si="352"/>
        <v>-1.217998157191269E-2</v>
      </c>
      <c r="Y251" s="15">
        <f t="shared" si="353"/>
        <v>-9.7425357312937999E-3</v>
      </c>
      <c r="Z251" s="5">
        <f t="shared" si="290"/>
        <v>2639.5383222755554</v>
      </c>
      <c r="AA251" s="5">
        <f t="shared" si="291"/>
        <v>15262.513833481231</v>
      </c>
      <c r="AB251" s="5">
        <f t="shared" si="292"/>
        <v>55819.438998146419</v>
      </c>
      <c r="AC251" s="16">
        <f t="shared" si="354"/>
        <v>1.0490794899120359</v>
      </c>
      <c r="AD251" s="16">
        <f t="shared" si="355"/>
        <v>3.0467079437282383</v>
      </c>
      <c r="AE251" s="16">
        <f t="shared" si="356"/>
        <v>15.703404562824208</v>
      </c>
      <c r="AF251" s="15">
        <f t="shared" si="357"/>
        <v>-4.0504037456468023E-3</v>
      </c>
      <c r="AG251" s="15">
        <f t="shared" si="358"/>
        <v>2.9673830763510267E-4</v>
      </c>
      <c r="AH251" s="15">
        <f t="shared" si="359"/>
        <v>9.7937136394747881E-3</v>
      </c>
      <c r="AI251" s="1">
        <f t="shared" si="323"/>
        <v>361443.04938875546</v>
      </c>
      <c r="AJ251" s="1">
        <f t="shared" si="324"/>
        <v>199806.0193637503</v>
      </c>
      <c r="AK251" s="1">
        <f t="shared" si="325"/>
        <v>74494.954218072264</v>
      </c>
      <c r="AL251" s="14">
        <f t="shared" si="360"/>
        <v>87.251237883087583</v>
      </c>
      <c r="AM251" s="14">
        <f t="shared" si="361"/>
        <v>21.083447173557541</v>
      </c>
      <c r="AN251" s="14">
        <f t="shared" si="362"/>
        <v>6.642550722002353</v>
      </c>
      <c r="AO251" s="11">
        <f t="shared" si="363"/>
        <v>2.9051945190716488E-3</v>
      </c>
      <c r="AP251" s="11">
        <f t="shared" si="364"/>
        <v>3.6597788590476666E-3</v>
      </c>
      <c r="AQ251" s="11">
        <f t="shared" si="365"/>
        <v>3.3198811951405567E-3</v>
      </c>
      <c r="AR251" s="1">
        <f t="shared" si="293"/>
        <v>172737.42710837332</v>
      </c>
      <c r="AS251" s="1">
        <f t="shared" si="288"/>
        <v>101375.62982504224</v>
      </c>
      <c r="AT251" s="1">
        <f t="shared" si="289"/>
        <v>37950.807563663882</v>
      </c>
      <c r="AU251" s="1">
        <f t="shared" si="326"/>
        <v>34547.485421674668</v>
      </c>
      <c r="AV251" s="1">
        <f t="shared" si="327"/>
        <v>20275.12596500845</v>
      </c>
      <c r="AW251" s="1">
        <f t="shared" si="328"/>
        <v>7590.1615127327768</v>
      </c>
      <c r="AX251" s="1">
        <f t="shared" si="310"/>
        <v>118577.09157819359</v>
      </c>
      <c r="AY251" s="1">
        <f t="shared" si="296"/>
        <v>27360.459803437076</v>
      </c>
      <c r="AZ251" s="1">
        <f t="shared" si="297"/>
        <v>6947.6814590033682</v>
      </c>
      <c r="BA251" s="1">
        <f t="shared" si="311"/>
        <v>13615.759107882008</v>
      </c>
      <c r="BB251" s="1">
        <f t="shared" si="312"/>
        <v>30284.287164557154</v>
      </c>
      <c r="BC251" s="1">
        <f t="shared" si="313"/>
        <v>38656.814339283665</v>
      </c>
      <c r="BD251" s="1">
        <f t="shared" si="314"/>
        <v>7.7765388574131293</v>
      </c>
      <c r="BE251" s="2">
        <f t="shared" si="320"/>
        <v>0.16431838121402917</v>
      </c>
      <c r="BF251" s="2">
        <f t="shared" si="321"/>
        <v>0.11054004131171606</v>
      </c>
      <c r="BG251" s="2">
        <f t="shared" si="322"/>
        <v>4.6334817249198731E-2</v>
      </c>
      <c r="BH251" s="2">
        <f t="shared" si="298"/>
        <v>6.3851490321151103E-2</v>
      </c>
      <c r="BI251" s="2">
        <f t="shared" si="315"/>
        <v>2.7000530404799016E-3</v>
      </c>
      <c r="BJ251" s="2">
        <f t="shared" si="299"/>
        <v>1.2219100733195894E-3</v>
      </c>
      <c r="BK251" s="2">
        <f t="shared" si="300"/>
        <v>2.1469152895166443E-4</v>
      </c>
      <c r="BL251" s="2">
        <f t="shared" si="301"/>
        <v>466.40021526863876</v>
      </c>
      <c r="BM251" s="2">
        <f t="shared" si="302"/>
        <v>123.87190327233692</v>
      </c>
      <c r="BN251" s="2">
        <f t="shared" si="303"/>
        <v>8.1477169007933892</v>
      </c>
      <c r="BO251" s="2">
        <f t="shared" si="316"/>
        <v>2150.6741658559722</v>
      </c>
      <c r="BP251" s="2">
        <f t="shared" si="317"/>
        <v>146.84430666039776</v>
      </c>
      <c r="BQ251" s="2">
        <f t="shared" si="318"/>
        <v>6.3004708197811414</v>
      </c>
      <c r="BR251" s="11">
        <f t="shared" si="319"/>
        <v>2.742327804497699E-2</v>
      </c>
      <c r="BS251" s="17">
        <f t="shared" si="294"/>
        <v>7.8139285146254544E-4</v>
      </c>
      <c r="BT251" s="17">
        <f t="shared" si="295"/>
        <v>9.4196155229149824E-5</v>
      </c>
      <c r="BU251" s="12">
        <f>(BU$3*temperature!$I361+BU$4*temperature!$I361^2+BU$5*temperature!I361^6)*(K251/K$56)^$BW$1</f>
        <v>-46.213190114659788</v>
      </c>
      <c r="BV251" s="12">
        <f>(BV$3*temperature!$I361+BV$4*temperature!$I361^2+BV$5*temperature!J361^6)*(L251/L$56)^$BW$1</f>
        <v>-30.205574469300529</v>
      </c>
      <c r="BW251" s="12">
        <f>(BW$3*temperature!$I361+BW$4*temperature!$I361^2+BW$5*temperature!K361^6)*(M251/M$56)^$BW$1</f>
        <v>-25.997177116298246</v>
      </c>
      <c r="BX251" s="12">
        <f>(BX$3*temperature!$M361+BX$4*temperature!$M361^2+BX$5*temperature!$M361^6)*(K251/K$56)^$BW$1</f>
        <v>-46.213205652096491</v>
      </c>
      <c r="BY251" s="12">
        <f>(BY$3*temperature!$M361+BY$4*temperature!$M361^2+BY$5*temperature!$M361^6)*(L251/L$56)^$BW$1</f>
        <v>-30.205584028215341</v>
      </c>
      <c r="BZ251" s="12">
        <f>(BZ$3*temperature!$M361+BZ$4*temperature!$M361^2+BZ$5*temperature!$M361^6)*(M251/M$56)^$BW$1</f>
        <v>-25.997184842472812</v>
      </c>
      <c r="CA251" s="18">
        <f t="shared" si="304"/>
        <v>-1.5537436702572904E-5</v>
      </c>
      <c r="CB251" s="18">
        <f t="shared" si="305"/>
        <v>-9.5589148116914657E-6</v>
      </c>
      <c r="CC251" s="18">
        <f t="shared" si="306"/>
        <v>-7.7261745659029657E-6</v>
      </c>
      <c r="CD251" s="18">
        <f t="shared" si="307"/>
        <v>-3.9461524134946566E-2</v>
      </c>
      <c r="CE251" s="18">
        <f t="shared" si="308"/>
        <v>-3.0834952866863954E-5</v>
      </c>
      <c r="CF251" s="18">
        <f t="shared" si="309"/>
        <v>-3.717123852994269E-6</v>
      </c>
    </row>
    <row r="252" spans="1:84" x14ac:dyDescent="0.3">
      <c r="A252" s="2">
        <f t="shared" si="329"/>
        <v>2206</v>
      </c>
      <c r="B252" s="5">
        <f t="shared" si="330"/>
        <v>1165.4018856247442</v>
      </c>
      <c r="C252" s="5">
        <f t="shared" si="331"/>
        <v>2964.1509202995862</v>
      </c>
      <c r="D252" s="5">
        <f t="shared" si="332"/>
        <v>4369.8991982995985</v>
      </c>
      <c r="E252" s="15">
        <f t="shared" si="333"/>
        <v>1.7678874331625759E-7</v>
      </c>
      <c r="F252" s="15">
        <f t="shared" si="334"/>
        <v>3.4828567898718508E-7</v>
      </c>
      <c r="G252" s="15">
        <f t="shared" si="335"/>
        <v>7.1101282438599068E-7</v>
      </c>
      <c r="H252" s="5">
        <f t="shared" si="336"/>
        <v>171756.44248630872</v>
      </c>
      <c r="I252" s="5">
        <f t="shared" si="337"/>
        <v>101471.00145364135</v>
      </c>
      <c r="J252" s="5">
        <f t="shared" si="338"/>
        <v>38005.685069755178</v>
      </c>
      <c r="K252" s="5">
        <f t="shared" si="339"/>
        <v>147379.5817605308</v>
      </c>
      <c r="L252" s="5">
        <f t="shared" si="340"/>
        <v>34232.73786726949</v>
      </c>
      <c r="M252" s="5">
        <f t="shared" si="341"/>
        <v>8697.1537202834861</v>
      </c>
      <c r="N252" s="15">
        <f t="shared" si="342"/>
        <v>-5.6792265757747984E-3</v>
      </c>
      <c r="O252" s="15">
        <f t="shared" si="343"/>
        <v>9.4042609529854104E-4</v>
      </c>
      <c r="P252" s="15">
        <f t="shared" si="344"/>
        <v>1.4453047801159524E-3</v>
      </c>
      <c r="Q252" s="5">
        <f t="shared" si="345"/>
        <v>2913.5162622184798</v>
      </c>
      <c r="R252" s="5">
        <f t="shared" si="346"/>
        <v>5506.3357035506206</v>
      </c>
      <c r="S252" s="5">
        <f t="shared" si="347"/>
        <v>3665.7650785296405</v>
      </c>
      <c r="T252" s="5">
        <f t="shared" si="348"/>
        <v>16.963068284618938</v>
      </c>
      <c r="U252" s="5">
        <f t="shared" si="349"/>
        <v>54.265116384667579</v>
      </c>
      <c r="V252" s="5">
        <f t="shared" si="350"/>
        <v>96.453072002294903</v>
      </c>
      <c r="W252" s="15">
        <f t="shared" si="351"/>
        <v>-1.0734613539272964E-2</v>
      </c>
      <c r="X252" s="15">
        <f t="shared" si="352"/>
        <v>-1.217998157191269E-2</v>
      </c>
      <c r="Y252" s="15">
        <f t="shared" si="353"/>
        <v>-9.7425357312937999E-3</v>
      </c>
      <c r="Z252" s="5">
        <f t="shared" si="290"/>
        <v>2586.2151365722343</v>
      </c>
      <c r="AA252" s="5">
        <f t="shared" si="291"/>
        <v>15096.023415336627</v>
      </c>
      <c r="AB252" s="5">
        <f t="shared" si="292"/>
        <v>55899.943759113929</v>
      </c>
      <c r="AC252" s="16">
        <f t="shared" si="354"/>
        <v>1.044830294416615</v>
      </c>
      <c r="AD252" s="16">
        <f t="shared" si="355"/>
        <v>3.0476120186873188</v>
      </c>
      <c r="AE252" s="16">
        <f t="shared" si="356"/>
        <v>15.857199210277329</v>
      </c>
      <c r="AF252" s="15">
        <f t="shared" si="357"/>
        <v>-4.0504037456468023E-3</v>
      </c>
      <c r="AG252" s="15">
        <f t="shared" si="358"/>
        <v>2.9673830763510267E-4</v>
      </c>
      <c r="AH252" s="15">
        <f t="shared" si="359"/>
        <v>9.7937136394747881E-3</v>
      </c>
      <c r="AI252" s="1">
        <f t="shared" si="323"/>
        <v>359846.22987155459</v>
      </c>
      <c r="AJ252" s="1">
        <f t="shared" si="324"/>
        <v>200100.54339238373</v>
      </c>
      <c r="AK252" s="1">
        <f t="shared" si="325"/>
        <v>74635.620308997823</v>
      </c>
      <c r="AL252" s="14">
        <f t="shared" si="360"/>
        <v>87.502184882986953</v>
      </c>
      <c r="AM252" s="14">
        <f t="shared" si="361"/>
        <v>21.159836320256758</v>
      </c>
      <c r="AN252" s="14">
        <f t="shared" si="362"/>
        <v>6.6643826764397991</v>
      </c>
      <c r="AO252" s="11">
        <f t="shared" si="363"/>
        <v>2.8761425738809323E-3</v>
      </c>
      <c r="AP252" s="11">
        <f t="shared" si="364"/>
        <v>3.6231810704571901E-3</v>
      </c>
      <c r="AQ252" s="11">
        <f t="shared" si="365"/>
        <v>3.286682383189151E-3</v>
      </c>
      <c r="AR252" s="1">
        <f t="shared" si="293"/>
        <v>171756.44248630872</v>
      </c>
      <c r="AS252" s="1">
        <f t="shared" si="288"/>
        <v>101471.00145364135</v>
      </c>
      <c r="AT252" s="1">
        <f t="shared" si="289"/>
        <v>38005.685069755178</v>
      </c>
      <c r="AU252" s="1">
        <f t="shared" si="326"/>
        <v>34351.288497261747</v>
      </c>
      <c r="AV252" s="1">
        <f t="shared" si="327"/>
        <v>20294.200290728273</v>
      </c>
      <c r="AW252" s="1">
        <f t="shared" si="328"/>
        <v>7601.1370139510364</v>
      </c>
      <c r="AX252" s="1">
        <f t="shared" si="310"/>
        <v>117903.66540842463</v>
      </c>
      <c r="AY252" s="1">
        <f t="shared" si="296"/>
        <v>27386.190293815591</v>
      </c>
      <c r="AZ252" s="1">
        <f t="shared" si="297"/>
        <v>6957.7229762267889</v>
      </c>
      <c r="BA252" s="1">
        <f t="shared" si="311"/>
        <v>13609.124067960876</v>
      </c>
      <c r="BB252" s="1">
        <f t="shared" si="312"/>
        <v>30287.083967088343</v>
      </c>
      <c r="BC252" s="1">
        <f t="shared" si="313"/>
        <v>38663.153101213175</v>
      </c>
      <c r="BD252" s="1">
        <f t="shared" si="314"/>
        <v>7.4064518068674392</v>
      </c>
      <c r="BE252" s="2">
        <f t="shared" si="320"/>
        <v>0.16431838121402917</v>
      </c>
      <c r="BF252" s="2">
        <f t="shared" si="321"/>
        <v>0.11054004131171606</v>
      </c>
      <c r="BG252" s="2">
        <f t="shared" si="322"/>
        <v>4.6334817249198731E-2</v>
      </c>
      <c r="BH252" s="2">
        <f t="shared" si="298"/>
        <v>6.3653880163650714E-2</v>
      </c>
      <c r="BI252" s="2">
        <f t="shared" si="315"/>
        <v>2.7000530404799016E-3</v>
      </c>
      <c r="BJ252" s="2">
        <f t="shared" si="299"/>
        <v>1.2219100733195894E-3</v>
      </c>
      <c r="BK252" s="2">
        <f t="shared" si="300"/>
        <v>2.1469152895166443E-4</v>
      </c>
      <c r="BL252" s="2">
        <f t="shared" si="301"/>
        <v>463.75150475716919</v>
      </c>
      <c r="BM252" s="2">
        <f t="shared" si="302"/>
        <v>123.98843882603107</v>
      </c>
      <c r="BN252" s="2">
        <f t="shared" si="303"/>
        <v>8.1594986364811852</v>
      </c>
      <c r="BO252" s="2">
        <f t="shared" si="316"/>
        <v>2182.5516518967661</v>
      </c>
      <c r="BP252" s="2">
        <f t="shared" si="317"/>
        <v>148.60348827004779</v>
      </c>
      <c r="BQ252" s="2">
        <f t="shared" si="318"/>
        <v>6.3004946113227378</v>
      </c>
      <c r="BR252" s="11">
        <f t="shared" si="319"/>
        <v>2.7337421265958589E-2</v>
      </c>
      <c r="BS252" s="17">
        <f t="shared" si="294"/>
        <v>7.6053644895939258E-4</v>
      </c>
      <c r="BT252" s="17">
        <f t="shared" si="295"/>
        <v>8.9710624027761735E-5</v>
      </c>
      <c r="BU252" s="12">
        <f>(BU$3*temperature!$I362+BU$4*temperature!$I362^2+BU$5*temperature!I362^6)*(K252/K$56)^$BW$1</f>
        <v>-46.627378342002871</v>
      </c>
      <c r="BV252" s="12">
        <f>(BV$3*temperature!$I362+BV$4*temperature!$I362^2+BV$5*temperature!J362^6)*(L252/L$56)^$BW$1</f>
        <v>-30.412412524450698</v>
      </c>
      <c r="BW252" s="12">
        <f>(BW$3*temperature!$I362+BW$4*temperature!$I362^2+BW$5*temperature!K362^6)*(M252/M$56)^$BW$1</f>
        <v>-26.160674454726205</v>
      </c>
      <c r="BX252" s="12">
        <f>(BX$3*temperature!$M362+BX$4*temperature!$M362^2+BX$5*temperature!$M362^6)*(K252/K$56)^$BW$1</f>
        <v>-46.627393883819323</v>
      </c>
      <c r="BY252" s="12">
        <f>(BY$3*temperature!$M362+BY$4*temperature!$M362^2+BY$5*temperature!$M362^6)*(L252/L$56)^$BW$1</f>
        <v>-30.412422068889612</v>
      </c>
      <c r="BZ252" s="12">
        <f>(BZ$3*temperature!$M362+BZ$4*temperature!$M362^2+BZ$5*temperature!$M362^6)*(M252/M$56)^$BW$1</f>
        <v>-26.160682167048378</v>
      </c>
      <c r="CA252" s="18">
        <f t="shared" si="304"/>
        <v>-1.5541816452468993E-5</v>
      </c>
      <c r="CB252" s="18">
        <f t="shared" si="305"/>
        <v>-9.5444389138776842E-6</v>
      </c>
      <c r="CC252" s="18">
        <f t="shared" si="306"/>
        <v>-7.7123221728925273E-6</v>
      </c>
      <c r="CD252" s="18">
        <f t="shared" si="307"/>
        <v>-3.9310029662149741E-2</v>
      </c>
      <c r="CE252" s="18">
        <f t="shared" si="308"/>
        <v>-2.9896710367739756E-5</v>
      </c>
      <c r="CF252" s="18">
        <f t="shared" si="309"/>
        <v>-3.526527291541277E-6</v>
      </c>
    </row>
    <row r="253" spans="1:84" x14ac:dyDescent="0.3">
      <c r="A253" s="2">
        <f t="shared" si="329"/>
        <v>2207</v>
      </c>
      <c r="B253" s="5">
        <f t="shared" si="330"/>
        <v>1165.4020813531824</v>
      </c>
      <c r="C253" s="5">
        <f t="shared" si="331"/>
        <v>2964.1519010523361</v>
      </c>
      <c r="D253" s="5">
        <f t="shared" si="332"/>
        <v>4369.9021500012504</v>
      </c>
      <c r="E253" s="15">
        <f t="shared" si="333"/>
        <v>1.6794930615044471E-7</v>
      </c>
      <c r="F253" s="15">
        <f t="shared" si="334"/>
        <v>3.3087139503782582E-7</v>
      </c>
      <c r="G253" s="15">
        <f t="shared" si="335"/>
        <v>6.7546218316669107E-7</v>
      </c>
      <c r="H253" s="5">
        <f t="shared" si="336"/>
        <v>170757.00776135633</v>
      </c>
      <c r="I253" s="5">
        <f t="shared" si="337"/>
        <v>101561.49835909251</v>
      </c>
      <c r="J253" s="5">
        <f t="shared" si="338"/>
        <v>38059.11929720574</v>
      </c>
      <c r="K253" s="5">
        <f t="shared" si="339"/>
        <v>146521.9691070788</v>
      </c>
      <c r="L253" s="5">
        <f t="shared" si="340"/>
        <v>34263.256995377349</v>
      </c>
      <c r="M253" s="5">
        <f t="shared" si="341"/>
        <v>8709.3756314875045</v>
      </c>
      <c r="N253" s="15">
        <f t="shared" si="342"/>
        <v>-5.8190737360449551E-3</v>
      </c>
      <c r="O253" s="15">
        <f t="shared" si="343"/>
        <v>8.9151876271742481E-4</v>
      </c>
      <c r="P253" s="15">
        <f t="shared" si="344"/>
        <v>1.405277128253335E-3</v>
      </c>
      <c r="Q253" s="5">
        <f t="shared" si="345"/>
        <v>2865.4693006682128</v>
      </c>
      <c r="R253" s="5">
        <f t="shared" si="346"/>
        <v>5444.1196475000661</v>
      </c>
      <c r="S253" s="5">
        <f t="shared" si="347"/>
        <v>3635.1549146472425</v>
      </c>
      <c r="T253" s="5">
        <f t="shared" si="348"/>
        <v>16.780976302143255</v>
      </c>
      <c r="U253" s="5">
        <f t="shared" si="349"/>
        <v>53.604168267104633</v>
      </c>
      <c r="V253" s="5">
        <f t="shared" si="350"/>
        <v>95.513374501919486</v>
      </c>
      <c r="W253" s="15">
        <f t="shared" si="351"/>
        <v>-1.0734613539272964E-2</v>
      </c>
      <c r="X253" s="15">
        <f t="shared" si="352"/>
        <v>-1.217998157191269E-2</v>
      </c>
      <c r="Y253" s="15">
        <f t="shared" si="353"/>
        <v>-9.7425357312937999E-3</v>
      </c>
      <c r="Z253" s="5">
        <f t="shared" si="290"/>
        <v>2533.6196139562389</v>
      </c>
      <c r="AA253" s="5">
        <f t="shared" si="291"/>
        <v>14930.612276096323</v>
      </c>
      <c r="AB253" s="5">
        <f t="shared" si="292"/>
        <v>55978.299557457205</v>
      </c>
      <c r="AC253" s="16">
        <f t="shared" si="354"/>
        <v>1.0405983098785447</v>
      </c>
      <c r="AD253" s="16">
        <f t="shared" si="355"/>
        <v>3.0485163619200724</v>
      </c>
      <c r="AE253" s="16">
        <f t="shared" si="356"/>
        <v>16.012500078466893</v>
      </c>
      <c r="AF253" s="15">
        <f t="shared" si="357"/>
        <v>-4.0504037456468023E-3</v>
      </c>
      <c r="AG253" s="15">
        <f t="shared" si="358"/>
        <v>2.9673830763510267E-4</v>
      </c>
      <c r="AH253" s="15">
        <f t="shared" si="359"/>
        <v>9.7937136394747881E-3</v>
      </c>
      <c r="AI253" s="1">
        <f t="shared" si="323"/>
        <v>358212.8953816609</v>
      </c>
      <c r="AJ253" s="1">
        <f t="shared" si="324"/>
        <v>200384.68934387364</v>
      </c>
      <c r="AK253" s="1">
        <f t="shared" si="325"/>
        <v>74773.195292049088</v>
      </c>
      <c r="AL253" s="14">
        <f t="shared" si="360"/>
        <v>87.751336954644017</v>
      </c>
      <c r="AM253" s="14">
        <f t="shared" si="361"/>
        <v>21.235735579482192</v>
      </c>
      <c r="AN253" s="14">
        <f t="shared" si="362"/>
        <v>6.6860673484859108</v>
      </c>
      <c r="AO253" s="11">
        <f t="shared" si="363"/>
        <v>2.8473811481421231E-3</v>
      </c>
      <c r="AP253" s="11">
        <f t="shared" si="364"/>
        <v>3.5869492597526182E-3</v>
      </c>
      <c r="AQ253" s="11">
        <f t="shared" si="365"/>
        <v>3.2538155593572595E-3</v>
      </c>
      <c r="AR253" s="1">
        <f t="shared" si="293"/>
        <v>170757.00776135633</v>
      </c>
      <c r="AS253" s="1">
        <f t="shared" ref="AS253:AS316" si="366">MAX(0.3*C253,AM253*AJ253^$AR$5*C253^(1-$AR$5)*(1-BJ252+BV252/100))</f>
        <v>101561.49835909251</v>
      </c>
      <c r="AT253" s="1">
        <f t="shared" ref="AT253:AT316" si="367">MAX(0.3*D253,AN253*AK253^$AR$5*D253^(1-$AR$5)*(1-BK252+BW252/100))</f>
        <v>38059.11929720574</v>
      </c>
      <c r="AU253" s="1">
        <f t="shared" si="326"/>
        <v>34151.401552271265</v>
      </c>
      <c r="AV253" s="1">
        <f t="shared" si="327"/>
        <v>20312.299671818502</v>
      </c>
      <c r="AW253" s="1">
        <f t="shared" si="328"/>
        <v>7611.8238594411487</v>
      </c>
      <c r="AX253" s="1">
        <f t="shared" si="310"/>
        <v>117217.57528566303</v>
      </c>
      <c r="AY253" s="1">
        <f t="shared" si="296"/>
        <v>27410.605596301873</v>
      </c>
      <c r="AZ253" s="1">
        <f t="shared" si="297"/>
        <v>6967.5005051900025</v>
      </c>
      <c r="BA253" s="1">
        <f t="shared" si="311"/>
        <v>13602.324984879071</v>
      </c>
      <c r="BB253" s="1">
        <f t="shared" si="312"/>
        <v>30289.735407990629</v>
      </c>
      <c r="BC253" s="1">
        <f t="shared" si="313"/>
        <v>38669.315829443491</v>
      </c>
      <c r="BD253" s="1">
        <f t="shared" si="314"/>
        <v>7.0539357918995487</v>
      </c>
      <c r="BE253" s="2">
        <f t="shared" si="320"/>
        <v>0.16431838121402917</v>
      </c>
      <c r="BF253" s="2">
        <f t="shared" si="321"/>
        <v>0.11054004131171606</v>
      </c>
      <c r="BG253" s="2">
        <f t="shared" si="322"/>
        <v>4.6334817249198731E-2</v>
      </c>
      <c r="BH253" s="2">
        <f t="shared" si="298"/>
        <v>6.3457712573985775E-2</v>
      </c>
      <c r="BI253" s="2">
        <f t="shared" si="315"/>
        <v>2.7000530404799016E-3</v>
      </c>
      <c r="BJ253" s="2">
        <f t="shared" si="299"/>
        <v>1.2219100733195894E-3</v>
      </c>
      <c r="BK253" s="2">
        <f t="shared" si="300"/>
        <v>2.1469152895166443E-4</v>
      </c>
      <c r="BL253" s="2">
        <f t="shared" si="301"/>
        <v>461.0529779893003</v>
      </c>
      <c r="BM253" s="2">
        <f t="shared" si="302"/>
        <v>124.09901790640609</v>
      </c>
      <c r="BN253" s="2">
        <f t="shared" si="303"/>
        <v>8.1709705124708965</v>
      </c>
      <c r="BO253" s="2">
        <f t="shared" si="316"/>
        <v>2214.8956332465555</v>
      </c>
      <c r="BP253" s="2">
        <f t="shared" si="317"/>
        <v>150.38381570282286</v>
      </c>
      <c r="BQ253" s="2">
        <f t="shared" si="318"/>
        <v>6.3005212778620736</v>
      </c>
      <c r="BR253" s="11">
        <f t="shared" si="319"/>
        <v>2.7250760723717654E-2</v>
      </c>
      <c r="BS253" s="17">
        <f t="shared" si="294"/>
        <v>7.4029859442110589E-4</v>
      </c>
      <c r="BT253" s="17">
        <f t="shared" si="295"/>
        <v>8.5438689550249274E-5</v>
      </c>
      <c r="BU253" s="12">
        <f>(BU$3*temperature!$I363+BU$4*temperature!$I363^2+BU$5*temperature!I363^6)*(K253/K$56)^$BW$1</f>
        <v>-47.043128187456816</v>
      </c>
      <c r="BV253" s="12">
        <f>(BV$3*temperature!$I363+BV$4*temperature!$I363^2+BV$5*temperature!J363^6)*(L253/L$56)^$BW$1</f>
        <v>-30.618773475797429</v>
      </c>
      <c r="BW253" s="12">
        <f>(BW$3*temperature!$I363+BW$4*temperature!$I363^2+BW$5*temperature!K363^6)*(M253/M$56)^$BW$1</f>
        <v>-26.323679417840999</v>
      </c>
      <c r="BX253" s="12">
        <f>(BX$3*temperature!$M363+BX$4*temperature!$M363^2+BX$5*temperature!$M363^6)*(K253/K$56)^$BW$1</f>
        <v>-47.043143734164026</v>
      </c>
      <c r="BY253" s="12">
        <f>(BY$3*temperature!$M363+BY$4*temperature!$M363^2+BY$5*temperature!$M363^6)*(L253/L$56)^$BW$1</f>
        <v>-30.618783005894322</v>
      </c>
      <c r="BZ253" s="12">
        <f>(BZ$3*temperature!$M363+BZ$4*temperature!$M363^2+BZ$5*temperature!$M363^6)*(M253/M$56)^$BW$1</f>
        <v>-26.323687116424793</v>
      </c>
      <c r="CA253" s="18">
        <f t="shared" si="304"/>
        <v>-1.5546707210489785E-5</v>
      </c>
      <c r="CB253" s="18">
        <f t="shared" si="305"/>
        <v>-9.5300968929734609E-6</v>
      </c>
      <c r="CC253" s="18">
        <f t="shared" si="306"/>
        <v>-7.698583793569469E-6</v>
      </c>
      <c r="CD253" s="18">
        <f t="shared" si="307"/>
        <v>-3.9156014427818506E-2</v>
      </c>
      <c r="CE253" s="18">
        <f t="shared" si="308"/>
        <v>-2.8987142444046581E-5</v>
      </c>
      <c r="CF253" s="18">
        <f t="shared" si="309"/>
        <v>-3.3454385607234668E-6</v>
      </c>
    </row>
    <row r="254" spans="1:84" x14ac:dyDescent="0.3">
      <c r="A254" s="2">
        <f t="shared" si="329"/>
        <v>2208</v>
      </c>
      <c r="B254" s="5">
        <f t="shared" si="330"/>
        <v>1165.4022672952299</v>
      </c>
      <c r="C254" s="5">
        <f t="shared" si="331"/>
        <v>2964.152832767757</v>
      </c>
      <c r="D254" s="5">
        <f t="shared" si="332"/>
        <v>4369.9049541197146</v>
      </c>
      <c r="E254" s="15">
        <f t="shared" si="333"/>
        <v>1.5955184084292248E-7</v>
      </c>
      <c r="F254" s="15">
        <f t="shared" si="334"/>
        <v>3.1432782528593453E-7</v>
      </c>
      <c r="G254" s="15">
        <f t="shared" si="335"/>
        <v>6.4168907400835651E-7</v>
      </c>
      <c r="H254" s="5">
        <f t="shared" si="336"/>
        <v>169739.02272789818</v>
      </c>
      <c r="I254" s="5">
        <f t="shared" si="337"/>
        <v>101647.15454123642</v>
      </c>
      <c r="J254" s="5">
        <f t="shared" si="338"/>
        <v>38111.121085691244</v>
      </c>
      <c r="K254" s="5">
        <f t="shared" si="339"/>
        <v>145648.44044953142</v>
      </c>
      <c r="L254" s="5">
        <f t="shared" si="340"/>
        <v>34292.14358232807</v>
      </c>
      <c r="M254" s="5">
        <f t="shared" si="341"/>
        <v>8721.2700243656564</v>
      </c>
      <c r="N254" s="15">
        <f t="shared" si="342"/>
        <v>-5.9617589285125838E-3</v>
      </c>
      <c r="O254" s="15">
        <f t="shared" si="343"/>
        <v>8.4307767223124053E-4</v>
      </c>
      <c r="P254" s="15">
        <f t="shared" si="344"/>
        <v>1.3656998367539419E-3</v>
      </c>
      <c r="Q254" s="5">
        <f t="shared" si="345"/>
        <v>2817.8101894651909</v>
      </c>
      <c r="R254" s="5">
        <f t="shared" si="346"/>
        <v>5382.3459741876786</v>
      </c>
      <c r="S254" s="5">
        <f t="shared" si="347"/>
        <v>3604.6577644285044</v>
      </c>
      <c r="T254" s="5">
        <f t="shared" si="348"/>
        <v>16.600839006728048</v>
      </c>
      <c r="U254" s="5">
        <f t="shared" si="349"/>
        <v>52.951270485433589</v>
      </c>
      <c r="V254" s="5">
        <f t="shared" si="350"/>
        <v>94.582832038018083</v>
      </c>
      <c r="W254" s="15">
        <f t="shared" si="351"/>
        <v>-1.0734613539272964E-2</v>
      </c>
      <c r="X254" s="15">
        <f t="shared" si="352"/>
        <v>-1.217998157191269E-2</v>
      </c>
      <c r="Y254" s="15">
        <f t="shared" si="353"/>
        <v>-9.7425357312937999E-3</v>
      </c>
      <c r="Z254" s="5">
        <f t="shared" ref="Z254:Z317" si="368">Q253*AC254*(1-BE253)</f>
        <v>2481.7446013858917</v>
      </c>
      <c r="AA254" s="5">
        <f t="shared" ref="AA254:AA317" si="369">R253*AD254*(1-BF253)</f>
        <v>14766.291796817461</v>
      </c>
      <c r="AB254" s="5">
        <f t="shared" ref="AB254:AB317" si="370">S253*AE254*(1-BG253)</f>
        <v>56054.522613180518</v>
      </c>
      <c r="AC254" s="16">
        <f t="shared" si="354"/>
        <v>1.036383466586499</v>
      </c>
      <c r="AD254" s="16">
        <f t="shared" si="355"/>
        <v>3.0494209735061064</v>
      </c>
      <c r="AE254" s="16">
        <f t="shared" si="356"/>
        <v>16.169321918887466</v>
      </c>
      <c r="AF254" s="15">
        <f t="shared" si="357"/>
        <v>-4.0504037456468023E-3</v>
      </c>
      <c r="AG254" s="15">
        <f t="shared" si="358"/>
        <v>2.9673830763510267E-4</v>
      </c>
      <c r="AH254" s="15">
        <f t="shared" si="359"/>
        <v>9.7937136394747881E-3</v>
      </c>
      <c r="AI254" s="1">
        <f t="shared" si="323"/>
        <v>356543.00739576609</v>
      </c>
      <c r="AJ254" s="1">
        <f t="shared" si="324"/>
        <v>200658.5200813048</v>
      </c>
      <c r="AK254" s="1">
        <f t="shared" si="325"/>
        <v>74907.699622285334</v>
      </c>
      <c r="AL254" s="14">
        <f t="shared" si="360"/>
        <v>87.99869984218725</v>
      </c>
      <c r="AM254" s="14">
        <f t="shared" si="361"/>
        <v>21.311145370439149</v>
      </c>
      <c r="AN254" s="14">
        <f t="shared" si="362"/>
        <v>6.7076050261556306</v>
      </c>
      <c r="AO254" s="11">
        <f t="shared" si="363"/>
        <v>2.8189073366607018E-3</v>
      </c>
      <c r="AP254" s="11">
        <f t="shared" si="364"/>
        <v>3.551079767155092E-3</v>
      </c>
      <c r="AQ254" s="11">
        <f t="shared" si="365"/>
        <v>3.2212774037636868E-3</v>
      </c>
      <c r="AR254" s="1">
        <f t="shared" ref="AR254:AR317" si="371">MAX(0.3*B254,AL254*AI254^$AR$5*B254^(1-$AR$5)*(1-BI253+BU253/100))</f>
        <v>169739.02272789818</v>
      </c>
      <c r="AS254" s="1">
        <f t="shared" si="366"/>
        <v>101647.15454123642</v>
      </c>
      <c r="AT254" s="1">
        <f t="shared" si="367"/>
        <v>38111.121085691244</v>
      </c>
      <c r="AU254" s="1">
        <f t="shared" si="326"/>
        <v>33947.804545579638</v>
      </c>
      <c r="AV254" s="1">
        <f t="shared" si="327"/>
        <v>20329.430908247286</v>
      </c>
      <c r="AW254" s="1">
        <f t="shared" si="328"/>
        <v>7622.2242171382495</v>
      </c>
      <c r="AX254" s="1">
        <f t="shared" si="310"/>
        <v>116518.75235962514</v>
      </c>
      <c r="AY254" s="1">
        <f t="shared" si="296"/>
        <v>27433.714865862461</v>
      </c>
      <c r="AZ254" s="1">
        <f t="shared" si="297"/>
        <v>6977.0160194925247</v>
      </c>
      <c r="BA254" s="1">
        <f t="shared" si="311"/>
        <v>13595.358514402553</v>
      </c>
      <c r="BB254" s="1">
        <f t="shared" si="312"/>
        <v>30292.242887129163</v>
      </c>
      <c r="BC254" s="1">
        <f t="shared" si="313"/>
        <v>38675.304550076369</v>
      </c>
      <c r="BD254" s="1">
        <f t="shared" si="314"/>
        <v>6.7181585618722588</v>
      </c>
      <c r="BE254" s="2">
        <f t="shared" si="320"/>
        <v>0.16431838121402917</v>
      </c>
      <c r="BF254" s="2">
        <f t="shared" si="321"/>
        <v>0.11054004131171606</v>
      </c>
      <c r="BG254" s="2">
        <f t="shared" si="322"/>
        <v>4.6334817249198731E-2</v>
      </c>
      <c r="BH254" s="2">
        <f t="shared" si="298"/>
        <v>6.3262986784404909E-2</v>
      </c>
      <c r="BI254" s="2">
        <f t="shared" si="315"/>
        <v>2.7000530404799016E-3</v>
      </c>
      <c r="BJ254" s="2">
        <f t="shared" si="299"/>
        <v>1.2219100733195894E-3</v>
      </c>
      <c r="BK254" s="2">
        <f t="shared" si="300"/>
        <v>2.1469152895166443E-4</v>
      </c>
      <c r="BL254" s="2">
        <f t="shared" si="301"/>
        <v>458.30436440454861</v>
      </c>
      <c r="BM254" s="2">
        <f t="shared" si="302"/>
        <v>124.20368205820984</v>
      </c>
      <c r="BN254" s="2">
        <f t="shared" si="303"/>
        <v>8.1821348559490712</v>
      </c>
      <c r="BO254" s="2">
        <f t="shared" si="316"/>
        <v>2247.7124703262457</v>
      </c>
      <c r="BP254" s="2">
        <f t="shared" si="317"/>
        <v>152.18554281350913</v>
      </c>
      <c r="BQ254" s="2">
        <f t="shared" si="318"/>
        <v>6.3005507792956061</v>
      </c>
      <c r="BR254" s="11">
        <f t="shared" si="319"/>
        <v>2.7163230215930007E-2</v>
      </c>
      <c r="BS254" s="17">
        <f t="shared" si="294"/>
        <v>7.2066005957450107E-4</v>
      </c>
      <c r="BT254" s="17">
        <f t="shared" si="295"/>
        <v>8.1370180524046925E-5</v>
      </c>
      <c r="BU254" s="12">
        <f>(BU$3*temperature!$I364+BU$4*temperature!$I364^2+BU$5*temperature!I364^6)*(K254/K$56)^$BW$1</f>
        <v>-47.460508145916222</v>
      </c>
      <c r="BV254" s="12">
        <f>(BV$3*temperature!$I364+BV$4*temperature!$I364^2+BV$5*temperature!J364^6)*(L254/L$56)^$BW$1</f>
        <v>-30.824658363862291</v>
      </c>
      <c r="BW254" s="12">
        <f>(BW$3*temperature!$I364+BW$4*temperature!$I364^2+BW$5*temperature!K364^6)*(M254/M$56)^$BW$1</f>
        <v>-26.486192379110285</v>
      </c>
      <c r="BX254" s="12">
        <f>(BX$3*temperature!$M364+BX$4*temperature!$M364^2+BX$5*temperature!$M364^6)*(K254/K$56)^$BW$1</f>
        <v>-47.460523698040483</v>
      </c>
      <c r="BY254" s="12">
        <f>(BY$3*temperature!$M364+BY$4*temperature!$M364^2+BY$5*temperature!$M364^6)*(L254/L$56)^$BW$1</f>
        <v>-30.824667879751249</v>
      </c>
      <c r="BZ254" s="12">
        <f>(BZ$3*temperature!$M364+BZ$4*temperature!$M364^2+BZ$5*temperature!$M364^6)*(M254/M$56)^$BW$1</f>
        <v>-26.486200064069532</v>
      </c>
      <c r="CA254" s="18">
        <f t="shared" si="304"/>
        <v>-1.5552124260409528E-5</v>
      </c>
      <c r="CB254" s="18">
        <f t="shared" si="305"/>
        <v>-9.5158889585889028E-6</v>
      </c>
      <c r="CC254" s="18">
        <f t="shared" si="306"/>
        <v>-7.6849592467453931E-6</v>
      </c>
      <c r="CD254" s="18">
        <f t="shared" si="307"/>
        <v>-3.8999478212669969E-2</v>
      </c>
      <c r="CE254" s="18">
        <f t="shared" si="308"/>
        <v>-2.8105366292117195E-5</v>
      </c>
      <c r="CF254" s="18">
        <f t="shared" si="309"/>
        <v>-3.1733945825085904E-6</v>
      </c>
    </row>
    <row r="255" spans="1:84" x14ac:dyDescent="0.3">
      <c r="A255" s="2">
        <f t="shared" si="329"/>
        <v>2209</v>
      </c>
      <c r="B255" s="5">
        <f t="shared" si="330"/>
        <v>1165.4024439402031</v>
      </c>
      <c r="C255" s="5">
        <f t="shared" si="331"/>
        <v>2964.1537178976851</v>
      </c>
      <c r="D255" s="5">
        <f t="shared" si="332"/>
        <v>4369.9076180339653</v>
      </c>
      <c r="E255" s="15">
        <f t="shared" si="333"/>
        <v>1.5157424880077635E-7</v>
      </c>
      <c r="F255" s="15">
        <f t="shared" si="334"/>
        <v>2.9861143402163779E-7</v>
      </c>
      <c r="G255" s="15">
        <f t="shared" si="335"/>
        <v>6.0960462030793871E-7</v>
      </c>
      <c r="H255" s="5">
        <f t="shared" si="336"/>
        <v>168702.37429216216</v>
      </c>
      <c r="I255" s="5">
        <f t="shared" si="337"/>
        <v>101728.00408270885</v>
      </c>
      <c r="J255" s="5">
        <f t="shared" si="338"/>
        <v>38161.701291894533</v>
      </c>
      <c r="K255" s="5">
        <f t="shared" si="339"/>
        <v>144758.89867004458</v>
      </c>
      <c r="L255" s="5">
        <f t="shared" si="340"/>
        <v>34319.409100975725</v>
      </c>
      <c r="M255" s="5">
        <f t="shared" si="341"/>
        <v>8732.8393704266909</v>
      </c>
      <c r="N255" s="15">
        <f t="shared" si="342"/>
        <v>-6.1074583204691058E-3</v>
      </c>
      <c r="O255" s="15">
        <f t="shared" si="343"/>
        <v>7.9509519672327222E-4</v>
      </c>
      <c r="P255" s="15">
        <f t="shared" si="344"/>
        <v>1.3265666615884797E-3</v>
      </c>
      <c r="Q255" s="5">
        <f t="shared" si="345"/>
        <v>2770.5375867400498</v>
      </c>
      <c r="R255" s="5">
        <f t="shared" si="346"/>
        <v>5321.018041799698</v>
      </c>
      <c r="S255" s="5">
        <f t="shared" si="347"/>
        <v>3574.2766680297618</v>
      </c>
      <c r="T255" s="5">
        <f t="shared" si="348"/>
        <v>16.422635415563136</v>
      </c>
      <c r="U255" s="5">
        <f t="shared" si="349"/>
        <v>52.306324986711644</v>
      </c>
      <c r="V255" s="5">
        <f t="shared" si="350"/>
        <v>93.661355417320735</v>
      </c>
      <c r="W255" s="15">
        <f t="shared" si="351"/>
        <v>-1.0734613539272964E-2</v>
      </c>
      <c r="X255" s="15">
        <f t="shared" si="352"/>
        <v>-1.217998157191269E-2</v>
      </c>
      <c r="Y255" s="15">
        <f t="shared" si="353"/>
        <v>-9.7425357312937999E-3</v>
      </c>
      <c r="Z255" s="5">
        <f t="shared" si="368"/>
        <v>2430.5828037384722</v>
      </c>
      <c r="AA255" s="5">
        <f t="shared" si="369"/>
        <v>14603.072729982285</v>
      </c>
      <c r="AB255" s="5">
        <f t="shared" si="370"/>
        <v>56128.629173129477</v>
      </c>
      <c r="AC255" s="16">
        <f t="shared" si="354"/>
        <v>1.0321856951115107</v>
      </c>
      <c r="AD255" s="16">
        <f t="shared" si="355"/>
        <v>3.0503258535250515</v>
      </c>
      <c r="AE255" s="16">
        <f t="shared" si="356"/>
        <v>16.327679627505532</v>
      </c>
      <c r="AF255" s="15">
        <f t="shared" si="357"/>
        <v>-4.0504037456468023E-3</v>
      </c>
      <c r="AG255" s="15">
        <f t="shared" si="358"/>
        <v>2.9673830763510267E-4</v>
      </c>
      <c r="AH255" s="15">
        <f t="shared" si="359"/>
        <v>9.7937136394747881E-3</v>
      </c>
      <c r="AI255" s="1">
        <f t="shared" si="323"/>
        <v>354836.51120176917</v>
      </c>
      <c r="AJ255" s="1">
        <f t="shared" si="324"/>
        <v>200922.09898142159</v>
      </c>
      <c r="AK255" s="1">
        <f t="shared" si="325"/>
        <v>75039.153877195058</v>
      </c>
      <c r="AL255" s="14">
        <f t="shared" si="360"/>
        <v>88.244279420982977</v>
      </c>
      <c r="AM255" s="14">
        <f t="shared" si="361"/>
        <v>21.386066171807617</v>
      </c>
      <c r="AN255" s="14">
        <f t="shared" si="362"/>
        <v>6.7289960120947168</v>
      </c>
      <c r="AO255" s="11">
        <f t="shared" si="363"/>
        <v>2.7907182632940946E-3</v>
      </c>
      <c r="AP255" s="11">
        <f t="shared" si="364"/>
        <v>3.5155689694835409E-3</v>
      </c>
      <c r="AQ255" s="11">
        <f t="shared" si="365"/>
        <v>3.1890646297260501E-3</v>
      </c>
      <c r="AR255" s="1">
        <f t="shared" si="371"/>
        <v>168702.37429216216</v>
      </c>
      <c r="AS255" s="1">
        <f t="shared" si="366"/>
        <v>101728.00408270885</v>
      </c>
      <c r="AT255" s="1">
        <f t="shared" si="367"/>
        <v>38161.701291894533</v>
      </c>
      <c r="AU255" s="1">
        <f t="shared" si="326"/>
        <v>33740.474858432433</v>
      </c>
      <c r="AV255" s="1">
        <f t="shared" si="327"/>
        <v>20345.600816541773</v>
      </c>
      <c r="AW255" s="1">
        <f t="shared" si="328"/>
        <v>7632.3402583789066</v>
      </c>
      <c r="AX255" s="1">
        <f t="shared" si="310"/>
        <v>115807.11893603567</v>
      </c>
      <c r="AY255" s="1">
        <f t="shared" si="296"/>
        <v>27455.527280780581</v>
      </c>
      <c r="AZ255" s="1">
        <f t="shared" si="297"/>
        <v>6986.2714963413528</v>
      </c>
      <c r="BA255" s="1">
        <f t="shared" si="311"/>
        <v>13588.221103984193</v>
      </c>
      <c r="BB255" s="1">
        <f t="shared" si="312"/>
        <v>30294.607780685066</v>
      </c>
      <c r="BC255" s="1">
        <f t="shared" si="313"/>
        <v>38681.121258842046</v>
      </c>
      <c r="BD255" s="1">
        <f t="shared" si="314"/>
        <v>6.398327169481834</v>
      </c>
      <c r="BE255" s="2">
        <f t="shared" si="320"/>
        <v>0.16431838121402917</v>
      </c>
      <c r="BF255" s="2">
        <f t="shared" si="321"/>
        <v>0.11054004131171606</v>
      </c>
      <c r="BG255" s="2">
        <f t="shared" si="322"/>
        <v>4.6334817249198731E-2</v>
      </c>
      <c r="BH255" s="2">
        <f t="shared" si="298"/>
        <v>6.3069701667205519E-2</v>
      </c>
      <c r="BI255" s="2">
        <f t="shared" si="315"/>
        <v>2.7000530404799016E-3</v>
      </c>
      <c r="BJ255" s="2">
        <f t="shared" si="299"/>
        <v>1.2219100733195894E-3</v>
      </c>
      <c r="BK255" s="2">
        <f t="shared" si="300"/>
        <v>2.1469152895166443E-4</v>
      </c>
      <c r="BL255" s="2">
        <f t="shared" si="301"/>
        <v>455.5053586437308</v>
      </c>
      <c r="BM255" s="2">
        <f t="shared" si="302"/>
        <v>124.30247292735827</v>
      </c>
      <c r="BN255" s="2">
        <f t="shared" si="303"/>
        <v>8.1929939977535451</v>
      </c>
      <c r="BO255" s="2">
        <f t="shared" si="316"/>
        <v>2281.00857193706</v>
      </c>
      <c r="BP255" s="2">
        <f t="shared" si="317"/>
        <v>154.00892650179523</v>
      </c>
      <c r="BQ255" s="2">
        <f t="shared" si="318"/>
        <v>6.3005830761494677</v>
      </c>
      <c r="BR255" s="11">
        <f t="shared" si="319"/>
        <v>2.7074759739853155E-2</v>
      </c>
      <c r="BS255" s="17">
        <f t="shared" ref="BS255:BS318" si="372">BS254/(1+BR254)</f>
        <v>7.0160227544652676E-4</v>
      </c>
      <c r="BT255" s="17">
        <f t="shared" ref="BT255:BT318" si="373">BT254/(1+BT$5)</f>
        <v>7.7495410022901837E-5</v>
      </c>
      <c r="BU255" s="12">
        <f>(BU$3*temperature!$I365+BU$4*temperature!$I365^2+BU$5*temperature!I365^6)*(K255/K$56)^$BW$1</f>
        <v>-47.879590566599305</v>
      </c>
      <c r="BV255" s="12">
        <f>(BV$3*temperature!$I365+BV$4*temperature!$I365^2+BV$5*temperature!J365^6)*(L255/L$56)^$BW$1</f>
        <v>-31.030068381782591</v>
      </c>
      <c r="BW255" s="12">
        <f>(BW$3*temperature!$I365+BW$4*temperature!$I365^2+BW$5*temperature!K365^6)*(M255/M$56)^$BW$1</f>
        <v>-26.64821382639515</v>
      </c>
      <c r="BX255" s="12">
        <f>(BX$3*temperature!$M365+BX$4*temperature!$M365^2+BX$5*temperature!$M365^6)*(K255/K$56)^$BW$1</f>
        <v>-47.879606124682752</v>
      </c>
      <c r="BY255" s="12">
        <f>(BY$3*temperature!$M365+BY$4*temperature!$M365^2+BY$5*temperature!$M365^6)*(L255/L$56)^$BW$1</f>
        <v>-31.030077883597851</v>
      </c>
      <c r="BZ255" s="12">
        <f>(BZ$3*temperature!$M365+BZ$4*temperature!$M365^2+BZ$5*temperature!$M365^6)*(M255/M$56)^$BW$1</f>
        <v>-26.648221497843455</v>
      </c>
      <c r="CA255" s="18">
        <f t="shared" si="304"/>
        <v>-1.5558083447331228E-5</v>
      </c>
      <c r="CB255" s="18">
        <f t="shared" si="305"/>
        <v>-9.5018152599379846E-6</v>
      </c>
      <c r="CC255" s="18">
        <f t="shared" si="306"/>
        <v>-7.6714483050466242E-6</v>
      </c>
      <c r="CD255" s="18">
        <f t="shared" si="307"/>
        <v>-3.8840418372498818E-2</v>
      </c>
      <c r="CE255" s="18">
        <f t="shared" si="308"/>
        <v>-2.7250525909440256E-5</v>
      </c>
      <c r="CF255" s="18">
        <f t="shared" si="309"/>
        <v>-3.0099541472378454E-6</v>
      </c>
    </row>
    <row r="256" spans="1:84" x14ac:dyDescent="0.3">
      <c r="A256" s="2">
        <f t="shared" si="329"/>
        <v>2210</v>
      </c>
      <c r="B256" s="5">
        <f t="shared" si="330"/>
        <v>1165.4026117529531</v>
      </c>
      <c r="C256" s="5">
        <f t="shared" si="331"/>
        <v>2964.1545587713681</v>
      </c>
      <c r="D256" s="5">
        <f t="shared" si="332"/>
        <v>4369.9101487540456</v>
      </c>
      <c r="E256" s="15">
        <f t="shared" si="333"/>
        <v>1.4399553636073751E-7</v>
      </c>
      <c r="F256" s="15">
        <f t="shared" si="334"/>
        <v>2.8368086232055587E-7</v>
      </c>
      <c r="G256" s="15">
        <f t="shared" si="335"/>
        <v>5.7912438929254173E-7</v>
      </c>
      <c r="H256" s="5">
        <f t="shared" si="336"/>
        <v>167646.93565289141</v>
      </c>
      <c r="I256" s="5">
        <f t="shared" si="337"/>
        <v>101804.08113653844</v>
      </c>
      <c r="J256" s="5">
        <f t="shared" si="338"/>
        <v>38210.870786473584</v>
      </c>
      <c r="K256" s="5">
        <f t="shared" si="339"/>
        <v>143853.23489255222</v>
      </c>
      <c r="L256" s="5">
        <f t="shared" si="340"/>
        <v>34345.065049082965</v>
      </c>
      <c r="M256" s="5">
        <f t="shared" si="341"/>
        <v>8744.0861449676067</v>
      </c>
      <c r="N256" s="15">
        <f t="shared" si="342"/>
        <v>-6.2563599599958497E-3</v>
      </c>
      <c r="O256" s="15">
        <f t="shared" si="343"/>
        <v>7.4756380658413946E-4</v>
      </c>
      <c r="P256" s="15">
        <f t="shared" si="344"/>
        <v>1.2878714543864689E-3</v>
      </c>
      <c r="Q256" s="5">
        <f t="shared" si="345"/>
        <v>2723.6499164320526</v>
      </c>
      <c r="R256" s="5">
        <f t="shared" si="346"/>
        <v>5260.1389832725181</v>
      </c>
      <c r="S256" s="5">
        <f t="shared" si="347"/>
        <v>3544.0145642657717</v>
      </c>
      <c r="T256" s="5">
        <f t="shared" si="348"/>
        <v>16.246344771080686</v>
      </c>
      <c r="U256" s="5">
        <f t="shared" si="349"/>
        <v>51.669234912279023</v>
      </c>
      <c r="V256" s="5">
        <f t="shared" si="350"/>
        <v>92.748856315526083</v>
      </c>
      <c r="W256" s="15">
        <f t="shared" si="351"/>
        <v>-1.0734613539272964E-2</v>
      </c>
      <c r="X256" s="15">
        <f t="shared" si="352"/>
        <v>-1.217998157191269E-2</v>
      </c>
      <c r="Y256" s="15">
        <f t="shared" si="353"/>
        <v>-9.7425357312937999E-3</v>
      </c>
      <c r="Z256" s="5">
        <f t="shared" si="368"/>
        <v>2380.1267865988361</v>
      </c>
      <c r="AA256" s="5">
        <f t="shared" si="369"/>
        <v>14440.965213823905</v>
      </c>
      <c r="AB256" s="5">
        <f t="shared" si="370"/>
        <v>56200.635506346262</v>
      </c>
      <c r="AC256" s="16">
        <f t="shared" si="354"/>
        <v>1.028004926305828</v>
      </c>
      <c r="AD256" s="16">
        <f t="shared" si="355"/>
        <v>3.0512310020565621</v>
      </c>
      <c r="AE256" s="16">
        <f t="shared" si="356"/>
        <v>16.487588246174408</v>
      </c>
      <c r="AF256" s="15">
        <f t="shared" si="357"/>
        <v>-4.0504037456468023E-3</v>
      </c>
      <c r="AG256" s="15">
        <f t="shared" si="358"/>
        <v>2.9673830763510267E-4</v>
      </c>
      <c r="AH256" s="15">
        <f t="shared" si="359"/>
        <v>9.7937136394747881E-3</v>
      </c>
      <c r="AI256" s="1">
        <f t="shared" si="323"/>
        <v>353093.33494002471</v>
      </c>
      <c r="AJ256" s="1">
        <f t="shared" si="324"/>
        <v>201175.48989982123</v>
      </c>
      <c r="AK256" s="1">
        <f t="shared" si="325"/>
        <v>75167.578747854452</v>
      </c>
      <c r="AL256" s="14">
        <f t="shared" si="360"/>
        <v>88.488081693972234</v>
      </c>
      <c r="AM256" s="14">
        <f t="shared" si="361"/>
        <v>21.460498520514417</v>
      </c>
      <c r="AN256" s="14">
        <f t="shared" si="362"/>
        <v>6.7502406232386987</v>
      </c>
      <c r="AO256" s="11">
        <f t="shared" si="363"/>
        <v>2.7628110806611535E-3</v>
      </c>
      <c r="AP256" s="11">
        <f t="shared" si="364"/>
        <v>3.4804132797887056E-3</v>
      </c>
      <c r="AQ256" s="11">
        <f t="shared" si="365"/>
        <v>3.1571739834287895E-3</v>
      </c>
      <c r="AR256" s="1">
        <f t="shared" si="371"/>
        <v>167646.93565289141</v>
      </c>
      <c r="AS256" s="1">
        <f t="shared" si="366"/>
        <v>101804.08113653844</v>
      </c>
      <c r="AT256" s="1">
        <f t="shared" si="367"/>
        <v>38210.870786473584</v>
      </c>
      <c r="AU256" s="1">
        <f t="shared" si="326"/>
        <v>33529.387130578281</v>
      </c>
      <c r="AV256" s="1">
        <f t="shared" si="327"/>
        <v>20360.816227307689</v>
      </c>
      <c r="AW256" s="1">
        <f t="shared" si="328"/>
        <v>7642.1741572947176</v>
      </c>
      <c r="AX256" s="1">
        <f t="shared" si="310"/>
        <v>115082.58791404178</v>
      </c>
      <c r="AY256" s="1">
        <f t="shared" si="296"/>
        <v>27476.052039266371</v>
      </c>
      <c r="AZ256" s="1">
        <f t="shared" si="297"/>
        <v>6995.2689159740848</v>
      </c>
      <c r="BA256" s="1">
        <f t="shared" si="311"/>
        <v>13580.908978692987</v>
      </c>
      <c r="BB256" s="1">
        <f t="shared" si="312"/>
        <v>30296.831441502014</v>
      </c>
      <c r="BC256" s="1">
        <f t="shared" si="313"/>
        <v>38686.76792167544</v>
      </c>
      <c r="BD256" s="1">
        <f t="shared" si="314"/>
        <v>6.0936861212309994</v>
      </c>
      <c r="BE256" s="2">
        <f t="shared" si="320"/>
        <v>0.16431838121402917</v>
      </c>
      <c r="BF256" s="2">
        <f t="shared" si="321"/>
        <v>0.11054004131171606</v>
      </c>
      <c r="BG256" s="2">
        <f t="shared" si="322"/>
        <v>4.6334817249198731E-2</v>
      </c>
      <c r="BH256" s="2">
        <f t="shared" si="298"/>
        <v>6.2877855731706456E-2</v>
      </c>
      <c r="BI256" s="2">
        <f t="shared" si="315"/>
        <v>2.7000530404799016E-3</v>
      </c>
      <c r="BJ256" s="2">
        <f t="shared" si="299"/>
        <v>1.2219100733195894E-3</v>
      </c>
      <c r="BK256" s="2">
        <f t="shared" si="300"/>
        <v>2.1469152895166443E-4</v>
      </c>
      <c r="BL256" s="2">
        <f t="shared" si="301"/>
        <v>452.65561833672785</v>
      </c>
      <c r="BM256" s="2">
        <f t="shared" si="302"/>
        <v>124.39543224578112</v>
      </c>
      <c r="BN256" s="2">
        <f t="shared" si="303"/>
        <v>8.2035502717225022</v>
      </c>
      <c r="BO256" s="2">
        <f t="shared" si="316"/>
        <v>2314.7903915942675</v>
      </c>
      <c r="BP256" s="2">
        <f t="shared" si="317"/>
        <v>155.8542267488005</v>
      </c>
      <c r="BQ256" s="2">
        <f t="shared" si="318"/>
        <v>6.3006181295728352</v>
      </c>
      <c r="BR256" s="11">
        <f t="shared" si="319"/>
        <v>2.6985275155015448E-2</v>
      </c>
      <c r="BS256" s="17">
        <f t="shared" si="372"/>
        <v>6.8310730917410046E-4</v>
      </c>
      <c r="BT256" s="17">
        <f t="shared" si="373"/>
        <v>7.3805152402763656E-5</v>
      </c>
      <c r="BU256" s="12">
        <f>(BU$3*temperature!$I366+BU$4*temperature!$I366^2+BU$5*temperature!I366^6)*(K256/K$56)^$BW$1</f>
        <v>-48.300451901431252</v>
      </c>
      <c r="BV256" s="12">
        <f>(BV$3*temperature!$I366+BV$4*temperature!$I366^2+BV$5*temperature!J366^6)*(L256/L$56)^$BW$1</f>
        <v>-31.235004870233048</v>
      </c>
      <c r="BW256" s="12">
        <f>(BW$3*temperature!$I366+BW$4*temperature!$I366^2+BW$5*temperature!K366^6)*(M256/M$56)^$BW$1</f>
        <v>-26.809744357617582</v>
      </c>
      <c r="BX256" s="12">
        <f>(BX$3*temperature!$M366+BX$4*temperature!$M366^2+BX$5*temperature!$M366^6)*(K256/K$56)^$BW$1</f>
        <v>-48.3004674660326</v>
      </c>
      <c r="BY256" s="12">
        <f>(BY$3*temperature!$M366+BY$4*temperature!$M366^2+BY$5*temperature!$M366^6)*(L256/L$56)^$BW$1</f>
        <v>-31.235014358108955</v>
      </c>
      <c r="BZ256" s="12">
        <f>(BZ$3*temperature!$M366+BZ$4*temperature!$M366^2+BZ$5*temperature!$M366^6)*(M256/M$56)^$BW$1</f>
        <v>-26.809752015668288</v>
      </c>
      <c r="CA256" s="18">
        <f t="shared" si="304"/>
        <v>-1.5564601348216911E-5</v>
      </c>
      <c r="CB256" s="18">
        <f t="shared" si="305"/>
        <v>-9.4878759071548302E-6</v>
      </c>
      <c r="CC256" s="18">
        <f t="shared" si="306"/>
        <v>-7.6580507055723501E-6</v>
      </c>
      <c r="CD256" s="18">
        <f t="shared" si="307"/>
        <v>-3.8678829953397137E-2</v>
      </c>
      <c r="CE256" s="18">
        <f t="shared" si="308"/>
        <v>-2.6421791451467714E-5</v>
      </c>
      <c r="CF256" s="18">
        <f t="shared" si="309"/>
        <v>-2.8546969394710557E-6</v>
      </c>
    </row>
    <row r="257" spans="1:84" x14ac:dyDescent="0.3">
      <c r="A257" s="2">
        <f t="shared" si="329"/>
        <v>2211</v>
      </c>
      <c r="B257" s="5">
        <f t="shared" si="330"/>
        <v>1165.4027711750887</v>
      </c>
      <c r="C257" s="5">
        <f t="shared" si="331"/>
        <v>2964.1553576015936</v>
      </c>
      <c r="D257" s="5">
        <f t="shared" si="332"/>
        <v>4369.9125529395151</v>
      </c>
      <c r="E257" s="15">
        <f t="shared" si="333"/>
        <v>1.3679575954270063E-7</v>
      </c>
      <c r="F257" s="15">
        <f t="shared" si="334"/>
        <v>2.6949681920452804E-7</v>
      </c>
      <c r="G257" s="15">
        <f t="shared" si="335"/>
        <v>5.5016816982791466E-7</v>
      </c>
      <c r="H257" s="5">
        <f t="shared" si="336"/>
        <v>166572.56541207148</v>
      </c>
      <c r="I257" s="5">
        <f t="shared" si="337"/>
        <v>101875.41991416966</v>
      </c>
      <c r="J257" s="5">
        <f t="shared" si="338"/>
        <v>38258.6404511449</v>
      </c>
      <c r="K257" s="5">
        <f t="shared" si="339"/>
        <v>142931.32771952695</v>
      </c>
      <c r="L257" s="5">
        <f t="shared" si="340"/>
        <v>34369.122945229428</v>
      </c>
      <c r="M257" s="5">
        <f t="shared" si="341"/>
        <v>8755.0128263801089</v>
      </c>
      <c r="N257" s="15">
        <f t="shared" si="342"/>
        <v>-6.4086648709281713E-3</v>
      </c>
      <c r="O257" s="15">
        <f t="shared" si="343"/>
        <v>7.0047606874767965E-4</v>
      </c>
      <c r="P257" s="15">
        <f t="shared" si="344"/>
        <v>1.2496081616020227E-3</v>
      </c>
      <c r="Q257" s="5">
        <f t="shared" si="345"/>
        <v>2677.1453660898278</v>
      </c>
      <c r="R257" s="5">
        <f t="shared" si="346"/>
        <v>5199.7117117939406</v>
      </c>
      <c r="S257" s="5">
        <f t="shared" si="347"/>
        <v>3513.8742924048734</v>
      </c>
      <c r="T257" s="5">
        <f t="shared" si="348"/>
        <v>16.071946538537347</v>
      </c>
      <c r="U257" s="5">
        <f t="shared" si="349"/>
        <v>51.039904583212639</v>
      </c>
      <c r="V257" s="5">
        <f t="shared" si="350"/>
        <v>91.845247268835436</v>
      </c>
      <c r="W257" s="15">
        <f t="shared" si="351"/>
        <v>-1.0734613539272964E-2</v>
      </c>
      <c r="X257" s="15">
        <f t="shared" si="352"/>
        <v>-1.217998157191269E-2</v>
      </c>
      <c r="Y257" s="15">
        <f t="shared" si="353"/>
        <v>-9.7425357312937999E-3</v>
      </c>
      <c r="Z257" s="5">
        <f t="shared" si="368"/>
        <v>2330.3689785274328</v>
      </c>
      <c r="AA257" s="5">
        <f t="shared" si="369"/>
        <v>14279.978786512136</v>
      </c>
      <c r="AB257" s="5">
        <f t="shared" si="370"/>
        <v>56270.557899599262</v>
      </c>
      <c r="AC257" s="16">
        <f t="shared" si="354"/>
        <v>1.0238410913017755</v>
      </c>
      <c r="AD257" s="16">
        <f t="shared" si="355"/>
        <v>3.0521364191803162</v>
      </c>
      <c r="AE257" s="16">
        <f t="shared" si="356"/>
        <v>16.64906296406301</v>
      </c>
      <c r="AF257" s="15">
        <f t="shared" si="357"/>
        <v>-4.0504037456468023E-3</v>
      </c>
      <c r="AG257" s="15">
        <f t="shared" si="358"/>
        <v>2.9673830763510267E-4</v>
      </c>
      <c r="AH257" s="15">
        <f t="shared" si="359"/>
        <v>9.7937136394747881E-3</v>
      </c>
      <c r="AI257" s="1">
        <f t="shared" si="323"/>
        <v>351313.38857660053</v>
      </c>
      <c r="AJ257" s="1">
        <f t="shared" si="324"/>
        <v>201418.75713714681</v>
      </c>
      <c r="AK257" s="1">
        <f t="shared" si="325"/>
        <v>75292.995030363731</v>
      </c>
      <c r="AL257" s="14">
        <f t="shared" si="360"/>
        <v>88.730112788056687</v>
      </c>
      <c r="AM257" s="14">
        <f t="shared" si="361"/>
        <v>21.534443010515684</v>
      </c>
      <c r="AN257" s="14">
        <f t="shared" si="362"/>
        <v>6.7713391904754969</v>
      </c>
      <c r="AO257" s="11">
        <f t="shared" si="363"/>
        <v>2.7351829698545418E-3</v>
      </c>
      <c r="AP257" s="11">
        <f t="shared" si="364"/>
        <v>3.4456091469908185E-3</v>
      </c>
      <c r="AQ257" s="11">
        <f t="shared" si="365"/>
        <v>3.1256022435945017E-3</v>
      </c>
      <c r="AR257" s="1">
        <f t="shared" si="371"/>
        <v>166572.56541207148</v>
      </c>
      <c r="AS257" s="1">
        <f t="shared" si="366"/>
        <v>101875.41991416966</v>
      </c>
      <c r="AT257" s="1">
        <f t="shared" si="367"/>
        <v>38258.6404511449</v>
      </c>
      <c r="AU257" s="1">
        <f t="shared" si="326"/>
        <v>33314.513082414298</v>
      </c>
      <c r="AV257" s="1">
        <f t="shared" si="327"/>
        <v>20375.083982833934</v>
      </c>
      <c r="AW257" s="1">
        <f t="shared" si="328"/>
        <v>7651.7280902289804</v>
      </c>
      <c r="AX257" s="1">
        <f t="shared" si="310"/>
        <v>114345.06217562157</v>
      </c>
      <c r="AY257" s="1">
        <f t="shared" si="296"/>
        <v>27495.298356183535</v>
      </c>
      <c r="AZ257" s="1">
        <f t="shared" si="297"/>
        <v>7004.0102611040866</v>
      </c>
      <c r="BA257" s="1">
        <f t="shared" si="311"/>
        <v>13573.418125840904</v>
      </c>
      <c r="BB257" s="1">
        <f t="shared" si="312"/>
        <v>30298.915199426989</v>
      </c>
      <c r="BC257" s="1">
        <f t="shared" si="313"/>
        <v>38692.24647528091</v>
      </c>
      <c r="BD257" s="1">
        <f t="shared" si="314"/>
        <v>5.8035156145234721</v>
      </c>
      <c r="BE257" s="2">
        <f t="shared" si="320"/>
        <v>0.16431838121402917</v>
      </c>
      <c r="BF257" s="2">
        <f t="shared" si="321"/>
        <v>0.11054004131171606</v>
      </c>
      <c r="BG257" s="2">
        <f t="shared" si="322"/>
        <v>4.6334817249198731E-2</v>
      </c>
      <c r="BH257" s="2">
        <f t="shared" si="298"/>
        <v>6.2687447120729003E-2</v>
      </c>
      <c r="BI257" s="2">
        <f t="shared" si="315"/>
        <v>2.7000530404799016E-3</v>
      </c>
      <c r="BJ257" s="2">
        <f t="shared" si="299"/>
        <v>1.2219100733195894E-3</v>
      </c>
      <c r="BK257" s="2">
        <f t="shared" si="300"/>
        <v>2.1469152895166443E-4</v>
      </c>
      <c r="BL257" s="2">
        <f t="shared" si="301"/>
        <v>449.75476170140087</v>
      </c>
      <c r="BM257" s="2">
        <f t="shared" si="302"/>
        <v>124.48260181678701</v>
      </c>
      <c r="BN257" s="2">
        <f t="shared" si="303"/>
        <v>8.2138060140682949</v>
      </c>
      <c r="BO257" s="2">
        <f t="shared" si="316"/>
        <v>2349.0644233065054</v>
      </c>
      <c r="BP257" s="2">
        <f t="shared" si="317"/>
        <v>157.72170665403766</v>
      </c>
      <c r="BQ257" s="2">
        <f t="shared" si="318"/>
        <v>6.3006559013313987</v>
      </c>
      <c r="BR257" s="11">
        <f t="shared" si="319"/>
        <v>2.6894697809695195E-2</v>
      </c>
      <c r="BS257" s="17">
        <f t="shared" si="372"/>
        <v>6.6515784179183165E-4</v>
      </c>
      <c r="BT257" s="17">
        <f t="shared" si="373"/>
        <v>7.0290621335965378E-5</v>
      </c>
      <c r="BU257" s="12">
        <f>(BU$3*temperature!$I367+BU$4*temperature!$I367^2+BU$5*temperature!I367^6)*(K257/K$56)^$BW$1</f>
        <v>-48.723172976993666</v>
      </c>
      <c r="BV257" s="12">
        <f>(BV$3*temperature!$I367+BV$4*temperature!$I367^2+BV$5*temperature!J367^6)*(L257/L$56)^$BW$1</f>
        <v>-31.439469312442913</v>
      </c>
      <c r="BW257" s="12">
        <f>(BW$3*temperature!$I367+BW$4*temperature!$I367^2+BW$5*temperature!K367^6)*(M257/M$56)^$BW$1</f>
        <v>-26.970784676505424</v>
      </c>
      <c r="BX257" s="12">
        <f>(BX$3*temperature!$M367+BX$4*temperature!$M367^2+BX$5*temperature!$M367^6)*(K257/K$56)^$BW$1</f>
        <v>-48.723188548688945</v>
      </c>
      <c r="BY257" s="12">
        <f>(BY$3*temperature!$M367+BY$4*temperature!$M367^2+BY$5*temperature!$M367^6)*(L257/L$56)^$BW$1</f>
        <v>-31.439478786513845</v>
      </c>
      <c r="BZ257" s="12">
        <f>(BZ$3*temperature!$M367+BZ$4*temperature!$M367^2+BZ$5*temperature!$M367^6)*(M257/M$56)^$BW$1</f>
        <v>-26.970792321271571</v>
      </c>
      <c r="CA257" s="18">
        <f t="shared" si="304"/>
        <v>-1.5571695278993047E-5</v>
      </c>
      <c r="CB257" s="18">
        <f t="shared" si="305"/>
        <v>-9.4740709322138628E-6</v>
      </c>
      <c r="CC257" s="18">
        <f t="shared" si="306"/>
        <v>-7.6447661463419081E-6</v>
      </c>
      <c r="CD257" s="18">
        <f t="shared" si="307"/>
        <v>-3.8514705442788094E-2</v>
      </c>
      <c r="CE257" s="18">
        <f t="shared" si="308"/>
        <v>-2.5618358349573042E-5</v>
      </c>
      <c r="CF257" s="18">
        <f t="shared" si="309"/>
        <v>-2.7072225761452626E-6</v>
      </c>
    </row>
    <row r="258" spans="1:84" x14ac:dyDescent="0.3">
      <c r="A258" s="2">
        <f t="shared" si="329"/>
        <v>2212</v>
      </c>
      <c r="B258" s="5">
        <f t="shared" si="330"/>
        <v>1165.402922626138</v>
      </c>
      <c r="C258" s="5">
        <f t="shared" si="331"/>
        <v>2964.156116490512</v>
      </c>
      <c r="D258" s="5">
        <f t="shared" si="332"/>
        <v>4369.914836916967</v>
      </c>
      <c r="E258" s="15">
        <f t="shared" si="333"/>
        <v>1.299559715655656E-7</v>
      </c>
      <c r="F258" s="15">
        <f t="shared" si="334"/>
        <v>2.5602197824430163E-7</v>
      </c>
      <c r="G258" s="15">
        <f t="shared" si="335"/>
        <v>5.2265976133651891E-7</v>
      </c>
      <c r="H258" s="5">
        <f t="shared" si="336"/>
        <v>165479.10660786094</v>
      </c>
      <c r="I258" s="5">
        <f t="shared" si="337"/>
        <v>101942.05467390627</v>
      </c>
      <c r="J258" s="5">
        <f t="shared" si="338"/>
        <v>38305.02117587949</v>
      </c>
      <c r="K258" s="5">
        <f t="shared" si="339"/>
        <v>141993.042401994</v>
      </c>
      <c r="L258" s="5">
        <f t="shared" si="340"/>
        <v>34391.594324864091</v>
      </c>
      <c r="M258" s="5">
        <f t="shared" si="341"/>
        <v>8765.6218954839387</v>
      </c>
      <c r="N258" s="15">
        <f t="shared" si="342"/>
        <v>-6.5645882711881098E-3</v>
      </c>
      <c r="O258" s="15">
        <f t="shared" si="343"/>
        <v>6.5382464575747257E-4</v>
      </c>
      <c r="P258" s="15">
        <f t="shared" si="344"/>
        <v>1.2117708236660807E-3</v>
      </c>
      <c r="Q258" s="5">
        <f t="shared" si="345"/>
        <v>2631.0218839742129</v>
      </c>
      <c r="R258" s="5">
        <f t="shared" si="346"/>
        <v>5139.73892623952</v>
      </c>
      <c r="S258" s="5">
        <f t="shared" si="347"/>
        <v>3483.858593955224</v>
      </c>
      <c r="T258" s="5">
        <f t="shared" si="348"/>
        <v>15.899420403622292</v>
      </c>
      <c r="U258" s="5">
        <f t="shared" si="349"/>
        <v>50.418239485956924</v>
      </c>
      <c r="V258" s="5">
        <f t="shared" si="350"/>
        <v>90.950441665569286</v>
      </c>
      <c r="W258" s="15">
        <f t="shared" si="351"/>
        <v>-1.0734613539272964E-2</v>
      </c>
      <c r="X258" s="15">
        <f t="shared" si="352"/>
        <v>-1.217998157191269E-2</v>
      </c>
      <c r="Y258" s="15">
        <f t="shared" si="353"/>
        <v>-9.7425357312937999E-3</v>
      </c>
      <c r="Z258" s="5">
        <f t="shared" si="368"/>
        <v>2281.3016727740378</v>
      </c>
      <c r="AA258" s="5">
        <f t="shared" si="369"/>
        <v>14120.122400193513</v>
      </c>
      <c r="AB258" s="5">
        <f t="shared" si="370"/>
        <v>56338.412653083979</v>
      </c>
      <c r="AC258" s="16">
        <f t="shared" si="354"/>
        <v>1.0196941215106197</v>
      </c>
      <c r="AD258" s="16">
        <f t="shared" si="355"/>
        <v>3.053042104976015</v>
      </c>
      <c r="AE258" s="16">
        <f t="shared" si="356"/>
        <v>16.812119119098629</v>
      </c>
      <c r="AF258" s="15">
        <f t="shared" si="357"/>
        <v>-4.0504037456468023E-3</v>
      </c>
      <c r="AG258" s="15">
        <f t="shared" si="358"/>
        <v>2.9673830763510267E-4</v>
      </c>
      <c r="AH258" s="15">
        <f t="shared" si="359"/>
        <v>9.7937136394747881E-3</v>
      </c>
      <c r="AI258" s="1">
        <f t="shared" si="323"/>
        <v>349496.56280135474</v>
      </c>
      <c r="AJ258" s="1">
        <f t="shared" si="324"/>
        <v>201651.96540626604</v>
      </c>
      <c r="AK258" s="1">
        <f t="shared" si="325"/>
        <v>75415.423617556342</v>
      </c>
      <c r="AL258" s="14">
        <f t="shared" si="360"/>
        <v>88.970378950533743</v>
      </c>
      <c r="AM258" s="14">
        <f t="shared" si="361"/>
        <v>21.607900291589946</v>
      </c>
      <c r="AN258" s="14">
        <f t="shared" si="362"/>
        <v>6.7922920583117277</v>
      </c>
      <c r="AO258" s="11">
        <f t="shared" si="363"/>
        <v>2.7078311401559961E-3</v>
      </c>
      <c r="AP258" s="11">
        <f t="shared" si="364"/>
        <v>3.4111530555209105E-3</v>
      </c>
      <c r="AQ258" s="11">
        <f t="shared" si="365"/>
        <v>3.0943462211585567E-3</v>
      </c>
      <c r="AR258" s="1">
        <f t="shared" si="371"/>
        <v>165479.10660786094</v>
      </c>
      <c r="AS258" s="1">
        <f t="shared" si="366"/>
        <v>101942.05467390627</v>
      </c>
      <c r="AT258" s="1">
        <f t="shared" si="367"/>
        <v>38305.02117587949</v>
      </c>
      <c r="AU258" s="1">
        <f t="shared" si="326"/>
        <v>33095.821321572192</v>
      </c>
      <c r="AV258" s="1">
        <f t="shared" si="327"/>
        <v>20388.410934781255</v>
      </c>
      <c r="AW258" s="1">
        <f t="shared" si="328"/>
        <v>7661.0042351758984</v>
      </c>
      <c r="AX258" s="1">
        <f t="shared" si="310"/>
        <v>113594.43392159521</v>
      </c>
      <c r="AY258" s="1">
        <f t="shared" si="296"/>
        <v>27513.275459891272</v>
      </c>
      <c r="AZ258" s="1">
        <f t="shared" si="297"/>
        <v>7012.4975163871513</v>
      </c>
      <c r="BA258" s="1">
        <f t="shared" si="311"/>
        <v>13565.744278160395</v>
      </c>
      <c r="BB258" s="1">
        <f t="shared" si="312"/>
        <v>30300.860361645453</v>
      </c>
      <c r="BC258" s="1">
        <f t="shared" si="313"/>
        <v>38697.558827685607</v>
      </c>
      <c r="BD258" s="1">
        <f t="shared" si="314"/>
        <v>5.5271298573468455</v>
      </c>
      <c r="BE258" s="2">
        <f t="shared" si="320"/>
        <v>0.16431838121402917</v>
      </c>
      <c r="BF258" s="2">
        <f t="shared" si="321"/>
        <v>0.11054004131171606</v>
      </c>
      <c r="BG258" s="2">
        <f t="shared" si="322"/>
        <v>4.6334817249198731E-2</v>
      </c>
      <c r="BH258" s="2">
        <f t="shared" si="298"/>
        <v>6.249847360651796E-2</v>
      </c>
      <c r="BI258" s="2">
        <f t="shared" si="315"/>
        <v>2.7000530404799016E-3</v>
      </c>
      <c r="BJ258" s="2">
        <f t="shared" si="299"/>
        <v>1.2219100733195894E-3</v>
      </c>
      <c r="BK258" s="2">
        <f t="shared" si="300"/>
        <v>2.1469152895166443E-4</v>
      </c>
      <c r="BL258" s="2">
        <f t="shared" si="301"/>
        <v>446.80236493245269</v>
      </c>
      <c r="BM258" s="2">
        <f t="shared" si="302"/>
        <v>124.56402350094241</v>
      </c>
      <c r="BN258" s="2">
        <f t="shared" si="303"/>
        <v>8.2237635627754511</v>
      </c>
      <c r="BO258" s="2">
        <f t="shared" si="316"/>
        <v>2383.8371967249027</v>
      </c>
      <c r="BP258" s="2">
        <f t="shared" si="317"/>
        <v>159.61163247282309</v>
      </c>
      <c r="BQ258" s="2">
        <f t="shared" si="318"/>
        <v>6.3006963538008298</v>
      </c>
      <c r="BR258" s="11">
        <f t="shared" si="319"/>
        <v>2.6802944126518929E-2</v>
      </c>
      <c r="BS258" s="17">
        <f t="shared" si="372"/>
        <v>6.4773714696411764E-4</v>
      </c>
      <c r="BT258" s="17">
        <f t="shared" si="373"/>
        <v>6.6943448891395598E-5</v>
      </c>
      <c r="BU258" s="12">
        <f>(BU$3*temperature!$I368+BU$4*temperature!$I368^2+BU$5*temperature!I368^6)*(K258/K$56)^$BW$1</f>
        <v>-49.14783929269506</v>
      </c>
      <c r="BV258" s="12">
        <f>(BV$3*temperature!$I368+BV$4*temperature!$I368^2+BV$5*temperature!J368^6)*(L258/L$56)^$BW$1</f>
        <v>-31.643463329307831</v>
      </c>
      <c r="BW258" s="12">
        <f>(BW$3*temperature!$I368+BW$4*temperature!$I368^2+BW$5*temperature!K368^6)*(M258/M$56)^$BW$1</f>
        <v>-27.131335588414228</v>
      </c>
      <c r="BX258" s="12">
        <f>(BX$3*temperature!$M368+BX$4*temperature!$M368^2+BX$5*temperature!$M368^6)*(K258/K$56)^$BW$1</f>
        <v>-49.147854872078426</v>
      </c>
      <c r="BY258" s="12">
        <f>(BY$3*temperature!$M368+BY$4*temperature!$M368^2+BY$5*temperature!$M368^6)*(L258/L$56)^$BW$1</f>
        <v>-31.643472789708152</v>
      </c>
      <c r="BZ258" s="12">
        <f>(BZ$3*temperature!$M368+BZ$4*temperature!$M368^2+BZ$5*temperature!$M368^6)*(M258/M$56)^$BW$1</f>
        <v>-27.131343220008524</v>
      </c>
      <c r="CA258" s="18">
        <f t="shared" si="304"/>
        <v>-1.5579383365604826E-5</v>
      </c>
      <c r="CB258" s="18">
        <f t="shared" si="305"/>
        <v>-9.4604003209042276E-6</v>
      </c>
      <c r="CC258" s="18">
        <f t="shared" si="306"/>
        <v>-7.631594296952926E-6</v>
      </c>
      <c r="CD258" s="18">
        <f t="shared" si="307"/>
        <v>-3.8348034687428187E-2</v>
      </c>
      <c r="CE258" s="18">
        <f t="shared" si="308"/>
        <v>-2.4839446580115753E-5</v>
      </c>
      <c r="CF258" s="18">
        <f t="shared" si="309"/>
        <v>-2.5671497001833143E-6</v>
      </c>
    </row>
    <row r="259" spans="1:84" x14ac:dyDescent="0.3">
      <c r="A259" s="2">
        <f t="shared" si="329"/>
        <v>2213</v>
      </c>
      <c r="B259" s="5">
        <f t="shared" si="330"/>
        <v>1165.4030665046537</v>
      </c>
      <c r="C259" s="5">
        <f t="shared" si="331"/>
        <v>2964.1568374351696</v>
      </c>
      <c r="D259" s="5">
        <f t="shared" si="332"/>
        <v>4369.9170066966808</v>
      </c>
      <c r="E259" s="15">
        <f t="shared" si="333"/>
        <v>1.2345817298728732E-7</v>
      </c>
      <c r="F259" s="15">
        <f t="shared" si="334"/>
        <v>2.4322087933208651E-7</v>
      </c>
      <c r="G259" s="15">
        <f t="shared" si="335"/>
        <v>4.9652677326969291E-7</v>
      </c>
      <c r="H259" s="5">
        <f t="shared" si="336"/>
        <v>164366.3856608546</v>
      </c>
      <c r="I259" s="5">
        <f t="shared" si="337"/>
        <v>102004.01970976181</v>
      </c>
      <c r="J259" s="5">
        <f t="shared" si="338"/>
        <v>38350.023856208674</v>
      </c>
      <c r="K259" s="5">
        <f t="shared" si="339"/>
        <v>141038.22993518633</v>
      </c>
      <c r="L259" s="5">
        <f t="shared" si="340"/>
        <v>34412.490736496926</v>
      </c>
      <c r="M259" s="5">
        <f t="shared" si="341"/>
        <v>8775.9158348863766</v>
      </c>
      <c r="N259" s="15">
        <f t="shared" si="342"/>
        <v>-6.7243609310413399E-3</v>
      </c>
      <c r="O259" s="15">
        <f t="shared" si="343"/>
        <v>6.0760229477718752E-4</v>
      </c>
      <c r="P259" s="15">
        <f t="shared" si="344"/>
        <v>1.1743535741304267E-3</v>
      </c>
      <c r="Q259" s="5">
        <f t="shared" si="345"/>
        <v>2585.2771753915017</v>
      </c>
      <c r="R259" s="5">
        <f t="shared" si="346"/>
        <v>5080.2231165421208</v>
      </c>
      <c r="S259" s="5">
        <f t="shared" si="347"/>
        <v>3453.9701144411601</v>
      </c>
      <c r="T259" s="5">
        <f t="shared" si="348"/>
        <v>15.728746270090975</v>
      </c>
      <c r="U259" s="5">
        <f t="shared" si="349"/>
        <v>49.804146258129691</v>
      </c>
      <c r="V259" s="5">
        <f t="shared" si="350"/>
        <v>90.064353737865531</v>
      </c>
      <c r="W259" s="15">
        <f t="shared" si="351"/>
        <v>-1.0734613539272964E-2</v>
      </c>
      <c r="X259" s="15">
        <f t="shared" si="352"/>
        <v>-1.217998157191269E-2</v>
      </c>
      <c r="Y259" s="15">
        <f t="shared" si="353"/>
        <v>-9.7425357312937999E-3</v>
      </c>
      <c r="Z259" s="5">
        <f t="shared" si="368"/>
        <v>2232.9170283985918</v>
      </c>
      <c r="AA259" s="5">
        <f t="shared" si="369"/>
        <v>13961.40443488082</v>
      </c>
      <c r="AB259" s="5">
        <f t="shared" si="370"/>
        <v>56404.216076290773</v>
      </c>
      <c r="AC259" s="16">
        <f t="shared" si="354"/>
        <v>1.0155639486214389</v>
      </c>
      <c r="AD259" s="16">
        <f t="shared" si="355"/>
        <v>3.0539480595233841</v>
      </c>
      <c r="AE259" s="16">
        <f t="shared" si="356"/>
        <v>16.97677219942382</v>
      </c>
      <c r="AF259" s="15">
        <f t="shared" si="357"/>
        <v>-4.0504037456468023E-3</v>
      </c>
      <c r="AG259" s="15">
        <f t="shared" si="358"/>
        <v>2.9673830763510267E-4</v>
      </c>
      <c r="AH259" s="15">
        <f t="shared" si="359"/>
        <v>9.7937136394747881E-3</v>
      </c>
      <c r="AI259" s="1">
        <f t="shared" si="323"/>
        <v>347642.72784279147</v>
      </c>
      <c r="AJ259" s="1">
        <f t="shared" si="324"/>
        <v>201875.17980042068</v>
      </c>
      <c r="AK259" s="1">
        <f t="shared" si="325"/>
        <v>75534.885490976609</v>
      </c>
      <c r="AL259" s="14">
        <f t="shared" si="360"/>
        <v>89.208886545580739</v>
      </c>
      <c r="AM259" s="14">
        <f t="shared" si="361"/>
        <v>21.680871068141961</v>
      </c>
      <c r="AN259" s="14">
        <f t="shared" si="362"/>
        <v>6.8130995845427327</v>
      </c>
      <c r="AO259" s="11">
        <f t="shared" si="363"/>
        <v>2.680752828754436E-3</v>
      </c>
      <c r="AP259" s="11">
        <f t="shared" si="364"/>
        <v>3.3770415249657014E-3</v>
      </c>
      <c r="AQ259" s="11">
        <f t="shared" si="365"/>
        <v>3.063402758946971E-3</v>
      </c>
      <c r="AR259" s="1">
        <f t="shared" si="371"/>
        <v>164366.3856608546</v>
      </c>
      <c r="AS259" s="1">
        <f t="shared" si="366"/>
        <v>102004.01970976181</v>
      </c>
      <c r="AT259" s="1">
        <f t="shared" si="367"/>
        <v>38350.023856208674</v>
      </c>
      <c r="AU259" s="1">
        <f t="shared" si="326"/>
        <v>32873.277132170922</v>
      </c>
      <c r="AV259" s="1">
        <f t="shared" si="327"/>
        <v>20400.803941952363</v>
      </c>
      <c r="AW259" s="1">
        <f t="shared" si="328"/>
        <v>7670.0047712417354</v>
      </c>
      <c r="AX259" s="1">
        <f t="shared" si="310"/>
        <v>112830.58394814908</v>
      </c>
      <c r="AY259" s="1">
        <f t="shared" si="296"/>
        <v>27529.992589197544</v>
      </c>
      <c r="AZ259" s="1">
        <f t="shared" si="297"/>
        <v>7020.7326679091002</v>
      </c>
      <c r="BA259" s="1">
        <f t="shared" si="311"/>
        <v>13557.882895365708</v>
      </c>
      <c r="BB259" s="1">
        <f t="shared" si="312"/>
        <v>30302.668213010871</v>
      </c>
      <c r="BC259" s="1">
        <f t="shared" si="313"/>
        <v>38702.706858782061</v>
      </c>
      <c r="BD259" s="1">
        <f t="shared" si="314"/>
        <v>5.2638754666967573</v>
      </c>
      <c r="BE259" s="2">
        <f t="shared" si="320"/>
        <v>0.16431838121402917</v>
      </c>
      <c r="BF259" s="2">
        <f t="shared" si="321"/>
        <v>0.11054004131171606</v>
      </c>
      <c r="BG259" s="2">
        <f t="shared" si="322"/>
        <v>4.6334817249198731E-2</v>
      </c>
      <c r="BH259" s="2">
        <f t="shared" si="298"/>
        <v>6.2310932586026178E-2</v>
      </c>
      <c r="BI259" s="2">
        <f t="shared" si="315"/>
        <v>2.7000530404799016E-3</v>
      </c>
      <c r="BJ259" s="2">
        <f t="shared" si="299"/>
        <v>1.2219100733195894E-3</v>
      </c>
      <c r="BK259" s="2">
        <f t="shared" si="300"/>
        <v>2.1469152895166443E-4</v>
      </c>
      <c r="BL259" s="2">
        <f t="shared" si="301"/>
        <v>443.79795935628255</v>
      </c>
      <c r="BM259" s="2">
        <f t="shared" si="302"/>
        <v>124.6397392024479</v>
      </c>
      <c r="BN259" s="2">
        <f t="shared" si="303"/>
        <v>8.2334252570222457</v>
      </c>
      <c r="BO259" s="2">
        <f t="shared" si="316"/>
        <v>2419.1152715748153</v>
      </c>
      <c r="BP259" s="2">
        <f t="shared" si="317"/>
        <v>161.52427365412714</v>
      </c>
      <c r="BQ259" s="2">
        <f t="shared" si="318"/>
        <v>6.300739449960262</v>
      </c>
      <c r="BR259" s="11">
        <f t="shared" si="319"/>
        <v>2.6709925141796126E-2</v>
      </c>
      <c r="BS259" s="17">
        <f t="shared" si="372"/>
        <v>6.3082907063062121E-4</v>
      </c>
      <c r="BT259" s="17">
        <f t="shared" si="373"/>
        <v>6.3755665610852949E-5</v>
      </c>
      <c r="BU259" s="12">
        <f>(BU$3*temperature!$I369+BU$4*temperature!$I369^2+BU$5*temperature!I369^6)*(K259/K$56)^$BW$1</f>
        <v>-49.574541348176012</v>
      </c>
      <c r="BV259" s="12">
        <f>(BV$3*temperature!$I369+BV$4*temperature!$I369^2+BV$5*temperature!J369^6)*(L259/L$56)^$BW$1</f>
        <v>-31.846988674595966</v>
      </c>
      <c r="BW259" s="12">
        <f>(BW$3*temperature!$I369+BW$4*temperature!$I369^2+BW$5*temperature!K369^6)*(M259/M$56)^$BW$1</f>
        <v>-27.291397996225566</v>
      </c>
      <c r="BX259" s="12">
        <f>(BX$3*temperature!$M369+BX$4*temperature!$M369^2+BX$5*temperature!$M369^6)*(K259/K$56)^$BW$1</f>
        <v>-49.574556935860528</v>
      </c>
      <c r="BY259" s="12">
        <f>(BY$3*temperature!$M369+BY$4*temperature!$M369^2+BY$5*temperature!$M369^6)*(L259/L$56)^$BW$1</f>
        <v>-31.846998121459936</v>
      </c>
      <c r="BZ259" s="12">
        <f>(BZ$3*temperature!$M369+BZ$4*temperature!$M369^2+BZ$5*temperature!$M369^6)*(M259/M$56)^$BW$1</f>
        <v>-27.291405614760283</v>
      </c>
      <c r="CA259" s="18">
        <f t="shared" si="304"/>
        <v>-1.5587684515594447E-5</v>
      </c>
      <c r="CB259" s="18">
        <f t="shared" si="305"/>
        <v>-9.4468639701972279E-6</v>
      </c>
      <c r="CC259" s="18">
        <f t="shared" si="306"/>
        <v>-7.6185347168689077E-6</v>
      </c>
      <c r="CD259" s="18">
        <f t="shared" si="307"/>
        <v>-3.8178804514026422E-2</v>
      </c>
      <c r="CE259" s="18">
        <f t="shared" si="308"/>
        <v>-2.4084299769371454E-5</v>
      </c>
      <c r="CF259" s="18">
        <f t="shared" si="309"/>
        <v>-2.4341150940183917E-6</v>
      </c>
    </row>
    <row r="260" spans="1:84" x14ac:dyDescent="0.3">
      <c r="A260" s="2">
        <f t="shared" si="329"/>
        <v>2214</v>
      </c>
      <c r="B260" s="5">
        <f t="shared" si="330"/>
        <v>1165.4032031892605</v>
      </c>
      <c r="C260" s="5">
        <f t="shared" si="331"/>
        <v>2964.15752233276</v>
      </c>
      <c r="D260" s="5">
        <f t="shared" si="332"/>
        <v>4369.9190679884323</v>
      </c>
      <c r="E260" s="15">
        <f t="shared" si="333"/>
        <v>1.1728526433792295E-7</v>
      </c>
      <c r="F260" s="15">
        <f t="shared" si="334"/>
        <v>2.3105983536548216E-7</v>
      </c>
      <c r="G260" s="15">
        <f t="shared" si="335"/>
        <v>4.7170043460620825E-7</v>
      </c>
      <c r="H260" s="5">
        <f t="shared" si="336"/>
        <v>163234.21122361356</v>
      </c>
      <c r="I260" s="5">
        <f t="shared" si="337"/>
        <v>102061.34934071232</v>
      </c>
      <c r="J260" s="5">
        <f t="shared" si="338"/>
        <v>38393.659390637797</v>
      </c>
      <c r="K260" s="5">
        <f t="shared" si="339"/>
        <v>140066.72607120377</v>
      </c>
      <c r="L260" s="5">
        <f t="shared" si="340"/>
        <v>34431.823738028317</v>
      </c>
      <c r="M260" s="5">
        <f t="shared" si="341"/>
        <v>8785.8971283674637</v>
      </c>
      <c r="N260" s="15">
        <f t="shared" si="342"/>
        <v>-6.8882306905653223E-3</v>
      </c>
      <c r="O260" s="15">
        <f t="shared" si="343"/>
        <v>5.6180186663690179E-4</v>
      </c>
      <c r="P260" s="15">
        <f t="shared" si="344"/>
        <v>1.1373506388254739E-3</v>
      </c>
      <c r="Q260" s="5">
        <f t="shared" si="345"/>
        <v>2539.9086981755963</v>
      </c>
      <c r="R260" s="5">
        <f t="shared" si="346"/>
        <v>5021.166568993337</v>
      </c>
      <c r="S260" s="5">
        <f t="shared" si="347"/>
        <v>3424.2114051688523</v>
      </c>
      <c r="T260" s="5">
        <f t="shared" si="348"/>
        <v>15.559904257424266</v>
      </c>
      <c r="U260" s="5">
        <f t="shared" si="349"/>
        <v>49.197532674500827</v>
      </c>
      <c r="V260" s="5">
        <f t="shared" si="350"/>
        <v>89.186898553458491</v>
      </c>
      <c r="W260" s="15">
        <f t="shared" si="351"/>
        <v>-1.0734613539272964E-2</v>
      </c>
      <c r="X260" s="15">
        <f t="shared" si="352"/>
        <v>-1.217998157191269E-2</v>
      </c>
      <c r="Y260" s="15">
        <f t="shared" si="353"/>
        <v>-9.7425357312937999E-3</v>
      </c>
      <c r="Z260" s="5">
        <f t="shared" si="368"/>
        <v>2185.2070707551343</v>
      </c>
      <c r="AA260" s="5">
        <f t="shared" si="369"/>
        <v>13803.832712186633</v>
      </c>
      <c r="AB260" s="5">
        <f t="shared" si="370"/>
        <v>56467.984484035536</v>
      </c>
      <c r="AC260" s="16">
        <f t="shared" si="354"/>
        <v>1.0114505045999989</v>
      </c>
      <c r="AD260" s="16">
        <f t="shared" si="355"/>
        <v>3.0548542829021725</v>
      </c>
      <c r="AE260" s="16">
        <f t="shared" si="356"/>
        <v>17.143037844867575</v>
      </c>
      <c r="AF260" s="15">
        <f t="shared" si="357"/>
        <v>-4.0504037456468023E-3</v>
      </c>
      <c r="AG260" s="15">
        <f t="shared" si="358"/>
        <v>2.9673830763510267E-4</v>
      </c>
      <c r="AH260" s="15">
        <f t="shared" si="359"/>
        <v>9.7937136394747881E-3</v>
      </c>
      <c r="AI260" s="1">
        <f t="shared" si="323"/>
        <v>345751.73219068325</v>
      </c>
      <c r="AJ260" s="1">
        <f t="shared" si="324"/>
        <v>202088.46576233098</v>
      </c>
      <c r="AK260" s="1">
        <f t="shared" si="325"/>
        <v>75651.401713120678</v>
      </c>
      <c r="AL260" s="14">
        <f t="shared" si="360"/>
        <v>89.445642050788265</v>
      </c>
      <c r="AM260" s="14">
        <f t="shared" si="361"/>
        <v>21.753356098017559</v>
      </c>
      <c r="AN260" s="14">
        <f t="shared" si="362"/>
        <v>6.8337621399263595</v>
      </c>
      <c r="AO260" s="11">
        <f t="shared" si="363"/>
        <v>2.6539453004668914E-3</v>
      </c>
      <c r="AP260" s="11">
        <f t="shared" si="364"/>
        <v>3.3432711097160445E-3</v>
      </c>
      <c r="AQ260" s="11">
        <f t="shared" si="365"/>
        <v>3.0327687313575014E-3</v>
      </c>
      <c r="AR260" s="1">
        <f t="shared" si="371"/>
        <v>163234.21122361356</v>
      </c>
      <c r="AS260" s="1">
        <f t="shared" si="366"/>
        <v>102061.34934071232</v>
      </c>
      <c r="AT260" s="1">
        <f t="shared" si="367"/>
        <v>38393.659390637797</v>
      </c>
      <c r="AU260" s="1">
        <f t="shared" si="326"/>
        <v>32646.842244722713</v>
      </c>
      <c r="AV260" s="1">
        <f t="shared" si="327"/>
        <v>20412.269868142466</v>
      </c>
      <c r="AW260" s="1">
        <f t="shared" si="328"/>
        <v>7678.7318781275599</v>
      </c>
      <c r="AX260" s="1">
        <f t="shared" si="310"/>
        <v>112053.38085696302</v>
      </c>
      <c r="AY260" s="1">
        <f t="shared" si="296"/>
        <v>27545.458990422649</v>
      </c>
      <c r="AZ260" s="1">
        <f t="shared" si="297"/>
        <v>7028.7177026939717</v>
      </c>
      <c r="BA260" s="1">
        <f t="shared" si="311"/>
        <v>13549.829143908079</v>
      </c>
      <c r="BB260" s="1">
        <f t="shared" si="312"/>
        <v>30304.340016368889</v>
      </c>
      <c r="BC260" s="1">
        <f t="shared" si="313"/>
        <v>38707.692420860127</v>
      </c>
      <c r="BD260" s="1">
        <f t="shared" si="314"/>
        <v>5.0131299420728599</v>
      </c>
      <c r="BE260" s="2">
        <f t="shared" si="320"/>
        <v>0.16431838121402917</v>
      </c>
      <c r="BF260" s="2">
        <f t="shared" si="321"/>
        <v>0.11054004131171606</v>
      </c>
      <c r="BG260" s="2">
        <f t="shared" si="322"/>
        <v>4.6334817249198731E-2</v>
      </c>
      <c r="BH260" s="2">
        <f t="shared" si="298"/>
        <v>6.2124821075476705E-2</v>
      </c>
      <c r="BI260" s="2">
        <f t="shared" si="315"/>
        <v>2.7000530404799016E-3</v>
      </c>
      <c r="BJ260" s="2">
        <f t="shared" si="299"/>
        <v>1.2219100733195894E-3</v>
      </c>
      <c r="BK260" s="2">
        <f t="shared" si="300"/>
        <v>2.1469152895166443E-4</v>
      </c>
      <c r="BL260" s="2">
        <f t="shared" si="301"/>
        <v>440.74102832465627</v>
      </c>
      <c r="BM260" s="2">
        <f t="shared" si="302"/>
        <v>124.70979085600602</v>
      </c>
      <c r="BN260" s="2">
        <f t="shared" si="303"/>
        <v>8.2427934366254583</v>
      </c>
      <c r="BO260" s="2">
        <f t="shared" si="316"/>
        <v>2454.9052312689223</v>
      </c>
      <c r="BP260" s="2">
        <f t="shared" si="317"/>
        <v>163.4599028788823</v>
      </c>
      <c r="BQ260" s="2">
        <f t="shared" si="318"/>
        <v>6.3007851533859096</v>
      </c>
      <c r="BR260" s="11">
        <f t="shared" si="319"/>
        <v>2.6615545992382444E-2</v>
      </c>
      <c r="BS260" s="17">
        <f t="shared" si="372"/>
        <v>6.1441801153670457E-4</v>
      </c>
      <c r="BT260" s="17">
        <f t="shared" si="373"/>
        <v>6.071968153414566E-5</v>
      </c>
      <c r="BU260" s="12">
        <f>(BU$3*temperature!$I370+BU$4*temperature!$I370^2+BU$5*temperature!I370^6)*(K260/K$56)^$BW$1</f>
        <v>-50.003375003379375</v>
      </c>
      <c r="BV260" s="12">
        <f>(BV$3*temperature!$I370+BV$4*temperature!$I370^2+BV$5*temperature!J370^6)*(L260/L$56)^$BW$1</f>
        <v>-32.050047230246946</v>
      </c>
      <c r="BW260" s="12">
        <f>(BW$3*temperature!$I370+BW$4*temperature!$I370^2+BW$5*temperature!K370^6)*(M260/M$56)^$BW$1</f>
        <v>-27.450972896320582</v>
      </c>
      <c r="BX260" s="12">
        <f>(BX$3*temperature!$M370+BX$4*temperature!$M370^2+BX$5*temperature!$M370^6)*(K260/K$56)^$BW$1</f>
        <v>-50.003390599998092</v>
      </c>
      <c r="BY260" s="12">
        <f>(BY$3*temperature!$M370+BY$4*temperature!$M370^2+BY$5*temperature!$M370^6)*(L260/L$56)^$BW$1</f>
        <v>-32.050056663708716</v>
      </c>
      <c r="BZ260" s="12">
        <f>(BZ$3*temperature!$M370+BZ$4*temperature!$M370^2+BZ$5*temperature!$M370^6)*(M260/M$56)^$BW$1</f>
        <v>-27.450980501907591</v>
      </c>
      <c r="CA260" s="18">
        <f t="shared" si="304"/>
        <v>-1.5596618716529065E-5</v>
      </c>
      <c r="CB260" s="18">
        <f t="shared" si="305"/>
        <v>-9.4334617699587398E-6</v>
      </c>
      <c r="CC260" s="18">
        <f t="shared" si="306"/>
        <v>-7.6055870081859211E-6</v>
      </c>
      <c r="CD260" s="18">
        <f t="shared" si="307"/>
        <v>-3.8006999082022333E-2</v>
      </c>
      <c r="CE260" s="18">
        <f t="shared" si="308"/>
        <v>-2.3352184800453517E-5</v>
      </c>
      <c r="CF260" s="18">
        <f t="shared" si="309"/>
        <v>-2.3077728803289627E-6</v>
      </c>
    </row>
    <row r="261" spans="1:84" x14ac:dyDescent="0.3">
      <c r="A261" s="2">
        <f t="shared" si="329"/>
        <v>2215</v>
      </c>
      <c r="B261" s="5">
        <f t="shared" si="330"/>
        <v>1165.4033330396521</v>
      </c>
      <c r="C261" s="5">
        <f t="shared" si="331"/>
        <v>2964.1581729856216</v>
      </c>
      <c r="D261" s="5">
        <f t="shared" si="332"/>
        <v>4369.9210262165188</v>
      </c>
      <c r="E261" s="15">
        <f t="shared" si="333"/>
        <v>1.114210011210268E-7</v>
      </c>
      <c r="F261" s="15">
        <f t="shared" si="334"/>
        <v>2.1950684359720804E-7</v>
      </c>
      <c r="G261" s="15">
        <f t="shared" si="335"/>
        <v>4.4811541287589782E-7</v>
      </c>
      <c r="H261" s="5">
        <f t="shared" si="336"/>
        <v>162082.37292203776</v>
      </c>
      <c r="I261" s="5">
        <f t="shared" si="337"/>
        <v>102114.07790034109</v>
      </c>
      <c r="J261" s="5">
        <f t="shared" si="338"/>
        <v>38435.938678165308</v>
      </c>
      <c r="K261" s="5">
        <f t="shared" si="339"/>
        <v>139078.3502388722</v>
      </c>
      <c r="L261" s="5">
        <f t="shared" si="340"/>
        <v>34449.604893212432</v>
      </c>
      <c r="M261" s="5">
        <f t="shared" si="341"/>
        <v>8795.568260290318</v>
      </c>
      <c r="N261" s="15">
        <f t="shared" si="342"/>
        <v>-7.0564641585834087E-3</v>
      </c>
      <c r="O261" s="15">
        <f t="shared" si="343"/>
        <v>5.1641630485210754E-4</v>
      </c>
      <c r="P261" s="15">
        <f t="shared" si="344"/>
        <v>1.1007563350164951E-3</v>
      </c>
      <c r="Q261" s="5">
        <f t="shared" si="345"/>
        <v>2494.9136572265397</v>
      </c>
      <c r="R261" s="5">
        <f t="shared" si="346"/>
        <v>4962.5713714753865</v>
      </c>
      <c r="S261" s="5">
        <f t="shared" si="347"/>
        <v>3394.5849249804305</v>
      </c>
      <c r="T261" s="5">
        <f t="shared" si="348"/>
        <v>15.392874698512729</v>
      </c>
      <c r="U261" s="5">
        <f t="shared" si="349"/>
        <v>48.598307633141836</v>
      </c>
      <c r="V261" s="5">
        <f t="shared" si="350"/>
        <v>88.317992007538152</v>
      </c>
      <c r="W261" s="15">
        <f t="shared" si="351"/>
        <v>-1.0734613539272964E-2</v>
      </c>
      <c r="X261" s="15">
        <f t="shared" si="352"/>
        <v>-1.217998157191269E-2</v>
      </c>
      <c r="Y261" s="15">
        <f t="shared" si="353"/>
        <v>-9.7425357312937999E-3</v>
      </c>
      <c r="Z261" s="5">
        <f t="shared" si="368"/>
        <v>2138.1636912882659</v>
      </c>
      <c r="AA261" s="5">
        <f t="shared" si="369"/>
        <v>13647.414508896887</v>
      </c>
      <c r="AB261" s="5">
        <f t="shared" si="370"/>
        <v>56529.734192650125</v>
      </c>
      <c r="AC261" s="16">
        <f t="shared" si="354"/>
        <v>1.0073537216876307</v>
      </c>
      <c r="AD261" s="16">
        <f t="shared" si="355"/>
        <v>3.0557607751921529</v>
      </c>
      <c r="AE261" s="16">
        <f t="shared" si="356"/>
        <v>17.310931848430887</v>
      </c>
      <c r="AF261" s="15">
        <f t="shared" si="357"/>
        <v>-4.0504037456468023E-3</v>
      </c>
      <c r="AG261" s="15">
        <f t="shared" si="358"/>
        <v>2.9673830763510267E-4</v>
      </c>
      <c r="AH261" s="15">
        <f t="shared" si="359"/>
        <v>9.7937136394747881E-3</v>
      </c>
      <c r="AI261" s="1">
        <f t="shared" si="323"/>
        <v>343823.40121633763</v>
      </c>
      <c r="AJ261" s="1">
        <f t="shared" si="324"/>
        <v>202291.88905424034</v>
      </c>
      <c r="AK261" s="1">
        <f t="shared" si="325"/>
        <v>75764.99341993616</v>
      </c>
      <c r="AL261" s="14">
        <f t="shared" si="360"/>
        <v>89.68065205374252</v>
      </c>
      <c r="AM261" s="14">
        <f t="shared" si="361"/>
        <v>21.825356191329611</v>
      </c>
      <c r="AN261" s="14">
        <f t="shared" si="362"/>
        <v>6.8542801078605073</v>
      </c>
      <c r="AO261" s="11">
        <f t="shared" si="363"/>
        <v>2.6274058474622226E-3</v>
      </c>
      <c r="AP261" s="11">
        <f t="shared" si="364"/>
        <v>3.3098383986188838E-3</v>
      </c>
      <c r="AQ261" s="11">
        <f t="shared" si="365"/>
        <v>3.0024410440439263E-3</v>
      </c>
      <c r="AR261" s="1">
        <f t="shared" si="371"/>
        <v>162082.37292203776</v>
      </c>
      <c r="AS261" s="1">
        <f t="shared" si="366"/>
        <v>102114.07790034109</v>
      </c>
      <c r="AT261" s="1">
        <f t="shared" si="367"/>
        <v>38435.938678165308</v>
      </c>
      <c r="AU261" s="1">
        <f t="shared" si="326"/>
        <v>32416.474584407551</v>
      </c>
      <c r="AV261" s="1">
        <f t="shared" si="327"/>
        <v>20422.815580068218</v>
      </c>
      <c r="AW261" s="1">
        <f t="shared" si="328"/>
        <v>7687.1877356330624</v>
      </c>
      <c r="AX261" s="1">
        <f t="shared" si="310"/>
        <v>111262.68019109775</v>
      </c>
      <c r="AY261" s="1">
        <f t="shared" si="296"/>
        <v>27559.683914569945</v>
      </c>
      <c r="AZ261" s="1">
        <f t="shared" si="297"/>
        <v>7036.4546082322549</v>
      </c>
      <c r="BA261" s="1">
        <f t="shared" si="311"/>
        <v>13541.577874708279</v>
      </c>
      <c r="BB261" s="1">
        <f t="shared" si="312"/>
        <v>30305.877012876183</v>
      </c>
      <c r="BC261" s="1">
        <f t="shared" si="313"/>
        <v>38712.517339128906</v>
      </c>
      <c r="BD261" s="1">
        <f t="shared" si="314"/>
        <v>4.7743002105466159</v>
      </c>
      <c r="BE261" s="2">
        <f t="shared" si="320"/>
        <v>0.16431838121402917</v>
      </c>
      <c r="BF261" s="2">
        <f t="shared" si="321"/>
        <v>0.11054004131171606</v>
      </c>
      <c r="BG261" s="2">
        <f t="shared" si="322"/>
        <v>4.6334817249198731E-2</v>
      </c>
      <c r="BH261" s="2">
        <f t="shared" si="298"/>
        <v>6.1940135704104136E-2</v>
      </c>
      <c r="BI261" s="2">
        <f t="shared" si="315"/>
        <v>2.7000530404799016E-3</v>
      </c>
      <c r="BJ261" s="2">
        <f t="shared" si="299"/>
        <v>1.2219100733195894E-3</v>
      </c>
      <c r="BK261" s="2">
        <f t="shared" si="300"/>
        <v>2.1469152895166443E-4</v>
      </c>
      <c r="BL261" s="2">
        <f t="shared" si="301"/>
        <v>437.6310038163453</v>
      </c>
      <c r="BM261" s="2">
        <f t="shared" si="302"/>
        <v>124.77422041416804</v>
      </c>
      <c r="BN261" s="2">
        <f t="shared" si="303"/>
        <v>8.2518704415077266</v>
      </c>
      <c r="BO261" s="2">
        <f t="shared" si="316"/>
        <v>2491.2136755845022</v>
      </c>
      <c r="BP261" s="2">
        <f t="shared" si="317"/>
        <v>165.41879609874729</v>
      </c>
      <c r="BQ261" s="2">
        <f t="shared" si="318"/>
        <v>6.3008334282447418</v>
      </c>
      <c r="BR261" s="11">
        <f t="shared" si="319"/>
        <v>2.6519705342900907E-2</v>
      </c>
      <c r="BS261" s="17">
        <f t="shared" si="372"/>
        <v>5.9848890262301127E-4</v>
      </c>
      <c r="BT261" s="17">
        <f t="shared" si="373"/>
        <v>5.7828268127757772E-5</v>
      </c>
      <c r="BU261" s="12">
        <f>(BU$3*temperature!$I371+BU$4*temperature!$I371^2+BU$5*temperature!I371^6)*(K261/K$56)^$BW$1</f>
        <v>-50.434441875199262</v>
      </c>
      <c r="BV261" s="12">
        <f>(BV$3*temperature!$I371+BV$4*temperature!$I371^2+BV$5*temperature!J371^6)*(L261/L$56)^$BW$1</f>
        <v>-32.252641001762811</v>
      </c>
      <c r="BW261" s="12">
        <f>(BW$3*temperature!$I371+BW$4*temperature!$I371^2+BW$5*temperature!K371^6)*(M261/M$56)^$BW$1</f>
        <v>-27.610061374628149</v>
      </c>
      <c r="BX261" s="12">
        <f>(BX$3*temperature!$M371+BX$4*temperature!$M371^2+BX$5*temperature!$M371^6)*(K261/K$56)^$BW$1</f>
        <v>-50.434457481406177</v>
      </c>
      <c r="BY261" s="12">
        <f>(BY$3*temperature!$M371+BY$4*temperature!$M371^2+BY$5*temperature!$M371^6)*(L261/L$56)^$BW$1</f>
        <v>-32.252650421956332</v>
      </c>
      <c r="BZ261" s="12">
        <f>(BZ$3*temperature!$M371+BZ$4*temperature!$M371^2+BZ$5*temperature!$M371^6)*(M261/M$56)^$BW$1</f>
        <v>-27.610068967378847</v>
      </c>
      <c r="CA261" s="18">
        <f t="shared" si="304"/>
        <v>-1.5606206915208531E-5</v>
      </c>
      <c r="CB261" s="18">
        <f t="shared" si="305"/>
        <v>-9.4201935212367971E-6</v>
      </c>
      <c r="CC261" s="18">
        <f t="shared" si="306"/>
        <v>-7.5927506983930471E-6</v>
      </c>
      <c r="CD261" s="18">
        <f t="shared" si="307"/>
        <v>-3.7832599244352082E-2</v>
      </c>
      <c r="CE261" s="18">
        <f t="shared" si="308"/>
        <v>-2.2642390805128443E-5</v>
      </c>
      <c r="CF261" s="18">
        <f t="shared" si="309"/>
        <v>-2.1877936930723984E-6</v>
      </c>
    </row>
    <row r="262" spans="1:84" x14ac:dyDescent="0.3">
      <c r="A262" s="2">
        <f t="shared" si="329"/>
        <v>2216</v>
      </c>
      <c r="B262" s="5">
        <f t="shared" si="330"/>
        <v>1165.4034563975379</v>
      </c>
      <c r="C262" s="5">
        <f t="shared" si="331"/>
        <v>2964.158791105976</v>
      </c>
      <c r="D262" s="5">
        <f t="shared" si="332"/>
        <v>4369.9228865340356</v>
      </c>
      <c r="E262" s="15">
        <f t="shared" si="333"/>
        <v>1.0584995106497545E-7</v>
      </c>
      <c r="F262" s="15">
        <f t="shared" si="334"/>
        <v>2.0853150141734763E-7</v>
      </c>
      <c r="G262" s="15">
        <f t="shared" si="335"/>
        <v>4.257096422321029E-7</v>
      </c>
      <c r="H262" s="5">
        <f t="shared" si="336"/>
        <v>160910.6399755587</v>
      </c>
      <c r="I262" s="5">
        <f t="shared" si="337"/>
        <v>102162.23972686852</v>
      </c>
      <c r="J262" s="5">
        <f t="shared" si="338"/>
        <v>38476.8726159047</v>
      </c>
      <c r="K262" s="5">
        <f t="shared" si="339"/>
        <v>138072.90435962935</v>
      </c>
      <c r="L262" s="5">
        <f t="shared" si="340"/>
        <v>34465.845768252555</v>
      </c>
      <c r="M262" s="5">
        <f t="shared" si="341"/>
        <v>8804.9317150358856</v>
      </c>
      <c r="N262" s="15">
        <f t="shared" si="342"/>
        <v>-7.2293486190766476E-3</v>
      </c>
      <c r="O262" s="15">
        <f t="shared" si="343"/>
        <v>4.7143864466558938E-4</v>
      </c>
      <c r="P262" s="15">
        <f t="shared" si="344"/>
        <v>1.0645650705527476E-3</v>
      </c>
      <c r="Q262" s="5">
        <f t="shared" si="345"/>
        <v>2450.2889979997462</v>
      </c>
      <c r="R262" s="5">
        <f t="shared" si="346"/>
        <v>4904.4394186222726</v>
      </c>
      <c r="S262" s="5">
        <f t="shared" si="347"/>
        <v>3365.0930419957854</v>
      </c>
      <c r="T262" s="5">
        <f t="shared" si="348"/>
        <v>15.227638137365743</v>
      </c>
      <c r="U262" s="5">
        <f t="shared" si="349"/>
        <v>48.006381141744022</v>
      </c>
      <c r="V262" s="5">
        <f t="shared" si="350"/>
        <v>87.457550814688588</v>
      </c>
      <c r="W262" s="15">
        <f t="shared" si="351"/>
        <v>-1.0734613539272964E-2</v>
      </c>
      <c r="X262" s="15">
        <f t="shared" si="352"/>
        <v>-1.217998157191269E-2</v>
      </c>
      <c r="Y262" s="15">
        <f t="shared" si="353"/>
        <v>-9.7425357312937999E-3</v>
      </c>
      <c r="Z262" s="5">
        <f t="shared" si="368"/>
        <v>2091.7786465842628</v>
      </c>
      <c r="AA262" s="5">
        <f t="shared" si="369"/>
        <v>13492.156570380323</v>
      </c>
      <c r="AB262" s="5">
        <f t="shared" si="370"/>
        <v>56589.48151632912</v>
      </c>
      <c r="AC262" s="16">
        <f t="shared" si="354"/>
        <v>1.0032735324001159</v>
      </c>
      <c r="AD262" s="16">
        <f t="shared" si="355"/>
        <v>3.0566675364731211</v>
      </c>
      <c r="AE262" s="16">
        <f t="shared" si="356"/>
        <v>17.480470157786883</v>
      </c>
      <c r="AF262" s="15">
        <f t="shared" si="357"/>
        <v>-4.0504037456468023E-3</v>
      </c>
      <c r="AG262" s="15">
        <f t="shared" si="358"/>
        <v>2.9673830763510267E-4</v>
      </c>
      <c r="AH262" s="15">
        <f t="shared" si="359"/>
        <v>9.7937136394747881E-3</v>
      </c>
      <c r="AI262" s="1">
        <f t="shared" si="323"/>
        <v>341857.53567911137</v>
      </c>
      <c r="AJ262" s="1">
        <f t="shared" si="324"/>
        <v>202485.51572888452</v>
      </c>
      <c r="AK262" s="1">
        <f t="shared" si="325"/>
        <v>75875.681813575618</v>
      </c>
      <c r="AL262" s="14">
        <f t="shared" si="360"/>
        <v>89.913923248656644</v>
      </c>
      <c r="AM262" s="14">
        <f t="shared" si="361"/>
        <v>21.896872209295353</v>
      </c>
      <c r="AN262" s="14">
        <f t="shared" si="362"/>
        <v>6.8746538840644904</v>
      </c>
      <c r="AO262" s="11">
        <f t="shared" si="363"/>
        <v>2.6011317889876001E-3</v>
      </c>
      <c r="AP262" s="11">
        <f t="shared" si="364"/>
        <v>3.276740014632695E-3</v>
      </c>
      <c r="AQ262" s="11">
        <f t="shared" si="365"/>
        <v>2.9724166336034868E-3</v>
      </c>
      <c r="AR262" s="1">
        <f t="shared" si="371"/>
        <v>160910.6399755587</v>
      </c>
      <c r="AS262" s="1">
        <f t="shared" si="366"/>
        <v>102162.23972686852</v>
      </c>
      <c r="AT262" s="1">
        <f t="shared" si="367"/>
        <v>38476.8726159047</v>
      </c>
      <c r="AU262" s="1">
        <f t="shared" si="326"/>
        <v>32182.127995111743</v>
      </c>
      <c r="AV262" s="1">
        <f t="shared" si="327"/>
        <v>20432.447945373704</v>
      </c>
      <c r="AW262" s="1">
        <f t="shared" si="328"/>
        <v>7695.3745231809407</v>
      </c>
      <c r="AX262" s="1">
        <f t="shared" si="310"/>
        <v>110458.32348770347</v>
      </c>
      <c r="AY262" s="1">
        <f t="shared" ref="AY262:AY325" si="374">(AS262-AV262)/C262*1000</f>
        <v>27572.676614602045</v>
      </c>
      <c r="AZ262" s="1">
        <f t="shared" ref="AZ262:AZ325" si="375">(AT262-AW262)/D262*1000</f>
        <v>7043.9453720287092</v>
      </c>
      <c r="BA262" s="1">
        <f t="shared" si="311"/>
        <v>13533.123598618889</v>
      </c>
      <c r="BB262" s="1">
        <f t="shared" si="312"/>
        <v>30307.280422314107</v>
      </c>
      <c r="BC262" s="1">
        <f t="shared" si="313"/>
        <v>38717.18341222866</v>
      </c>
      <c r="BD262" s="1">
        <f t="shared" si="314"/>
        <v>4.5468212400625498</v>
      </c>
      <c r="BE262" s="2">
        <f t="shared" si="320"/>
        <v>0.16431838121402917</v>
      </c>
      <c r="BF262" s="2">
        <f t="shared" si="321"/>
        <v>0.11054004131171606</v>
      </c>
      <c r="BG262" s="2">
        <f t="shared" si="322"/>
        <v>4.6334817249198731E-2</v>
      </c>
      <c r="BH262" s="2">
        <f t="shared" ref="BH262:BH325" si="376">(BE262*Z262+BF262*AA262+BG262*AB262)/(Z262+AA262+AB262)</f>
        <v>6.1756872706965588E-2</v>
      </c>
      <c r="BI262" s="2">
        <f t="shared" si="315"/>
        <v>2.7000530404799016E-3</v>
      </c>
      <c r="BJ262" s="2">
        <f t="shared" ref="BJ262:BJ325" si="377">BJ$5*BF262^2</f>
        <v>1.2219100733195894E-3</v>
      </c>
      <c r="BK262" s="2">
        <f t="shared" ref="BK262:BK325" si="378">BK$5*BG262^2</f>
        <v>2.1469152895166443E-4</v>
      </c>
      <c r="BL262" s="2">
        <f t="shared" ref="BL262:BL325" si="379">BI262*AR262</f>
        <v>434.46726271157405</v>
      </c>
      <c r="BM262" s="2">
        <f t="shared" ref="BM262:BM325" si="380">BJ262*AS262</f>
        <v>124.83306983515138</v>
      </c>
      <c r="BN262" s="2">
        <f t="shared" ref="BN262:BN325" si="381">BK262*AT262</f>
        <v>8.2606586111870079</v>
      </c>
      <c r="BO262" s="2">
        <f t="shared" si="316"/>
        <v>2528.0472122681795</v>
      </c>
      <c r="BP262" s="2">
        <f t="shared" si="317"/>
        <v>167.40123257533699</v>
      </c>
      <c r="BQ262" s="2">
        <f t="shared" si="318"/>
        <v>6.3008842392881927</v>
      </c>
      <c r="BR262" s="11">
        <f t="shared" si="319"/>
        <v>2.6422294744970015E-2</v>
      </c>
      <c r="BS262" s="17">
        <f t="shared" si="372"/>
        <v>5.8302719325109369E-4</v>
      </c>
      <c r="BT262" s="17">
        <f t="shared" si="373"/>
        <v>5.5074541074055021E-5</v>
      </c>
      <c r="BU262" s="12">
        <f>(BU$3*temperature!$I372+BU$4*temperature!$I372^2+BU$5*temperature!I372^6)*(K262/K$56)^$BW$1</f>
        <v>-50.867849775186357</v>
      </c>
      <c r="BV262" s="12">
        <f>(BV$3*temperature!$I372+BV$4*temperature!$I372^2+BV$5*temperature!J372^6)*(L262/L$56)^$BW$1</f>
        <v>-32.454772113689494</v>
      </c>
      <c r="BW262" s="12">
        <f>(BW$3*temperature!$I372+BW$4*temperature!$I372^2+BW$5*temperature!K372^6)*(M262/M$56)^$BW$1</f>
        <v>-27.768664602746586</v>
      </c>
      <c r="BX262" s="12">
        <f>(BX$3*temperature!$M372+BX$4*temperature!$M372^2+BX$5*temperature!$M372^6)*(K262/K$56)^$BW$1</f>
        <v>-50.867865391657638</v>
      </c>
      <c r="BY262" s="12">
        <f>(BY$3*temperature!$M372+BY$4*temperature!$M372^2+BY$5*temperature!$M372^6)*(L262/L$56)^$BW$1</f>
        <v>-32.454781520748504</v>
      </c>
      <c r="BZ262" s="12">
        <f>(BZ$3*temperature!$M372+BZ$4*temperature!$M372^2+BZ$5*temperature!$M372^6)*(M262/M$56)^$BW$1</f>
        <v>-27.768672182771887</v>
      </c>
      <c r="CA262" s="18">
        <f t="shared" ref="CA262:CA325" si="382">BX262-BU262</f>
        <v>-1.5616471280566202E-5</v>
      </c>
      <c r="CB262" s="18">
        <f t="shared" ref="CB262:CB325" si="383">BY262-BV262</f>
        <v>-9.4070590108685792E-6</v>
      </c>
      <c r="CC262" s="18">
        <f t="shared" ref="CC262:CC325" si="384">BZ262-BW262</f>
        <v>-7.5800253007685114E-6</v>
      </c>
      <c r="CD262" s="18">
        <f t="shared" ref="CD262:CD325" si="385">SUMPRODUCT(CA262:CC262,AR262:AT262)/100</f>
        <v>-3.7655582736319998E-2</v>
      </c>
      <c r="CE262" s="18">
        <f t="shared" ref="CE262:CE325" si="386">CD262*BS262</f>
        <v>-2.1954228712990987E-5</v>
      </c>
      <c r="CF262" s="18">
        <f t="shared" ref="CF262:CF325" si="387">CD262*BT262</f>
        <v>-2.0738639380789329E-6</v>
      </c>
    </row>
    <row r="263" spans="1:84" x14ac:dyDescent="0.3">
      <c r="A263" s="2">
        <f t="shared" si="329"/>
        <v>2217</v>
      </c>
      <c r="B263" s="5">
        <f t="shared" si="330"/>
        <v>1165.4035735875418</v>
      </c>
      <c r="C263" s="5">
        <f t="shared" si="331"/>
        <v>2964.1593783204348</v>
      </c>
      <c r="D263" s="5">
        <f t="shared" si="332"/>
        <v>4369.9246538364287</v>
      </c>
      <c r="E263" s="15">
        <f t="shared" si="333"/>
        <v>1.0055745351172668E-7</v>
      </c>
      <c r="F263" s="15">
        <f t="shared" si="334"/>
        <v>1.9810492634648024E-7</v>
      </c>
      <c r="G263" s="15">
        <f t="shared" si="335"/>
        <v>4.0442416012049771E-7</v>
      </c>
      <c r="H263" s="5">
        <f t="shared" si="336"/>
        <v>159718.75968128131</v>
      </c>
      <c r="I263" s="5">
        <f t="shared" si="337"/>
        <v>102205.86915355828</v>
      </c>
      <c r="J263" s="5">
        <f t="shared" si="338"/>
        <v>38516.472096806865</v>
      </c>
      <c r="K263" s="5">
        <f t="shared" si="339"/>
        <v>137050.17154667553</v>
      </c>
      <c r="L263" s="5">
        <f t="shared" si="340"/>
        <v>34480.557928524962</v>
      </c>
      <c r="M263" s="5">
        <f t="shared" si="341"/>
        <v>8813.9899764616366</v>
      </c>
      <c r="N263" s="15">
        <f t="shared" si="342"/>
        <v>-7.4071941754044746E-3</v>
      </c>
      <c r="O263" s="15">
        <f t="shared" si="343"/>
        <v>4.2686201207220442E-4</v>
      </c>
      <c r="P263" s="15">
        <f t="shared" si="344"/>
        <v>1.0287713430283674E-3</v>
      </c>
      <c r="Q263" s="5">
        <f t="shared" si="345"/>
        <v>2406.03139882508</v>
      </c>
      <c r="R263" s="5">
        <f t="shared" si="346"/>
        <v>4846.7724169091534</v>
      </c>
      <c r="S263" s="5">
        <f t="shared" si="347"/>
        <v>3335.738035341325</v>
      </c>
      <c r="T263" s="5">
        <f t="shared" si="348"/>
        <v>15.064175326845227</v>
      </c>
      <c r="U263" s="5">
        <f t="shared" si="349"/>
        <v>47.421664304103366</v>
      </c>
      <c r="V263" s="5">
        <f t="shared" si="350"/>
        <v>86.605492500905044</v>
      </c>
      <c r="W263" s="15">
        <f t="shared" si="351"/>
        <v>-1.0734613539272964E-2</v>
      </c>
      <c r="X263" s="15">
        <f t="shared" si="352"/>
        <v>-1.217998157191269E-2</v>
      </c>
      <c r="Y263" s="15">
        <f t="shared" si="353"/>
        <v>-9.7425357312937999E-3</v>
      </c>
      <c r="Z263" s="5">
        <f t="shared" si="368"/>
        <v>2046.0435566101642</v>
      </c>
      <c r="AA263" s="5">
        <f t="shared" si="369"/>
        <v>13338.065123830173</v>
      </c>
      <c r="AB263" s="5">
        <f t="shared" si="370"/>
        <v>56647.242763628827</v>
      </c>
      <c r="AC263" s="16">
        <f t="shared" si="354"/>
        <v>0.99920986952657409</v>
      </c>
      <c r="AD263" s="16">
        <f t="shared" si="355"/>
        <v>3.057574566824897</v>
      </c>
      <c r="AE263" s="16">
        <f t="shared" si="356"/>
        <v>17.651668876795632</v>
      </c>
      <c r="AF263" s="15">
        <f t="shared" si="357"/>
        <v>-4.0504037456468023E-3</v>
      </c>
      <c r="AG263" s="15">
        <f t="shared" si="358"/>
        <v>2.9673830763510267E-4</v>
      </c>
      <c r="AH263" s="15">
        <f t="shared" si="359"/>
        <v>9.7937136394747881E-3</v>
      </c>
      <c r="AI263" s="1">
        <f t="shared" si="323"/>
        <v>339853.91010631202</v>
      </c>
      <c r="AJ263" s="1">
        <f t="shared" si="324"/>
        <v>202669.41210136979</v>
      </c>
      <c r="AK263" s="1">
        <f t="shared" si="325"/>
        <v>75983.488155398998</v>
      </c>
      <c r="AL263" s="14">
        <f t="shared" si="360"/>
        <v>90.145462433050966</v>
      </c>
      <c r="AM263" s="14">
        <f t="shared" si="361"/>
        <v>21.967905063085215</v>
      </c>
      <c r="AN263" s="14">
        <f t="shared" si="362"/>
        <v>6.8948838762641982</v>
      </c>
      <c r="AO263" s="11">
        <f t="shared" si="363"/>
        <v>2.575120471097724E-3</v>
      </c>
      <c r="AP263" s="11">
        <f t="shared" si="364"/>
        <v>3.243972614486368E-3</v>
      </c>
      <c r="AQ263" s="11">
        <f t="shared" si="365"/>
        <v>2.942692467267452E-3</v>
      </c>
      <c r="AR263" s="1">
        <f t="shared" si="371"/>
        <v>159718.75968128131</v>
      </c>
      <c r="AS263" s="1">
        <f t="shared" si="366"/>
        <v>102205.86915355828</v>
      </c>
      <c r="AT263" s="1">
        <f t="shared" si="367"/>
        <v>38516.472096806865</v>
      </c>
      <c r="AU263" s="1">
        <f t="shared" si="326"/>
        <v>31943.751936256263</v>
      </c>
      <c r="AV263" s="1">
        <f t="shared" si="327"/>
        <v>20441.173830711658</v>
      </c>
      <c r="AW263" s="1">
        <f t="shared" si="328"/>
        <v>7703.294419361373</v>
      </c>
      <c r="AX263" s="1">
        <f t="shared" ref="AX263:AX326" si="388">(AR263-AU263)/B263*1000</f>
        <v>109640.13723734043</v>
      </c>
      <c r="AY263" s="1">
        <f t="shared" si="374"/>
        <v>27584.446342819963</v>
      </c>
      <c r="AZ263" s="1">
        <f t="shared" si="375"/>
        <v>7051.1919811693087</v>
      </c>
      <c r="BA263" s="1">
        <f t="shared" ref="BA263:BA326" si="389">LN(AX263)*B263</f>
        <v>13524.460459332238</v>
      </c>
      <c r="BB263" s="1">
        <f t="shared" ref="BB263:BB326" si="390">LN(AY263)*C263</f>
        <v>30308.551443397329</v>
      </c>
      <c r="BC263" s="1">
        <f t="shared" ref="BC263:BC326" si="391">LN(AZ263)*D263</f>
        <v>38721.692412733282</v>
      </c>
      <c r="BD263" s="1">
        <f t="shared" ref="BD263:BD326" si="392">SUM(BA263:BC263)*BT263</f>
        <v>4.330154717788977</v>
      </c>
      <c r="BE263" s="2">
        <f t="shared" si="320"/>
        <v>0.16431838121402917</v>
      </c>
      <c r="BF263" s="2">
        <f t="shared" si="321"/>
        <v>0.11054004131171606</v>
      </c>
      <c r="BG263" s="2">
        <f t="shared" si="322"/>
        <v>4.6334817249198731E-2</v>
      </c>
      <c r="BH263" s="2">
        <f t="shared" si="376"/>
        <v>6.1575027916695453E-2</v>
      </c>
      <c r="BI263" s="2">
        <f t="shared" ref="BI263:BI326" si="393">BI$5*BE263^2</f>
        <v>2.7000530404799016E-3</v>
      </c>
      <c r="BJ263" s="2">
        <f t="shared" si="377"/>
        <v>1.2219100733195894E-3</v>
      </c>
      <c r="BK263" s="2">
        <f t="shared" si="378"/>
        <v>2.1469152895166443E-4</v>
      </c>
      <c r="BL263" s="2">
        <f t="shared" si="379"/>
        <v>431.24912269912232</v>
      </c>
      <c r="BM263" s="2">
        <f t="shared" si="380"/>
        <v>124.88638107111676</v>
      </c>
      <c r="BN263" s="2">
        <f t="shared" si="381"/>
        <v>8.2691602842875866</v>
      </c>
      <c r="BO263" s="2">
        <f t="shared" ref="BO263:BO326" si="394">2*BI$5*BE263*AR263/Z263*1000</f>
        <v>2565.4124474087275</v>
      </c>
      <c r="BP263" s="2">
        <f t="shared" ref="BP263:BP326" si="395">2*BJ$5*BF263*AS263/AA263*1000</f>
        <v>169.40749491992105</v>
      </c>
      <c r="BQ263" s="2">
        <f t="shared" ref="BQ263:BQ326" si="396">2*BK$5*BG263*AT263/AB263*1000</f>
        <v>6.3009375518459327</v>
      </c>
      <c r="BR263" s="11">
        <f t="shared" ref="BR263:BR326" si="397">SUM(H263:J263)*SUM(B262:D262)/SUM(H262:J262)/SUM(B263:D263)-1+BR$5</f>
        <v>2.6323197918724478E-2</v>
      </c>
      <c r="BS263" s="17">
        <f t="shared" si="372"/>
        <v>5.6801883224482719E-4</v>
      </c>
      <c r="BT263" s="17">
        <f t="shared" si="373"/>
        <v>5.2451943880052402E-5</v>
      </c>
      <c r="BU263" s="12">
        <f>(BU$3*temperature!$I373+BU$4*temperature!$I373^2+BU$5*temperature!I373^6)*(K263/K$56)^$BW$1</f>
        <v>-51.303713193445319</v>
      </c>
      <c r="BV263" s="12">
        <f>(BV$3*temperature!$I373+BV$4*temperature!$I373^2+BV$5*temperature!J373^6)*(L263/L$56)^$BW$1</f>
        <v>-32.656442805187496</v>
      </c>
      <c r="BW263" s="12">
        <f>(BW$3*temperature!$I373+BW$4*temperature!$I373^2+BW$5*temperature!K373^6)*(M263/M$56)^$BW$1</f>
        <v>-27.926783834137556</v>
      </c>
      <c r="BX263" s="12">
        <f>(BX$3*temperature!$M373+BX$4*temperature!$M373^2+BX$5*temperature!$M373^6)*(K263/K$56)^$BW$1</f>
        <v>-51.303728820880465</v>
      </c>
      <c r="BY263" s="12">
        <f>(BY$3*temperature!$M373+BY$4*temperature!$M373^2+BY$5*temperature!$M373^6)*(L263/L$56)^$BW$1</f>
        <v>-32.656452199245457</v>
      </c>
      <c r="BZ263" s="12">
        <f>(BZ$3*temperature!$M373+BZ$4*temperature!$M373^2+BZ$5*temperature!$M373^6)*(M263/M$56)^$BW$1</f>
        <v>-27.926791401547835</v>
      </c>
      <c r="CA263" s="18">
        <f t="shared" si="382"/>
        <v>-1.5627435146825519E-5</v>
      </c>
      <c r="CB263" s="18">
        <f t="shared" si="383"/>
        <v>-9.3940579617424191E-6</v>
      </c>
      <c r="CC263" s="18">
        <f t="shared" si="384"/>
        <v>-7.5674102788525488E-6</v>
      </c>
      <c r="CD263" s="18">
        <f t="shared" si="385"/>
        <v>-3.7475923643599363E-2</v>
      </c>
      <c r="CE263" s="18">
        <f t="shared" si="386"/>
        <v>-2.1287030385333621E-5</v>
      </c>
      <c r="CF263" s="18">
        <f t="shared" si="387"/>
        <v>-1.9656850438072026E-6</v>
      </c>
    </row>
    <row r="264" spans="1:84" x14ac:dyDescent="0.3">
      <c r="A264" s="2">
        <f t="shared" si="329"/>
        <v>2218</v>
      </c>
      <c r="B264" s="5">
        <f t="shared" si="330"/>
        <v>1165.4036849180568</v>
      </c>
      <c r="C264" s="5">
        <f t="shared" si="331"/>
        <v>2964.1599361742815</v>
      </c>
      <c r="D264" s="5">
        <f t="shared" si="332"/>
        <v>4369.9263327743811</v>
      </c>
      <c r="E264" s="15">
        <f t="shared" si="333"/>
        <v>9.5529580836140336E-8</v>
      </c>
      <c r="F264" s="15">
        <f t="shared" si="334"/>
        <v>1.8819968002915621E-7</v>
      </c>
      <c r="G264" s="15">
        <f t="shared" si="335"/>
        <v>3.8420295211447282E-7</v>
      </c>
      <c r="H264" s="5">
        <f t="shared" si="336"/>
        <v>158506.45574504478</v>
      </c>
      <c r="I264" s="5">
        <f t="shared" si="337"/>
        <v>102245.00049949299</v>
      </c>
      <c r="J264" s="5">
        <f t="shared" si="338"/>
        <v>38554.748007481547</v>
      </c>
      <c r="K264" s="5">
        <f t="shared" si="339"/>
        <v>136009.91467277697</v>
      </c>
      <c r="L264" s="5">
        <f t="shared" si="340"/>
        <v>34493.752935429111</v>
      </c>
      <c r="M264" s="5">
        <f t="shared" si="341"/>
        <v>8822.7455273837277</v>
      </c>
      <c r="N264" s="15">
        <f t="shared" si="342"/>
        <v>-7.5903361678337777E-3</v>
      </c>
      <c r="O264" s="15">
        <f t="shared" si="343"/>
        <v>3.8267962286164803E-4</v>
      </c>
      <c r="P264" s="15">
        <f t="shared" si="344"/>
        <v>9.9336973895747249E-4</v>
      </c>
      <c r="Q264" s="5">
        <f t="shared" si="345"/>
        <v>2362.1372619171075</v>
      </c>
      <c r="R264" s="5">
        <f t="shared" si="346"/>
        <v>4789.5718896689787</v>
      </c>
      <c r="S264" s="5">
        <f t="shared" si="347"/>
        <v>3306.5220968650879</v>
      </c>
      <c r="T264" s="5">
        <f t="shared" si="348"/>
        <v>14.902467226423692</v>
      </c>
      <c r="U264" s="5">
        <f t="shared" si="349"/>
        <v>46.84406930676996</v>
      </c>
      <c r="V264" s="5">
        <f t="shared" si="350"/>
        <v>85.761735395688675</v>
      </c>
      <c r="W264" s="15">
        <f t="shared" si="351"/>
        <v>-1.0734613539272964E-2</v>
      </c>
      <c r="X264" s="15">
        <f t="shared" si="352"/>
        <v>-1.217998157191269E-2</v>
      </c>
      <c r="Y264" s="15">
        <f t="shared" si="353"/>
        <v>-9.7425357312937999E-3</v>
      </c>
      <c r="Z264" s="5">
        <f t="shared" si="368"/>
        <v>2000.9499020640617</v>
      </c>
      <c r="AA264" s="5">
        <f t="shared" si="369"/>
        <v>13185.145891334823</v>
      </c>
      <c r="AB264" s="5">
        <f t="shared" si="370"/>
        <v>56703.034234115163</v>
      </c>
      <c r="AC264" s="16">
        <f t="shared" si="354"/>
        <v>0.99516266612835635</v>
      </c>
      <c r="AD264" s="16">
        <f t="shared" si="355"/>
        <v>3.058481866327325</v>
      </c>
      <c r="AE264" s="16">
        <f t="shared" si="356"/>
        <v>17.824544267033797</v>
      </c>
      <c r="AF264" s="15">
        <f t="shared" si="357"/>
        <v>-4.0504037456468023E-3</v>
      </c>
      <c r="AG264" s="15">
        <f t="shared" si="358"/>
        <v>2.9673830763510267E-4</v>
      </c>
      <c r="AH264" s="15">
        <f t="shared" si="359"/>
        <v>9.7937136394747881E-3</v>
      </c>
      <c r="AI264" s="1">
        <f t="shared" si="323"/>
        <v>337812.2710319371</v>
      </c>
      <c r="AJ264" s="1">
        <f t="shared" si="324"/>
        <v>202843.64472194447</v>
      </c>
      <c r="AK264" s="1">
        <f t="shared" si="325"/>
        <v>76088.433759220468</v>
      </c>
      <c r="AL264" s="14">
        <f t="shared" si="360"/>
        <v>90.375276504482002</v>
      </c>
      <c r="AM264" s="14">
        <f t="shared" si="361"/>
        <v>22.038455712683277</v>
      </c>
      <c r="AN264" s="14">
        <f t="shared" si="362"/>
        <v>6.9149705038811105</v>
      </c>
      <c r="AO264" s="11">
        <f t="shared" si="363"/>
        <v>2.5493692663867465E-3</v>
      </c>
      <c r="AP264" s="11">
        <f t="shared" si="364"/>
        <v>3.2115328883415041E-3</v>
      </c>
      <c r="AQ264" s="11">
        <f t="shared" si="365"/>
        <v>2.9132655425947772E-3</v>
      </c>
      <c r="AR264" s="1">
        <f t="shared" si="371"/>
        <v>158506.45574504478</v>
      </c>
      <c r="AS264" s="1">
        <f t="shared" si="366"/>
        <v>102245.00049949299</v>
      </c>
      <c r="AT264" s="1">
        <f t="shared" si="367"/>
        <v>38554.748007481547</v>
      </c>
      <c r="AU264" s="1">
        <f t="shared" si="326"/>
        <v>31701.291149008957</v>
      </c>
      <c r="AV264" s="1">
        <f t="shared" si="327"/>
        <v>20449.0000998986</v>
      </c>
      <c r="AW264" s="1">
        <f t="shared" si="328"/>
        <v>7710.9496014963097</v>
      </c>
      <c r="AX264" s="1">
        <f t="shared" si="388"/>
        <v>108807.93173822158</v>
      </c>
      <c r="AY264" s="1">
        <f t="shared" si="374"/>
        <v>27595.002348343292</v>
      </c>
      <c r="AZ264" s="1">
        <f t="shared" si="375"/>
        <v>7058.1964219069832</v>
      </c>
      <c r="BA264" s="1">
        <f t="shared" si="389"/>
        <v>13515.58220340751</v>
      </c>
      <c r="BB264" s="1">
        <f t="shared" si="390"/>
        <v>30309.691254077585</v>
      </c>
      <c r="BC264" s="1">
        <f t="shared" si="391"/>
        <v>38726.046087643597</v>
      </c>
      <c r="BD264" s="1">
        <f t="shared" si="392"/>
        <v>4.1237877904812983</v>
      </c>
      <c r="BE264" s="2">
        <f t="shared" si="320"/>
        <v>0.16431838121402917</v>
      </c>
      <c r="BF264" s="2">
        <f t="shared" si="321"/>
        <v>0.11054004131171606</v>
      </c>
      <c r="BG264" s="2">
        <f t="shared" si="322"/>
        <v>4.6334817249198731E-2</v>
      </c>
      <c r="BH264" s="2">
        <f t="shared" si="376"/>
        <v>6.1394596754060914E-2</v>
      </c>
      <c r="BI264" s="2">
        <f t="shared" si="393"/>
        <v>2.7000530404799016E-3</v>
      </c>
      <c r="BJ264" s="2">
        <f t="shared" si="377"/>
        <v>1.2219100733195894E-3</v>
      </c>
      <c r="BK264" s="2">
        <f t="shared" si="378"/>
        <v>2.1469152895166443E-4</v>
      </c>
      <c r="BL264" s="2">
        <f t="shared" si="379"/>
        <v>427.97583777010112</v>
      </c>
      <c r="BM264" s="2">
        <f t="shared" si="380"/>
        <v>124.93419605689694</v>
      </c>
      <c r="BN264" s="2">
        <f t="shared" si="381"/>
        <v>8.2773777980723509</v>
      </c>
      <c r="BO264" s="2">
        <f t="shared" si="394"/>
        <v>2603.3159743911515</v>
      </c>
      <c r="BP264" s="2">
        <f t="shared" si="395"/>
        <v>171.43786913359955</v>
      </c>
      <c r="BQ264" s="2">
        <f t="shared" si="396"/>
        <v>6.3009933318198668</v>
      </c>
      <c r="BR264" s="11">
        <f t="shared" si="397"/>
        <v>2.6222289945304705E-2</v>
      </c>
      <c r="BS264" s="17">
        <f t="shared" si="372"/>
        <v>5.5345025173036109E-4</v>
      </c>
      <c r="BT264" s="17">
        <f t="shared" si="373"/>
        <v>4.9954232266716571E-5</v>
      </c>
      <c r="BU264" s="12">
        <f>(BU$3*temperature!$I374+BU$4*temperature!$I374^2+BU$5*temperature!I374^6)*(K264/K$56)^$BW$1</f>
        <v>-51.742153834632475</v>
      </c>
      <c r="BV264" s="12">
        <f>(BV$3*temperature!$I374+BV$4*temperature!$I374^2+BV$5*temperature!J374^6)*(L264/L$56)^$BW$1</f>
        <v>-32.857655425689877</v>
      </c>
      <c r="BW264" s="12">
        <f>(BW$3*temperature!$I374+BW$4*temperature!$I374^2+BW$5*temperature!K374^6)*(M264/M$56)^$BW$1</f>
        <v>-28.084420400390993</v>
      </c>
      <c r="BX264" s="12">
        <f>(BX$3*temperature!$M374+BX$4*temperature!$M374^2+BX$5*temperature!$M374^6)*(K264/K$56)^$BW$1</f>
        <v>-51.742169473755759</v>
      </c>
      <c r="BY264" s="12">
        <f>(BY$3*temperature!$M374+BY$4*temperature!$M374^2+BY$5*temperature!$M374^6)*(L264/L$56)^$BW$1</f>
        <v>-32.857664806879903</v>
      </c>
      <c r="BZ264" s="12">
        <f>(BZ$3*temperature!$M374+BZ$4*temperature!$M374^2+BZ$5*temperature!$M374^6)*(M264/M$56)^$BW$1</f>
        <v>-28.084427955296054</v>
      </c>
      <c r="CA264" s="18">
        <f t="shared" si="382"/>
        <v>-1.5639123283506251E-5</v>
      </c>
      <c r="CB264" s="18">
        <f t="shared" si="383"/>
        <v>-9.3811900256923764E-6</v>
      </c>
      <c r="CC264" s="18">
        <f t="shared" si="384"/>
        <v>-7.5549050606582568E-6</v>
      </c>
      <c r="CD264" s="18">
        <f t="shared" si="385"/>
        <v>-3.7293592423252656E-2</v>
      </c>
      <c r="CE264" s="18">
        <f t="shared" si="386"/>
        <v>-2.0640148114578669E-5</v>
      </c>
      <c r="CF264" s="18">
        <f t="shared" si="387"/>
        <v>-1.8629727779714244E-6</v>
      </c>
    </row>
    <row r="265" spans="1:84" x14ac:dyDescent="0.3">
      <c r="A265" s="2">
        <f t="shared" si="329"/>
        <v>2219</v>
      </c>
      <c r="B265" s="5">
        <f t="shared" si="330"/>
        <v>1165.4037906820558</v>
      </c>
      <c r="C265" s="5">
        <f t="shared" si="331"/>
        <v>2964.160466135535</v>
      </c>
      <c r="D265" s="5">
        <f t="shared" si="332"/>
        <v>4369.927927766048</v>
      </c>
      <c r="E265" s="15">
        <f t="shared" si="333"/>
        <v>9.0753101794333311E-8</v>
      </c>
      <c r="F265" s="15">
        <f t="shared" si="334"/>
        <v>1.7878969602769838E-7</v>
      </c>
      <c r="G265" s="15">
        <f t="shared" si="335"/>
        <v>3.6499280450874916E-7</v>
      </c>
      <c r="H265" s="5">
        <f t="shared" si="336"/>
        <v>157273.42643984169</v>
      </c>
      <c r="I265" s="5">
        <f t="shared" si="337"/>
        <v>102279.66806071164</v>
      </c>
      <c r="J265" s="5">
        <f t="shared" si="338"/>
        <v>38591.711226115185</v>
      </c>
      <c r="K265" s="5">
        <f t="shared" si="339"/>
        <v>134951.87478993609</v>
      </c>
      <c r="L265" s="5">
        <f t="shared" si="340"/>
        <v>34505.442343361632</v>
      </c>
      <c r="M265" s="5">
        <f t="shared" si="341"/>
        <v>8831.200849082119</v>
      </c>
      <c r="N265" s="15">
        <f t="shared" si="342"/>
        <v>-7.7791379061327159E-3</v>
      </c>
      <c r="O265" s="15">
        <f t="shared" si="343"/>
        <v>3.3888478167054537E-4</v>
      </c>
      <c r="P265" s="15">
        <f t="shared" si="344"/>
        <v>9.5835493295681751E-4</v>
      </c>
      <c r="Q265" s="5">
        <f t="shared" si="345"/>
        <v>2318.6027029169422</v>
      </c>
      <c r="R265" s="5">
        <f t="shared" si="346"/>
        <v>4732.8391820355891</v>
      </c>
      <c r="S265" s="5">
        <f t="shared" si="347"/>
        <v>3277.4473328375379</v>
      </c>
      <c r="T265" s="5">
        <f t="shared" si="348"/>
        <v>14.742494999966352</v>
      </c>
      <c r="U265" s="5">
        <f t="shared" si="349"/>
        <v>46.273509405860104</v>
      </c>
      <c r="V265" s="5">
        <f t="shared" si="350"/>
        <v>84.926198624218415</v>
      </c>
      <c r="W265" s="15">
        <f t="shared" si="351"/>
        <v>-1.0734613539272964E-2</v>
      </c>
      <c r="X265" s="15">
        <f t="shared" si="352"/>
        <v>-1.217998157191269E-2</v>
      </c>
      <c r="Y265" s="15">
        <f t="shared" si="353"/>
        <v>-9.7425357312937999E-3</v>
      </c>
      <c r="Z265" s="5">
        <f t="shared" si="368"/>
        <v>1956.489020747902</v>
      </c>
      <c r="AA265" s="5">
        <f t="shared" si="369"/>
        <v>13033.404102774508</v>
      </c>
      <c r="AB265" s="5">
        <f t="shared" si="370"/>
        <v>56756.87221515827</v>
      </c>
      <c r="AC265" s="16">
        <f t="shared" si="354"/>
        <v>0.99113185553794225</v>
      </c>
      <c r="AD265" s="16">
        <f t="shared" si="355"/>
        <v>3.0593894350602717</v>
      </c>
      <c r="AE265" s="16">
        <f t="shared" si="356"/>
        <v>17.999112749339268</v>
      </c>
      <c r="AF265" s="15">
        <f t="shared" si="357"/>
        <v>-4.0504037456468023E-3</v>
      </c>
      <c r="AG265" s="15">
        <f t="shared" si="358"/>
        <v>2.9673830763510267E-4</v>
      </c>
      <c r="AH265" s="15">
        <f t="shared" si="359"/>
        <v>9.7937136394747881E-3</v>
      </c>
      <c r="AI265" s="1">
        <f t="shared" si="323"/>
        <v>335732.33507775236</v>
      </c>
      <c r="AJ265" s="1">
        <f t="shared" si="324"/>
        <v>203008.28034964864</v>
      </c>
      <c r="AK265" s="1">
        <f t="shared" si="325"/>
        <v>76190.539984794726</v>
      </c>
      <c r="AL265" s="14">
        <f t="shared" si="360"/>
        <v>90.60337245732012</v>
      </c>
      <c r="AM265" s="14">
        <f t="shared" si="361"/>
        <v>22.108525165759524</v>
      </c>
      <c r="AN265" s="14">
        <f t="shared" si="362"/>
        <v>6.9349141977251572</v>
      </c>
      <c r="AO265" s="11">
        <f t="shared" si="363"/>
        <v>2.5238755737228792E-3</v>
      </c>
      <c r="AP265" s="11">
        <f t="shared" si="364"/>
        <v>3.1794175594580892E-3</v>
      </c>
      <c r="AQ265" s="11">
        <f t="shared" si="365"/>
        <v>2.8841328871688295E-3</v>
      </c>
      <c r="AR265" s="1">
        <f t="shared" si="371"/>
        <v>157273.42643984169</v>
      </c>
      <c r="AS265" s="1">
        <f t="shared" si="366"/>
        <v>102279.66806071164</v>
      </c>
      <c r="AT265" s="1">
        <f t="shared" si="367"/>
        <v>38591.711226115185</v>
      </c>
      <c r="AU265" s="1">
        <f t="shared" si="326"/>
        <v>31454.685287968339</v>
      </c>
      <c r="AV265" s="1">
        <f t="shared" si="327"/>
        <v>20455.933612142329</v>
      </c>
      <c r="AW265" s="1">
        <f t="shared" si="328"/>
        <v>7718.342245223037</v>
      </c>
      <c r="AX265" s="1">
        <f t="shared" si="388"/>
        <v>107961.49983194887</v>
      </c>
      <c r="AY265" s="1">
        <f t="shared" si="374"/>
        <v>27604.353874689306</v>
      </c>
      <c r="AZ265" s="1">
        <f t="shared" si="375"/>
        <v>7064.9606792656941</v>
      </c>
      <c r="BA265" s="1">
        <f t="shared" si="389"/>
        <v>13506.482147040477</v>
      </c>
      <c r="BB265" s="1">
        <f t="shared" si="390"/>
        <v>30310.701011842524</v>
      </c>
      <c r="BC265" s="1">
        <f t="shared" si="391"/>
        <v>38730.246158871778</v>
      </c>
      <c r="BD265" s="1">
        <f t="shared" si="392"/>
        <v>3.9272318639614201</v>
      </c>
      <c r="BE265" s="2">
        <f t="shared" si="320"/>
        <v>0.16431838121402917</v>
      </c>
      <c r="BF265" s="2">
        <f t="shared" si="321"/>
        <v>0.11054004131171606</v>
      </c>
      <c r="BG265" s="2">
        <f t="shared" si="322"/>
        <v>4.6334817249198731E-2</v>
      </c>
      <c r="BH265" s="2">
        <f t="shared" si="376"/>
        <v>6.1215574217154615E-2</v>
      </c>
      <c r="BI265" s="2">
        <f t="shared" si="393"/>
        <v>2.7000530404799016E-3</v>
      </c>
      <c r="BJ265" s="2">
        <f t="shared" si="377"/>
        <v>1.2219100733195894E-3</v>
      </c>
      <c r="BK265" s="2">
        <f t="shared" si="378"/>
        <v>2.1469152895166443E-4</v>
      </c>
      <c r="BL265" s="2">
        <f t="shared" si="379"/>
        <v>424.6465932455867</v>
      </c>
      <c r="BM265" s="2">
        <f t="shared" si="380"/>
        <v>124.97655669916743</v>
      </c>
      <c r="BN265" s="2">
        <f t="shared" si="381"/>
        <v>8.285313487995781</v>
      </c>
      <c r="BO265" s="2">
        <f t="shared" si="394"/>
        <v>2641.7643612126758</v>
      </c>
      <c r="BP265" s="2">
        <f t="shared" si="395"/>
        <v>173.49264464796096</v>
      </c>
      <c r="BQ265" s="2">
        <f t="shared" si="396"/>
        <v>6.3010515456781393</v>
      </c>
      <c r="BR265" s="11">
        <f t="shared" si="397"/>
        <v>2.6119436357019382E-2</v>
      </c>
      <c r="BS265" s="17">
        <f t="shared" si="372"/>
        <v>5.3930835176057104E-4</v>
      </c>
      <c r="BT265" s="17">
        <f t="shared" si="373"/>
        <v>4.7575459301634829E-5</v>
      </c>
      <c r="BU265" s="12">
        <f>(BU$3*temperature!$I375+BU$4*temperature!$I375^2+BU$5*temperature!I375^6)*(K265/K$56)^$BW$1</f>
        <v>-52.183301212870134</v>
      </c>
      <c r="BV265" s="12">
        <f>(BV$3*temperature!$I375+BV$4*temperature!$I375^2+BV$5*temperature!J375^6)*(L265/L$56)^$BW$1</f>
        <v>-33.058412430646079</v>
      </c>
      <c r="BW265" s="12">
        <f>(BW$3*temperature!$I375+BW$4*temperature!$I375^2+BW$5*temperature!K375^6)*(M265/M$56)^$BW$1</f>
        <v>-28.241575707559406</v>
      </c>
      <c r="BX265" s="12">
        <f>(BX$3*temperature!$M375+BX$4*temperature!$M375^2+BX$5*temperature!$M375^6)*(K265/K$56)^$BW$1</f>
        <v>-52.183316864432108</v>
      </c>
      <c r="BY265" s="12">
        <f>(BY$3*temperature!$M375+BY$4*temperature!$M375^2+BY$5*temperature!$M375^6)*(L265/L$56)^$BW$1</f>
        <v>-33.058421799100984</v>
      </c>
      <c r="BZ265" s="12">
        <f>(BZ$3*temperature!$M375+BZ$4*temperature!$M375^2+BZ$5*temperature!$M375^6)*(M265/M$56)^$BW$1</f>
        <v>-28.241583250068501</v>
      </c>
      <c r="CA265" s="18">
        <f t="shared" si="382"/>
        <v>-1.5651561973584194E-5</v>
      </c>
      <c r="CB265" s="18">
        <f t="shared" si="383"/>
        <v>-9.3684549042905019E-6</v>
      </c>
      <c r="CC265" s="18">
        <f t="shared" si="384"/>
        <v>-7.5425090955150154E-6</v>
      </c>
      <c r="CD265" s="18">
        <f t="shared" si="385"/>
        <v>-3.7108555715081586E-2</v>
      </c>
      <c r="CE265" s="18">
        <f t="shared" si="386"/>
        <v>-2.0012954018915967E-5</v>
      </c>
      <c r="CF265" s="18">
        <f t="shared" si="387"/>
        <v>-1.7654565821653126E-6</v>
      </c>
    </row>
    <row r="266" spans="1:84" x14ac:dyDescent="0.3">
      <c r="A266" s="2">
        <f t="shared" si="329"/>
        <v>2220</v>
      </c>
      <c r="B266" s="5">
        <f t="shared" si="330"/>
        <v>1165.4038911578643</v>
      </c>
      <c r="C266" s="5">
        <f t="shared" si="331"/>
        <v>2964.1609695988163</v>
      </c>
      <c r="D266" s="5">
        <f t="shared" si="332"/>
        <v>4369.9294430086848</v>
      </c>
      <c r="E266" s="15">
        <f t="shared" si="333"/>
        <v>8.6215446704616637E-8</v>
      </c>
      <c r="F266" s="15">
        <f t="shared" si="334"/>
        <v>1.6985021122631347E-7</v>
      </c>
      <c r="G266" s="15">
        <f t="shared" si="335"/>
        <v>3.467431642833117E-7</v>
      </c>
      <c r="H266" s="5">
        <f t="shared" si="336"/>
        <v>156019.34256906179</v>
      </c>
      <c r="I266" s="5">
        <f t="shared" si="337"/>
        <v>102309.90610170279</v>
      </c>
      <c r="J266" s="5">
        <f t="shared" si="338"/>
        <v>38627.372620482762</v>
      </c>
      <c r="K266" s="5">
        <f t="shared" si="339"/>
        <v>133875.76938159336</v>
      </c>
      <c r="L266" s="5">
        <f t="shared" si="340"/>
        <v>34515.637696811689</v>
      </c>
      <c r="M266" s="5">
        <f t="shared" si="341"/>
        <v>8839.358420827939</v>
      </c>
      <c r="N266" s="15">
        <f t="shared" si="342"/>
        <v>-7.9739937664280447E-3</v>
      </c>
      <c r="O266" s="15">
        <f t="shared" si="343"/>
        <v>2.9547088104542318E-4</v>
      </c>
      <c r="P266" s="15">
        <f t="shared" si="344"/>
        <v>9.237216869173448E-4</v>
      </c>
      <c r="Q266" s="5">
        <f t="shared" si="345"/>
        <v>2275.4235387814551</v>
      </c>
      <c r="R266" s="5">
        <f t="shared" si="346"/>
        <v>4676.5754658126325</v>
      </c>
      <c r="S266" s="5">
        <f t="shared" si="347"/>
        <v>3248.515765637449</v>
      </c>
      <c r="T266" s="5">
        <f t="shared" si="348"/>
        <v>14.58424001353705</v>
      </c>
      <c r="U266" s="5">
        <f t="shared" si="349"/>
        <v>45.709898914028997</v>
      </c>
      <c r="V266" s="5">
        <f t="shared" si="350"/>
        <v>84.098802099599013</v>
      </c>
      <c r="W266" s="15">
        <f t="shared" si="351"/>
        <v>-1.0734613539272964E-2</v>
      </c>
      <c r="X266" s="15">
        <f t="shared" si="352"/>
        <v>-1.217998157191269E-2</v>
      </c>
      <c r="Y266" s="15">
        <f t="shared" si="353"/>
        <v>-9.7425357312937999E-3</v>
      </c>
      <c r="Z266" s="5">
        <f t="shared" si="368"/>
        <v>1912.652102860178</v>
      </c>
      <c r="AA266" s="5">
        <f t="shared" si="369"/>
        <v>12882.844508541479</v>
      </c>
      <c r="AB266" s="5">
        <f t="shared" si="370"/>
        <v>56808.77297886982</v>
      </c>
      <c r="AC266" s="16">
        <f t="shared" si="354"/>
        <v>0.9871173713578415</v>
      </c>
      <c r="AD266" s="16">
        <f t="shared" si="355"/>
        <v>3.0602972731036284</v>
      </c>
      <c r="AE266" s="16">
        <f t="shared" si="356"/>
        <v>18.175390905370918</v>
      </c>
      <c r="AF266" s="15">
        <f t="shared" si="357"/>
        <v>-4.0504037456468023E-3</v>
      </c>
      <c r="AG266" s="15">
        <f t="shared" si="358"/>
        <v>2.9673830763510267E-4</v>
      </c>
      <c r="AH266" s="15">
        <f t="shared" si="359"/>
        <v>9.7937136394747881E-3</v>
      </c>
      <c r="AI266" s="1">
        <f t="shared" si="323"/>
        <v>333613.78685794544</v>
      </c>
      <c r="AJ266" s="1">
        <f t="shared" si="324"/>
        <v>203163.38592682613</v>
      </c>
      <c r="AK266" s="1">
        <f t="shared" si="325"/>
        <v>76289.828231538297</v>
      </c>
      <c r="AL266" s="14">
        <f t="shared" si="360"/>
        <v>90.829757379575639</v>
      </c>
      <c r="AM266" s="14">
        <f t="shared" si="361"/>
        <v>22.178114476554001</v>
      </c>
      <c r="AN266" s="14">
        <f t="shared" si="362"/>
        <v>6.9547153996914366</v>
      </c>
      <c r="AO266" s="11">
        <f t="shared" si="363"/>
        <v>2.4986368179856504E-3</v>
      </c>
      <c r="AP266" s="11">
        <f t="shared" si="364"/>
        <v>3.1476233838635083E-3</v>
      </c>
      <c r="AQ266" s="11">
        <f t="shared" si="365"/>
        <v>2.855291558297141E-3</v>
      </c>
      <c r="AR266" s="1">
        <f t="shared" si="371"/>
        <v>156019.34256906179</v>
      </c>
      <c r="AS266" s="1">
        <f t="shared" si="366"/>
        <v>102309.90610170279</v>
      </c>
      <c r="AT266" s="1">
        <f t="shared" si="367"/>
        <v>38627.372620482762</v>
      </c>
      <c r="AU266" s="1">
        <f t="shared" si="326"/>
        <v>31203.868513812358</v>
      </c>
      <c r="AV266" s="1">
        <f t="shared" si="327"/>
        <v>20461.98122034056</v>
      </c>
      <c r="AW266" s="1">
        <f t="shared" si="328"/>
        <v>7725.4745240965531</v>
      </c>
      <c r="AX266" s="1">
        <f t="shared" si="388"/>
        <v>107100.61550527471</v>
      </c>
      <c r="AY266" s="1">
        <f t="shared" si="374"/>
        <v>27612.510157449349</v>
      </c>
      <c r="AZ266" s="1">
        <f t="shared" si="375"/>
        <v>7071.4867366623512</v>
      </c>
      <c r="BA266" s="1">
        <f t="shared" si="389"/>
        <v>13497.153139140226</v>
      </c>
      <c r="BB266" s="1">
        <f t="shared" si="390"/>
        <v>30311.581854010092</v>
      </c>
      <c r="BC266" s="1">
        <f t="shared" si="391"/>
        <v>38734.294323717157</v>
      </c>
      <c r="BD266" s="1">
        <f t="shared" si="392"/>
        <v>3.7400214589507415</v>
      </c>
      <c r="BE266" s="2">
        <f t="shared" si="320"/>
        <v>0.16431838121402917</v>
      </c>
      <c r="BF266" s="2">
        <f t="shared" si="321"/>
        <v>0.11054004131171606</v>
      </c>
      <c r="BG266" s="2">
        <f t="shared" si="322"/>
        <v>4.6334817249198731E-2</v>
      </c>
      <c r="BH266" s="2">
        <f t="shared" si="376"/>
        <v>6.1037954869036806E-2</v>
      </c>
      <c r="BI266" s="2">
        <f t="shared" si="393"/>
        <v>2.7000530404799016E-3</v>
      </c>
      <c r="BJ266" s="2">
        <f t="shared" si="377"/>
        <v>1.2219100733195894E-3</v>
      </c>
      <c r="BK266" s="2">
        <f t="shared" si="378"/>
        <v>2.1469152895166443E-4</v>
      </c>
      <c r="BL266" s="2">
        <f t="shared" si="379"/>
        <v>421.26050027727064</v>
      </c>
      <c r="BM266" s="2">
        <f t="shared" si="380"/>
        <v>125.01350486605196</v>
      </c>
      <c r="BN266" s="2">
        <f t="shared" si="381"/>
        <v>8.2929696872771057</v>
      </c>
      <c r="BO266" s="2">
        <f t="shared" si="394"/>
        <v>2680.7641359019749</v>
      </c>
      <c r="BP266" s="2">
        <f t="shared" si="395"/>
        <v>175.5721143662301</v>
      </c>
      <c r="BQ266" s="2">
        <f t="shared" si="396"/>
        <v>6.301112160449196</v>
      </c>
      <c r="BR266" s="11">
        <f t="shared" si="397"/>
        <v>2.6014492109572046E-2</v>
      </c>
      <c r="BS266" s="17">
        <f t="shared" si="372"/>
        <v>5.2558048571348624E-4</v>
      </c>
      <c r="BT266" s="17">
        <f t="shared" si="373"/>
        <v>4.5309961239652216E-5</v>
      </c>
      <c r="BU266" s="12">
        <f>(BU$3*temperature!$I376+BU$4*temperature!$I376^2+BU$5*temperature!I376^6)*(K266/K$56)^$BW$1</f>
        <v>-52.627293313465657</v>
      </c>
      <c r="BV266" s="12">
        <f>(BV$3*temperature!$I376+BV$4*temperature!$I376^2+BV$5*temperature!J376^6)*(L266/L$56)^$BW$1</f>
        <v>-33.258716377349252</v>
      </c>
      <c r="BW266" s="12">
        <f>(BW$3*temperature!$I376+BW$4*temperature!$I376^2+BW$5*temperature!K376^6)*(M266/M$56)^$BW$1</f>
        <v>-28.398251232560284</v>
      </c>
      <c r="BX266" s="12">
        <f>(BX$3*temperature!$M376+BX$4*temperature!$M376^2+BX$5*temperature!$M376^6)*(K266/K$56)^$BW$1</f>
        <v>-52.627308978244763</v>
      </c>
      <c r="BY266" s="12">
        <f>(BY$3*temperature!$M376+BY$4*temperature!$M376^2+BY$5*temperature!$M376^6)*(L266/L$56)^$BW$1</f>
        <v>-33.258725733201423</v>
      </c>
      <c r="BZ266" s="12">
        <f>(BZ$3*temperature!$M376+BZ$4*temperature!$M376^2+BZ$5*temperature!$M376^6)*(M266/M$56)^$BW$1</f>
        <v>-28.398258762782046</v>
      </c>
      <c r="CA266" s="18">
        <f t="shared" si="382"/>
        <v>-1.5664779105861726E-5</v>
      </c>
      <c r="CB266" s="18">
        <f t="shared" si="383"/>
        <v>-9.3558521712111542E-6</v>
      </c>
      <c r="CC266" s="18">
        <f t="shared" si="384"/>
        <v>-7.5302217616979306E-6</v>
      </c>
      <c r="CD266" s="18">
        <f t="shared" si="385"/>
        <v>-3.6920775766281208E-2</v>
      </c>
      <c r="CE266" s="18">
        <f t="shared" si="386"/>
        <v>-1.940483926016079E-5</v>
      </c>
      <c r="CF266" s="18">
        <f t="shared" si="387"/>
        <v>-1.6728789189080925E-6</v>
      </c>
    </row>
    <row r="267" spans="1:84" x14ac:dyDescent="0.3">
      <c r="A267" s="2">
        <f t="shared" si="329"/>
        <v>2221</v>
      </c>
      <c r="B267" s="5">
        <f t="shared" si="330"/>
        <v>1165.4039866098906</v>
      </c>
      <c r="C267" s="5">
        <f t="shared" si="331"/>
        <v>2964.1614478890151</v>
      </c>
      <c r="D267" s="5">
        <f t="shared" si="332"/>
        <v>4369.9308824896889</v>
      </c>
      <c r="E267" s="15">
        <f t="shared" si="333"/>
        <v>8.1904674369385801E-8</v>
      </c>
      <c r="F267" s="15">
        <f t="shared" si="334"/>
        <v>1.6135770066499779E-7</v>
      </c>
      <c r="G267" s="15">
        <f t="shared" si="335"/>
        <v>3.2940600606914611E-7</v>
      </c>
      <c r="H267" s="5">
        <f t="shared" si="336"/>
        <v>154743.84520852336</v>
      </c>
      <c r="I267" s="5">
        <f t="shared" si="337"/>
        <v>102335.74884724584</v>
      </c>
      <c r="J267" s="5">
        <f t="shared" si="338"/>
        <v>38661.74304605322</v>
      </c>
      <c r="K267" s="5">
        <f t="shared" si="339"/>
        <v>132781.29042501946</v>
      </c>
      <c r="L267" s="5">
        <f t="shared" si="340"/>
        <v>34524.350527575421</v>
      </c>
      <c r="M267" s="5">
        <f t="shared" si="341"/>
        <v>8847.2207194330713</v>
      </c>
      <c r="N267" s="15">
        <f t="shared" si="342"/>
        <v>-8.1753327105389406E-3</v>
      </c>
      <c r="O267" s="15">
        <f t="shared" si="343"/>
        <v>2.5243140052255697E-4</v>
      </c>
      <c r="P267" s="15">
        <f t="shared" si="344"/>
        <v>8.8946484923679847E-4</v>
      </c>
      <c r="Q267" s="5">
        <f t="shared" si="345"/>
        <v>2232.5952738065066</v>
      </c>
      <c r="R267" s="5">
        <f t="shared" si="346"/>
        <v>4620.7817442676696</v>
      </c>
      <c r="S267" s="5">
        <f t="shared" si="347"/>
        <v>3219.729335422463</v>
      </c>
      <c r="T267" s="5">
        <f t="shared" si="348"/>
        <v>14.427683833227729</v>
      </c>
      <c r="U267" s="5">
        <f t="shared" si="349"/>
        <v>45.153153187602129</v>
      </c>
      <c r="V267" s="5">
        <f t="shared" si="350"/>
        <v>83.279466515184666</v>
      </c>
      <c r="W267" s="15">
        <f t="shared" si="351"/>
        <v>-1.0734613539272964E-2</v>
      </c>
      <c r="X267" s="15">
        <f t="shared" si="352"/>
        <v>-1.217998157191269E-2</v>
      </c>
      <c r="Y267" s="15">
        <f t="shared" si="353"/>
        <v>-9.7425357312937999E-3</v>
      </c>
      <c r="Z267" s="5">
        <f t="shared" si="368"/>
        <v>1869.4301850894153</v>
      </c>
      <c r="AA267" s="5">
        <f t="shared" si="369"/>
        <v>12733.471392081474</v>
      </c>
      <c r="AB267" s="5">
        <f t="shared" si="370"/>
        <v>56858.752779179566</v>
      </c>
      <c r="AC267" s="16">
        <f t="shared" si="354"/>
        <v>0.98311914745950069</v>
      </c>
      <c r="AD267" s="16">
        <f t="shared" si="355"/>
        <v>3.0612053805373094</v>
      </c>
      <c r="AE267" s="16">
        <f t="shared" si="356"/>
        <v>18.353395479183636</v>
      </c>
      <c r="AF267" s="15">
        <f t="shared" si="357"/>
        <v>-4.0504037456468023E-3</v>
      </c>
      <c r="AG267" s="15">
        <f t="shared" si="358"/>
        <v>2.9673830763510267E-4</v>
      </c>
      <c r="AH267" s="15">
        <f t="shared" si="359"/>
        <v>9.7937136394747881E-3</v>
      </c>
      <c r="AI267" s="1">
        <f t="shared" si="323"/>
        <v>331456.27668596327</v>
      </c>
      <c r="AJ267" s="1">
        <f t="shared" si="324"/>
        <v>203309.02855448407</v>
      </c>
      <c r="AK267" s="1">
        <f t="shared" si="325"/>
        <v>76386.319932481027</v>
      </c>
      <c r="AL267" s="14">
        <f t="shared" si="360"/>
        <v>91.054438449773372</v>
      </c>
      <c r="AM267" s="14">
        <f t="shared" si="361"/>
        <v>22.247224744773042</v>
      </c>
      <c r="AN267" s="14">
        <f t="shared" si="362"/>
        <v>6.9743745624608229</v>
      </c>
      <c r="AO267" s="11">
        <f t="shared" si="363"/>
        <v>2.4736504498057937E-3</v>
      </c>
      <c r="AP267" s="11">
        <f t="shared" si="364"/>
        <v>3.1161471500248733E-3</v>
      </c>
      <c r="AQ267" s="11">
        <f t="shared" si="365"/>
        <v>2.8267386427141697E-3</v>
      </c>
      <c r="AR267" s="1">
        <f t="shared" si="371"/>
        <v>154743.84520852336</v>
      </c>
      <c r="AS267" s="1">
        <f t="shared" si="366"/>
        <v>102335.74884724584</v>
      </c>
      <c r="AT267" s="1">
        <f t="shared" si="367"/>
        <v>38661.74304605322</v>
      </c>
      <c r="AU267" s="1">
        <f t="shared" si="326"/>
        <v>30948.769041704672</v>
      </c>
      <c r="AV267" s="1">
        <f t="shared" si="327"/>
        <v>20467.14976944917</v>
      </c>
      <c r="AW267" s="1">
        <f t="shared" si="328"/>
        <v>7732.3486092106441</v>
      </c>
      <c r="AX267" s="1">
        <f t="shared" si="388"/>
        <v>106225.03234001556</v>
      </c>
      <c r="AY267" s="1">
        <f t="shared" si="374"/>
        <v>27619.480422060333</v>
      </c>
      <c r="AZ267" s="1">
        <f t="shared" si="375"/>
        <v>7077.776575546457</v>
      </c>
      <c r="BA267" s="1">
        <f t="shared" si="389"/>
        <v>13487.587520207464</v>
      </c>
      <c r="BB267" s="1">
        <f t="shared" si="390"/>
        <v>30312.334898018231</v>
      </c>
      <c r="BC267" s="1">
        <f t="shared" si="391"/>
        <v>38738.192255333837</v>
      </c>
      <c r="BD267" s="1">
        <f t="shared" si="392"/>
        <v>3.5617131206218589</v>
      </c>
      <c r="BE267" s="2">
        <f t="shared" si="320"/>
        <v>0.16431838121402917</v>
      </c>
      <c r="BF267" s="2">
        <f t="shared" si="321"/>
        <v>0.11054004131171606</v>
      </c>
      <c r="BG267" s="2">
        <f t="shared" si="322"/>
        <v>4.6334817249198731E-2</v>
      </c>
      <c r="BH267" s="2">
        <f t="shared" si="376"/>
        <v>6.086173282361091E-2</v>
      </c>
      <c r="BI267" s="2">
        <f t="shared" si="393"/>
        <v>2.7000530404799016E-3</v>
      </c>
      <c r="BJ267" s="2">
        <f t="shared" si="377"/>
        <v>1.2219100733195894E-3</v>
      </c>
      <c r="BK267" s="2">
        <f t="shared" si="378"/>
        <v>2.1469152895166443E-4</v>
      </c>
      <c r="BL267" s="2">
        <f t="shared" si="379"/>
        <v>417.81658975082473</v>
      </c>
      <c r="BM267" s="2">
        <f t="shared" si="380"/>
        <v>125.04508237715325</v>
      </c>
      <c r="BN267" s="2">
        <f t="shared" si="381"/>
        <v>8.3003487264935458</v>
      </c>
      <c r="BO267" s="2">
        <f t="shared" si="394"/>
        <v>2720.3217697356981</v>
      </c>
      <c r="BP267" s="2">
        <f t="shared" si="395"/>
        <v>177.6765747049094</v>
      </c>
      <c r="BQ267" s="2">
        <f t="shared" si="396"/>
        <v>6.3011751437162085</v>
      </c>
      <c r="BR267" s="11">
        <f t="shared" si="397"/>
        <v>2.5907300417935514E-2</v>
      </c>
      <c r="BS267" s="17">
        <f t="shared" si="372"/>
        <v>5.1225444645801115E-4</v>
      </c>
      <c r="BT267" s="17">
        <f t="shared" si="373"/>
        <v>4.3152344037764012E-5</v>
      </c>
      <c r="BU267" s="12">
        <f>(BU$3*temperature!$I377+BU$4*temperature!$I377^2+BU$5*temperature!I377^6)*(K267/K$56)^$BW$1</f>
        <v>-53.0742773305927</v>
      </c>
      <c r="BV267" s="12">
        <f>(BV$3*temperature!$I377+BV$4*temperature!$I377^2+BV$5*temperature!J377^6)*(L267/L$56)^$BW$1</f>
        <v>-33.458569920845022</v>
      </c>
      <c r="BW267" s="12">
        <f>(BW$3*temperature!$I377+BW$4*temperature!$I377^2+BW$5*temperature!K377^6)*(M267/M$56)^$BW$1</f>
        <v>-28.554448519644339</v>
      </c>
      <c r="BX267" s="12">
        <f>(BX$3*temperature!$M377+BX$4*temperature!$M377^2+BX$5*temperature!$M377^6)*(K267/K$56)^$BW$1</f>
        <v>-53.074293009397088</v>
      </c>
      <c r="BY267" s="12">
        <f>(BY$3*temperature!$M377+BY$4*temperature!$M377^2+BY$5*temperature!$M377^6)*(L267/L$56)^$BW$1</f>
        <v>-33.458579264226422</v>
      </c>
      <c r="BZ267" s="12">
        <f>(BZ$3*temperature!$M377+BZ$4*temperature!$M377^2+BZ$5*temperature!$M377^6)*(M267/M$56)^$BW$1</f>
        <v>-28.554456037686737</v>
      </c>
      <c r="CA267" s="18">
        <f t="shared" si="382"/>
        <v>-1.5678804388130629E-5</v>
      </c>
      <c r="CB267" s="18">
        <f t="shared" si="383"/>
        <v>-9.3433814001286919E-6</v>
      </c>
      <c r="CC267" s="18">
        <f t="shared" si="384"/>
        <v>-7.5180423984022582E-6</v>
      </c>
      <c r="CD267" s="18">
        <f t="shared" si="385"/>
        <v>-3.6730210350555625E-2</v>
      </c>
      <c r="CE267" s="18">
        <f t="shared" si="386"/>
        <v>-1.8815213571410183E-5</v>
      </c>
      <c r="CF267" s="18">
        <f t="shared" si="387"/>
        <v>-1.5849946736266171E-6</v>
      </c>
    </row>
    <row r="268" spans="1:84" x14ac:dyDescent="0.3">
      <c r="A268" s="2">
        <f t="shared" si="329"/>
        <v>2222</v>
      </c>
      <c r="B268" s="5">
        <f t="shared" si="330"/>
        <v>1165.4040772893229</v>
      </c>
      <c r="C268" s="5">
        <f t="shared" si="331"/>
        <v>2964.1619022647774</v>
      </c>
      <c r="D268" s="5">
        <f t="shared" si="332"/>
        <v>4369.932249997094</v>
      </c>
      <c r="E268" s="15">
        <f t="shared" si="333"/>
        <v>7.7809440650916511E-8</v>
      </c>
      <c r="F268" s="15">
        <f t="shared" si="334"/>
        <v>1.5328981563174789E-7</v>
      </c>
      <c r="G268" s="15">
        <f t="shared" si="335"/>
        <v>3.1293570576568881E-7</v>
      </c>
      <c r="H268" s="5">
        <f t="shared" si="336"/>
        <v>153446.5431971107</v>
      </c>
      <c r="I268" s="5">
        <f t="shared" si="337"/>
        <v>102357.23047459444</v>
      </c>
      <c r="J268" s="5">
        <f t="shared" si="338"/>
        <v>38694.833344185077</v>
      </c>
      <c r="K268" s="5">
        <f t="shared" si="339"/>
        <v>131668.10223799833</v>
      </c>
      <c r="L268" s="5">
        <f t="shared" si="340"/>
        <v>34531.592352087137</v>
      </c>
      <c r="M268" s="5">
        <f t="shared" si="341"/>
        <v>8854.7902188210828</v>
      </c>
      <c r="N268" s="15">
        <f t="shared" si="342"/>
        <v>-8.3836222969209118E-3</v>
      </c>
      <c r="O268" s="15">
        <f t="shared" si="343"/>
        <v>2.097599057202526E-4</v>
      </c>
      <c r="P268" s="15">
        <f t="shared" si="344"/>
        <v>8.5557935402080787E-4</v>
      </c>
      <c r="Q268" s="5">
        <f t="shared" si="345"/>
        <v>2190.113083536367</v>
      </c>
      <c r="R268" s="5">
        <f t="shared" si="346"/>
        <v>4565.4588568510208</v>
      </c>
      <c r="S268" s="5">
        <f t="shared" si="347"/>
        <v>3191.0899017837069</v>
      </c>
      <c r="T268" s="5">
        <f t="shared" si="348"/>
        <v>14.272808223011213</v>
      </c>
      <c r="U268" s="5">
        <f t="shared" si="349"/>
        <v>44.603188613863381</v>
      </c>
      <c r="V268" s="5">
        <f t="shared" si="350"/>
        <v>82.468113336977396</v>
      </c>
      <c r="W268" s="15">
        <f t="shared" si="351"/>
        <v>-1.0734613539272964E-2</v>
      </c>
      <c r="X268" s="15">
        <f t="shared" si="352"/>
        <v>-1.217998157191269E-2</v>
      </c>
      <c r="Y268" s="15">
        <f t="shared" si="353"/>
        <v>-9.7425357312937999E-3</v>
      </c>
      <c r="Z268" s="5">
        <f t="shared" si="368"/>
        <v>1826.8141433699013</v>
      </c>
      <c r="AA268" s="5">
        <f t="shared" si="369"/>
        <v>12585.288582254412</v>
      </c>
      <c r="AB268" s="5">
        <f t="shared" si="370"/>
        <v>56906.827849050431</v>
      </c>
      <c r="AC268" s="16">
        <f t="shared" si="354"/>
        <v>0.97913711798221359</v>
      </c>
      <c r="AD268" s="16">
        <f t="shared" si="355"/>
        <v>3.0621137574412534</v>
      </c>
      <c r="AE268" s="16">
        <f t="shared" si="356"/>
        <v>18.533143378818792</v>
      </c>
      <c r="AF268" s="15">
        <f t="shared" si="357"/>
        <v>-4.0504037456468023E-3</v>
      </c>
      <c r="AG268" s="15">
        <f t="shared" si="358"/>
        <v>2.9673830763510267E-4</v>
      </c>
      <c r="AH268" s="15">
        <f t="shared" si="359"/>
        <v>9.7937136394747881E-3</v>
      </c>
      <c r="AI268" s="1">
        <f t="shared" si="323"/>
        <v>329259.41805907158</v>
      </c>
      <c r="AJ268" s="1">
        <f t="shared" si="324"/>
        <v>203445.27546848485</v>
      </c>
      <c r="AK268" s="1">
        <f t="shared" si="325"/>
        <v>76480.036548443575</v>
      </c>
      <c r="AL268" s="14">
        <f t="shared" si="360"/>
        <v>91.277422933875187</v>
      </c>
      <c r="AM268" s="14">
        <f t="shared" si="361"/>
        <v>22.315857114497586</v>
      </c>
      <c r="AN268" s="14">
        <f t="shared" si="362"/>
        <v>6.9938921492044486</v>
      </c>
      <c r="AO268" s="11">
        <f t="shared" si="363"/>
        <v>2.4489139453077358E-3</v>
      </c>
      <c r="AP268" s="11">
        <f t="shared" si="364"/>
        <v>3.0849856785246247E-3</v>
      </c>
      <c r="AQ268" s="11">
        <f t="shared" si="365"/>
        <v>2.7984712562870279E-3</v>
      </c>
      <c r="AR268" s="1">
        <f t="shared" si="371"/>
        <v>153446.5431971107</v>
      </c>
      <c r="AS268" s="1">
        <f t="shared" si="366"/>
        <v>102357.23047459444</v>
      </c>
      <c r="AT268" s="1">
        <f t="shared" si="367"/>
        <v>38694.833344185077</v>
      </c>
      <c r="AU268" s="1">
        <f t="shared" si="326"/>
        <v>30689.308639422143</v>
      </c>
      <c r="AV268" s="1">
        <f t="shared" si="327"/>
        <v>20471.446094918891</v>
      </c>
      <c r="AW268" s="1">
        <f t="shared" si="328"/>
        <v>7738.9666688370162</v>
      </c>
      <c r="AX268" s="1">
        <f t="shared" si="388"/>
        <v>105334.48179039868</v>
      </c>
      <c r="AY268" s="1">
        <f t="shared" si="374"/>
        <v>27625.273881669706</v>
      </c>
      <c r="AZ268" s="1">
        <f t="shared" si="375"/>
        <v>7083.8321750568666</v>
      </c>
      <c r="BA268" s="1">
        <f t="shared" si="389"/>
        <v>13477.777076426049</v>
      </c>
      <c r="BB268" s="1">
        <f t="shared" si="390"/>
        <v>30312.961241710331</v>
      </c>
      <c r="BC268" s="1">
        <f t="shared" si="391"/>
        <v>38741.941603190418</v>
      </c>
      <c r="BD268" s="1">
        <f t="shared" si="392"/>
        <v>3.3918843793559548</v>
      </c>
      <c r="BE268" s="2">
        <f t="shared" ref="BE268:BE331" si="398">BE267</f>
        <v>0.16431838121402917</v>
      </c>
      <c r="BF268" s="2">
        <f t="shared" ref="BF268:BF331" si="399">BF267</f>
        <v>0.11054004131171606</v>
      </c>
      <c r="BG268" s="2">
        <f t="shared" ref="BG268:BG331" si="400">BG267</f>
        <v>4.6334817249198731E-2</v>
      </c>
      <c r="BH268" s="2">
        <f t="shared" si="376"/>
        <v>6.0686901729482504E-2</v>
      </c>
      <c r="BI268" s="2">
        <f t="shared" si="393"/>
        <v>2.7000530404799016E-3</v>
      </c>
      <c r="BJ268" s="2">
        <f t="shared" si="377"/>
        <v>1.2219100733195894E-3</v>
      </c>
      <c r="BK268" s="2">
        <f t="shared" si="378"/>
        <v>2.1469152895166443E-4</v>
      </c>
      <c r="BL268" s="2">
        <f t="shared" si="379"/>
        <v>414.31380551048932</v>
      </c>
      <c r="BM268" s="2">
        <f t="shared" si="380"/>
        <v>125.07133099400181</v>
      </c>
      <c r="BN268" s="2">
        <f t="shared" si="381"/>
        <v>8.3074529331929412</v>
      </c>
      <c r="BO268" s="2">
        <f t="shared" si="394"/>
        <v>2760.4436578891068</v>
      </c>
      <c r="BP268" s="2">
        <f t="shared" si="395"/>
        <v>179.80632563592317</v>
      </c>
      <c r="BQ268" s="2">
        <f t="shared" si="396"/>
        <v>6.3012404636113768</v>
      </c>
      <c r="BR268" s="11">
        <f t="shared" si="397"/>
        <v>2.5797691434080033E-2</v>
      </c>
      <c r="BS268" s="17">
        <f t="shared" si="372"/>
        <v>4.9931845328454944E-4</v>
      </c>
      <c r="BT268" s="17">
        <f t="shared" si="373"/>
        <v>4.1097470512156204E-5</v>
      </c>
      <c r="BU268" s="12">
        <f>(BU$3*temperature!$I378+BU$4*temperature!$I378^2+BU$5*temperature!I378^6)*(K268/K$56)^$BW$1</f>
        <v>-53.524410491602104</v>
      </c>
      <c r="BV268" s="12">
        <f>(BV$3*temperature!$I378+BV$4*temperature!$I378^2+BV$5*temperature!J378^6)*(L268/L$56)^$BW$1</f>
        <v>-33.657975809919179</v>
      </c>
      <c r="BW268" s="12">
        <f>(BW$3*temperature!$I378+BW$4*temperature!$I378^2+BW$5*temperature!K378^6)*(M268/M$56)^$BW$1</f>
        <v>-28.710169176928005</v>
      </c>
      <c r="BX268" s="12">
        <f>(BX$3*temperature!$M378+BX$4*temperature!$M378^2+BX$5*temperature!$M378^6)*(K268/K$56)^$BW$1</f>
        <v>-53.524426185271636</v>
      </c>
      <c r="BY268" s="12">
        <f>(BY$3*temperature!$M378+BY$4*temperature!$M378^2+BY$5*temperature!$M378^6)*(L268/L$56)^$BW$1</f>
        <v>-33.657985140961344</v>
      </c>
      <c r="BZ268" s="12">
        <f>(BZ$3*temperature!$M378+BZ$4*temperature!$M378^2+BZ$5*temperature!$M378^6)*(M268/M$56)^$BW$1</f>
        <v>-28.710176682898378</v>
      </c>
      <c r="CA268" s="18">
        <f t="shared" si="382"/>
        <v>-1.5693669531913201E-5</v>
      </c>
      <c r="CB268" s="18">
        <f t="shared" si="383"/>
        <v>-9.3310421647174735E-6</v>
      </c>
      <c r="CC268" s="18">
        <f t="shared" si="384"/>
        <v>-7.5059703732449634E-6</v>
      </c>
      <c r="CD268" s="18">
        <f t="shared" si="385"/>
        <v>-3.6536812458511488E-2</v>
      </c>
      <c r="CE268" s="18">
        <f t="shared" si="386"/>
        <v>-1.8243504684731612E-5</v>
      </c>
      <c r="CF268" s="18">
        <f t="shared" si="387"/>
        <v>-1.5015705726218572E-6</v>
      </c>
    </row>
    <row r="269" spans="1:84" x14ac:dyDescent="0.3">
      <c r="A269" s="2">
        <f t="shared" si="329"/>
        <v>2223</v>
      </c>
      <c r="B269" s="5">
        <f t="shared" si="330"/>
        <v>1165.4041634347905</v>
      </c>
      <c r="C269" s="5">
        <f t="shared" si="331"/>
        <v>2964.1623339218177</v>
      </c>
      <c r="D269" s="5">
        <f t="shared" si="332"/>
        <v>4369.9335491295351</v>
      </c>
      <c r="E269" s="15">
        <f t="shared" si="333"/>
        <v>7.3918968618370677E-8</v>
      </c>
      <c r="F269" s="15">
        <f t="shared" si="334"/>
        <v>1.4562532485016048E-7</v>
      </c>
      <c r="G269" s="15">
        <f t="shared" si="335"/>
        <v>2.9728892047740438E-7</v>
      </c>
      <c r="H269" s="5">
        <f t="shared" si="336"/>
        <v>152127.01034091099</v>
      </c>
      <c r="I269" s="5">
        <f t="shared" si="337"/>
        <v>102374.38510599814</v>
      </c>
      <c r="J269" s="5">
        <f t="shared" si="338"/>
        <v>38726.654340411689</v>
      </c>
      <c r="K269" s="5">
        <f t="shared" si="339"/>
        <v>130535.83907967836</v>
      </c>
      <c r="L269" s="5">
        <f t="shared" si="340"/>
        <v>34537.37466886601</v>
      </c>
      <c r="M269" s="5">
        <f t="shared" si="341"/>
        <v>8862.0693896193934</v>
      </c>
      <c r="N269" s="15">
        <f t="shared" si="342"/>
        <v>-8.5993732656169941E-3</v>
      </c>
      <c r="O269" s="15">
        <f t="shared" si="343"/>
        <v>1.6745004747864556E-4</v>
      </c>
      <c r="P269" s="15">
        <f t="shared" si="344"/>
        <v>8.2206022033570747E-4</v>
      </c>
      <c r="Q269" s="5">
        <f t="shared" si="345"/>
        <v>2147.9717962703776</v>
      </c>
      <c r="R269" s="5">
        <f t="shared" si="346"/>
        <v>4510.6074838391023</v>
      </c>
      <c r="S269" s="5">
        <f t="shared" si="347"/>
        <v>3162.5992453841327</v>
      </c>
      <c r="T269" s="5">
        <f t="shared" si="348"/>
        <v>14.11959514261703</v>
      </c>
      <c r="U269" s="5">
        <f t="shared" si="349"/>
        <v>44.059922598497977</v>
      </c>
      <c r="V269" s="5">
        <f t="shared" si="350"/>
        <v>81.664664796099501</v>
      </c>
      <c r="W269" s="15">
        <f t="shared" si="351"/>
        <v>-1.0734613539272964E-2</v>
      </c>
      <c r="X269" s="15">
        <f t="shared" si="352"/>
        <v>-1.217998157191269E-2</v>
      </c>
      <c r="Y269" s="15">
        <f t="shared" si="353"/>
        <v>-9.7425357312937999E-3</v>
      </c>
      <c r="Z269" s="5">
        <f t="shared" si="368"/>
        <v>1784.794684138076</v>
      </c>
      <c r="AA269" s="5">
        <f t="shared" si="369"/>
        <v>12438.299465512657</v>
      </c>
      <c r="AB269" s="5">
        <f t="shared" si="370"/>
        <v>56953.014397826941</v>
      </c>
      <c r="AC269" s="16">
        <f t="shared" si="354"/>
        <v>0.9751712173320366</v>
      </c>
      <c r="AD269" s="16">
        <f t="shared" si="355"/>
        <v>3.0630224038954226</v>
      </c>
      <c r="AE269" s="16">
        <f t="shared" si="356"/>
        <v>18.714651677910272</v>
      </c>
      <c r="AF269" s="15">
        <f t="shared" si="357"/>
        <v>-4.0504037456468023E-3</v>
      </c>
      <c r="AG269" s="15">
        <f t="shared" si="358"/>
        <v>2.9673830763510267E-4</v>
      </c>
      <c r="AH269" s="15">
        <f t="shared" si="359"/>
        <v>9.7937136394747881E-3</v>
      </c>
      <c r="AI269" s="1">
        <f t="shared" si="323"/>
        <v>327022.78489258653</v>
      </c>
      <c r="AJ269" s="1">
        <f t="shared" si="324"/>
        <v>203572.19401655524</v>
      </c>
      <c r="AK269" s="1">
        <f t="shared" si="325"/>
        <v>76570.999562436235</v>
      </c>
      <c r="AL269" s="14">
        <f t="shared" si="360"/>
        <v>91.49871818225057</v>
      </c>
      <c r="AM269" s="14">
        <f t="shared" si="361"/>
        <v>22.384012773103787</v>
      </c>
      <c r="AN269" s="14">
        <f t="shared" si="362"/>
        <v>7.0132686332920775</v>
      </c>
      <c r="AO269" s="11">
        <f t="shared" si="363"/>
        <v>2.4244248058546583E-3</v>
      </c>
      <c r="AP269" s="11">
        <f t="shared" si="364"/>
        <v>3.0541358217393783E-3</v>
      </c>
      <c r="AQ269" s="11">
        <f t="shared" si="365"/>
        <v>2.7704865437241577E-3</v>
      </c>
      <c r="AR269" s="1">
        <f t="shared" si="371"/>
        <v>152127.01034091099</v>
      </c>
      <c r="AS269" s="1">
        <f t="shared" si="366"/>
        <v>102374.38510599814</v>
      </c>
      <c r="AT269" s="1">
        <f t="shared" si="367"/>
        <v>38726.654340411689</v>
      </c>
      <c r="AU269" s="1">
        <f t="shared" si="326"/>
        <v>30425.4020681822</v>
      </c>
      <c r="AV269" s="1">
        <f t="shared" si="327"/>
        <v>20474.877021199631</v>
      </c>
      <c r="AW269" s="1">
        <f t="shared" si="328"/>
        <v>7745.3308680823384</v>
      </c>
      <c r="AX269" s="1">
        <f t="shared" si="388"/>
        <v>104428.67126374268</v>
      </c>
      <c r="AY269" s="1">
        <f t="shared" si="374"/>
        <v>27629.899735092808</v>
      </c>
      <c r="AZ269" s="1">
        <f t="shared" si="375"/>
        <v>7089.6555116955151</v>
      </c>
      <c r="BA269" s="1">
        <f t="shared" si="389"/>
        <v>13467.712988280278</v>
      </c>
      <c r="BB269" s="1">
        <f t="shared" si="390"/>
        <v>30313.461963616512</v>
      </c>
      <c r="BC269" s="1">
        <f t="shared" si="391"/>
        <v>38745.543993521969</v>
      </c>
      <c r="BD269" s="1">
        <f t="shared" si="392"/>
        <v>3.2301327603089045</v>
      </c>
      <c r="BE269" s="2">
        <f t="shared" si="398"/>
        <v>0.16431838121402917</v>
      </c>
      <c r="BF269" s="2">
        <f t="shared" si="399"/>
        <v>0.11054004131171606</v>
      </c>
      <c r="BG269" s="2">
        <f t="shared" si="400"/>
        <v>4.6334817249198731E-2</v>
      </c>
      <c r="BH269" s="2">
        <f t="shared" si="376"/>
        <v>6.0513454751512513E-2</v>
      </c>
      <c r="BI269" s="2">
        <f t="shared" si="393"/>
        <v>2.7000530404799016E-3</v>
      </c>
      <c r="BJ269" s="2">
        <f t="shared" si="377"/>
        <v>1.2219100733195894E-3</v>
      </c>
      <c r="BK269" s="2">
        <f t="shared" si="378"/>
        <v>2.1469152895166443E-4</v>
      </c>
      <c r="BL269" s="2">
        <f t="shared" si="379"/>
        <v>410.75099681009414</v>
      </c>
      <c r="BM269" s="2">
        <f t="shared" si="380"/>
        <v>125.09229241091808</v>
      </c>
      <c r="BN269" s="2">
        <f t="shared" si="381"/>
        <v>8.3142846315255969</v>
      </c>
      <c r="BO269" s="2">
        <f t="shared" si="394"/>
        <v>2801.1360970878509</v>
      </c>
      <c r="BP269" s="2">
        <f t="shared" si="395"/>
        <v>181.96167072927355</v>
      </c>
      <c r="BQ269" s="2">
        <f t="shared" si="396"/>
        <v>6.3013080888105906</v>
      </c>
      <c r="BR269" s="11">
        <f t="shared" si="397"/>
        <v>2.568548074065588E-2</v>
      </c>
      <c r="BS269" s="17">
        <f t="shared" si="372"/>
        <v>4.8676113960297084E-4</v>
      </c>
      <c r="BT269" s="17">
        <f t="shared" si="373"/>
        <v>3.9140448106815429E-5</v>
      </c>
      <c r="BU269" s="12">
        <f>(BU$3*temperature!$I379+BU$4*temperature!$I379^2+BU$5*temperature!I379^6)*(K269/K$56)^$BW$1</f>
        <v>-53.977860980430599</v>
      </c>
      <c r="BV269" s="12">
        <f>(BV$3*temperature!$I379+BV$4*temperature!$I379^2+BV$5*temperature!J379^6)*(L269/L$56)^$BW$1</f>
        <v>-33.856936883161552</v>
      </c>
      <c r="BW269" s="12">
        <f>(BW$3*temperature!$I379+BW$4*temperature!$I379^2+BW$5*temperature!K379^6)*(M269/M$56)^$BW$1</f>
        <v>-28.865414872987902</v>
      </c>
      <c r="BX269" s="12">
        <f>(BX$3*temperature!$M379+BX$4*temperature!$M379^2+BX$5*temperature!$M379^6)*(K269/K$56)^$BW$1</f>
        <v>-53.977876689838979</v>
      </c>
      <c r="BY269" s="12">
        <f>(BY$3*temperature!$M379+BY$4*temperature!$M379^2+BY$5*temperature!$M379^6)*(L269/L$56)^$BW$1</f>
        <v>-33.856946201995484</v>
      </c>
      <c r="BZ269" s="12">
        <f>(BZ$3*temperature!$M379+BZ$4*temperature!$M379^2+BZ$5*temperature!$M379^6)*(M269/M$56)^$BW$1</f>
        <v>-28.865422366992892</v>
      </c>
      <c r="CA269" s="18">
        <f t="shared" si="382"/>
        <v>-1.5709408380359946E-5</v>
      </c>
      <c r="CB269" s="18">
        <f t="shared" si="383"/>
        <v>-9.3188339320704472E-6</v>
      </c>
      <c r="CC269" s="18">
        <f t="shared" si="384"/>
        <v>-7.4940049898941652E-6</v>
      </c>
      <c r="CD269" s="18">
        <f t="shared" si="385"/>
        <v>-3.6340529656981861E-2</v>
      </c>
      <c r="CE269" s="18">
        <f t="shared" si="386"/>
        <v>-1.7689157629608049E-5</v>
      </c>
      <c r="CF269" s="18">
        <f t="shared" si="387"/>
        <v>-1.4223846152132856E-6</v>
      </c>
    </row>
    <row r="270" spans="1:84" x14ac:dyDescent="0.3">
      <c r="A270" s="2">
        <f t="shared" si="329"/>
        <v>2224</v>
      </c>
      <c r="B270" s="5">
        <f t="shared" si="330"/>
        <v>1165.4042452729907</v>
      </c>
      <c r="C270" s="5">
        <f t="shared" si="331"/>
        <v>2964.1627439960653</v>
      </c>
      <c r="D270" s="5">
        <f t="shared" si="332"/>
        <v>4369.9347833057209</v>
      </c>
      <c r="E270" s="15">
        <f t="shared" si="333"/>
        <v>7.0223020187452136E-8</v>
      </c>
      <c r="F270" s="15">
        <f t="shared" si="334"/>
        <v>1.3834405860765245E-7</v>
      </c>
      <c r="G270" s="15">
        <f t="shared" si="335"/>
        <v>2.8242447445353414E-7</v>
      </c>
      <c r="H270" s="5">
        <f t="shared" si="336"/>
        <v>150784.78228987966</v>
      </c>
      <c r="I270" s="5">
        <f t="shared" si="337"/>
        <v>102387.24680155427</v>
      </c>
      <c r="J270" s="5">
        <f t="shared" si="338"/>
        <v>38757.216842814843</v>
      </c>
      <c r="K270" s="5">
        <f t="shared" si="339"/>
        <v>129384.10247043418</v>
      </c>
      <c r="L270" s="5">
        <f t="shared" si="340"/>
        <v>34541.708956075519</v>
      </c>
      <c r="M270" s="5">
        <f t="shared" si="341"/>
        <v>8869.0606987723077</v>
      </c>
      <c r="N270" s="15">
        <f t="shared" si="342"/>
        <v>-8.8231447958224685E-3</v>
      </c>
      <c r="O270" s="15">
        <f t="shared" si="343"/>
        <v>1.2549556099927806E-4</v>
      </c>
      <c r="P270" s="15">
        <f t="shared" si="344"/>
        <v>7.889025514857817E-4</v>
      </c>
      <c r="Q270" s="5">
        <f t="shared" si="345"/>
        <v>2106.165871828885</v>
      </c>
      <c r="R270" s="5">
        <f t="shared" si="346"/>
        <v>4456.2281509018576</v>
      </c>
      <c r="S270" s="5">
        <f t="shared" si="347"/>
        <v>3134.2590695801787</v>
      </c>
      <c r="T270" s="5">
        <f t="shared" si="348"/>
        <v>13.96802674543004</v>
      </c>
      <c r="U270" s="5">
        <f t="shared" si="349"/>
        <v>43.523273553188375</v>
      </c>
      <c r="V270" s="5">
        <f t="shared" si="350"/>
        <v>80.869043881339365</v>
      </c>
      <c r="W270" s="15">
        <f t="shared" si="351"/>
        <v>-1.0734613539272964E-2</v>
      </c>
      <c r="X270" s="15">
        <f t="shared" si="352"/>
        <v>-1.217998157191269E-2</v>
      </c>
      <c r="Y270" s="15">
        <f t="shared" si="353"/>
        <v>-9.7425357312937999E-3</v>
      </c>
      <c r="Z270" s="5">
        <f t="shared" si="368"/>
        <v>1743.3623339004866</v>
      </c>
      <c r="AA270" s="5">
        <f t="shared" si="369"/>
        <v>12292.506997895789</v>
      </c>
      <c r="AB270" s="5">
        <f t="shared" si="370"/>
        <v>56997.328608716525</v>
      </c>
      <c r="AC270" s="16">
        <f t="shared" si="354"/>
        <v>0.97122138018070792</v>
      </c>
      <c r="AD270" s="16">
        <f t="shared" si="355"/>
        <v>3.0639313199798028</v>
      </c>
      <c r="AE270" s="16">
        <f t="shared" si="356"/>
        <v>18.897937617306241</v>
      </c>
      <c r="AF270" s="15">
        <f t="shared" si="357"/>
        <v>-4.0504037456468023E-3</v>
      </c>
      <c r="AG270" s="15">
        <f t="shared" si="358"/>
        <v>2.9673830763510267E-4</v>
      </c>
      <c r="AH270" s="15">
        <f t="shared" si="359"/>
        <v>9.7937136394747881E-3</v>
      </c>
      <c r="AI270" s="1">
        <f t="shared" si="323"/>
        <v>324745.90847151005</v>
      </c>
      <c r="AJ270" s="1">
        <f t="shared" si="324"/>
        <v>203689.85163609934</v>
      </c>
      <c r="AK270" s="1">
        <f t="shared" si="325"/>
        <v>76659.230474274955</v>
      </c>
      <c r="AL270" s="14">
        <f t="shared" si="360"/>
        <v>91.718331626694862</v>
      </c>
      <c r="AM270" s="14">
        <f t="shared" si="361"/>
        <v>22.451692950195948</v>
      </c>
      <c r="AN270" s="14">
        <f t="shared" si="362"/>
        <v>7.0325044980043758</v>
      </c>
      <c r="AO270" s="11">
        <f t="shared" si="363"/>
        <v>2.4001805577961118E-3</v>
      </c>
      <c r="AP270" s="11">
        <f t="shared" si="364"/>
        <v>3.0235944635219844E-3</v>
      </c>
      <c r="AQ270" s="11">
        <f t="shared" si="365"/>
        <v>2.7427816782869159E-3</v>
      </c>
      <c r="AR270" s="1">
        <f t="shared" si="371"/>
        <v>150784.78228987966</v>
      </c>
      <c r="AS270" s="1">
        <f t="shared" si="366"/>
        <v>102387.24680155427</v>
      </c>
      <c r="AT270" s="1">
        <f t="shared" si="367"/>
        <v>38757.216842814843</v>
      </c>
      <c r="AU270" s="1">
        <f t="shared" si="326"/>
        <v>30156.956457975932</v>
      </c>
      <c r="AV270" s="1">
        <f t="shared" si="327"/>
        <v>20477.449360310857</v>
      </c>
      <c r="AW270" s="1">
        <f t="shared" si="328"/>
        <v>7751.4433685629692</v>
      </c>
      <c r="AX270" s="1">
        <f t="shared" si="388"/>
        <v>103507.28197634735</v>
      </c>
      <c r="AY270" s="1">
        <f t="shared" si="374"/>
        <v>27633.367164860414</v>
      </c>
      <c r="AZ270" s="1">
        <f t="shared" si="375"/>
        <v>7095.2485590178439</v>
      </c>
      <c r="BA270" s="1">
        <f t="shared" si="389"/>
        <v>13457.385772892112</v>
      </c>
      <c r="BB270" s="1">
        <f t="shared" si="390"/>
        <v>30313.838123230769</v>
      </c>
      <c r="BC270" s="1">
        <f t="shared" si="391"/>
        <v>38749.001029774889</v>
      </c>
      <c r="BD270" s="1">
        <f t="shared" si="392"/>
        <v>3.0760748394998458</v>
      </c>
      <c r="BE270" s="2">
        <f t="shared" si="398"/>
        <v>0.16431838121402917</v>
      </c>
      <c r="BF270" s="2">
        <f t="shared" si="399"/>
        <v>0.11054004131171606</v>
      </c>
      <c r="BG270" s="2">
        <f t="shared" si="400"/>
        <v>4.6334817249198731E-2</v>
      </c>
      <c r="BH270" s="2">
        <f t="shared" si="376"/>
        <v>6.0341384549727671E-2</v>
      </c>
      <c r="BI270" s="2">
        <f t="shared" si="393"/>
        <v>2.7000530404799016E-3</v>
      </c>
      <c r="BJ270" s="2">
        <f t="shared" si="377"/>
        <v>1.2219100733195894E-3</v>
      </c>
      <c r="BK270" s="2">
        <f t="shared" si="378"/>
        <v>2.1469152895166443E-4</v>
      </c>
      <c r="BL270" s="2">
        <f t="shared" si="379"/>
        <v>407.12690987988958</v>
      </c>
      <c r="BM270" s="2">
        <f t="shared" si="380"/>
        <v>125.10800824627808</v>
      </c>
      <c r="BN270" s="2">
        <f t="shared" si="381"/>
        <v>8.3208461418951192</v>
      </c>
      <c r="BO270" s="2">
        <f t="shared" si="394"/>
        <v>2842.4052597429954</v>
      </c>
      <c r="BP270" s="2">
        <f t="shared" si="395"/>
        <v>184.14291719620832</v>
      </c>
      <c r="BQ270" s="2">
        <f t="shared" si="396"/>
        <v>6.3013779885282633</v>
      </c>
      <c r="BR270" s="11">
        <f t="shared" si="397"/>
        <v>2.557046762974266E-2</v>
      </c>
      <c r="BS270" s="17">
        <f t="shared" si="372"/>
        <v>4.7457154141587011E-4</v>
      </c>
      <c r="BT270" s="17">
        <f t="shared" si="373"/>
        <v>3.7276617244586118E-5</v>
      </c>
      <c r="BU270" s="12">
        <f>(BU$3*temperature!$I380+BU$4*temperature!$I380^2+BU$5*temperature!I380^6)*(K270/K$56)^$BW$1</f>
        <v>-54.43480897473421</v>
      </c>
      <c r="BV270" s="12">
        <f>(BV$3*temperature!$I380+BV$4*temperature!$I380^2+BV$5*temperature!J380^6)*(L270/L$56)^$BW$1</f>
        <v>-34.055456065103044</v>
      </c>
      <c r="BW270" s="12">
        <f>(BW$3*temperature!$I380+BW$4*temperature!$I380^2+BW$5*temperature!K380^6)*(M270/M$56)^$BW$1</f>
        <v>-29.020187333514755</v>
      </c>
      <c r="BX270" s="12">
        <f>(BX$3*temperature!$M380+BX$4*temperature!$M380^2+BX$5*temperature!$M380^6)*(K270/K$56)^$BW$1</f>
        <v>-54.434824700791523</v>
      </c>
      <c r="BY270" s="12">
        <f>(BY$3*temperature!$M380+BY$4*temperature!$M380^2+BY$5*temperature!$M380^6)*(L270/L$56)^$BW$1</f>
        <v>-34.055465371859242</v>
      </c>
      <c r="BZ270" s="12">
        <f>(BZ$3*temperature!$M380+BZ$4*temperature!$M380^2+BZ$5*temperature!$M380^6)*(M270/M$56)^$BW$1</f>
        <v>-29.020194815660322</v>
      </c>
      <c r="CA270" s="18">
        <f t="shared" si="382"/>
        <v>-1.5726057313258934E-5</v>
      </c>
      <c r="CB270" s="18">
        <f t="shared" si="383"/>
        <v>-9.3067561977022706E-6</v>
      </c>
      <c r="CC270" s="18">
        <f t="shared" si="384"/>
        <v>-7.4821455662288372E-6</v>
      </c>
      <c r="CD270" s="18">
        <f t="shared" si="385"/>
        <v>-3.6141304101537923E-2</v>
      </c>
      <c r="CE270" s="18">
        <f t="shared" si="386"/>
        <v>-1.715163439624656E-5</v>
      </c>
      <c r="CF270" s="18">
        <f t="shared" si="387"/>
        <v>-1.3472255597132196E-6</v>
      </c>
    </row>
    <row r="271" spans="1:84" x14ac:dyDescent="0.3">
      <c r="A271" s="2">
        <f t="shared" si="329"/>
        <v>2225</v>
      </c>
      <c r="B271" s="5">
        <f t="shared" si="330"/>
        <v>1165.4043230192863</v>
      </c>
      <c r="C271" s="5">
        <f t="shared" si="331"/>
        <v>2964.1631335666543</v>
      </c>
      <c r="D271" s="5">
        <f t="shared" si="332"/>
        <v>4369.9359557734288</v>
      </c>
      <c r="E271" s="15">
        <f t="shared" si="333"/>
        <v>6.6711869178079529E-8</v>
      </c>
      <c r="F271" s="15">
        <f t="shared" si="334"/>
        <v>1.3142685567726982E-7</v>
      </c>
      <c r="G271" s="15">
        <f t="shared" si="335"/>
        <v>2.6830325073085743E-7</v>
      </c>
      <c r="H271" s="5">
        <f t="shared" si="336"/>
        <v>149419.35303903971</v>
      </c>
      <c r="I271" s="5">
        <f t="shared" si="337"/>
        <v>102395.84955238883</v>
      </c>
      <c r="J271" s="5">
        <f t="shared" si="338"/>
        <v>38786.531640484383</v>
      </c>
      <c r="K271" s="5">
        <f t="shared" si="339"/>
        <v>128212.45818955742</v>
      </c>
      <c r="L271" s="5">
        <f t="shared" si="340"/>
        <v>34544.606669195076</v>
      </c>
      <c r="M271" s="5">
        <f t="shared" si="341"/>
        <v>8875.766609174394</v>
      </c>
      <c r="N271" s="15">
        <f t="shared" si="342"/>
        <v>-9.0555505545552029E-3</v>
      </c>
      <c r="O271" s="15">
        <f t="shared" si="343"/>
        <v>8.3890265048625068E-5</v>
      </c>
      <c r="P271" s="15">
        <f t="shared" si="344"/>
        <v>7.5610153429384042E-4</v>
      </c>
      <c r="Q271" s="5">
        <f t="shared" si="345"/>
        <v>2064.6893771816399</v>
      </c>
      <c r="R271" s="5">
        <f t="shared" si="346"/>
        <v>4402.3212335943044</v>
      </c>
      <c r="S271" s="5">
        <f t="shared" si="347"/>
        <v>3106.0710020263368</v>
      </c>
      <c r="T271" s="5">
        <f t="shared" si="348"/>
        <v>13.81808537641162</v>
      </c>
      <c r="U271" s="5">
        <f t="shared" si="349"/>
        <v>42.993160883361227</v>
      </c>
      <c r="V271" s="5">
        <f t="shared" si="350"/>
        <v>80.081174331769844</v>
      </c>
      <c r="W271" s="15">
        <f t="shared" si="351"/>
        <v>-1.0734613539272964E-2</v>
      </c>
      <c r="X271" s="15">
        <f t="shared" si="352"/>
        <v>-1.217998157191269E-2</v>
      </c>
      <c r="Y271" s="15">
        <f t="shared" si="353"/>
        <v>-9.7425357312937999E-3</v>
      </c>
      <c r="Z271" s="5">
        <f t="shared" si="368"/>
        <v>1702.5074268914502</v>
      </c>
      <c r="AA271" s="5">
        <f t="shared" si="369"/>
        <v>12147.913716840412</v>
      </c>
      <c r="AB271" s="5">
        <f t="shared" si="370"/>
        <v>57039.786636401273</v>
      </c>
      <c r="AC271" s="16">
        <f t="shared" si="354"/>
        <v>0.96728754146457174</v>
      </c>
      <c r="AD271" s="16">
        <f t="shared" si="355"/>
        <v>3.0648405057744039</v>
      </c>
      <c r="AE271" s="16">
        <f t="shared" si="356"/>
        <v>19.083018606706798</v>
      </c>
      <c r="AF271" s="15">
        <f t="shared" si="357"/>
        <v>-4.0504037456468023E-3</v>
      </c>
      <c r="AG271" s="15">
        <f t="shared" si="358"/>
        <v>2.9673830763510267E-4</v>
      </c>
      <c r="AH271" s="15">
        <f t="shared" si="359"/>
        <v>9.7937136394747881E-3</v>
      </c>
      <c r="AI271" s="1">
        <f t="shared" si="323"/>
        <v>322428.27408233494</v>
      </c>
      <c r="AJ271" s="1">
        <f t="shared" si="324"/>
        <v>203798.31583280026</v>
      </c>
      <c r="AK271" s="1">
        <f t="shared" si="325"/>
        <v>76744.750795410422</v>
      </c>
      <c r="AL271" s="14">
        <f t="shared" si="360"/>
        <v>91.93627077749511</v>
      </c>
      <c r="AM271" s="14">
        <f t="shared" si="361"/>
        <v>22.518898916551848</v>
      </c>
      <c r="AN271" s="14">
        <f t="shared" si="362"/>
        <v>7.0516002362490768</v>
      </c>
      <c r="AO271" s="11">
        <f t="shared" si="363"/>
        <v>2.3761787522181507E-3</v>
      </c>
      <c r="AP271" s="11">
        <f t="shared" si="364"/>
        <v>2.9933585188867645E-3</v>
      </c>
      <c r="AQ271" s="11">
        <f t="shared" si="365"/>
        <v>2.7153538615040467E-3</v>
      </c>
      <c r="AR271" s="1">
        <f t="shared" si="371"/>
        <v>149419.35303903971</v>
      </c>
      <c r="AS271" s="1">
        <f t="shared" si="366"/>
        <v>102395.84955238883</v>
      </c>
      <c r="AT271" s="1">
        <f t="shared" si="367"/>
        <v>38786.531640484383</v>
      </c>
      <c r="AU271" s="1">
        <f t="shared" si="326"/>
        <v>29883.870607807941</v>
      </c>
      <c r="AV271" s="1">
        <f t="shared" si="327"/>
        <v>20479.169910477765</v>
      </c>
      <c r="AW271" s="1">
        <f t="shared" si="328"/>
        <v>7757.3063280968772</v>
      </c>
      <c r="AX271" s="1">
        <f t="shared" si="388"/>
        <v>102569.96655164594</v>
      </c>
      <c r="AY271" s="1">
        <f t="shared" si="374"/>
        <v>27635.685335356062</v>
      </c>
      <c r="AZ271" s="1">
        <f t="shared" si="375"/>
        <v>7100.6132873395136</v>
      </c>
      <c r="BA271" s="1">
        <f t="shared" si="389"/>
        <v>13446.785219129923</v>
      </c>
      <c r="BB271" s="1">
        <f t="shared" si="390"/>
        <v>30314.090761284442</v>
      </c>
      <c r="BC271" s="1">
        <f t="shared" si="391"/>
        <v>38752.314293044736</v>
      </c>
      <c r="BD271" s="1">
        <f t="shared" si="392"/>
        <v>2.9293453442413724</v>
      </c>
      <c r="BE271" s="2">
        <f t="shared" si="398"/>
        <v>0.16431838121402917</v>
      </c>
      <c r="BF271" s="2">
        <f t="shared" si="399"/>
        <v>0.11054004131171606</v>
      </c>
      <c r="BG271" s="2">
        <f t="shared" si="400"/>
        <v>4.6334817249198731E-2</v>
      </c>
      <c r="BH271" s="2">
        <f t="shared" si="376"/>
        <v>6.0170683255194389E-2</v>
      </c>
      <c r="BI271" s="2">
        <f t="shared" si="393"/>
        <v>2.7000530404799016E-3</v>
      </c>
      <c r="BJ271" s="2">
        <f t="shared" si="377"/>
        <v>1.2219100733195894E-3</v>
      </c>
      <c r="BK271" s="2">
        <f t="shared" si="378"/>
        <v>2.1469152895166443E-4</v>
      </c>
      <c r="BL271" s="2">
        <f t="shared" si="379"/>
        <v>403.44017847959896</v>
      </c>
      <c r="BM271" s="2">
        <f t="shared" si="380"/>
        <v>125.11852003418107</v>
      </c>
      <c r="BN271" s="2">
        <f t="shared" si="381"/>
        <v>8.3271397806277019</v>
      </c>
      <c r="BO271" s="2">
        <f t="shared" si="394"/>
        <v>2884.2571639469224</v>
      </c>
      <c r="BP271" s="2">
        <f t="shared" si="395"/>
        <v>186.35037593291827</v>
      </c>
      <c r="BQ271" s="2">
        <f t="shared" si="396"/>
        <v>6.3014501325122563</v>
      </c>
      <c r="BR271" s="11">
        <f t="shared" si="397"/>
        <v>2.5452433129682789E-2</v>
      </c>
      <c r="BS271" s="17">
        <f t="shared" si="372"/>
        <v>4.6273908658142317E-4</v>
      </c>
      <c r="BT271" s="17">
        <f t="shared" si="373"/>
        <v>3.5501540232939158E-5</v>
      </c>
      <c r="BU271" s="12">
        <f>(BU$3*temperature!$I381+BU$4*temperature!$I381^2+BU$5*temperature!I381^6)*(K271/K$56)^$BW$1</f>
        <v>-54.895447813970819</v>
      </c>
      <c r="BV271" s="12">
        <f>(BV$3*temperature!$I381+BV$4*temperature!$I381^2+BV$5*temperature!J381^6)*(L271/L$56)^$BW$1</f>
        <v>-34.253536362422537</v>
      </c>
      <c r="BW271" s="12">
        <f>(BW$3*temperature!$I381+BW$4*temperature!$I381^2+BW$5*temperature!K381^6)*(M271/M$56)^$BW$1</f>
        <v>-29.174488338024371</v>
      </c>
      <c r="BX271" s="12">
        <f>(BX$3*temperature!$M381+BX$4*temperature!$M381^2+BX$5*temperature!$M381^6)*(K271/K$56)^$BW$1</f>
        <v>-54.895463557626073</v>
      </c>
      <c r="BY271" s="12">
        <f>(BY$3*temperature!$M381+BY$4*temperature!$M381^2+BY$5*temperature!$M381^6)*(L271/L$56)^$BW$1</f>
        <v>-34.253545657230958</v>
      </c>
      <c r="BZ271" s="12">
        <f>(BZ$3*temperature!$M381+BZ$4*temperature!$M381^2+BZ$5*temperature!$M381^6)*(M271/M$56)^$BW$1</f>
        <v>-29.174495808415749</v>
      </c>
      <c r="CA271" s="18">
        <f t="shared" si="382"/>
        <v>-1.5743655254141231E-5</v>
      </c>
      <c r="CB271" s="18">
        <f t="shared" si="383"/>
        <v>-9.2948084216004645E-6</v>
      </c>
      <c r="CC271" s="18">
        <f t="shared" si="384"/>
        <v>-7.470391377495389E-6</v>
      </c>
      <c r="CD271" s="18">
        <f t="shared" si="385"/>
        <v>-3.5939071588299655E-2</v>
      </c>
      <c r="CE271" s="18">
        <f t="shared" si="386"/>
        <v>-1.663041315935416E-5</v>
      </c>
      <c r="CF271" s="18">
        <f t="shared" si="387"/>
        <v>-1.2758923959265007E-6</v>
      </c>
    </row>
    <row r="272" spans="1:84" x14ac:dyDescent="0.3">
      <c r="A272" s="2">
        <f t="shared" si="329"/>
        <v>2226</v>
      </c>
      <c r="B272" s="5">
        <f t="shared" si="330"/>
        <v>1165.4043968782721</v>
      </c>
      <c r="C272" s="5">
        <f t="shared" si="331"/>
        <v>2964.1635036587622</v>
      </c>
      <c r="D272" s="5">
        <f t="shared" si="332"/>
        <v>4369.9370696180504</v>
      </c>
      <c r="E272" s="15">
        <f t="shared" si="333"/>
        <v>6.337627571917555E-8</v>
      </c>
      <c r="F272" s="15">
        <f t="shared" si="334"/>
        <v>1.2485551289340633E-7</v>
      </c>
      <c r="G272" s="15">
        <f t="shared" si="335"/>
        <v>2.5488808819431452E-7</v>
      </c>
      <c r="H272" s="5">
        <f t="shared" si="336"/>
        <v>148030.17099777726</v>
      </c>
      <c r="I272" s="5">
        <f t="shared" si="337"/>
        <v>102400.22727415944</v>
      </c>
      <c r="J272" s="5">
        <f t="shared" si="338"/>
        <v>38814.609502063911</v>
      </c>
      <c r="K272" s="5">
        <f t="shared" si="339"/>
        <v>127020.43290234746</v>
      </c>
      <c r="L272" s="5">
        <f t="shared" si="340"/>
        <v>34546.07923880162</v>
      </c>
      <c r="M272" s="5">
        <f t="shared" si="341"/>
        <v>8882.1895793241856</v>
      </c>
      <c r="N272" s="15">
        <f t="shared" si="342"/>
        <v>-9.2972656794989561E-3</v>
      </c>
      <c r="O272" s="15">
        <f t="shared" si="343"/>
        <v>4.262806118027207E-5</v>
      </c>
      <c r="P272" s="15">
        <f t="shared" si="344"/>
        <v>7.2365243844441096E-4</v>
      </c>
      <c r="Q272" s="5">
        <f t="shared" si="345"/>
        <v>2023.5359584709654</v>
      </c>
      <c r="R272" s="5">
        <f t="shared" si="346"/>
        <v>4348.8869617720065</v>
      </c>
      <c r="S272" s="5">
        <f t="shared" si="347"/>
        <v>3078.0365962623941</v>
      </c>
      <c r="T272" s="5">
        <f t="shared" si="348"/>
        <v>13.669753570043163</v>
      </c>
      <c r="U272" s="5">
        <f t="shared" si="349"/>
        <v>42.469504976083613</v>
      </c>
      <c r="V272" s="5">
        <f t="shared" si="350"/>
        <v>79.300980629438612</v>
      </c>
      <c r="W272" s="15">
        <f t="shared" si="351"/>
        <v>-1.0734613539272964E-2</v>
      </c>
      <c r="X272" s="15">
        <f t="shared" si="352"/>
        <v>-1.217998157191269E-2</v>
      </c>
      <c r="Y272" s="15">
        <f t="shared" si="353"/>
        <v>-9.7425357312937999E-3</v>
      </c>
      <c r="Z272" s="5">
        <f t="shared" si="368"/>
        <v>1662.2200905591842</v>
      </c>
      <c r="AA272" s="5">
        <f t="shared" si="369"/>
        <v>12004.521752804605</v>
      </c>
      <c r="AB272" s="5">
        <f t="shared" si="370"/>
        <v>57080.404604777097</v>
      </c>
      <c r="AC272" s="16">
        <f t="shared" si="354"/>
        <v>0.96336963638350614</v>
      </c>
      <c r="AD272" s="16">
        <f t="shared" si="355"/>
        <v>3.0657499613592591</v>
      </c>
      <c r="AE272" s="16">
        <f t="shared" si="356"/>
        <v>19.269912226317654</v>
      </c>
      <c r="AF272" s="15">
        <f t="shared" si="357"/>
        <v>-4.0504037456468023E-3</v>
      </c>
      <c r="AG272" s="15">
        <f t="shared" si="358"/>
        <v>2.9673830763510267E-4</v>
      </c>
      <c r="AH272" s="15">
        <f t="shared" si="359"/>
        <v>9.7937136394747881E-3</v>
      </c>
      <c r="AI272" s="1">
        <f t="shared" si="323"/>
        <v>320069.3172819094</v>
      </c>
      <c r="AJ272" s="1">
        <f t="shared" si="324"/>
        <v>203897.654159998</v>
      </c>
      <c r="AK272" s="1">
        <f t="shared" si="325"/>
        <v>76827.582043966264</v>
      </c>
      <c r="AL272" s="14">
        <f t="shared" si="360"/>
        <v>92.152543220542981</v>
      </c>
      <c r="AM272" s="14">
        <f t="shared" si="361"/>
        <v>22.585631983080578</v>
      </c>
      <c r="AN272" s="14">
        <f t="shared" si="362"/>
        <v>7.0705563502810458</v>
      </c>
      <c r="AO272" s="11">
        <f t="shared" si="363"/>
        <v>2.3524169646959693E-3</v>
      </c>
      <c r="AP272" s="11">
        <f t="shared" si="364"/>
        <v>2.9634249336978969E-3</v>
      </c>
      <c r="AQ272" s="11">
        <f t="shared" si="365"/>
        <v>2.6882003228890063E-3</v>
      </c>
      <c r="AR272" s="1">
        <f t="shared" si="371"/>
        <v>148030.17099777726</v>
      </c>
      <c r="AS272" s="1">
        <f t="shared" si="366"/>
        <v>102400.22727415944</v>
      </c>
      <c r="AT272" s="1">
        <f t="shared" si="367"/>
        <v>38814.609502063911</v>
      </c>
      <c r="AU272" s="1">
        <f t="shared" si="326"/>
        <v>29606.034199555452</v>
      </c>
      <c r="AV272" s="1">
        <f t="shared" si="327"/>
        <v>20480.045454831888</v>
      </c>
      <c r="AW272" s="1">
        <f t="shared" si="328"/>
        <v>7762.9219004127826</v>
      </c>
      <c r="AX272" s="1">
        <f t="shared" si="388"/>
        <v>101616.34632187795</v>
      </c>
      <c r="AY272" s="1">
        <f t="shared" si="374"/>
        <v>27636.863391041297</v>
      </c>
      <c r="AZ272" s="1">
        <f t="shared" si="375"/>
        <v>7105.7516634593485</v>
      </c>
      <c r="BA272" s="1">
        <f t="shared" si="389"/>
        <v>13435.900314368289</v>
      </c>
      <c r="BB272" s="1">
        <f t="shared" si="390"/>
        <v>30314.22090001588</v>
      </c>
      <c r="BC272" s="1">
        <f t="shared" si="391"/>
        <v>38755.485342507316</v>
      </c>
      <c r="BD272" s="1">
        <f t="shared" si="392"/>
        <v>2.7895962958309832</v>
      </c>
      <c r="BE272" s="2">
        <f t="shared" si="398"/>
        <v>0.16431838121402917</v>
      </c>
      <c r="BF272" s="2">
        <f t="shared" si="399"/>
        <v>0.11054004131171606</v>
      </c>
      <c r="BG272" s="2">
        <f t="shared" si="400"/>
        <v>4.6334817249198731E-2</v>
      </c>
      <c r="BH272" s="2">
        <f t="shared" si="376"/>
        <v>6.0001342442395494E-2</v>
      </c>
      <c r="BI272" s="2">
        <f t="shared" si="393"/>
        <v>2.7000530404799016E-3</v>
      </c>
      <c r="BJ272" s="2">
        <f t="shared" si="377"/>
        <v>1.2219100733195894E-3</v>
      </c>
      <c r="BK272" s="2">
        <f t="shared" si="378"/>
        <v>2.1469152895166443E-4</v>
      </c>
      <c r="BL272" s="2">
        <f t="shared" si="379"/>
        <v>399.68931328530823</v>
      </c>
      <c r="BM272" s="2">
        <f t="shared" si="380"/>
        <v>125.12386921651078</v>
      </c>
      <c r="BN272" s="2">
        <f t="shared" si="381"/>
        <v>8.3331678596599037</v>
      </c>
      <c r="BO272" s="2">
        <f t="shared" si="394"/>
        <v>2926.6976385790008</v>
      </c>
      <c r="BP272" s="2">
        <f t="shared" si="395"/>
        <v>188.5843615647608</v>
      </c>
      <c r="BQ272" s="2">
        <f t="shared" si="396"/>
        <v>6.3015244910391859</v>
      </c>
      <c r="BR272" s="11">
        <f t="shared" si="397"/>
        <v>2.5331137735489423E-2</v>
      </c>
      <c r="BS272" s="17">
        <f t="shared" si="372"/>
        <v>4.5125358488754333E-4</v>
      </c>
      <c r="BT272" s="17">
        <f t="shared" si="373"/>
        <v>3.3810990698037295E-5</v>
      </c>
      <c r="BU272" s="12">
        <f>(BU$3*temperature!$I382+BU$4*temperature!$I382^2+BU$5*temperature!I382^6)*(K272/K$56)^$BW$1</f>
        <v>-55.359985318796419</v>
      </c>
      <c r="BV272" s="12">
        <f>(BV$3*temperature!$I382+BV$4*temperature!$I382^2+BV$5*temperature!J382^6)*(L272/L$56)^$BW$1</f>
        <v>-34.451180860219978</v>
      </c>
      <c r="BW272" s="12">
        <f>(BW$3*temperature!$I382+BW$4*temperature!$I382^2+BW$5*temperature!K382^6)*(M272/M$56)^$BW$1</f>
        <v>-29.328319716622605</v>
      </c>
      <c r="BX272" s="12">
        <f>(BX$3*temperature!$M382+BX$4*temperature!$M382^2+BX$5*temperature!$M382^6)*(K272/K$56)^$BW$1</f>
        <v>-55.360001081040544</v>
      </c>
      <c r="BY272" s="12">
        <f>(BY$3*temperature!$M382+BY$4*temperature!$M382^2+BY$5*temperature!$M382^6)*(L272/L$56)^$BW$1</f>
        <v>-34.451190143209999</v>
      </c>
      <c r="BZ272" s="12">
        <f>(BZ$3*temperature!$M382+BZ$4*temperature!$M382^2+BZ$5*temperature!$M382^6)*(M272/M$56)^$BW$1</f>
        <v>-29.328327175364283</v>
      </c>
      <c r="CA272" s="18">
        <f t="shared" si="382"/>
        <v>-1.5762244125028246E-5</v>
      </c>
      <c r="CB272" s="18">
        <f t="shared" si="383"/>
        <v>-9.2829900211199856E-6</v>
      </c>
      <c r="CC272" s="18">
        <f t="shared" si="384"/>
        <v>-7.4587416776239479E-6</v>
      </c>
      <c r="CD272" s="18">
        <f t="shared" si="385"/>
        <v>-3.5733761266768249E-2</v>
      </c>
      <c r="CE272" s="18">
        <f t="shared" si="386"/>
        <v>-1.6124987873144815E-5</v>
      </c>
      <c r="CF272" s="18">
        <f t="shared" si="387"/>
        <v>-1.2081938697965867E-6</v>
      </c>
    </row>
    <row r="273" spans="1:84" x14ac:dyDescent="0.3">
      <c r="A273" s="2">
        <f t="shared" si="329"/>
        <v>2227</v>
      </c>
      <c r="B273" s="5">
        <f t="shared" si="330"/>
        <v>1165.4044670443129</v>
      </c>
      <c r="C273" s="5">
        <f t="shared" si="331"/>
        <v>2964.1638552463087</v>
      </c>
      <c r="D273" s="5">
        <f t="shared" si="332"/>
        <v>4369.9381277707107</v>
      </c>
      <c r="E273" s="15">
        <f t="shared" si="333"/>
        <v>6.0207461933216772E-8</v>
      </c>
      <c r="F273" s="15">
        <f t="shared" si="334"/>
        <v>1.1861273724873601E-7</v>
      </c>
      <c r="G273" s="15">
        <f t="shared" si="335"/>
        <v>2.4214368378459877E-7</v>
      </c>
      <c r="H273" s="5">
        <f t="shared" si="336"/>
        <v>146616.63456061095</v>
      </c>
      <c r="I273" s="5">
        <f t="shared" si="337"/>
        <v>102400.41380087995</v>
      </c>
      <c r="J273" s="5">
        <f t="shared" si="338"/>
        <v>38841.461174380762</v>
      </c>
      <c r="K273" s="5">
        <f t="shared" si="339"/>
        <v>125807.51035943648</v>
      </c>
      <c r="L273" s="5">
        <f t="shared" si="340"/>
        <v>34546.138068460772</v>
      </c>
      <c r="M273" s="5">
        <f t="shared" si="341"/>
        <v>8888.3320629977497</v>
      </c>
      <c r="N273" s="15">
        <f t="shared" si="342"/>
        <v>-9.549034869401396E-3</v>
      </c>
      <c r="O273" s="15">
        <f t="shared" si="343"/>
        <v>1.7029330230400319E-6</v>
      </c>
      <c r="P273" s="15">
        <f t="shared" si="344"/>
        <v>6.9155061583714428E-4</v>
      </c>
      <c r="Q273" s="5">
        <f t="shared" si="345"/>
        <v>1982.6988088763856</v>
      </c>
      <c r="R273" s="5">
        <f t="shared" si="346"/>
        <v>4295.9254239306483</v>
      </c>
      <c r="S273" s="5">
        <f t="shared" si="347"/>
        <v>3050.1573332830126</v>
      </c>
      <c r="T273" s="5">
        <f t="shared" si="348"/>
        <v>13.523014048291653</v>
      </c>
      <c r="U273" s="5">
        <f t="shared" si="349"/>
        <v>41.952227188106662</v>
      </c>
      <c r="V273" s="5">
        <f t="shared" si="350"/>
        <v>78.528387992129666</v>
      </c>
      <c r="W273" s="15">
        <f t="shared" si="351"/>
        <v>-1.0734613539272964E-2</v>
      </c>
      <c r="X273" s="15">
        <f t="shared" si="352"/>
        <v>-1.217998157191269E-2</v>
      </c>
      <c r="Y273" s="15">
        <f t="shared" si="353"/>
        <v>-9.7425357312937999E-3</v>
      </c>
      <c r="Z273" s="5">
        <f t="shared" si="368"/>
        <v>1622.4902285717214</v>
      </c>
      <c r="AA273" s="5">
        <f t="shared" si="369"/>
        <v>11862.332840706136</v>
      </c>
      <c r="AB273" s="5">
        <f t="shared" si="370"/>
        <v>57119.198604820042</v>
      </c>
      <c r="AC273" s="16">
        <f t="shared" si="354"/>
        <v>0.95946760039985601</v>
      </c>
      <c r="AD273" s="16">
        <f t="shared" si="355"/>
        <v>3.0666596868144254</v>
      </c>
      <c r="AE273" s="16">
        <f t="shared" si="356"/>
        <v>19.458636228520025</v>
      </c>
      <c r="AF273" s="15">
        <f t="shared" si="357"/>
        <v>-4.0504037456468023E-3</v>
      </c>
      <c r="AG273" s="15">
        <f t="shared" si="358"/>
        <v>2.9673830763510267E-4</v>
      </c>
      <c r="AH273" s="15">
        <f t="shared" si="359"/>
        <v>9.7937136394747881E-3</v>
      </c>
      <c r="AI273" s="1">
        <f t="shared" si="323"/>
        <v>317668.41975327395</v>
      </c>
      <c r="AJ273" s="1">
        <f t="shared" si="324"/>
        <v>203987.93419883007</v>
      </c>
      <c r="AK273" s="1">
        <f t="shared" si="325"/>
        <v>76907.74573998242</v>
      </c>
      <c r="AL273" s="14">
        <f t="shared" si="360"/>
        <v>92.36715661449476</v>
      </c>
      <c r="AM273" s="14">
        <f t="shared" si="361"/>
        <v>22.651893499792944</v>
      </c>
      <c r="AN273" s="14">
        <f t="shared" si="362"/>
        <v>7.0893733514262385</v>
      </c>
      <c r="AO273" s="11">
        <f t="shared" si="363"/>
        <v>2.3288927950490096E-3</v>
      </c>
      <c r="AP273" s="11">
        <f t="shared" si="364"/>
        <v>2.9337906843609177E-3</v>
      </c>
      <c r="AQ273" s="11">
        <f t="shared" si="365"/>
        <v>2.6613183196601163E-3</v>
      </c>
      <c r="AR273" s="1">
        <f t="shared" si="371"/>
        <v>146616.63456061095</v>
      </c>
      <c r="AS273" s="1">
        <f t="shared" si="366"/>
        <v>102400.41380087995</v>
      </c>
      <c r="AT273" s="1">
        <f t="shared" si="367"/>
        <v>38841.461174380762</v>
      </c>
      <c r="AU273" s="1">
        <f t="shared" si="326"/>
        <v>29323.326912122193</v>
      </c>
      <c r="AV273" s="1">
        <f t="shared" si="327"/>
        <v>20480.082760175992</v>
      </c>
      <c r="AW273" s="1">
        <f t="shared" si="328"/>
        <v>7768.2922348761531</v>
      </c>
      <c r="AX273" s="1">
        <f t="shared" si="388"/>
        <v>100646.00828754918</v>
      </c>
      <c r="AY273" s="1">
        <f t="shared" si="374"/>
        <v>27636.910454768615</v>
      </c>
      <c r="AZ273" s="1">
        <f t="shared" si="375"/>
        <v>7110.6656503981994</v>
      </c>
      <c r="BA273" s="1">
        <f t="shared" si="389"/>
        <v>13424.719161569488</v>
      </c>
      <c r="BB273" s="1">
        <f t="shared" si="390"/>
        <v>30314.22954343681</v>
      </c>
      <c r="BC273" s="1">
        <f t="shared" si="391"/>
        <v>38758.515715843714</v>
      </c>
      <c r="BD273" s="1">
        <f t="shared" si="392"/>
        <v>2.6564961925190689</v>
      </c>
      <c r="BE273" s="2">
        <f t="shared" si="398"/>
        <v>0.16431838121402917</v>
      </c>
      <c r="BF273" s="2">
        <f t="shared" si="399"/>
        <v>0.11054004131171606</v>
      </c>
      <c r="BG273" s="2">
        <f t="shared" si="400"/>
        <v>4.6334817249198731E-2</v>
      </c>
      <c r="BH273" s="2">
        <f t="shared" si="376"/>
        <v>5.983335309756585E-2</v>
      </c>
      <c r="BI273" s="2">
        <f t="shared" si="393"/>
        <v>2.7000530404799016E-3</v>
      </c>
      <c r="BJ273" s="2">
        <f t="shared" si="377"/>
        <v>1.2219100733195894E-3</v>
      </c>
      <c r="BK273" s="2">
        <f t="shared" si="378"/>
        <v>2.1469152895166443E-4</v>
      </c>
      <c r="BL273" s="2">
        <f t="shared" si="379"/>
        <v>395.87268993030824</v>
      </c>
      <c r="BM273" s="2">
        <f t="shared" si="380"/>
        <v>125.12409713538952</v>
      </c>
      <c r="BN273" s="2">
        <f t="shared" si="381"/>
        <v>8.338932686244517</v>
      </c>
      <c r="BO273" s="2">
        <f t="shared" si="394"/>
        <v>2969.7322826106015</v>
      </c>
      <c r="BP273" s="2">
        <f t="shared" si="395"/>
        <v>190.84519249102908</v>
      </c>
      <c r="BQ273" s="2">
        <f t="shared" si="396"/>
        <v>6.301601034909865</v>
      </c>
      <c r="BR273" s="11">
        <f t="shared" si="397"/>
        <v>2.5206318789108034E-2</v>
      </c>
      <c r="BS273" s="17">
        <f t="shared" si="372"/>
        <v>4.4010521896776318E-4</v>
      </c>
      <c r="BT273" s="17">
        <f t="shared" si="373"/>
        <v>3.2200943521940282E-5</v>
      </c>
      <c r="BU273" s="12">
        <f>(BU$3*temperature!$I383+BU$4*temperature!$I383^2+BU$5*temperature!I383^6)*(K273/K$56)^$BW$1</f>
        <v>-55.828645285951787</v>
      </c>
      <c r="BV273" s="12">
        <f>(BV$3*temperature!$I383+BV$4*temperature!$I383^2+BV$5*temperature!J383^6)*(L273/L$56)^$BW$1</f>
        <v>-34.648392718351474</v>
      </c>
      <c r="BW273" s="12">
        <f>(BW$3*temperature!$I383+BW$4*temperature!$I383^2+BW$5*temperature!K383^6)*(M273/M$56)^$BW$1</f>
        <v>-29.481683346821249</v>
      </c>
      <c r="BX273" s="12">
        <f>(BX$3*temperature!$M383+BX$4*temperature!$M383^2+BX$5*temperature!$M383^6)*(K273/K$56)^$BW$1</f>
        <v>-55.828661067820917</v>
      </c>
      <c r="BY273" s="12">
        <f>(BY$3*temperature!$M383+BY$4*temperature!$M383^2+BY$5*temperature!$M383^6)*(L273/L$56)^$BW$1</f>
        <v>-34.648401989651866</v>
      </c>
      <c r="BZ273" s="12">
        <f>(BZ$3*temperature!$M383+BZ$4*temperature!$M383^2+BZ$5*temperature!$M383^6)*(M273/M$56)^$BW$1</f>
        <v>-29.481690794016956</v>
      </c>
      <c r="CA273" s="18">
        <f t="shared" si="382"/>
        <v>-1.5781869130648829E-5</v>
      </c>
      <c r="CB273" s="18">
        <f t="shared" si="383"/>
        <v>-9.2713003922995085E-6</v>
      </c>
      <c r="CC273" s="18">
        <f t="shared" si="384"/>
        <v>-7.4471957063337868E-6</v>
      </c>
      <c r="CD273" s="18">
        <f t="shared" si="385"/>
        <v>-3.5525294985410356E-2</v>
      </c>
      <c r="CE273" s="18">
        <f t="shared" si="386"/>
        <v>-1.5634867728448404E-5</v>
      </c>
      <c r="CF273" s="18">
        <f t="shared" si="387"/>
        <v>-1.1439480174254672E-6</v>
      </c>
    </row>
    <row r="274" spans="1:84" x14ac:dyDescent="0.3">
      <c r="A274" s="2">
        <f t="shared" si="329"/>
        <v>2228</v>
      </c>
      <c r="B274" s="5">
        <f t="shared" si="330"/>
        <v>1165.4045337020557</v>
      </c>
      <c r="C274" s="5">
        <f t="shared" si="331"/>
        <v>2964.1641892545176</v>
      </c>
      <c r="D274" s="5">
        <f t="shared" si="332"/>
        <v>4369.9391330159815</v>
      </c>
      <c r="E274" s="15">
        <f t="shared" si="333"/>
        <v>5.7197088836555931E-8</v>
      </c>
      <c r="F274" s="15">
        <f t="shared" si="334"/>
        <v>1.126821003862992E-7</v>
      </c>
      <c r="G274" s="15">
        <f t="shared" si="335"/>
        <v>2.3003649959536881E-7</v>
      </c>
      <c r="H274" s="5">
        <f t="shared" si="336"/>
        <v>145178.08710045071</v>
      </c>
      <c r="I274" s="5">
        <f t="shared" si="337"/>
        <v>102396.44287906261</v>
      </c>
      <c r="J274" s="5">
        <f t="shared" si="338"/>
        <v>38867.097381160587</v>
      </c>
      <c r="K274" s="5">
        <f t="shared" si="339"/>
        <v>124573.12710057345</v>
      </c>
      <c r="L274" s="5">
        <f t="shared" si="340"/>
        <v>34544.794532726322</v>
      </c>
      <c r="M274" s="5">
        <f t="shared" si="341"/>
        <v>8894.1965089421865</v>
      </c>
      <c r="N274" s="15">
        <f t="shared" si="342"/>
        <v>-9.8116817933711076E-3</v>
      </c>
      <c r="O274" s="15">
        <f t="shared" si="343"/>
        <v>-3.8891054386036572E-5</v>
      </c>
      <c r="P274" s="15">
        <f t="shared" si="344"/>
        <v>6.5979150001060916E-4</v>
      </c>
      <c r="Q274" s="5">
        <f t="shared" si="345"/>
        <v>1942.1706316632274</v>
      </c>
      <c r="R274" s="5">
        <f t="shared" si="346"/>
        <v>4243.4365714697587</v>
      </c>
      <c r="S274" s="5">
        <f t="shared" si="347"/>
        <v>3022.4346230895012</v>
      </c>
      <c r="T274" s="5">
        <f t="shared" si="348"/>
        <v>13.377849718597083</v>
      </c>
      <c r="U274" s="5">
        <f t="shared" si="349"/>
        <v>41.44124983405483</v>
      </c>
      <c r="V274" s="5">
        <f t="shared" si="350"/>
        <v>77.763322366195439</v>
      </c>
      <c r="W274" s="15">
        <f t="shared" si="351"/>
        <v>-1.0734613539272964E-2</v>
      </c>
      <c r="X274" s="15">
        <f t="shared" si="352"/>
        <v>-1.217998157191269E-2</v>
      </c>
      <c r="Y274" s="15">
        <f t="shared" si="353"/>
        <v>-9.7425357312937999E-3</v>
      </c>
      <c r="Z274" s="5">
        <f t="shared" si="368"/>
        <v>1583.3075009765989</v>
      </c>
      <c r="AA274" s="5">
        <f t="shared" si="369"/>
        <v>11721.348331174493</v>
      </c>
      <c r="AB274" s="5">
        <f t="shared" si="370"/>
        <v>57156.184692577233</v>
      </c>
      <c r="AC274" s="16">
        <f t="shared" si="354"/>
        <v>0.95558136923736969</v>
      </c>
      <c r="AD274" s="16">
        <f t="shared" si="355"/>
        <v>3.0675696822199834</v>
      </c>
      <c r="AE274" s="16">
        <f t="shared" si="356"/>
        <v>19.649208539556859</v>
      </c>
      <c r="AF274" s="15">
        <f t="shared" si="357"/>
        <v>-4.0504037456468023E-3</v>
      </c>
      <c r="AG274" s="15">
        <f t="shared" si="358"/>
        <v>2.9673830763510267E-4</v>
      </c>
      <c r="AH274" s="15">
        <f t="shared" si="359"/>
        <v>9.7937136394747881E-3</v>
      </c>
      <c r="AI274" s="1">
        <f t="shared" si="323"/>
        <v>315224.90469006874</v>
      </c>
      <c r="AJ274" s="1">
        <f t="shared" si="324"/>
        <v>204069.22353912305</v>
      </c>
      <c r="AK274" s="1">
        <f t="shared" si="325"/>
        <v>76985.263400860335</v>
      </c>
      <c r="AL274" s="14">
        <f t="shared" si="360"/>
        <v>92.580118687978043</v>
      </c>
      <c r="AM274" s="14">
        <f t="shared" si="361"/>
        <v>22.717684854784444</v>
      </c>
      <c r="AN274" s="14">
        <f t="shared" si="362"/>
        <v>7.1080517598095483</v>
      </c>
      <c r="AO274" s="11">
        <f t="shared" si="363"/>
        <v>2.3056038670985195E-3</v>
      </c>
      <c r="AP274" s="11">
        <f t="shared" si="364"/>
        <v>2.9044527775173084E-3</v>
      </c>
      <c r="AQ274" s="11">
        <f t="shared" si="365"/>
        <v>2.6347051364635152E-3</v>
      </c>
      <c r="AR274" s="1">
        <f t="shared" si="371"/>
        <v>145178.08710045071</v>
      </c>
      <c r="AS274" s="1">
        <f t="shared" si="366"/>
        <v>102396.44287906261</v>
      </c>
      <c r="AT274" s="1">
        <f t="shared" si="367"/>
        <v>38867.097381160587</v>
      </c>
      <c r="AU274" s="1">
        <f t="shared" si="326"/>
        <v>29035.617420090144</v>
      </c>
      <c r="AV274" s="1">
        <f t="shared" si="327"/>
        <v>20479.288575812523</v>
      </c>
      <c r="AW274" s="1">
        <f t="shared" si="328"/>
        <v>7773.4194762321176</v>
      </c>
      <c r="AX274" s="1">
        <f t="shared" si="388"/>
        <v>99658.50168045875</v>
      </c>
      <c r="AY274" s="1">
        <f t="shared" si="374"/>
        <v>27635.835626181059</v>
      </c>
      <c r="AZ274" s="1">
        <f t="shared" si="375"/>
        <v>7115.3572071537492</v>
      </c>
      <c r="BA274" s="1">
        <f t="shared" si="389"/>
        <v>13413.228885102804</v>
      </c>
      <c r="BB274" s="1">
        <f t="shared" si="390"/>
        <v>30314.117677595441</v>
      </c>
      <c r="BC274" s="1">
        <f t="shared" si="391"/>
        <v>38761.406929659213</v>
      </c>
      <c r="BD274" s="1">
        <f t="shared" si="392"/>
        <v>2.5297292308596728</v>
      </c>
      <c r="BE274" s="2">
        <f t="shared" si="398"/>
        <v>0.16431838121402917</v>
      </c>
      <c r="BF274" s="2">
        <f t="shared" si="399"/>
        <v>0.11054004131171606</v>
      </c>
      <c r="BG274" s="2">
        <f t="shared" si="400"/>
        <v>4.6334817249198731E-2</v>
      </c>
      <c r="BH274" s="2">
        <f t="shared" si="376"/>
        <v>5.9666705582345506E-2</v>
      </c>
      <c r="BI274" s="2">
        <f t="shared" si="393"/>
        <v>2.7000530404799016E-3</v>
      </c>
      <c r="BJ274" s="2">
        <f t="shared" si="377"/>
        <v>1.2219100733195894E-3</v>
      </c>
      <c r="BK274" s="2">
        <f t="shared" si="378"/>
        <v>2.1469152895166443E-4</v>
      </c>
      <c r="BL274" s="2">
        <f t="shared" si="379"/>
        <v>391.98853548662788</v>
      </c>
      <c r="BM274" s="2">
        <f t="shared" si="380"/>
        <v>125.11924502602055</v>
      </c>
      <c r="BN274" s="2">
        <f t="shared" si="381"/>
        <v>8.3444365626745984</v>
      </c>
      <c r="BO274" s="2">
        <f t="shared" si="394"/>
        <v>3013.3664175002182</v>
      </c>
      <c r="BP274" s="2">
        <f t="shared" si="395"/>
        <v>193.13319093026541</v>
      </c>
      <c r="BQ274" s="2">
        <f t="shared" si="396"/>
        <v>6.3016797354452034</v>
      </c>
      <c r="BR274" s="11">
        <f t="shared" si="397"/>
        <v>2.507768744426217E-2</v>
      </c>
      <c r="BS274" s="17">
        <f t="shared" si="372"/>
        <v>4.2928453609960226E-4</v>
      </c>
      <c r="BT274" s="17">
        <f t="shared" si="373"/>
        <v>3.0667565258990741E-5</v>
      </c>
      <c r="BU274" s="12">
        <f>(BU$3*temperature!$I384+BU$4*temperature!$I384^2+BU$5*temperature!I384^6)*(K274/K$56)^$BW$1</f>
        <v>-56.301669187469784</v>
      </c>
      <c r="BV274" s="12">
        <f>(BV$3*temperature!$I384+BV$4*temperature!$I384^2+BV$5*temperature!J384^6)*(L274/L$56)^$BW$1</f>
        <v>-34.845175167821907</v>
      </c>
      <c r="BW274" s="12">
        <f>(BW$3*temperature!$I384+BW$4*temperature!$I384^2+BW$5*temperature!K384^6)*(M274/M$56)^$BW$1</f>
        <v>-29.634581150401051</v>
      </c>
      <c r="BX274" s="12">
        <f>(BX$3*temperature!$M384+BX$4*temperature!$M384^2+BX$5*temperature!$M384^6)*(K274/K$56)^$BW$1</f>
        <v>-56.301684990048912</v>
      </c>
      <c r="BY274" s="12">
        <f>(BY$3*temperature!$M384+BY$4*temperature!$M384^2+BY$5*temperature!$M384^6)*(L274/L$56)^$BW$1</f>
        <v>-34.845184427560859</v>
      </c>
      <c r="BZ274" s="12">
        <f>(BZ$3*temperature!$M384+BZ$4*temperature!$M384^2+BZ$5*temperature!$M384^6)*(M274/M$56)^$BW$1</f>
        <v>-29.634588586153786</v>
      </c>
      <c r="CA274" s="18">
        <f t="shared" si="382"/>
        <v>-1.580257912792149E-5</v>
      </c>
      <c r="CB274" s="18">
        <f t="shared" si="383"/>
        <v>-9.2597389524939899E-6</v>
      </c>
      <c r="CC274" s="18">
        <f t="shared" si="384"/>
        <v>-7.4357527353186015E-6</v>
      </c>
      <c r="CD274" s="18">
        <f t="shared" si="385"/>
        <v>-3.5313586654350915E-2</v>
      </c>
      <c r="CE274" s="18">
        <f t="shared" si="386"/>
        <v>-1.5159576664926138E-5</v>
      </c>
      <c r="CF274" s="18">
        <f t="shared" si="387"/>
        <v>-1.0829817232513311E-6</v>
      </c>
    </row>
    <row r="275" spans="1:84" x14ac:dyDescent="0.3">
      <c r="A275" s="2">
        <f t="shared" si="329"/>
        <v>2229</v>
      </c>
      <c r="B275" s="5">
        <f t="shared" si="330"/>
        <v>1165.4045970269151</v>
      </c>
      <c r="C275" s="5">
        <f t="shared" si="331"/>
        <v>2964.164506562352</v>
      </c>
      <c r="D275" s="5">
        <f t="shared" si="332"/>
        <v>4369.9400879992081</v>
      </c>
      <c r="E275" s="15">
        <f t="shared" si="333"/>
        <v>5.4337234394728134E-8</v>
      </c>
      <c r="F275" s="15">
        <f t="shared" si="334"/>
        <v>1.0704799536698424E-7</v>
      </c>
      <c r="G275" s="15">
        <f t="shared" si="335"/>
        <v>2.1853467461560036E-7</v>
      </c>
      <c r="H275" s="5">
        <f t="shared" si="336"/>
        <v>143713.8112903017</v>
      </c>
      <c r="I275" s="5">
        <f t="shared" si="337"/>
        <v>102388.3481621781</v>
      </c>
      <c r="J275" s="5">
        <f t="shared" si="338"/>
        <v>38891.528821825159</v>
      </c>
      <c r="K275" s="5">
        <f t="shared" si="339"/>
        <v>123316.6675821707</v>
      </c>
      <c r="L275" s="5">
        <f t="shared" si="340"/>
        <v>34542.059975247983</v>
      </c>
      <c r="M275" s="5">
        <f t="shared" si="341"/>
        <v>8899.7853605887249</v>
      </c>
      <c r="N275" s="15">
        <f t="shared" si="342"/>
        <v>-1.0086120077794525E-2</v>
      </c>
      <c r="O275" s="15">
        <f t="shared" si="343"/>
        <v>-7.9159755191127168E-5</v>
      </c>
      <c r="P275" s="15">
        <f t="shared" si="344"/>
        <v>6.2837060558762481E-4</v>
      </c>
      <c r="Q275" s="5">
        <f t="shared" si="345"/>
        <v>1901.9435976306436</v>
      </c>
      <c r="R275" s="5">
        <f t="shared" si="346"/>
        <v>4191.4202228808972</v>
      </c>
      <c r="S275" s="5">
        <f t="shared" si="347"/>
        <v>2994.8698062234985</v>
      </c>
      <c r="T275" s="5">
        <f t="shared" si="348"/>
        <v>13.234243671881472</v>
      </c>
      <c r="U275" s="5">
        <f t="shared" si="349"/>
        <v>40.936496174759014</v>
      </c>
      <c r="V275" s="5">
        <f t="shared" si="350"/>
        <v>77.005710419458666</v>
      </c>
      <c r="W275" s="15">
        <f t="shared" si="351"/>
        <v>-1.0734613539272964E-2</v>
      </c>
      <c r="X275" s="15">
        <f t="shared" si="352"/>
        <v>-1.217998157191269E-2</v>
      </c>
      <c r="Y275" s="15">
        <f t="shared" si="353"/>
        <v>-9.7425357312937999E-3</v>
      </c>
      <c r="Z275" s="5">
        <f t="shared" si="368"/>
        <v>1544.6613010785213</v>
      </c>
      <c r="AA275" s="5">
        <f t="shared" si="369"/>
        <v>11581.569201616441</v>
      </c>
      <c r="AB275" s="5">
        <f t="shared" si="370"/>
        <v>57191.37888728291</v>
      </c>
      <c r="AC275" s="16">
        <f t="shared" si="354"/>
        <v>0.95171087888014039</v>
      </c>
      <c r="AD275" s="16">
        <f t="shared" si="355"/>
        <v>3.068479947656038</v>
      </c>
      <c r="AE275" s="16">
        <f t="shared" si="356"/>
        <v>19.8416472612356</v>
      </c>
      <c r="AF275" s="15">
        <f t="shared" si="357"/>
        <v>-4.0504037456468023E-3</v>
      </c>
      <c r="AG275" s="15">
        <f t="shared" si="358"/>
        <v>2.9673830763510267E-4</v>
      </c>
      <c r="AH275" s="15">
        <f t="shared" si="359"/>
        <v>9.7937136394747881E-3</v>
      </c>
      <c r="AI275" s="1">
        <f t="shared" si="323"/>
        <v>312738.03164115199</v>
      </c>
      <c r="AJ275" s="1">
        <f t="shared" si="324"/>
        <v>204141.58976102329</v>
      </c>
      <c r="AK275" s="1">
        <f t="shared" si="325"/>
        <v>77060.15653700642</v>
      </c>
      <c r="AL275" s="14">
        <f t="shared" si="360"/>
        <v>92.791437236844857</v>
      </c>
      <c r="AM275" s="14">
        <f t="shared" si="361"/>
        <v>22.783007473230935</v>
      </c>
      <c r="AN275" s="14">
        <f t="shared" si="362"/>
        <v>7.1265921040865488</v>
      </c>
      <c r="AO275" s="11">
        <f t="shared" si="363"/>
        <v>2.2825478284275343E-3</v>
      </c>
      <c r="AP275" s="11">
        <f t="shared" si="364"/>
        <v>2.8754082497421353E-3</v>
      </c>
      <c r="AQ275" s="11">
        <f t="shared" si="365"/>
        <v>2.6083580850988801E-3</v>
      </c>
      <c r="AR275" s="1">
        <f t="shared" si="371"/>
        <v>143713.8112903017</v>
      </c>
      <c r="AS275" s="1">
        <f t="shared" si="366"/>
        <v>102388.3481621781</v>
      </c>
      <c r="AT275" s="1">
        <f t="shared" si="367"/>
        <v>38891.528821825159</v>
      </c>
      <c r="AU275" s="1">
        <f t="shared" si="326"/>
        <v>28742.762258060342</v>
      </c>
      <c r="AV275" s="1">
        <f t="shared" si="327"/>
        <v>20477.66963243562</v>
      </c>
      <c r="AW275" s="1">
        <f t="shared" si="328"/>
        <v>7778.3057643650318</v>
      </c>
      <c r="AX275" s="1">
        <f t="shared" si="388"/>
        <v>98653.334065736577</v>
      </c>
      <c r="AY275" s="1">
        <f t="shared" si="374"/>
        <v>27633.647980198384</v>
      </c>
      <c r="AZ275" s="1">
        <f t="shared" si="375"/>
        <v>7119.8282884709806</v>
      </c>
      <c r="BA275" s="1">
        <f t="shared" si="389"/>
        <v>13401.415523405765</v>
      </c>
      <c r="BB275" s="1">
        <f t="shared" si="390"/>
        <v>30313.886270836672</v>
      </c>
      <c r="BC275" s="1">
        <f t="shared" si="391"/>
        <v>38764.160479896796</v>
      </c>
      <c r="BD275" s="1">
        <f t="shared" si="392"/>
        <v>2.40899456363679</v>
      </c>
      <c r="BE275" s="2">
        <f t="shared" si="398"/>
        <v>0.16431838121402917</v>
      </c>
      <c r="BF275" s="2">
        <f t="shared" si="399"/>
        <v>0.11054004131171606</v>
      </c>
      <c r="BG275" s="2">
        <f t="shared" si="400"/>
        <v>4.6334817249198731E-2</v>
      </c>
      <c r="BH275" s="2">
        <f t="shared" si="376"/>
        <v>5.9501389591987829E-2</v>
      </c>
      <c r="BI275" s="2">
        <f t="shared" si="393"/>
        <v>2.7000530404799016E-3</v>
      </c>
      <c r="BJ275" s="2">
        <f t="shared" si="377"/>
        <v>1.2219100733195894E-3</v>
      </c>
      <c r="BK275" s="2">
        <f t="shared" si="378"/>
        <v>2.1469152895166443E-4</v>
      </c>
      <c r="BL275" s="2">
        <f t="shared" si="379"/>
        <v>388.03491313333393</v>
      </c>
      <c r="BM275" s="2">
        <f t="shared" si="380"/>
        <v>125.10935400991869</v>
      </c>
      <c r="BN275" s="2">
        <f t="shared" si="381"/>
        <v>8.3496817860253678</v>
      </c>
      <c r="BO275" s="2">
        <f t="shared" si="394"/>
        <v>3057.6050313207666</v>
      </c>
      <c r="BP275" s="2">
        <f t="shared" si="395"/>
        <v>195.44868296613691</v>
      </c>
      <c r="BQ275" s="2">
        <f t="shared" si="396"/>
        <v>6.3017605644822616</v>
      </c>
      <c r="BR275" s="11">
        <f t="shared" si="397"/>
        <v>2.494492513633137E-2</v>
      </c>
      <c r="BS275" s="17">
        <f t="shared" si="372"/>
        <v>4.1878244093859887E-4</v>
      </c>
      <c r="BT275" s="17">
        <f t="shared" si="373"/>
        <v>2.9207205008562609E-5</v>
      </c>
      <c r="BU275" s="12">
        <f>(BU$3*temperature!$I385+BU$4*temperature!$I385^2+BU$5*temperature!I385^6)*(K275/K$56)^$BW$1</f>
        <v>-56.779318108740313</v>
      </c>
      <c r="BV275" s="12">
        <f>(BV$3*temperature!$I385+BV$4*temperature!$I385^2+BV$5*temperature!J385^6)*(L275/L$56)^$BW$1</f>
        <v>-35.041531507229998</v>
      </c>
      <c r="BW275" s="12">
        <f>(BW$3*temperature!$I385+BW$4*temperature!$I385^2+BW$5*temperature!K385^6)*(M275/M$56)^$BW$1</f>
        <v>-29.787015090318295</v>
      </c>
      <c r="BX275" s="12">
        <f>(BX$3*temperature!$M385+BX$4*temperature!$M385^2+BX$5*temperature!$M385^6)*(K275/K$56)^$BW$1</f>
        <v>-56.779333933167351</v>
      </c>
      <c r="BY275" s="12">
        <f>(BY$3*temperature!$M385+BY$4*temperature!$M385^2+BY$5*temperature!$M385^6)*(L275/L$56)^$BW$1</f>
        <v>-35.041540755535046</v>
      </c>
      <c r="BZ275" s="12">
        <f>(BZ$3*temperature!$M385+BZ$4*temperature!$M385^2+BZ$5*temperature!$M385^6)*(M275/M$56)^$BW$1</f>
        <v>-29.787022514730268</v>
      </c>
      <c r="CA275" s="18">
        <f t="shared" si="382"/>
        <v>-1.5824427038069189E-5</v>
      </c>
      <c r="CB275" s="18">
        <f t="shared" si="383"/>
        <v>-9.2483050480041129E-6</v>
      </c>
      <c r="CC275" s="18">
        <f t="shared" si="384"/>
        <v>-7.4244119723232416E-6</v>
      </c>
      <c r="CD275" s="18">
        <f t="shared" si="385"/>
        <v>-3.5098541304980108E-2</v>
      </c>
      <c r="CE275" s="18">
        <f t="shared" si="386"/>
        <v>-1.4698652801083804E-5</v>
      </c>
      <c r="CF275" s="18">
        <f t="shared" si="387"/>
        <v>-1.0251302913960565E-6</v>
      </c>
    </row>
    <row r="276" spans="1:84" x14ac:dyDescent="0.3">
      <c r="A276" s="2">
        <f t="shared" si="329"/>
        <v>2230</v>
      </c>
      <c r="B276" s="5">
        <f t="shared" si="330"/>
        <v>1165.4046571855347</v>
      </c>
      <c r="C276" s="5">
        <f t="shared" si="331"/>
        <v>2964.1648080048267</v>
      </c>
      <c r="D276" s="5">
        <f t="shared" si="332"/>
        <v>4369.9409952334718</v>
      </c>
      <c r="E276" s="15">
        <f t="shared" si="333"/>
        <v>5.1620372674991723E-8</v>
      </c>
      <c r="F276" s="15">
        <f t="shared" si="334"/>
        <v>1.0169559559863502E-7</v>
      </c>
      <c r="G276" s="15">
        <f t="shared" si="335"/>
        <v>2.0760794088482034E-7</v>
      </c>
      <c r="H276" s="5">
        <f t="shared" si="336"/>
        <v>142223.02264091885</v>
      </c>
      <c r="I276" s="5">
        <f t="shared" si="337"/>
        <v>102376.16320543179</v>
      </c>
      <c r="J276" s="5">
        <f t="shared" si="338"/>
        <v>38914.766170373754</v>
      </c>
      <c r="K276" s="5">
        <f t="shared" si="339"/>
        <v>122037.45863208496</v>
      </c>
      <c r="L276" s="5">
        <f t="shared" si="340"/>
        <v>34537.945706986844</v>
      </c>
      <c r="M276" s="5">
        <f t="shared" si="341"/>
        <v>8905.1010557854606</v>
      </c>
      <c r="N276" s="15">
        <f t="shared" si="342"/>
        <v>-1.0373366189394884E-2</v>
      </c>
      <c r="O276" s="15">
        <f t="shared" si="343"/>
        <v>-1.1910894324451693E-4</v>
      </c>
      <c r="P276" s="15">
        <f t="shared" si="344"/>
        <v>5.9728352778876115E-4</v>
      </c>
      <c r="Q276" s="5">
        <f t="shared" si="345"/>
        <v>1862.00929601849</v>
      </c>
      <c r="R276" s="5">
        <f t="shared" si="346"/>
        <v>4139.8760678605613</v>
      </c>
      <c r="S276" s="5">
        <f t="shared" si="347"/>
        <v>2967.4641552824692</v>
      </c>
      <c r="T276" s="5">
        <f t="shared" si="348"/>
        <v>13.092179180579256</v>
      </c>
      <c r="U276" s="5">
        <f t="shared" si="349"/>
        <v>40.437890405731778</v>
      </c>
      <c r="V276" s="5">
        <f t="shared" si="350"/>
        <v>76.255479534183422</v>
      </c>
      <c r="W276" s="15">
        <f t="shared" si="351"/>
        <v>-1.0734613539272964E-2</v>
      </c>
      <c r="X276" s="15">
        <f t="shared" si="352"/>
        <v>-1.217998157191269E-2</v>
      </c>
      <c r="Y276" s="15">
        <f t="shared" si="353"/>
        <v>-9.7425357312937999E-3</v>
      </c>
      <c r="Z276" s="5">
        <f t="shared" si="368"/>
        <v>1506.5407285140352</v>
      </c>
      <c r="AA276" s="5">
        <f t="shared" si="369"/>
        <v>11442.996067095581</v>
      </c>
      <c r="AB276" s="5">
        <f t="shared" si="370"/>
        <v>57224.797169597274</v>
      </c>
      <c r="AC276" s="16">
        <f t="shared" si="354"/>
        <v>0.94785606557155144</v>
      </c>
      <c r="AD276" s="16">
        <f t="shared" si="355"/>
        <v>3.0693904832027177</v>
      </c>
      <c r="AE276" s="16">
        <f t="shared" si="356"/>
        <v>20.035970672647611</v>
      </c>
      <c r="AF276" s="15">
        <f t="shared" si="357"/>
        <v>-4.0504037456468023E-3</v>
      </c>
      <c r="AG276" s="15">
        <f t="shared" si="358"/>
        <v>2.9673830763510267E-4</v>
      </c>
      <c r="AH276" s="15">
        <f t="shared" si="359"/>
        <v>9.7937136394747881E-3</v>
      </c>
      <c r="AI276" s="1">
        <f t="shared" si="323"/>
        <v>310206.99073509715</v>
      </c>
      <c r="AJ276" s="1">
        <f t="shared" si="324"/>
        <v>204205.10041735659</v>
      </c>
      <c r="AK276" s="1">
        <f t="shared" si="325"/>
        <v>77132.446647670818</v>
      </c>
      <c r="AL276" s="14">
        <f t="shared" si="360"/>
        <v>93.001120121470876</v>
      </c>
      <c r="AM276" s="14">
        <f t="shared" si="361"/>
        <v>22.847862816396976</v>
      </c>
      <c r="AN276" s="14">
        <f t="shared" si="362"/>
        <v>7.144994921179106</v>
      </c>
      <c r="AO276" s="11">
        <f t="shared" si="363"/>
        <v>2.259722350143259E-3</v>
      </c>
      <c r="AP276" s="11">
        <f t="shared" si="364"/>
        <v>2.8466541672447138E-3</v>
      </c>
      <c r="AQ276" s="11">
        <f t="shared" si="365"/>
        <v>2.5822745042478911E-3</v>
      </c>
      <c r="AR276" s="1">
        <f t="shared" si="371"/>
        <v>142223.02264091885</v>
      </c>
      <c r="AS276" s="1">
        <f t="shared" si="366"/>
        <v>102376.16320543179</v>
      </c>
      <c r="AT276" s="1">
        <f t="shared" si="367"/>
        <v>38914.766170373754</v>
      </c>
      <c r="AU276" s="1">
        <f t="shared" si="326"/>
        <v>28444.604528183772</v>
      </c>
      <c r="AV276" s="1">
        <f t="shared" si="327"/>
        <v>20475.232641086361</v>
      </c>
      <c r="AW276" s="1">
        <f t="shared" si="328"/>
        <v>7782.953234074751</v>
      </c>
      <c r="AX276" s="1">
        <f t="shared" si="388"/>
        <v>97629.96690566797</v>
      </c>
      <c r="AY276" s="1">
        <f t="shared" si="374"/>
        <v>27630.356565589478</v>
      </c>
      <c r="AZ276" s="1">
        <f t="shared" si="375"/>
        <v>7124.0808446283681</v>
      </c>
      <c r="BA276" s="1">
        <f t="shared" si="389"/>
        <v>13389.263906206979</v>
      </c>
      <c r="BB276" s="1">
        <f t="shared" si="390"/>
        <v>30313.536274059621</v>
      </c>
      <c r="BC276" s="1">
        <f t="shared" si="391"/>
        <v>38766.777842245428</v>
      </c>
      <c r="BD276" s="1">
        <f t="shared" si="392"/>
        <v>2.2940055926411027</v>
      </c>
      <c r="BE276" s="2">
        <f t="shared" si="398"/>
        <v>0.16431838121402917</v>
      </c>
      <c r="BF276" s="2">
        <f t="shared" si="399"/>
        <v>0.11054004131171606</v>
      </c>
      <c r="BG276" s="2">
        <f t="shared" si="400"/>
        <v>4.6334817249198731E-2</v>
      </c>
      <c r="BH276" s="2">
        <f t="shared" si="376"/>
        <v>5.9337394107214003E-2</v>
      </c>
      <c r="BI276" s="2">
        <f t="shared" si="393"/>
        <v>2.7000530404799016E-3</v>
      </c>
      <c r="BJ276" s="2">
        <f t="shared" si="377"/>
        <v>1.2219100733195894E-3</v>
      </c>
      <c r="BK276" s="2">
        <f t="shared" si="378"/>
        <v>2.1469152895166443E-4</v>
      </c>
      <c r="BL276" s="2">
        <f t="shared" si="379"/>
        <v>384.00970470785484</v>
      </c>
      <c r="BM276" s="2">
        <f t="shared" si="380"/>
        <v>125.09446508852741</v>
      </c>
      <c r="BN276" s="2">
        <f t="shared" si="381"/>
        <v>8.3546706479140482</v>
      </c>
      <c r="BO276" s="2">
        <f t="shared" si="394"/>
        <v>3102.4527129475855</v>
      </c>
      <c r="BP276" s="2">
        <f t="shared" si="395"/>
        <v>197.79199859387475</v>
      </c>
      <c r="BQ276" s="2">
        <f t="shared" si="396"/>
        <v>6.3018434943707771</v>
      </c>
      <c r="BR276" s="11">
        <f t="shared" si="397"/>
        <v>2.4807679459667192E-2</v>
      </c>
      <c r="BS276" s="17">
        <f t="shared" si="372"/>
        <v>4.0859018925616436E-4</v>
      </c>
      <c r="BT276" s="17">
        <f t="shared" si="373"/>
        <v>2.781638572244058E-5</v>
      </c>
      <c r="BU276" s="12">
        <f>(BU$3*temperature!$I386+BU$4*temperature!$I386^2+BU$5*temperature!I386^6)*(K276/K$56)^$BW$1</f>
        <v>-57.261874967007628</v>
      </c>
      <c r="BV276" s="12">
        <f>(BV$3*temperature!$I386+BV$4*temperature!$I386^2+BV$5*temperature!J386^6)*(L276/L$56)^$BW$1</f>
        <v>-35.237465099259964</v>
      </c>
      <c r="BW276" s="12">
        <f>(BW$3*temperature!$I386+BW$4*temperature!$I386^2+BW$5*temperature!K386^6)*(M276/M$56)^$BW$1</f>
        <v>-29.938987167650208</v>
      </c>
      <c r="BX276" s="12">
        <f>(BX$3*temperature!$M386+BX$4*temperature!$M386^2+BX$5*temperature!$M386^6)*(K276/K$56)^$BW$1</f>
        <v>-57.261890814477908</v>
      </c>
      <c r="BY276" s="12">
        <f>(BY$3*temperature!$M386+BY$4*temperature!$M386^2+BY$5*temperature!$M386^6)*(L276/L$56)^$BW$1</f>
        <v>-35.237474336257961</v>
      </c>
      <c r="BZ276" s="12">
        <f>(BZ$3*temperature!$M386+BZ$4*temperature!$M386^2+BZ$5*temperature!$M386^6)*(M276/M$56)^$BW$1</f>
        <v>-29.938994580822801</v>
      </c>
      <c r="CA276" s="18">
        <f t="shared" si="382"/>
        <v>-1.5847470280050402E-5</v>
      </c>
      <c r="CB276" s="18">
        <f t="shared" si="383"/>
        <v>-9.2369979967088511E-6</v>
      </c>
      <c r="CC276" s="18">
        <f t="shared" si="384"/>
        <v>-7.4131725931181336E-6</v>
      </c>
      <c r="CD276" s="18">
        <f t="shared" si="385"/>
        <v>-3.4880054169220243E-2</v>
      </c>
      <c r="CE276" s="18">
        <f t="shared" si="386"/>
        <v>-1.4251647934266964E-5</v>
      </c>
      <c r="CF276" s="18">
        <f t="shared" si="387"/>
        <v>-9.7023704079065205E-7</v>
      </c>
    </row>
    <row r="277" spans="1:84" x14ac:dyDescent="0.3">
      <c r="A277" s="2">
        <f t="shared" si="329"/>
        <v>2231</v>
      </c>
      <c r="B277" s="5">
        <f t="shared" si="330"/>
        <v>1165.4047143362263</v>
      </c>
      <c r="C277" s="5">
        <f t="shared" si="331"/>
        <v>2964.165094375207</v>
      </c>
      <c r="D277" s="5">
        <f t="shared" si="332"/>
        <v>4369.9418571062006</v>
      </c>
      <c r="E277" s="15">
        <f t="shared" si="333"/>
        <v>4.9039354041242134E-8</v>
      </c>
      <c r="F277" s="15">
        <f t="shared" si="334"/>
        <v>9.6610815818703263E-8</v>
      </c>
      <c r="G277" s="15">
        <f t="shared" si="335"/>
        <v>1.972275438405793E-7</v>
      </c>
      <c r="H277" s="5">
        <f t="shared" si="336"/>
        <v>140704.86211919767</v>
      </c>
      <c r="I277" s="5">
        <f t="shared" si="337"/>
        <v>102359.92146085894</v>
      </c>
      <c r="J277" s="5">
        <f t="shared" si="338"/>
        <v>38936.820074349227</v>
      </c>
      <c r="K277" s="5">
        <f t="shared" si="339"/>
        <v>120734.76311560848</v>
      </c>
      <c r="L277" s="5">
        <f t="shared" si="340"/>
        <v>34532.463004539422</v>
      </c>
      <c r="M277" s="5">
        <f t="shared" si="341"/>
        <v>8910.1460265499736</v>
      </c>
      <c r="N277" s="15">
        <f t="shared" si="342"/>
        <v>-1.0674554608710807E-2</v>
      </c>
      <c r="O277" s="15">
        <f t="shared" si="343"/>
        <v>-1.5874431252904664E-4</v>
      </c>
      <c r="P277" s="15">
        <f t="shared" si="344"/>
        <v>5.6652594203132622E-4</v>
      </c>
      <c r="Q277" s="5">
        <f t="shared" si="345"/>
        <v>1822.3586777401279</v>
      </c>
      <c r="R277" s="5">
        <f t="shared" si="346"/>
        <v>4088.8036713482629</v>
      </c>
      <c r="S277" s="5">
        <f t="shared" si="347"/>
        <v>2940.2188764169623</v>
      </c>
      <c r="T277" s="5">
        <f t="shared" si="348"/>
        <v>12.951639696688822</v>
      </c>
      <c r="U277" s="5">
        <f t="shared" si="349"/>
        <v>39.945357645782941</v>
      </c>
      <c r="V277" s="5">
        <f t="shared" si="350"/>
        <v>75.512557800114692</v>
      </c>
      <c r="W277" s="15">
        <f t="shared" si="351"/>
        <v>-1.0734613539272964E-2</v>
      </c>
      <c r="X277" s="15">
        <f t="shared" si="352"/>
        <v>-1.217998157191269E-2</v>
      </c>
      <c r="Y277" s="15">
        <f t="shared" si="353"/>
        <v>-9.7425357312937999E-3</v>
      </c>
      <c r="Z277" s="5">
        <f t="shared" si="368"/>
        <v>1468.9345578976543</v>
      </c>
      <c r="AA277" s="5">
        <f t="shared" si="369"/>
        <v>11305.629191026179</v>
      </c>
      <c r="AB277" s="5">
        <f t="shared" si="370"/>
        <v>57256.455479968878</v>
      </c>
      <c r="AC277" s="16">
        <f t="shared" si="354"/>
        <v>0.94401686581322641</v>
      </c>
      <c r="AD277" s="16">
        <f t="shared" si="355"/>
        <v>3.0703012889401746</v>
      </c>
      <c r="AE277" s="16">
        <f t="shared" si="356"/>
        <v>20.232197231904436</v>
      </c>
      <c r="AF277" s="15">
        <f t="shared" si="357"/>
        <v>-4.0504037456468023E-3</v>
      </c>
      <c r="AG277" s="15">
        <f t="shared" si="358"/>
        <v>2.9673830763510267E-4</v>
      </c>
      <c r="AH277" s="15">
        <f t="shared" si="359"/>
        <v>9.7937136394747881E-3</v>
      </c>
      <c r="AI277" s="1">
        <f t="shared" si="323"/>
        <v>307630.89618977119</v>
      </c>
      <c r="AJ277" s="1">
        <f t="shared" si="324"/>
        <v>204259.82301670729</v>
      </c>
      <c r="AK277" s="1">
        <f t="shared" si="325"/>
        <v>77202.155216978499</v>
      </c>
      <c r="AL277" s="14">
        <f t="shared" si="360"/>
        <v>93.209175264100452</v>
      </c>
      <c r="AM277" s="14">
        <f t="shared" si="361"/>
        <v>22.912252380656916</v>
      </c>
      <c r="AN277" s="14">
        <f t="shared" si="362"/>
        <v>7.1632607560148678</v>
      </c>
      <c r="AO277" s="11">
        <f t="shared" si="363"/>
        <v>2.2371251266418263E-3</v>
      </c>
      <c r="AP277" s="11">
        <f t="shared" si="364"/>
        <v>2.8181876255722665E-3</v>
      </c>
      <c r="AQ277" s="11">
        <f t="shared" si="365"/>
        <v>2.556451759205412E-3</v>
      </c>
      <c r="AR277" s="1">
        <f t="shared" si="371"/>
        <v>140704.86211919767</v>
      </c>
      <c r="AS277" s="1">
        <f t="shared" si="366"/>
        <v>102359.92146085894</v>
      </c>
      <c r="AT277" s="1">
        <f t="shared" si="367"/>
        <v>38936.820074349227</v>
      </c>
      <c r="AU277" s="1">
        <f t="shared" si="326"/>
        <v>28140.972423839536</v>
      </c>
      <c r="AV277" s="1">
        <f t="shared" si="327"/>
        <v>20471.98429217179</v>
      </c>
      <c r="AW277" s="1">
        <f t="shared" si="328"/>
        <v>7787.364014869846</v>
      </c>
      <c r="AX277" s="1">
        <f t="shared" si="388"/>
        <v>96587.810492486795</v>
      </c>
      <c r="AY277" s="1">
        <f t="shared" si="374"/>
        <v>27625.970403631534</v>
      </c>
      <c r="AZ277" s="1">
        <f t="shared" si="375"/>
        <v>7128.1168212399789</v>
      </c>
      <c r="BA277" s="1">
        <f t="shared" si="389"/>
        <v>13376.757513554292</v>
      </c>
      <c r="BB277" s="1">
        <f t="shared" si="390"/>
        <v>30313.068620972888</v>
      </c>
      <c r="BC277" s="1">
        <f t="shared" si="391"/>
        <v>38769.260472543763</v>
      </c>
      <c r="BD277" s="1">
        <f t="shared" si="392"/>
        <v>2.1844892946499233</v>
      </c>
      <c r="BE277" s="2">
        <f t="shared" si="398"/>
        <v>0.16431838121402917</v>
      </c>
      <c r="BF277" s="2">
        <f t="shared" si="399"/>
        <v>0.11054004131171606</v>
      </c>
      <c r="BG277" s="2">
        <f t="shared" si="400"/>
        <v>4.6334817249198731E-2</v>
      </c>
      <c r="BH277" s="2">
        <f t="shared" si="376"/>
        <v>5.9174707338624441E-2</v>
      </c>
      <c r="BI277" s="2">
        <f t="shared" si="393"/>
        <v>2.7000530404799016E-3</v>
      </c>
      <c r="BJ277" s="2">
        <f t="shared" si="377"/>
        <v>1.2219100733195894E-3</v>
      </c>
      <c r="BK277" s="2">
        <f t="shared" si="378"/>
        <v>2.1469152895166443E-4</v>
      </c>
      <c r="BL277" s="2">
        <f t="shared" si="379"/>
        <v>379.910590775245</v>
      </c>
      <c r="BM277" s="2">
        <f t="shared" si="380"/>
        <v>125.07461913722557</v>
      </c>
      <c r="BN277" s="2">
        <f t="shared" si="381"/>
        <v>8.3594054342778961</v>
      </c>
      <c r="BO277" s="2">
        <f t="shared" si="394"/>
        <v>3147.913574238426</v>
      </c>
      <c r="BP277" s="2">
        <f t="shared" si="395"/>
        <v>200.16347176729477</v>
      </c>
      <c r="BQ277" s="2">
        <f t="shared" si="396"/>
        <v>6.301928497970251</v>
      </c>
      <c r="BR277" s="11">
        <f t="shared" si="397"/>
        <v>2.4665559332098214E-2</v>
      </c>
      <c r="BS277" s="17">
        <f t="shared" si="372"/>
        <v>3.986993827676962E-4</v>
      </c>
      <c r="BT277" s="17">
        <f t="shared" si="373"/>
        <v>2.6491795926133884E-5</v>
      </c>
      <c r="BU277" s="12">
        <f>(BU$3*temperature!$I387+BU$4*temperature!$I387^2+BU$5*temperature!I387^6)*(K277/K$56)^$BW$1</f>
        <v>-57.749647060603628</v>
      </c>
      <c r="BV277" s="12">
        <f>(BV$3*temperature!$I387+BV$4*temperature!$I387^2+BV$5*temperature!J387^6)*(L277/L$56)^$BW$1</f>
        <v>-35.432979367213541</v>
      </c>
      <c r="BW277" s="12">
        <f>(BW$3*temperature!$I387+BW$4*temperature!$I387^2+BW$5*temperature!K387^6)*(M277/M$56)^$BW$1</f>
        <v>-30.090499418574211</v>
      </c>
      <c r="BX277" s="12">
        <f>(BX$3*temperature!$M387+BX$4*temperature!$M387^2+BX$5*temperature!$M387^6)*(K277/K$56)^$BW$1</f>
        <v>-57.749662932375053</v>
      </c>
      <c r="BY277" s="12">
        <f>(BY$3*temperature!$M387+BY$4*temperature!$M387^2+BY$5*temperature!$M387^6)*(L277/L$56)^$BW$1</f>
        <v>-35.432988593030693</v>
      </c>
      <c r="BZ277" s="12">
        <f>(BZ$3*temperature!$M387+BZ$4*temperature!$M387^2+BZ$5*temperature!$M387^6)*(M277/M$56)^$BW$1</f>
        <v>-30.090506820608045</v>
      </c>
      <c r="CA277" s="18">
        <f t="shared" si="382"/>
        <v>-1.5871771424258441E-5</v>
      </c>
      <c r="CB277" s="18">
        <f t="shared" si="383"/>
        <v>-9.2258171520143151E-6</v>
      </c>
      <c r="CC277" s="18">
        <f t="shared" si="384"/>
        <v>-7.4020338338698366E-6</v>
      </c>
      <c r="CD277" s="18">
        <f t="shared" si="385"/>
        <v>-3.4658009885037713E-2</v>
      </c>
      <c r="CE277" s="18">
        <f t="shared" si="386"/>
        <v>-1.3818127149121249E-5</v>
      </c>
      <c r="CF277" s="18">
        <f t="shared" si="387"/>
        <v>-9.1815292508034994E-7</v>
      </c>
    </row>
    <row r="278" spans="1:84" x14ac:dyDescent="0.3">
      <c r="A278" s="2">
        <f t="shared" si="329"/>
        <v>2232</v>
      </c>
      <c r="B278" s="5">
        <f t="shared" si="330"/>
        <v>1165.4047686293861</v>
      </c>
      <c r="C278" s="5">
        <f t="shared" si="331"/>
        <v>2964.1653664270943</v>
      </c>
      <c r="D278" s="5">
        <f t="shared" si="332"/>
        <v>4369.9426758854543</v>
      </c>
      <c r="E278" s="15">
        <f t="shared" si="333"/>
        <v>4.6587386339180026E-8</v>
      </c>
      <c r="F278" s="15">
        <f t="shared" si="334"/>
        <v>9.1780275027768093E-8</v>
      </c>
      <c r="G278" s="15">
        <f t="shared" si="335"/>
        <v>1.8736616664855034E-7</v>
      </c>
      <c r="H278" s="5">
        <f t="shared" si="336"/>
        <v>139158.38768393869</v>
      </c>
      <c r="I278" s="5">
        <f t="shared" si="337"/>
        <v>102339.65627274067</v>
      </c>
      <c r="J278" s="5">
        <f t="shared" si="338"/>
        <v>38957.701153887298</v>
      </c>
      <c r="K278" s="5">
        <f t="shared" si="339"/>
        <v>119407.77267249442</v>
      </c>
      <c r="L278" s="5">
        <f t="shared" si="340"/>
        <v>34525.62310857085</v>
      </c>
      <c r="M278" s="5">
        <f t="shared" si="341"/>
        <v>8914.9226988414757</v>
      </c>
      <c r="N278" s="15">
        <f t="shared" si="342"/>
        <v>-1.0990955784983103E-2</v>
      </c>
      <c r="O278" s="15">
        <f t="shared" si="343"/>
        <v>-1.9807147748696075E-4</v>
      </c>
      <c r="P278" s="15">
        <f t="shared" si="344"/>
        <v>5.3609360354678337E-4</v>
      </c>
      <c r="Q278" s="5">
        <f t="shared" si="345"/>
        <v>1782.981989569389</v>
      </c>
      <c r="R278" s="5">
        <f t="shared" si="346"/>
        <v>4038.2024774902907</v>
      </c>
      <c r="S278" s="5">
        <f t="shared" si="347"/>
        <v>2913.1351108094063</v>
      </c>
      <c r="T278" s="5">
        <f t="shared" si="348"/>
        <v>12.812608849844962</v>
      </c>
      <c r="U278" s="5">
        <f t="shared" si="349"/>
        <v>39.458823925773842</v>
      </c>
      <c r="V278" s="5">
        <f t="shared" si="350"/>
        <v>74.77687400758569</v>
      </c>
      <c r="W278" s="15">
        <f t="shared" si="351"/>
        <v>-1.0734613539272964E-2</v>
      </c>
      <c r="X278" s="15">
        <f t="shared" si="352"/>
        <v>-1.217998157191269E-2</v>
      </c>
      <c r="Y278" s="15">
        <f t="shared" si="353"/>
        <v>-9.7425357312937999E-3</v>
      </c>
      <c r="Z278" s="5">
        <f t="shared" si="368"/>
        <v>1431.8312022848252</v>
      </c>
      <c r="AA278" s="5">
        <f t="shared" si="369"/>
        <v>11169.468495682102</v>
      </c>
      <c r="AB278" s="5">
        <f t="shared" si="370"/>
        <v>57286.369717122077</v>
      </c>
      <c r="AC278" s="16">
        <f t="shared" si="354"/>
        <v>0.94019321636398279</v>
      </c>
      <c r="AD278" s="16">
        <f t="shared" si="355"/>
        <v>3.0712123649485847</v>
      </c>
      <c r="AE278" s="16">
        <f t="shared" si="356"/>
        <v>20.430345577891082</v>
      </c>
      <c r="AF278" s="15">
        <f t="shared" si="357"/>
        <v>-4.0504037456468023E-3</v>
      </c>
      <c r="AG278" s="15">
        <f t="shared" si="358"/>
        <v>2.9673830763510267E-4</v>
      </c>
      <c r="AH278" s="15">
        <f t="shared" si="359"/>
        <v>9.7937136394747881E-3</v>
      </c>
      <c r="AI278" s="1">
        <f t="shared" si="323"/>
        <v>305008.77899463364</v>
      </c>
      <c r="AJ278" s="1">
        <f t="shared" si="324"/>
        <v>204305.82500720833</v>
      </c>
      <c r="AK278" s="1">
        <f t="shared" si="325"/>
        <v>77269.303710150503</v>
      </c>
      <c r="AL278" s="14">
        <f t="shared" si="360"/>
        <v>93.41561064623717</v>
      </c>
      <c r="AM278" s="14">
        <f t="shared" si="361"/>
        <v>22.976177696528744</v>
      </c>
      <c r="AN278" s="14">
        <f t="shared" si="362"/>
        <v>7.1813901612706159</v>
      </c>
      <c r="AO278" s="11">
        <f t="shared" si="363"/>
        <v>2.2147538753754079E-3</v>
      </c>
      <c r="AP278" s="11">
        <f t="shared" si="364"/>
        <v>2.7900057493165436E-3</v>
      </c>
      <c r="AQ278" s="11">
        <f t="shared" si="365"/>
        <v>2.5308872416133577E-3</v>
      </c>
      <c r="AR278" s="1">
        <f t="shared" si="371"/>
        <v>139158.38768393869</v>
      </c>
      <c r="AS278" s="1">
        <f t="shared" si="366"/>
        <v>102339.65627274067</v>
      </c>
      <c r="AT278" s="1">
        <f t="shared" si="367"/>
        <v>38957.701153887298</v>
      </c>
      <c r="AU278" s="1">
        <f t="shared" si="326"/>
        <v>27831.677536787742</v>
      </c>
      <c r="AV278" s="1">
        <f t="shared" si="327"/>
        <v>20467.931254548137</v>
      </c>
      <c r="AW278" s="1">
        <f t="shared" si="328"/>
        <v>7791.5402307774602</v>
      </c>
      <c r="AX278" s="1">
        <f t="shared" si="388"/>
        <v>95526.218137995529</v>
      </c>
      <c r="AY278" s="1">
        <f t="shared" si="374"/>
        <v>27620.498486856679</v>
      </c>
      <c r="AZ278" s="1">
        <f t="shared" si="375"/>
        <v>7131.9381590731809</v>
      </c>
      <c r="BA278" s="1">
        <f t="shared" si="389"/>
        <v>13363.878313298243</v>
      </c>
      <c r="BB278" s="1">
        <f t="shared" si="390"/>
        <v>30312.484228347814</v>
      </c>
      <c r="BC278" s="1">
        <f t="shared" si="391"/>
        <v>38771.609807179433</v>
      </c>
      <c r="BD278" s="1">
        <f t="shared" si="392"/>
        <v>2.0801855790367751</v>
      </c>
      <c r="BE278" s="2">
        <f t="shared" si="398"/>
        <v>0.16431838121402917</v>
      </c>
      <c r="BF278" s="2">
        <f t="shared" si="399"/>
        <v>0.11054004131171606</v>
      </c>
      <c r="BG278" s="2">
        <f t="shared" si="400"/>
        <v>4.6334817249198731E-2</v>
      </c>
      <c r="BH278" s="2">
        <f t="shared" si="376"/>
        <v>5.9013316662355625E-2</v>
      </c>
      <c r="BI278" s="2">
        <f t="shared" si="393"/>
        <v>2.7000530404799016E-3</v>
      </c>
      <c r="BJ278" s="2">
        <f t="shared" si="377"/>
        <v>1.2219100733195894E-3</v>
      </c>
      <c r="BK278" s="2">
        <f t="shared" si="378"/>
        <v>2.1469152895166443E-4</v>
      </c>
      <c r="BL278" s="2">
        <f t="shared" si="379"/>
        <v>375.73502777429957</v>
      </c>
      <c r="BM278" s="2">
        <f t="shared" si="380"/>
        <v>125.04985689972614</v>
      </c>
      <c r="BN278" s="2">
        <f t="shared" si="381"/>
        <v>8.3638884251700851</v>
      </c>
      <c r="BO278" s="2">
        <f t="shared" si="394"/>
        <v>3193.9911576295503</v>
      </c>
      <c r="BP278" s="2">
        <f t="shared" si="395"/>
        <v>202.56344044640653</v>
      </c>
      <c r="BQ278" s="2">
        <f t="shared" si="396"/>
        <v>6.3020155486471632</v>
      </c>
      <c r="BR278" s="11">
        <f t="shared" si="397"/>
        <v>2.4518129297451313E-2</v>
      </c>
      <c r="BS278" s="17">
        <f t="shared" si="372"/>
        <v>3.8910196515981089E-4</v>
      </c>
      <c r="BT278" s="17">
        <f t="shared" si="373"/>
        <v>2.5230281834413223E-5</v>
      </c>
      <c r="BU278" s="12">
        <f>(BU$3*temperature!$I388+BU$4*temperature!$I388^2+BU$5*temperature!I388^6)*(K278/K$56)^$BW$1</f>
        <v>-58.242969010110649</v>
      </c>
      <c r="BV278" s="12">
        <f>(BV$3*temperature!$I388+BV$4*temperature!$I388^2+BV$5*temperature!J388^6)*(L278/L$56)^$BW$1</f>
        <v>-35.628077791574881</v>
      </c>
      <c r="BW278" s="12">
        <f>(BW$3*temperature!$I388+BW$4*temperature!$I388^2+BW$5*temperature!K388^6)*(M278/M$56)^$BW$1</f>
        <v>-30.241553911375913</v>
      </c>
      <c r="BX278" s="12">
        <f>(BX$3*temperature!$M388+BX$4*temperature!$M388^2+BX$5*temperature!$M388^6)*(K278/K$56)^$BW$1</f>
        <v>-58.242984907509403</v>
      </c>
      <c r="BY278" s="12">
        <f>(BY$3*temperature!$M388+BY$4*temperature!$M388^2+BY$5*temperature!$M388^6)*(L278/L$56)^$BW$1</f>
        <v>-35.628087006336706</v>
      </c>
      <c r="BZ278" s="12">
        <f>(BZ$3*temperature!$M388+BZ$4*temperature!$M388^2+BZ$5*temperature!$M388^6)*(M278/M$56)^$BW$1</f>
        <v>-30.241561302370769</v>
      </c>
      <c r="CA278" s="18">
        <f t="shared" si="382"/>
        <v>-1.5897398753850212E-5</v>
      </c>
      <c r="CB278" s="18">
        <f t="shared" si="383"/>
        <v>-9.214761824694051E-6</v>
      </c>
      <c r="CC278" s="18">
        <f t="shared" si="384"/>
        <v>-7.3909948561379224E-6</v>
      </c>
      <c r="CD278" s="18">
        <f t="shared" si="385"/>
        <v>-3.4432281055641528E-2</v>
      </c>
      <c r="CE278" s="18">
        <f t="shared" si="386"/>
        <v>-1.3397668223685046E-5</v>
      </c>
      <c r="CF278" s="18">
        <f t="shared" si="387"/>
        <v>-8.6873615523556305E-7</v>
      </c>
    </row>
    <row r="279" spans="1:84" x14ac:dyDescent="0.3">
      <c r="A279" s="2">
        <f t="shared" si="329"/>
        <v>2233</v>
      </c>
      <c r="B279" s="5">
        <f t="shared" si="330"/>
        <v>1165.4048202078902</v>
      </c>
      <c r="C279" s="5">
        <f t="shared" si="331"/>
        <v>2964.1656248764116</v>
      </c>
      <c r="D279" s="5">
        <f t="shared" si="332"/>
        <v>4369.9434537258912</v>
      </c>
      <c r="E279" s="15">
        <f t="shared" si="333"/>
        <v>4.4258017022221023E-8</v>
      </c>
      <c r="F279" s="15">
        <f t="shared" si="334"/>
        <v>8.7191261276379687E-8</v>
      </c>
      <c r="G279" s="15">
        <f t="shared" si="335"/>
        <v>1.7799785831612283E-7</v>
      </c>
      <c r="H279" s="5">
        <f t="shared" si="336"/>
        <v>137582.5645405642</v>
      </c>
      <c r="I279" s="5">
        <f t="shared" si="337"/>
        <v>102315.40087334452</v>
      </c>
      <c r="J279" s="5">
        <f t="shared" si="338"/>
        <v>38977.420000852442</v>
      </c>
      <c r="K279" s="5">
        <f t="shared" si="339"/>
        <v>118055.59935475605</v>
      </c>
      <c r="L279" s="5">
        <f t="shared" si="340"/>
        <v>34517.437222358472</v>
      </c>
      <c r="M279" s="5">
        <f t="shared" si="341"/>
        <v>8919.433492353226</v>
      </c>
      <c r="N279" s="15">
        <f t="shared" si="342"/>
        <v>-1.132399748755919E-2</v>
      </c>
      <c r="O279" s="15">
        <f t="shared" si="343"/>
        <v>-2.3709597323229303E-4</v>
      </c>
      <c r="P279" s="15">
        <f t="shared" si="344"/>
        <v>5.0598234714205326E-4</v>
      </c>
      <c r="Q279" s="5">
        <f t="shared" si="345"/>
        <v>1743.8686976120955</v>
      </c>
      <c r="R279" s="5">
        <f t="shared" si="346"/>
        <v>3988.071813529672</v>
      </c>
      <c r="S279" s="5">
        <f t="shared" si="347"/>
        <v>2886.2139361345958</v>
      </c>
      <c r="T279" s="5">
        <f t="shared" si="348"/>
        <v>12.675070445412008</v>
      </c>
      <c r="U279" s="5">
        <f t="shared" si="349"/>
        <v>38.978216177508571</v>
      </c>
      <c r="V279" s="5">
        <f t="shared" si="350"/>
        <v>74.048357640692331</v>
      </c>
      <c r="W279" s="15">
        <f t="shared" si="351"/>
        <v>-1.0734613539272964E-2</v>
      </c>
      <c r="X279" s="15">
        <f t="shared" si="352"/>
        <v>-1.217998157191269E-2</v>
      </c>
      <c r="Y279" s="15">
        <f t="shared" si="353"/>
        <v>-9.7425357312937999E-3</v>
      </c>
      <c r="Z279" s="5">
        <f t="shared" si="368"/>
        <v>1395.2186705368429</v>
      </c>
      <c r="AA279" s="5">
        <f t="shared" si="369"/>
        <v>11034.513572521859</v>
      </c>
      <c r="AB279" s="5">
        <f t="shared" si="370"/>
        <v>57314.5557366672</v>
      </c>
      <c r="AC279" s="16">
        <f t="shared" si="354"/>
        <v>0.93638505423879037</v>
      </c>
      <c r="AD279" s="16">
        <f t="shared" si="355"/>
        <v>3.0721237113081474</v>
      </c>
      <c r="AE279" s="16">
        <f t="shared" si="356"/>
        <v>20.630434532036457</v>
      </c>
      <c r="AF279" s="15">
        <f t="shared" si="357"/>
        <v>-4.0504037456468023E-3</v>
      </c>
      <c r="AG279" s="15">
        <f t="shared" si="358"/>
        <v>2.9673830763510267E-4</v>
      </c>
      <c r="AH279" s="15">
        <f t="shared" si="359"/>
        <v>9.7937136394747881E-3</v>
      </c>
      <c r="AI279" s="1">
        <f t="shared" si="323"/>
        <v>302339.57863195805</v>
      </c>
      <c r="AJ279" s="1">
        <f t="shared" si="324"/>
        <v>204343.17376103564</v>
      </c>
      <c r="AK279" s="1">
        <f t="shared" si="325"/>
        <v>77333.913569912926</v>
      </c>
      <c r="AL279" s="14">
        <f t="shared" si="360"/>
        <v>93.620434306079474</v>
      </c>
      <c r="AM279" s="14">
        <f t="shared" si="361"/>
        <v>23.039640327720672</v>
      </c>
      <c r="AN279" s="14">
        <f t="shared" si="362"/>
        <v>7.1993836971194609</v>
      </c>
      <c r="AO279" s="11">
        <f t="shared" si="363"/>
        <v>2.1926063366216539E-3</v>
      </c>
      <c r="AP279" s="11">
        <f t="shared" si="364"/>
        <v>2.762105691823378E-3</v>
      </c>
      <c r="AQ279" s="11">
        <f t="shared" si="365"/>
        <v>2.5055783691972241E-3</v>
      </c>
      <c r="AR279" s="1">
        <f t="shared" si="371"/>
        <v>137582.5645405642</v>
      </c>
      <c r="AS279" s="1">
        <f t="shared" si="366"/>
        <v>102315.40087334452</v>
      </c>
      <c r="AT279" s="1">
        <f t="shared" si="367"/>
        <v>38977.420000852442</v>
      </c>
      <c r="AU279" s="1">
        <f t="shared" si="326"/>
        <v>27516.51290811284</v>
      </c>
      <c r="AV279" s="1">
        <f t="shared" si="327"/>
        <v>20463.080174668907</v>
      </c>
      <c r="AW279" s="1">
        <f t="shared" si="328"/>
        <v>7795.4840001704888</v>
      </c>
      <c r="AX279" s="1">
        <f t="shared" si="388"/>
        <v>94444.47948380484</v>
      </c>
      <c r="AY279" s="1">
        <f t="shared" si="374"/>
        <v>27613.949777886781</v>
      </c>
      <c r="AZ279" s="1">
        <f t="shared" si="375"/>
        <v>7135.5467938825805</v>
      </c>
      <c r="BA279" s="1">
        <f t="shared" si="389"/>
        <v>13350.606572936882</v>
      </c>
      <c r="BB279" s="1">
        <f t="shared" si="390"/>
        <v>30311.78399627018</v>
      </c>
      <c r="BC279" s="1">
        <f t="shared" si="391"/>
        <v>38773.827263484767</v>
      </c>
      <c r="BD279" s="1">
        <f t="shared" si="392"/>
        <v>1.9808466755065675</v>
      </c>
      <c r="BE279" s="2">
        <f t="shared" si="398"/>
        <v>0.16431838121402917</v>
      </c>
      <c r="BF279" s="2">
        <f t="shared" si="399"/>
        <v>0.11054004131171606</v>
      </c>
      <c r="BG279" s="2">
        <f t="shared" si="400"/>
        <v>4.6334817249198731E-2</v>
      </c>
      <c r="BH279" s="2">
        <f t="shared" si="376"/>
        <v>5.8853208545395823E-2</v>
      </c>
      <c r="BI279" s="2">
        <f t="shared" si="393"/>
        <v>2.7000530404799016E-3</v>
      </c>
      <c r="BJ279" s="2">
        <f t="shared" si="377"/>
        <v>1.2219100733195894E-3</v>
      </c>
      <c r="BK279" s="2">
        <f t="shared" si="378"/>
        <v>2.1469152895166443E-4</v>
      </c>
      <c r="BL279" s="2">
        <f t="shared" si="379"/>
        <v>371.48022170477265</v>
      </c>
      <c r="BM279" s="2">
        <f t="shared" si="380"/>
        <v>125.02021898287158</v>
      </c>
      <c r="BN279" s="2">
        <f t="shared" si="381"/>
        <v>8.3681218945741964</v>
      </c>
      <c r="BO279" s="2">
        <f t="shared" si="394"/>
        <v>3240.6883259211972</v>
      </c>
      <c r="BP279" s="2">
        <f t="shared" si="395"/>
        <v>204.99224664562152</v>
      </c>
      <c r="BQ279" s="2">
        <f t="shared" si="396"/>
        <v>6.3021046202731315</v>
      </c>
      <c r="BR279" s="11">
        <f t="shared" si="397"/>
        <v>2.4364902780113135E-2</v>
      </c>
      <c r="BS279" s="17">
        <f t="shared" si="372"/>
        <v>3.7979021945334636E-4</v>
      </c>
      <c r="BT279" s="17">
        <f t="shared" si="373"/>
        <v>2.4028839842298307E-5</v>
      </c>
      <c r="BU279" s="12">
        <f>(BU$3*temperature!$I389+BU$4*temperature!$I389^2+BU$5*temperature!I389^6)*(K279/K$56)^$BW$1</f>
        <v>-58.742206166320599</v>
      </c>
      <c r="BV279" s="12">
        <f>(BV$3*temperature!$I389+BV$4*temperature!$I389^2+BV$5*temperature!J389^6)*(L279/L$56)^$BW$1</f>
        <v>-35.822763906600287</v>
      </c>
      <c r="BW279" s="12">
        <f>(BW$3*temperature!$I389+BW$4*temperature!$I389^2+BW$5*temperature!K389^6)*(M279/M$56)^$BW$1</f>
        <v>-30.392152743478871</v>
      </c>
      <c r="BX279" s="12">
        <f>(BX$3*temperature!$M389+BX$4*temperature!$M389^2+BX$5*temperature!$M389^6)*(K279/K$56)^$BW$1</f>
        <v>-58.742222090747568</v>
      </c>
      <c r="BY279" s="12">
        <f>(BY$3*temperature!$M389+BY$4*temperature!$M389^2+BY$5*temperature!$M389^6)*(L279/L$56)^$BW$1</f>
        <v>-35.822773110431555</v>
      </c>
      <c r="BZ279" s="12">
        <f>(BZ$3*temperature!$M389+BZ$4*temperature!$M389^2+BZ$5*temperature!$M389^6)*(M279/M$56)^$BW$1</f>
        <v>-30.392160123533706</v>
      </c>
      <c r="CA279" s="18">
        <f t="shared" si="382"/>
        <v>-1.5924426968183525E-5</v>
      </c>
      <c r="CB279" s="18">
        <f t="shared" si="383"/>
        <v>-9.2038312686781865E-6</v>
      </c>
      <c r="CC279" s="18">
        <f t="shared" si="384"/>
        <v>-7.3800548356928175E-6</v>
      </c>
      <c r="CD279" s="18">
        <f t="shared" si="385"/>
        <v>-3.4202726839071641E-2</v>
      </c>
      <c r="CE279" s="18">
        <f t="shared" si="386"/>
        <v>-1.2989861132113878E-5</v>
      </c>
      <c r="CF279" s="18">
        <f t="shared" si="387"/>
        <v>-8.2185184538593027E-7</v>
      </c>
    </row>
    <row r="280" spans="1:84" x14ac:dyDescent="0.3">
      <c r="A280" s="2">
        <f t="shared" si="329"/>
        <v>2234</v>
      </c>
      <c r="B280" s="5">
        <f t="shared" si="330"/>
        <v>1165.4048692074714</v>
      </c>
      <c r="C280" s="5">
        <f t="shared" si="331"/>
        <v>2964.1658704032839</v>
      </c>
      <c r="D280" s="5">
        <f t="shared" si="332"/>
        <v>4369.9441926744385</v>
      </c>
      <c r="E280" s="15">
        <f t="shared" si="333"/>
        <v>4.2045116171109967E-8</v>
      </c>
      <c r="F280" s="15">
        <f t="shared" si="334"/>
        <v>8.2831698212560695E-8</v>
      </c>
      <c r="G280" s="15">
        <f t="shared" si="335"/>
        <v>1.6909796540031667E-7</v>
      </c>
      <c r="H280" s="5">
        <f t="shared" si="336"/>
        <v>135976.25387239872</v>
      </c>
      <c r="I280" s="5">
        <f t="shared" si="337"/>
        <v>102287.1883789978</v>
      </c>
      <c r="J280" s="5">
        <f t="shared" si="338"/>
        <v>38995.987178061012</v>
      </c>
      <c r="K280" s="5">
        <f t="shared" si="339"/>
        <v>116677.26595725381</v>
      </c>
      <c r="L280" s="5">
        <f t="shared" si="340"/>
        <v>34507.916510448624</v>
      </c>
      <c r="M280" s="5">
        <f t="shared" si="341"/>
        <v>8923.680820325344</v>
      </c>
      <c r="N280" s="15">
        <f t="shared" si="342"/>
        <v>-1.167529032960446E-2</v>
      </c>
      <c r="O280" s="15">
        <f t="shared" si="343"/>
        <v>-2.758232556060447E-4</v>
      </c>
      <c r="P280" s="15">
        <f t="shared" si="344"/>
        <v>4.761880870303159E-4</v>
      </c>
      <c r="Q280" s="5">
        <f t="shared" si="345"/>
        <v>1705.0073980183067</v>
      </c>
      <c r="R280" s="5">
        <f t="shared" si="346"/>
        <v>3938.4108936231278</v>
      </c>
      <c r="S280" s="5">
        <f t="shared" si="347"/>
        <v>2859.4563680018177</v>
      </c>
      <c r="T280" s="5">
        <f t="shared" si="348"/>
        <v>12.539008462597449</v>
      </c>
      <c r="U280" s="5">
        <f t="shared" si="349"/>
        <v>38.50346222276049</v>
      </c>
      <c r="V280" s="5">
        <f t="shared" si="350"/>
        <v>73.326938870534264</v>
      </c>
      <c r="W280" s="15">
        <f t="shared" si="351"/>
        <v>-1.0734613539272964E-2</v>
      </c>
      <c r="X280" s="15">
        <f t="shared" si="352"/>
        <v>-1.217998157191269E-2</v>
      </c>
      <c r="Y280" s="15">
        <f t="shared" si="353"/>
        <v>-9.7425357312937999E-3</v>
      </c>
      <c r="Z280" s="5">
        <f t="shared" si="368"/>
        <v>1359.0845174728302</v>
      </c>
      <c r="AA280" s="5">
        <f t="shared" si="369"/>
        <v>10900.763692330775</v>
      </c>
      <c r="AB280" s="5">
        <f t="shared" si="370"/>
        <v>57341.029349838551</v>
      </c>
      <c r="AC280" s="16">
        <f t="shared" si="354"/>
        <v>0.9325923167077339</v>
      </c>
      <c r="AD280" s="16">
        <f t="shared" si="355"/>
        <v>3.0730353280990865</v>
      </c>
      <c r="AE280" s="16">
        <f t="shared" si="356"/>
        <v>20.832483100101154</v>
      </c>
      <c r="AF280" s="15">
        <f t="shared" si="357"/>
        <v>-4.0504037456468023E-3</v>
      </c>
      <c r="AG280" s="15">
        <f t="shared" si="358"/>
        <v>2.9673830763510267E-4</v>
      </c>
      <c r="AH280" s="15">
        <f t="shared" si="359"/>
        <v>9.7937136394747881E-3</v>
      </c>
      <c r="AI280" s="1">
        <f t="shared" si="323"/>
        <v>299622.13367687509</v>
      </c>
      <c r="AJ280" s="1">
        <f t="shared" si="324"/>
        <v>204371.93655960096</v>
      </c>
      <c r="AK280" s="1">
        <f t="shared" si="325"/>
        <v>77396.006213092129</v>
      </c>
      <c r="AL280" s="14">
        <f t="shared" si="360"/>
        <v>93.823654336001297</v>
      </c>
      <c r="AM280" s="14">
        <f t="shared" si="361"/>
        <v>23.102641870190563</v>
      </c>
      <c r="AN280" s="14">
        <f t="shared" si="362"/>
        <v>7.2172419309818849</v>
      </c>
      <c r="AO280" s="11">
        <f t="shared" si="363"/>
        <v>2.1706802732554373E-3</v>
      </c>
      <c r="AP280" s="11">
        <f t="shared" si="364"/>
        <v>2.7344846349051442E-3</v>
      </c>
      <c r="AQ280" s="11">
        <f t="shared" si="365"/>
        <v>2.4805225855052517E-3</v>
      </c>
      <c r="AR280" s="1">
        <f t="shared" si="371"/>
        <v>135976.25387239872</v>
      </c>
      <c r="AS280" s="1">
        <f t="shared" si="366"/>
        <v>102287.1883789978</v>
      </c>
      <c r="AT280" s="1">
        <f t="shared" si="367"/>
        <v>38995.987178061012</v>
      </c>
      <c r="AU280" s="1">
        <f t="shared" si="326"/>
        <v>27195.250774479748</v>
      </c>
      <c r="AV280" s="1">
        <f t="shared" si="327"/>
        <v>20457.437675799563</v>
      </c>
      <c r="AW280" s="1">
        <f t="shared" si="328"/>
        <v>7799.1974356122028</v>
      </c>
      <c r="AX280" s="1">
        <f t="shared" si="388"/>
        <v>93341.812765803043</v>
      </c>
      <c r="AY280" s="1">
        <f t="shared" si="374"/>
        <v>27606.333208358901</v>
      </c>
      <c r="AZ280" s="1">
        <f t="shared" si="375"/>
        <v>7138.944656260277</v>
      </c>
      <c r="BA280" s="1">
        <f t="shared" si="389"/>
        <v>13336.920640788443</v>
      </c>
      <c r="BB280" s="1">
        <f t="shared" si="390"/>
        <v>30310.968808390851</v>
      </c>
      <c r="BC280" s="1">
        <f t="shared" si="391"/>
        <v>38775.914240129285</v>
      </c>
      <c r="BD280" s="1">
        <f t="shared" si="392"/>
        <v>1.8862365505175542</v>
      </c>
      <c r="BE280" s="2">
        <f t="shared" si="398"/>
        <v>0.16431838121402917</v>
      </c>
      <c r="BF280" s="2">
        <f t="shared" si="399"/>
        <v>0.11054004131171606</v>
      </c>
      <c r="BG280" s="2">
        <f t="shared" si="400"/>
        <v>4.6334817249198731E-2</v>
      </c>
      <c r="BH280" s="2">
        <f t="shared" si="376"/>
        <v>5.8694368458626613E-2</v>
      </c>
      <c r="BI280" s="2">
        <f t="shared" si="393"/>
        <v>2.7000530404799016E-3</v>
      </c>
      <c r="BJ280" s="2">
        <f t="shared" si="377"/>
        <v>1.2219100733195894E-3</v>
      </c>
      <c r="BK280" s="2">
        <f t="shared" si="378"/>
        <v>2.1469152895166443E-4</v>
      </c>
      <c r="BL280" s="2">
        <f t="shared" si="379"/>
        <v>367.14309770123714</v>
      </c>
      <c r="BM280" s="2">
        <f t="shared" si="380"/>
        <v>124.98574585183586</v>
      </c>
      <c r="BN280" s="2">
        <f t="shared" si="381"/>
        <v>8.37210811023742</v>
      </c>
      <c r="BO280" s="2">
        <f t="shared" si="394"/>
        <v>3288.0071301830712</v>
      </c>
      <c r="BP280" s="2">
        <f t="shared" si="395"/>
        <v>207.45023648257992</v>
      </c>
      <c r="BQ280" s="2">
        <f t="shared" si="396"/>
        <v>6.3021956872235378</v>
      </c>
      <c r="BR280" s="11">
        <f t="shared" si="397"/>
        <v>2.4205334058101186E-2</v>
      </c>
      <c r="BS280" s="17">
        <f t="shared" si="372"/>
        <v>3.7075676687340671E-4</v>
      </c>
      <c r="BT280" s="17">
        <f t="shared" si="373"/>
        <v>2.2884609373617433E-5</v>
      </c>
      <c r="BU280" s="12">
        <f>(BU$3*temperature!$I390+BU$4*temperature!$I390^2+BU$5*temperature!I390^6)*(K280/K$56)^$BW$1</f>
        <v>-59.247758577139457</v>
      </c>
      <c r="BV280" s="12">
        <f>(BV$3*temperature!$I390+BV$4*temperature!$I390^2+BV$5*temperature!J390^6)*(L280/L$56)^$BW$1</f>
        <v>-36.017041296923125</v>
      </c>
      <c r="BW280" s="12">
        <f>(BW$3*temperature!$I390+BW$4*temperature!$I390^2+BW$5*temperature!K390^6)*(M280/M$56)^$BW$1</f>
        <v>-30.542298038489403</v>
      </c>
      <c r="BX280" s="12">
        <f>(BX$3*temperature!$M390+BX$4*temperature!$M390^2+BX$5*temperature!$M390^6)*(K280/K$56)^$BW$1</f>
        <v>-59.247774530077599</v>
      </c>
      <c r="BY280" s="12">
        <f>(BY$3*temperature!$M390+BY$4*temperature!$M390^2+BY$5*temperature!$M390^6)*(L280/L$56)^$BW$1</f>
        <v>-36.017050489947934</v>
      </c>
      <c r="BZ280" s="12">
        <f>(BZ$3*temperature!$M390+BZ$4*temperature!$M390^2+BZ$5*temperature!$M390^6)*(M280/M$56)^$BW$1</f>
        <v>-30.542305407702354</v>
      </c>
      <c r="CA280" s="18">
        <f t="shared" si="382"/>
        <v>-1.5952938142049788E-5</v>
      </c>
      <c r="CB280" s="18">
        <f t="shared" si="383"/>
        <v>-9.1930248089511224E-6</v>
      </c>
      <c r="CC280" s="18">
        <f t="shared" si="384"/>
        <v>-7.3692129518576621E-6</v>
      </c>
      <c r="CD280" s="18">
        <f t="shared" si="385"/>
        <v>-3.3969191610030612E-2</v>
      </c>
      <c r="CE280" s="18">
        <f t="shared" si="386"/>
        <v>-1.2594307654638202E-5</v>
      </c>
      <c r="CF280" s="18">
        <f t="shared" si="387"/>
        <v>-7.7737168073311319E-7</v>
      </c>
    </row>
    <row r="281" spans="1:84" x14ac:dyDescent="0.3">
      <c r="A281" s="2">
        <f t="shared" si="329"/>
        <v>2235</v>
      </c>
      <c r="B281" s="5">
        <f t="shared" si="330"/>
        <v>1165.4049157570753</v>
      </c>
      <c r="C281" s="5">
        <f t="shared" si="331"/>
        <v>2964.1661036538321</v>
      </c>
      <c r="D281" s="5">
        <f t="shared" si="332"/>
        <v>4369.9448946756766</v>
      </c>
      <c r="E281" s="15">
        <f t="shared" si="333"/>
        <v>3.9942860362554464E-8</v>
      </c>
      <c r="F281" s="15">
        <f t="shared" si="334"/>
        <v>7.8690113301932661E-8</v>
      </c>
      <c r="G281" s="15">
        <f t="shared" si="335"/>
        <v>1.6064306713030082E-7</v>
      </c>
      <c r="H281" s="5">
        <f t="shared" si="336"/>
        <v>134338.19975062841</v>
      </c>
      <c r="I281" s="5">
        <f t="shared" si="337"/>
        <v>102255.05178650079</v>
      </c>
      <c r="J281" s="5">
        <f t="shared" si="338"/>
        <v>39013.413218593138</v>
      </c>
      <c r="K281" s="5">
        <f t="shared" si="339"/>
        <v>115271.69478546352</v>
      </c>
      <c r="L281" s="5">
        <f t="shared" si="340"/>
        <v>34497.072097428776</v>
      </c>
      <c r="M281" s="5">
        <f t="shared" si="341"/>
        <v>8927.6670893783867</v>
      </c>
      <c r="N281" s="15">
        <f t="shared" si="342"/>
        <v>-1.2046658449343828E-2</v>
      </c>
      <c r="O281" s="15">
        <f t="shared" si="343"/>
        <v>-3.1425870108858778E-4</v>
      </c>
      <c r="P281" s="15">
        <f t="shared" si="344"/>
        <v>4.4670681676151069E-4</v>
      </c>
      <c r="Q281" s="5">
        <f t="shared" si="345"/>
        <v>1666.3857124183739</v>
      </c>
      <c r="R281" s="5">
        <f t="shared" si="346"/>
        <v>3889.218822585714</v>
      </c>
      <c r="S281" s="5">
        <f t="shared" si="347"/>
        <v>2832.8633613786319</v>
      </c>
      <c r="T281" s="5">
        <f t="shared" si="348"/>
        <v>12.404407052585793</v>
      </c>
      <c r="U281" s="5">
        <f t="shared" si="349"/>
        <v>38.034490762432434</v>
      </c>
      <c r="V281" s="5">
        <f t="shared" si="350"/>
        <v>72.612548548521687</v>
      </c>
      <c r="W281" s="15">
        <f t="shared" si="351"/>
        <v>-1.0734613539272964E-2</v>
      </c>
      <c r="X281" s="15">
        <f t="shared" si="352"/>
        <v>-1.217998157191269E-2</v>
      </c>
      <c r="Y281" s="15">
        <f t="shared" si="353"/>
        <v>-9.7425357312937999E-3</v>
      </c>
      <c r="Z281" s="5">
        <f t="shared" si="368"/>
        <v>1323.4157854425121</v>
      </c>
      <c r="AA281" s="5">
        <f t="shared" si="369"/>
        <v>10768.217815182001</v>
      </c>
      <c r="AB281" s="5">
        <f t="shared" si="370"/>
        <v>57365.806322361153</v>
      </c>
      <c r="AC281" s="16">
        <f t="shared" si="354"/>
        <v>0.92881494129497943</v>
      </c>
      <c r="AD281" s="16">
        <f t="shared" si="355"/>
        <v>3.0739472154016494</v>
      </c>
      <c r="AE281" s="16">
        <f t="shared" si="356"/>
        <v>21.036510473982741</v>
      </c>
      <c r="AF281" s="15">
        <f t="shared" si="357"/>
        <v>-4.0504037456468023E-3</v>
      </c>
      <c r="AG281" s="15">
        <f t="shared" si="358"/>
        <v>2.9673830763510267E-4</v>
      </c>
      <c r="AH281" s="15">
        <f t="shared" si="359"/>
        <v>9.7937136394747881E-3</v>
      </c>
      <c r="AI281" s="1">
        <f t="shared" si="323"/>
        <v>296855.17108366737</v>
      </c>
      <c r="AJ281" s="1">
        <f t="shared" si="324"/>
        <v>204392.18057944044</v>
      </c>
      <c r="AK281" s="1">
        <f t="shared" si="325"/>
        <v>77455.603027395133</v>
      </c>
      <c r="AL281" s="14">
        <f t="shared" si="360"/>
        <v>94.025278880076868</v>
      </c>
      <c r="AM281" s="14">
        <f t="shared" si="361"/>
        <v>23.165183951218118</v>
      </c>
      <c r="AN281" s="14">
        <f t="shared" si="362"/>
        <v>7.2349654372805929</v>
      </c>
      <c r="AO281" s="11">
        <f t="shared" si="363"/>
        <v>2.148973470522883E-3</v>
      </c>
      <c r="AP281" s="11">
        <f t="shared" si="364"/>
        <v>2.7071397885560927E-3</v>
      </c>
      <c r="AQ281" s="11">
        <f t="shared" si="365"/>
        <v>2.455717359650199E-3</v>
      </c>
      <c r="AR281" s="1">
        <f t="shared" si="371"/>
        <v>134338.19975062841</v>
      </c>
      <c r="AS281" s="1">
        <f t="shared" si="366"/>
        <v>102255.05178650079</v>
      </c>
      <c r="AT281" s="1">
        <f t="shared" si="367"/>
        <v>39013.413218593138</v>
      </c>
      <c r="AU281" s="1">
        <f t="shared" si="326"/>
        <v>26867.639950125682</v>
      </c>
      <c r="AV281" s="1">
        <f t="shared" si="327"/>
        <v>20451.010357300158</v>
      </c>
      <c r="AW281" s="1">
        <f t="shared" si="328"/>
        <v>7802.6826437186282</v>
      </c>
      <c r="AX281" s="1">
        <f t="shared" si="388"/>
        <v>92217.355828370812</v>
      </c>
      <c r="AY281" s="1">
        <f t="shared" si="374"/>
        <v>27597.657677943022</v>
      </c>
      <c r="AZ281" s="1">
        <f t="shared" si="375"/>
        <v>7142.1336715027091</v>
      </c>
      <c r="BA281" s="1">
        <f t="shared" si="389"/>
        <v>13322.796690264009</v>
      </c>
      <c r="BB281" s="1">
        <f t="shared" si="390"/>
        <v>30310.039532175859</v>
      </c>
      <c r="BC281" s="1">
        <f t="shared" si="391"/>
        <v>38777.872117509549</v>
      </c>
      <c r="BD281" s="1">
        <f t="shared" si="392"/>
        <v>1.7961303510122464</v>
      </c>
      <c r="BE281" s="2">
        <f t="shared" si="398"/>
        <v>0.16431838121402917</v>
      </c>
      <c r="BF281" s="2">
        <f t="shared" si="399"/>
        <v>0.11054004131171606</v>
      </c>
      <c r="BG281" s="2">
        <f t="shared" si="400"/>
        <v>4.6334817249198731E-2</v>
      </c>
      <c r="BH281" s="2">
        <f t="shared" si="376"/>
        <v>5.8536780775227046E-2</v>
      </c>
      <c r="BI281" s="2">
        <f t="shared" si="393"/>
        <v>2.7000530404799016E-3</v>
      </c>
      <c r="BJ281" s="2">
        <f t="shared" si="377"/>
        <v>1.2219100733195894E-3</v>
      </c>
      <c r="BK281" s="2">
        <f t="shared" si="378"/>
        <v>2.1469152895166443E-4</v>
      </c>
      <c r="BL281" s="2">
        <f t="shared" si="379"/>
        <v>362.72026468928061</v>
      </c>
      <c r="BM281" s="2">
        <f t="shared" si="380"/>
        <v>124.9464778257416</v>
      </c>
      <c r="BN281" s="2">
        <f t="shared" si="381"/>
        <v>8.3758493335228366</v>
      </c>
      <c r="BO281" s="2">
        <f t="shared" si="394"/>
        <v>3335.9486506123499</v>
      </c>
      <c r="BP281" s="2">
        <f t="shared" si="395"/>
        <v>209.937760227604</v>
      </c>
      <c r="BQ281" s="2">
        <f t="shared" si="396"/>
        <v>6.302288724376754</v>
      </c>
      <c r="BR281" s="11">
        <f t="shared" si="397"/>
        <v>2.4038808659509109E-2</v>
      </c>
      <c r="BS281" s="17">
        <f t="shared" si="372"/>
        <v>3.6199456744127287E-4</v>
      </c>
      <c r="BT281" s="17">
        <f t="shared" si="373"/>
        <v>2.1794866070111842E-5</v>
      </c>
      <c r="BU281" s="12">
        <f>(BU$3*temperature!$I391+BU$4*temperature!$I391^2+BU$5*temperature!I391^6)*(K281/K$56)^$BW$1</f>
        <v>-59.760065627586002</v>
      </c>
      <c r="BV281" s="12">
        <f>(BV$3*temperature!$I391+BV$4*temperature!$I391^2+BV$5*temperature!J391^6)*(L281/L$56)^$BW$1</f>
        <v>-36.21091359416333</v>
      </c>
      <c r="BW281" s="12">
        <f>(BW$3*temperature!$I391+BW$4*temperature!$I391^2+BW$5*temperature!K391^6)*(M281/M$56)^$BW$1</f>
        <v>-30.691991943248173</v>
      </c>
      <c r="BX281" s="12">
        <f>(BX$3*temperature!$M391+BX$4*temperature!$M391^2+BX$5*temperature!$M391^6)*(K281/K$56)^$BW$1</f>
        <v>-59.760081610608751</v>
      </c>
      <c r="BY281" s="12">
        <f>(BY$3*temperature!$M391+BY$4*temperature!$M391^2+BY$5*temperature!$M391^6)*(L281/L$56)^$BW$1</f>
        <v>-36.210922776505029</v>
      </c>
      <c r="BZ281" s="12">
        <f>(BZ$3*temperature!$M391+BZ$4*temperature!$M391^2+BZ$5*temperature!$M391^6)*(M281/M$56)^$BW$1</f>
        <v>-30.691999301716532</v>
      </c>
      <c r="CA281" s="18">
        <f t="shared" si="382"/>
        <v>-1.5983022748855547E-5</v>
      </c>
      <c r="CB281" s="18">
        <f t="shared" si="383"/>
        <v>-9.1823416994429863E-6</v>
      </c>
      <c r="CC281" s="18">
        <f t="shared" si="384"/>
        <v>-7.3584683590866007E-6</v>
      </c>
      <c r="CD281" s="18">
        <f t="shared" si="385"/>
        <v>-3.3731502954014711E-2</v>
      </c>
      <c r="CE281" s="18">
        <f t="shared" si="386"/>
        <v>-1.2210620820982574E-5</v>
      </c>
      <c r="CF281" s="18">
        <f t="shared" si="387"/>
        <v>-7.3517358922633258E-7</v>
      </c>
    </row>
    <row r="282" spans="1:84" x14ac:dyDescent="0.3">
      <c r="A282" s="2">
        <f t="shared" si="329"/>
        <v>2236</v>
      </c>
      <c r="B282" s="5">
        <f t="shared" si="330"/>
        <v>1165.4049599792006</v>
      </c>
      <c r="C282" s="5">
        <f t="shared" si="331"/>
        <v>2964.1663252418707</v>
      </c>
      <c r="D282" s="5">
        <f t="shared" si="332"/>
        <v>4369.9455615769593</v>
      </c>
      <c r="E282" s="15">
        <f t="shared" si="333"/>
        <v>3.7945717344426738E-8</v>
      </c>
      <c r="F282" s="15">
        <f t="shared" si="334"/>
        <v>7.4755607636836019E-8</v>
      </c>
      <c r="G282" s="15">
        <f t="shared" si="335"/>
        <v>1.5261091377378576E-7</v>
      </c>
      <c r="H282" s="5">
        <f t="shared" si="336"/>
        <v>132667.01385452144</v>
      </c>
      <c r="I282" s="5">
        <f t="shared" si="337"/>
        <v>102219.02396989145</v>
      </c>
      <c r="J282" s="5">
        <f t="shared" si="338"/>
        <v>39029.708625198444</v>
      </c>
      <c r="K282" s="5">
        <f t="shared" si="339"/>
        <v>113837.69454429747</v>
      </c>
      <c r="L282" s="5">
        <f t="shared" si="340"/>
        <v>34484.915066819194</v>
      </c>
      <c r="M282" s="5">
        <f t="shared" si="341"/>
        <v>8931.3946993687496</v>
      </c>
      <c r="N282" s="15">
        <f t="shared" si="342"/>
        <v>-1.2440176609140097E-2</v>
      </c>
      <c r="O282" s="15">
        <f t="shared" si="343"/>
        <v>-3.5240760651356062E-4</v>
      </c>
      <c r="P282" s="15">
        <f t="shared" si="344"/>
        <v>4.1753460932669739E-4</v>
      </c>
      <c r="Q282" s="5">
        <f t="shared" si="345"/>
        <v>1627.9901649636813</v>
      </c>
      <c r="R282" s="5">
        <f t="shared" si="346"/>
        <v>3840.4945995640483</v>
      </c>
      <c r="S282" s="5">
        <f t="shared" si="347"/>
        <v>2806.435811996595</v>
      </c>
      <c r="T282" s="5">
        <f t="shared" si="348"/>
        <v>12.271250536692452</v>
      </c>
      <c r="U282" s="5">
        <f t="shared" si="349"/>
        <v>37.571231365848924</v>
      </c>
      <c r="V282" s="5">
        <f t="shared" si="350"/>
        <v>71.905118199747406</v>
      </c>
      <c r="W282" s="15">
        <f t="shared" si="351"/>
        <v>-1.0734613539272964E-2</v>
      </c>
      <c r="X282" s="15">
        <f t="shared" si="352"/>
        <v>-1.217998157191269E-2</v>
      </c>
      <c r="Y282" s="15">
        <f t="shared" si="353"/>
        <v>-9.7425357312937999E-3</v>
      </c>
      <c r="Z282" s="5">
        <f t="shared" si="368"/>
        <v>1288.1989356355382</v>
      </c>
      <c r="AA282" s="5">
        <f t="shared" si="369"/>
        <v>10636.874600217967</v>
      </c>
      <c r="AB282" s="5">
        <f t="shared" si="370"/>
        <v>57388.902373448218</v>
      </c>
      <c r="AC282" s="16">
        <f t="shared" si="354"/>
        <v>0.92505286577774548</v>
      </c>
      <c r="AD282" s="16">
        <f t="shared" si="355"/>
        <v>3.0748593732961074</v>
      </c>
      <c r="AE282" s="16">
        <f t="shared" si="356"/>
        <v>21.242536033538741</v>
      </c>
      <c r="AF282" s="15">
        <f t="shared" si="357"/>
        <v>-4.0504037456468023E-3</v>
      </c>
      <c r="AG282" s="15">
        <f t="shared" si="358"/>
        <v>2.9673830763510267E-4</v>
      </c>
      <c r="AH282" s="15">
        <f t="shared" si="359"/>
        <v>9.7937136394747881E-3</v>
      </c>
      <c r="AI282" s="1">
        <f t="shared" si="323"/>
        <v>294037.29392542632</v>
      </c>
      <c r="AJ282" s="1">
        <f t="shared" si="324"/>
        <v>204403.97287879657</v>
      </c>
      <c r="AK282" s="1">
        <f t="shared" si="325"/>
        <v>77512.725368374246</v>
      </c>
      <c r="AL282" s="14">
        <f t="shared" si="360"/>
        <v>94.225316131649947</v>
      </c>
      <c r="AM282" s="14">
        <f t="shared" si="361"/>
        <v>23.227268228489844</v>
      </c>
      <c r="AN282" s="14">
        <f t="shared" si="362"/>
        <v>7.2525547971991831</v>
      </c>
      <c r="AO282" s="11">
        <f t="shared" si="363"/>
        <v>2.1274837358176541E-3</v>
      </c>
      <c r="AP282" s="11">
        <f t="shared" si="364"/>
        <v>2.6800683906705318E-3</v>
      </c>
      <c r="AQ282" s="11">
        <f t="shared" si="365"/>
        <v>2.4311601860536971E-3</v>
      </c>
      <c r="AR282" s="1">
        <f t="shared" si="371"/>
        <v>132667.01385452144</v>
      </c>
      <c r="AS282" s="1">
        <f t="shared" si="366"/>
        <v>102219.02396989145</v>
      </c>
      <c r="AT282" s="1">
        <f t="shared" si="367"/>
        <v>39029.708625198444</v>
      </c>
      <c r="AU282" s="1">
        <f t="shared" si="326"/>
        <v>26533.402770904289</v>
      </c>
      <c r="AV282" s="1">
        <f t="shared" si="327"/>
        <v>20443.804793978292</v>
      </c>
      <c r="AW282" s="1">
        <f t="shared" si="328"/>
        <v>7805.9417250396891</v>
      </c>
      <c r="AX282" s="1">
        <f t="shared" si="388"/>
        <v>91070.155635437972</v>
      </c>
      <c r="AY282" s="1">
        <f t="shared" si="374"/>
        <v>27587.932053455352</v>
      </c>
      <c r="AZ282" s="1">
        <f t="shared" si="375"/>
        <v>7145.1157594949991</v>
      </c>
      <c r="BA282" s="1">
        <f t="shared" si="389"/>
        <v>13308.208419483062</v>
      </c>
      <c r="BB282" s="1">
        <f t="shared" si="390"/>
        <v>30308.997019156475</v>
      </c>
      <c r="BC282" s="1">
        <f t="shared" si="391"/>
        <v>38779.702258137317</v>
      </c>
      <c r="BD282" s="1">
        <f t="shared" si="392"/>
        <v>1.7103138741358277</v>
      </c>
      <c r="BE282" s="2">
        <f t="shared" si="398"/>
        <v>0.16431838121402917</v>
      </c>
      <c r="BF282" s="2">
        <f t="shared" si="399"/>
        <v>0.11054004131171606</v>
      </c>
      <c r="BG282" s="2">
        <f t="shared" si="400"/>
        <v>4.6334817249198731E-2</v>
      </c>
      <c r="BH282" s="2">
        <f t="shared" si="376"/>
        <v>5.8380428651528218E-2</v>
      </c>
      <c r="BI282" s="2">
        <f t="shared" si="393"/>
        <v>2.7000530404799016E-3</v>
      </c>
      <c r="BJ282" s="2">
        <f t="shared" si="377"/>
        <v>1.2219100733195894E-3</v>
      </c>
      <c r="BK282" s="2">
        <f t="shared" si="378"/>
        <v>2.1469152895166443E-4</v>
      </c>
      <c r="BL282" s="2">
        <f t="shared" si="379"/>
        <v>358.20797412928982</v>
      </c>
      <c r="BM282" s="2">
        <f t="shared" si="380"/>
        <v>124.90245507370693</v>
      </c>
      <c r="BN282" s="2">
        <f t="shared" si="381"/>
        <v>8.3793478192818185</v>
      </c>
      <c r="BO282" s="2">
        <f t="shared" si="394"/>
        <v>3384.5128037338745</v>
      </c>
      <c r="BP282" s="2">
        <f t="shared" si="395"/>
        <v>212.45517235379566</v>
      </c>
      <c r="BQ282" s="2">
        <f t="shared" si="396"/>
        <v>6.3023837071145756</v>
      </c>
      <c r="BR282" s="11">
        <f t="shared" si="397"/>
        <v>2.38646318067057E-2</v>
      </c>
      <c r="BS282" s="17">
        <f t="shared" si="372"/>
        <v>3.5349692255817169E-4</v>
      </c>
      <c r="BT282" s="17">
        <f t="shared" si="373"/>
        <v>2.0757015304868421E-5</v>
      </c>
      <c r="BU282" s="12">
        <f>(BU$3*temperature!$I392+BU$4*temperature!$I392^2+BU$5*temperature!I392^6)*(K282/K$56)^$BW$1</f>
        <v>-60.279611495248105</v>
      </c>
      <c r="BV282" s="12">
        <f>(BV$3*temperature!$I392+BV$4*temperature!$I392^2+BV$5*temperature!J392^6)*(L282/L$56)^$BW$1</f>
        <v>-36.404384473528779</v>
      </c>
      <c r="BW282" s="12">
        <f>(BW$3*temperature!$I392+BW$4*temperature!$I392^2+BW$5*temperature!K392^6)*(M282/M$56)^$BW$1</f>
        <v>-30.841236624878736</v>
      </c>
      <c r="BX282" s="12">
        <f>(BX$3*temperature!$M392+BX$4*temperature!$M392^2+BX$5*temperature!$M392^6)*(K282/K$56)^$BW$1</f>
        <v>-60.279627510028782</v>
      </c>
      <c r="BY282" s="12">
        <f>(BY$3*temperature!$M392+BY$4*temperature!$M392^2+BY$5*temperature!$M392^6)*(L282/L$56)^$BW$1</f>
        <v>-36.404393645309973</v>
      </c>
      <c r="BZ282" s="12">
        <f>(BZ$3*temperature!$M392+BZ$4*temperature!$M392^2+BZ$5*temperature!$M392^6)*(M282/M$56)^$BW$1</f>
        <v>-30.841243972698969</v>
      </c>
      <c r="CA282" s="18">
        <f t="shared" si="382"/>
        <v>-1.6014780676698592E-5</v>
      </c>
      <c r="CB282" s="18">
        <f t="shared" si="383"/>
        <v>-9.1717811940839056E-6</v>
      </c>
      <c r="CC282" s="18">
        <f t="shared" si="384"/>
        <v>-7.3478202331500597E-6</v>
      </c>
      <c r="CD282" s="18">
        <f t="shared" si="385"/>
        <v>-3.3489469343675415E-2</v>
      </c>
      <c r="CE282" s="18">
        <f t="shared" si="386"/>
        <v>-1.1838424351095493E-5</v>
      </c>
      <c r="CF282" s="18">
        <f t="shared" si="387"/>
        <v>-6.9514142771859242E-7</v>
      </c>
    </row>
    <row r="283" spans="1:84" x14ac:dyDescent="0.3">
      <c r="A283" s="2">
        <f t="shared" si="329"/>
        <v>2237</v>
      </c>
      <c r="B283" s="5">
        <f t="shared" si="330"/>
        <v>1165.4050019902215</v>
      </c>
      <c r="C283" s="5">
        <f t="shared" si="331"/>
        <v>2964.1665357505226</v>
      </c>
      <c r="D283" s="5">
        <f t="shared" si="332"/>
        <v>4369.946195133276</v>
      </c>
      <c r="E283" s="15">
        <f t="shared" si="333"/>
        <v>3.60484314772054E-8</v>
      </c>
      <c r="F283" s="15">
        <f t="shared" si="334"/>
        <v>7.1017827254994215E-8</v>
      </c>
      <c r="G283" s="15">
        <f t="shared" si="335"/>
        <v>1.4498036808509648E-7</v>
      </c>
      <c r="H283" s="5">
        <f t="shared" si="336"/>
        <v>130961.15754314756</v>
      </c>
      <c r="I283" s="5">
        <f t="shared" si="337"/>
        <v>102179.13767757772</v>
      </c>
      <c r="J283" s="5">
        <f t="shared" si="338"/>
        <v>39044.883869796591</v>
      </c>
      <c r="K283" s="5">
        <f t="shared" si="339"/>
        <v>112373.9449543279</v>
      </c>
      <c r="L283" s="5">
        <f t="shared" si="340"/>
        <v>34471.456460089248</v>
      </c>
      <c r="M283" s="5">
        <f t="shared" si="341"/>
        <v>8934.8660432661891</v>
      </c>
      <c r="N283" s="15">
        <f t="shared" si="342"/>
        <v>-1.2858215337451129E-2</v>
      </c>
      <c r="O283" s="15">
        <f t="shared" si="343"/>
        <v>-3.9027518855327958E-4</v>
      </c>
      <c r="P283" s="15">
        <f t="shared" si="344"/>
        <v>3.8866761735256716E-4</v>
      </c>
      <c r="Q283" s="5">
        <f t="shared" si="345"/>
        <v>1589.8060370803578</v>
      </c>
      <c r="R283" s="5">
        <f t="shared" si="346"/>
        <v>3792.2371216391507</v>
      </c>
      <c r="S283" s="5">
        <f t="shared" si="347"/>
        <v>2780.1745577388933</v>
      </c>
      <c r="T283" s="5">
        <f t="shared" si="348"/>
        <v>12.139523404537464</v>
      </c>
      <c r="U283" s="5">
        <f t="shared" si="349"/>
        <v>37.113614460178816</v>
      </c>
      <c r="V283" s="5">
        <f t="shared" si="350"/>
        <v>71.204580016423463</v>
      </c>
      <c r="W283" s="15">
        <f t="shared" si="351"/>
        <v>-1.0734613539272964E-2</v>
      </c>
      <c r="X283" s="15">
        <f t="shared" si="352"/>
        <v>-1.217998157191269E-2</v>
      </c>
      <c r="Y283" s="15">
        <f t="shared" si="353"/>
        <v>-9.7425357312937999E-3</v>
      </c>
      <c r="Z283" s="5">
        <f t="shared" si="368"/>
        <v>1253.4197670381682</v>
      </c>
      <c r="AA283" s="5">
        <f t="shared" si="369"/>
        <v>10506.732415254231</v>
      </c>
      <c r="AB283" s="5">
        <f t="shared" si="370"/>
        <v>57410.333174937019</v>
      </c>
      <c r="AC283" s="16">
        <f t="shared" si="354"/>
        <v>0.92130602818527796</v>
      </c>
      <c r="AD283" s="16">
        <f t="shared" si="355"/>
        <v>3.0757718018627553</v>
      </c>
      <c r="AE283" s="16">
        <f t="shared" si="356"/>
        <v>21.450579348427443</v>
      </c>
      <c r="AF283" s="15">
        <f t="shared" si="357"/>
        <v>-4.0504037456468023E-3</v>
      </c>
      <c r="AG283" s="15">
        <f t="shared" si="358"/>
        <v>2.9673830763510267E-4</v>
      </c>
      <c r="AH283" s="15">
        <f t="shared" si="359"/>
        <v>9.7937136394747881E-3</v>
      </c>
      <c r="AI283" s="1">
        <f t="shared" si="323"/>
        <v>291166.967303788</v>
      </c>
      <c r="AJ283" s="1">
        <f t="shared" si="324"/>
        <v>204407.38038489519</v>
      </c>
      <c r="AK283" s="1">
        <f t="shared" si="325"/>
        <v>77567.394556576517</v>
      </c>
      <c r="AL283" s="14">
        <f t="shared" si="360"/>
        <v>94.4237743309466</v>
      </c>
      <c r="AM283" s="14">
        <f t="shared" si="361"/>
        <v>23.288896389196839</v>
      </c>
      <c r="AN283" s="14">
        <f t="shared" si="362"/>
        <v>7.270010598444606</v>
      </c>
      <c r="AO283" s="11">
        <f t="shared" si="363"/>
        <v>2.1062088984594774E-3</v>
      </c>
      <c r="AP283" s="11">
        <f t="shared" si="364"/>
        <v>2.6532677067638267E-3</v>
      </c>
      <c r="AQ283" s="11">
        <f t="shared" si="365"/>
        <v>2.4068485841931601E-3</v>
      </c>
      <c r="AR283" s="1">
        <f t="shared" si="371"/>
        <v>130961.15754314756</v>
      </c>
      <c r="AS283" s="1">
        <f t="shared" si="366"/>
        <v>102179.13767757772</v>
      </c>
      <c r="AT283" s="1">
        <f t="shared" si="367"/>
        <v>39044.883869796591</v>
      </c>
      <c r="AU283" s="1">
        <f t="shared" si="326"/>
        <v>26192.231508629513</v>
      </c>
      <c r="AV283" s="1">
        <f t="shared" si="327"/>
        <v>20435.827535515546</v>
      </c>
      <c r="AW283" s="1">
        <f t="shared" si="328"/>
        <v>7808.976773959319</v>
      </c>
      <c r="AX283" s="1">
        <f t="shared" si="388"/>
        <v>89899.155963462341</v>
      </c>
      <c r="AY283" s="1">
        <f t="shared" si="374"/>
        <v>27577.165168071395</v>
      </c>
      <c r="AZ283" s="1">
        <f t="shared" si="375"/>
        <v>7147.8928346129505</v>
      </c>
      <c r="BA283" s="1">
        <f t="shared" si="389"/>
        <v>13293.126696500336</v>
      </c>
      <c r="BB283" s="1">
        <f t="shared" si="390"/>
        <v>30307.842105180094</v>
      </c>
      <c r="BC283" s="1">
        <f t="shared" si="391"/>
        <v>38781.406007026417</v>
      </c>
      <c r="BD283" s="1">
        <f t="shared" si="392"/>
        <v>1.6285830616721282</v>
      </c>
      <c r="BE283" s="2">
        <f t="shared" si="398"/>
        <v>0.16431838121402917</v>
      </c>
      <c r="BF283" s="2">
        <f t="shared" si="399"/>
        <v>0.11054004131171606</v>
      </c>
      <c r="BG283" s="2">
        <f t="shared" si="400"/>
        <v>4.6334817249198731E-2</v>
      </c>
      <c r="BH283" s="2">
        <f t="shared" si="376"/>
        <v>5.8225293886709863E-2</v>
      </c>
      <c r="BI283" s="2">
        <f t="shared" si="393"/>
        <v>2.7000530404799016E-3</v>
      </c>
      <c r="BJ283" s="2">
        <f t="shared" si="377"/>
        <v>1.2219100733195894E-3</v>
      </c>
      <c r="BK283" s="2">
        <f t="shared" si="378"/>
        <v>2.1469152895166443E-4</v>
      </c>
      <c r="BL283" s="2">
        <f t="shared" si="379"/>
        <v>353.60207160914297</v>
      </c>
      <c r="BM283" s="2">
        <f t="shared" si="380"/>
        <v>124.85371761134141</v>
      </c>
      <c r="BN283" s="2">
        <f t="shared" si="381"/>
        <v>8.3826058157468104</v>
      </c>
      <c r="BO283" s="2">
        <f t="shared" si="394"/>
        <v>3433.6981074194537</v>
      </c>
      <c r="BP283" s="2">
        <f t="shared" si="395"/>
        <v>215.00283158780081</v>
      </c>
      <c r="BQ283" s="2">
        <f t="shared" si="396"/>
        <v>6.3024806113231451</v>
      </c>
      <c r="BR283" s="11">
        <f t="shared" si="397"/>
        <v>2.3682014426456649E-2</v>
      </c>
      <c r="BS283" s="17">
        <f t="shared" si="372"/>
        <v>3.4525747992133788E-4</v>
      </c>
      <c r="BT283" s="17">
        <f t="shared" si="373"/>
        <v>1.9768586004636591E-5</v>
      </c>
      <c r="BU283" s="12">
        <f>(BU$3*temperature!$I393+BU$4*temperature!$I393^2+BU$5*temperature!I393^6)*(K283/K$56)^$BW$1</f>
        <v>-60.806931600035227</v>
      </c>
      <c r="BV283" s="12">
        <f>(BV$3*temperature!$I393+BV$4*temperature!$I393^2+BV$5*temperature!J393^6)*(L283/L$56)^$BW$1</f>
        <v>-36.59745765039424</v>
      </c>
      <c r="BW283" s="12">
        <f>(BW$3*temperature!$I393+BW$4*temperature!$I393^2+BW$5*temperature!K393^6)*(M283/M$56)^$BW$1</f>
        <v>-30.990034267822768</v>
      </c>
      <c r="BX283" s="12">
        <f>(BX$3*temperature!$M393+BX$4*temperature!$M393^2+BX$5*temperature!$M393^6)*(K283/K$56)^$BW$1</f>
        <v>-60.806947648357934</v>
      </c>
      <c r="BY283" s="12">
        <f>(BY$3*temperature!$M393+BY$4*temperature!$M393^2+BY$5*temperature!$M393^6)*(L283/L$56)^$BW$1</f>
        <v>-36.597466811736794</v>
      </c>
      <c r="BZ283" s="12">
        <f>(BZ$3*temperature!$M393+BZ$4*temperature!$M393^2+BZ$5*temperature!$M393^6)*(M283/M$56)^$BW$1</f>
        <v>-30.990041605090461</v>
      </c>
      <c r="CA283" s="18">
        <f t="shared" si="382"/>
        <v>-1.6048322706296858E-5</v>
      </c>
      <c r="CB283" s="18">
        <f t="shared" si="383"/>
        <v>-9.1613425539094351E-6</v>
      </c>
      <c r="CC283" s="18">
        <f t="shared" si="384"/>
        <v>-7.3372676929750469E-6</v>
      </c>
      <c r="CD283" s="18">
        <f t="shared" si="385"/>
        <v>-3.3242877653637995E-2</v>
      </c>
      <c r="CE283" s="18">
        <f t="shared" si="386"/>
        <v>-1.1477352164028411E-5</v>
      </c>
      <c r="CF283" s="18">
        <f t="shared" si="387"/>
        <v>-6.5716468593755456E-7</v>
      </c>
    </row>
    <row r="284" spans="1:84" x14ac:dyDescent="0.3">
      <c r="A284" s="2">
        <f t="shared" si="329"/>
        <v>2238</v>
      </c>
      <c r="B284" s="5">
        <f t="shared" si="330"/>
        <v>1165.4050419006926</v>
      </c>
      <c r="C284" s="5">
        <f t="shared" si="331"/>
        <v>2964.166735733756</v>
      </c>
      <c r="D284" s="5">
        <f t="shared" si="332"/>
        <v>4369.9467970118631</v>
      </c>
      <c r="E284" s="15">
        <f t="shared" si="333"/>
        <v>3.4246009903345128E-8</v>
      </c>
      <c r="F284" s="15">
        <f t="shared" si="334"/>
        <v>6.7466935892244502E-8</v>
      </c>
      <c r="G284" s="15">
        <f t="shared" si="335"/>
        <v>1.3773134968084164E-7</v>
      </c>
      <c r="H284" s="5">
        <f t="shared" si="336"/>
        <v>129218.92070322142</v>
      </c>
      <c r="I284" s="5">
        <f t="shared" si="337"/>
        <v>102135.42552985482</v>
      </c>
      <c r="J284" s="5">
        <f t="shared" si="338"/>
        <v>39058.949393080497</v>
      </c>
      <c r="K284" s="5">
        <f t="shared" si="339"/>
        <v>110878.97860170106</v>
      </c>
      <c r="L284" s="5">
        <f t="shared" si="340"/>
        <v>34456.707275804445</v>
      </c>
      <c r="M284" s="5">
        <f t="shared" si="341"/>
        <v>8938.0835070552148</v>
      </c>
      <c r="N284" s="15">
        <f t="shared" si="342"/>
        <v>-1.330349622623328E-2</v>
      </c>
      <c r="O284" s="15">
        <f t="shared" si="343"/>
        <v>-4.2786658294757807E-4</v>
      </c>
      <c r="P284" s="15">
        <f t="shared" si="344"/>
        <v>3.6010207354486568E-4</v>
      </c>
      <c r="Q284" s="5">
        <f t="shared" si="345"/>
        <v>1551.8171950454937</v>
      </c>
      <c r="R284" s="5">
        <f t="shared" si="346"/>
        <v>3744.4451873599696</v>
      </c>
      <c r="S284" s="5">
        <f t="shared" si="347"/>
        <v>2754.0803800103549</v>
      </c>
      <c r="T284" s="5">
        <f t="shared" si="348"/>
        <v>12.009210312238794</v>
      </c>
      <c r="U284" s="5">
        <f t="shared" si="349"/>
        <v>36.661571319986763</v>
      </c>
      <c r="V284" s="5">
        <f t="shared" si="350"/>
        <v>70.510866851381692</v>
      </c>
      <c r="W284" s="15">
        <f t="shared" si="351"/>
        <v>-1.0734613539272964E-2</v>
      </c>
      <c r="X284" s="15">
        <f t="shared" si="352"/>
        <v>-1.217998157191269E-2</v>
      </c>
      <c r="Y284" s="15">
        <f t="shared" si="353"/>
        <v>-9.7425357312937999E-3</v>
      </c>
      <c r="Z284" s="5">
        <f t="shared" si="368"/>
        <v>1219.0633204283465</v>
      </c>
      <c r="AA284" s="5">
        <f t="shared" si="369"/>
        <v>10377.789346208241</v>
      </c>
      <c r="AB284" s="5">
        <f t="shared" si="370"/>
        <v>57430.114350564407</v>
      </c>
      <c r="AC284" s="16">
        <f t="shared" si="354"/>
        <v>0.91757436679782933</v>
      </c>
      <c r="AD284" s="16">
        <f t="shared" si="355"/>
        <v>3.0766845011819117</v>
      </c>
      <c r="AE284" s="16">
        <f t="shared" si="356"/>
        <v>21.660660179966772</v>
      </c>
      <c r="AF284" s="15">
        <f t="shared" si="357"/>
        <v>-4.0504037456468023E-3</v>
      </c>
      <c r="AG284" s="15">
        <f t="shared" si="358"/>
        <v>2.9673830763510267E-4</v>
      </c>
      <c r="AH284" s="15">
        <f t="shared" si="359"/>
        <v>9.7937136394747881E-3</v>
      </c>
      <c r="AI284" s="1">
        <f t="shared" si="323"/>
        <v>288242.50208203873</v>
      </c>
      <c r="AJ284" s="1">
        <f t="shared" si="324"/>
        <v>204402.46988192122</v>
      </c>
      <c r="AK284" s="1">
        <f t="shared" si="325"/>
        <v>77619.631874878192</v>
      </c>
      <c r="AL284" s="14">
        <f t="shared" si="360"/>
        <v>94.620661762731359</v>
      </c>
      <c r="AM284" s="14">
        <f t="shared" si="361"/>
        <v>23.35007014914531</v>
      </c>
      <c r="AN284" s="14">
        <f t="shared" si="362"/>
        <v>7.2873334350133812</v>
      </c>
      <c r="AO284" s="11">
        <f t="shared" si="363"/>
        <v>2.0851468094748825E-3</v>
      </c>
      <c r="AP284" s="11">
        <f t="shared" si="364"/>
        <v>2.6267350296961885E-3</v>
      </c>
      <c r="AQ284" s="11">
        <f t="shared" si="365"/>
        <v>2.3827800983512283E-3</v>
      </c>
      <c r="AR284" s="1">
        <f t="shared" si="371"/>
        <v>129218.92070322142</v>
      </c>
      <c r="AS284" s="1">
        <f t="shared" si="366"/>
        <v>102135.42552985482</v>
      </c>
      <c r="AT284" s="1">
        <f t="shared" si="367"/>
        <v>39058.949393080497</v>
      </c>
      <c r="AU284" s="1">
        <f t="shared" si="326"/>
        <v>25843.784140644286</v>
      </c>
      <c r="AV284" s="1">
        <f t="shared" si="327"/>
        <v>20427.085105970968</v>
      </c>
      <c r="AW284" s="1">
        <f t="shared" si="328"/>
        <v>7811.7898786160995</v>
      </c>
      <c r="AX284" s="1">
        <f t="shared" si="388"/>
        <v>88703.182881360844</v>
      </c>
      <c r="AY284" s="1">
        <f t="shared" si="374"/>
        <v>27565.365820643558</v>
      </c>
      <c r="AZ284" s="1">
        <f t="shared" si="375"/>
        <v>7150.4668056441724</v>
      </c>
      <c r="BA284" s="1">
        <f t="shared" si="389"/>
        <v>13277.519137842613</v>
      </c>
      <c r="BB284" s="1">
        <f t="shared" si="390"/>
        <v>30306.57561066268</v>
      </c>
      <c r="BC284" s="1">
        <f t="shared" si="391"/>
        <v>38782.984692079524</v>
      </c>
      <c r="BD284" s="1">
        <f t="shared" si="392"/>
        <v>1.5507435179732718</v>
      </c>
      <c r="BE284" s="2">
        <f t="shared" si="398"/>
        <v>0.16431838121402917</v>
      </c>
      <c r="BF284" s="2">
        <f t="shared" si="399"/>
        <v>0.11054004131171606</v>
      </c>
      <c r="BG284" s="2">
        <f t="shared" si="400"/>
        <v>4.6334817249198731E-2</v>
      </c>
      <c r="BH284" s="2">
        <f t="shared" si="376"/>
        <v>5.8071356756837271E-2</v>
      </c>
      <c r="BI284" s="2">
        <f t="shared" si="393"/>
        <v>2.7000530404799016E-3</v>
      </c>
      <c r="BJ284" s="2">
        <f t="shared" si="377"/>
        <v>1.2219100733195894E-3</v>
      </c>
      <c r="BK284" s="2">
        <f t="shared" si="378"/>
        <v>2.1469152895166443E-4</v>
      </c>
      <c r="BL284" s="2">
        <f t="shared" si="379"/>
        <v>348.89793973226426</v>
      </c>
      <c r="BM284" s="2">
        <f t="shared" si="380"/>
        <v>124.80030529771237</v>
      </c>
      <c r="BN284" s="2">
        <f t="shared" si="381"/>
        <v>8.385625564446137</v>
      </c>
      <c r="BO284" s="2">
        <f t="shared" si="394"/>
        <v>3483.5013926457259</v>
      </c>
      <c r="BP284" s="2">
        <f t="shared" si="395"/>
        <v>217.58110096125492</v>
      </c>
      <c r="BQ284" s="2">
        <f t="shared" si="396"/>
        <v>6.3025794133955113</v>
      </c>
      <c r="BR284" s="11">
        <f t="shared" si="397"/>
        <v>2.3490056103049634E-2</v>
      </c>
      <c r="BS284" s="17">
        <f t="shared" si="372"/>
        <v>3.3727024120354111E-4</v>
      </c>
      <c r="BT284" s="17">
        <f t="shared" si="373"/>
        <v>1.8827224766320564E-5</v>
      </c>
      <c r="BU284" s="12">
        <f>(BU$3*temperature!$I394+BU$4*temperature!$I394^2+BU$5*temperature!I394^6)*(K284/K$56)^$BW$1</f>
        <v>-61.34262027462217</v>
      </c>
      <c r="BV284" s="12">
        <f>(BV$3*temperature!$I394+BV$4*temperature!$I394^2+BV$5*temperature!J394^6)*(L284/L$56)^$BW$1</f>
        <v>-36.790136876840798</v>
      </c>
      <c r="BW284" s="12">
        <f>(BW$3*temperature!$I394+BW$4*temperature!$I394^2+BW$5*temperature!K394^6)*(M284/M$56)^$BW$1</f>
        <v>-31.138387070848328</v>
      </c>
      <c r="BX284" s="12">
        <f>(BX$3*temperature!$M394+BX$4*temperature!$M394^2+BX$5*temperature!$M394^6)*(K284/K$56)^$BW$1</f>
        <v>-61.342636358394486</v>
      </c>
      <c r="BY284" s="12">
        <f>(BY$3*temperature!$M394+BY$4*temperature!$M394^2+BY$5*temperature!$M394^6)*(L284/L$56)^$BW$1</f>
        <v>-36.790146027865802</v>
      </c>
      <c r="BZ284" s="12">
        <f>(BZ$3*temperature!$M394+BZ$4*temperature!$M394^2+BZ$5*temperature!$M394^6)*(M284/M$56)^$BW$1</f>
        <v>-31.138394397658203</v>
      </c>
      <c r="CA284" s="18">
        <f t="shared" si="382"/>
        <v>-1.6083772315766964E-5</v>
      </c>
      <c r="CB284" s="18">
        <f t="shared" si="383"/>
        <v>-9.1510250044279928E-6</v>
      </c>
      <c r="CC284" s="18">
        <f t="shared" si="384"/>
        <v>-7.3268098752521382E-6</v>
      </c>
      <c r="CD284" s="18">
        <f t="shared" si="385"/>
        <v>-3.2991490284715493E-2</v>
      </c>
      <c r="CE284" s="18">
        <f t="shared" si="386"/>
        <v>-1.1127047885990277E-5</v>
      </c>
      <c r="CF284" s="18">
        <f t="shared" si="387"/>
        <v>-6.2113820296621975E-7</v>
      </c>
    </row>
    <row r="285" spans="1:84" x14ac:dyDescent="0.3">
      <c r="A285" s="2">
        <f t="shared" si="329"/>
        <v>2239</v>
      </c>
      <c r="B285" s="5">
        <f t="shared" si="330"/>
        <v>1165.4050798156418</v>
      </c>
      <c r="C285" s="5">
        <f t="shared" si="331"/>
        <v>2964.166925717841</v>
      </c>
      <c r="D285" s="5">
        <f t="shared" si="332"/>
        <v>4369.9473687965992</v>
      </c>
      <c r="E285" s="15">
        <f t="shared" si="333"/>
        <v>3.2533709408177867E-8</v>
      </c>
      <c r="F285" s="15">
        <f t="shared" si="334"/>
        <v>6.4093589097632269E-8</v>
      </c>
      <c r="G285" s="15">
        <f t="shared" si="335"/>
        <v>1.3084478219679956E-7</v>
      </c>
      <c r="H285" s="5">
        <f t="shared" si="336"/>
        <v>127438.39664587454</v>
      </c>
      <c r="I285" s="5">
        <f t="shared" si="337"/>
        <v>102087.92001683101</v>
      </c>
      <c r="J285" s="5">
        <f t="shared" si="338"/>
        <v>39071.915604226066</v>
      </c>
      <c r="K285" s="5">
        <f t="shared" si="339"/>
        <v>109351.15939775578</v>
      </c>
      <c r="L285" s="5">
        <f t="shared" si="340"/>
        <v>34440.678468911829</v>
      </c>
      <c r="M285" s="5">
        <f t="shared" si="341"/>
        <v>8941.0494696611713</v>
      </c>
      <c r="N285" s="15">
        <f t="shared" si="342"/>
        <v>-1.3779160154726022E-2</v>
      </c>
      <c r="O285" s="15">
        <f t="shared" si="343"/>
        <v>-4.6518684342977679E-4</v>
      </c>
      <c r="P285" s="15">
        <f t="shared" si="344"/>
        <v>3.3183429127903175E-4</v>
      </c>
      <c r="Q285" s="5">
        <f t="shared" si="345"/>
        <v>1514.0058841931252</v>
      </c>
      <c r="R285" s="5">
        <f t="shared" si="346"/>
        <v>3697.1175002088394</v>
      </c>
      <c r="S285" s="5">
        <f t="shared" si="347"/>
        <v>2728.1540050899939</v>
      </c>
      <c r="T285" s="5">
        <f t="shared" si="348"/>
        <v>11.88029608062506</v>
      </c>
      <c r="U285" s="5">
        <f t="shared" si="349"/>
        <v>36.215034056911961</v>
      </c>
      <c r="V285" s="5">
        <f t="shared" si="350"/>
        <v>69.823912211637605</v>
      </c>
      <c r="W285" s="15">
        <f t="shared" si="351"/>
        <v>-1.0734613539272964E-2</v>
      </c>
      <c r="X285" s="15">
        <f t="shared" si="352"/>
        <v>-1.217998157191269E-2</v>
      </c>
      <c r="Y285" s="15">
        <f t="shared" si="353"/>
        <v>-9.7425357312937999E-3</v>
      </c>
      <c r="Z285" s="5">
        <f t="shared" si="368"/>
        <v>1185.1137641279433</v>
      </c>
      <c r="AA285" s="5">
        <f t="shared" si="369"/>
        <v>10250.043206355513</v>
      </c>
      <c r="AB285" s="5">
        <f t="shared" si="370"/>
        <v>57448.26147539357</v>
      </c>
      <c r="AC285" s="16">
        <f t="shared" si="354"/>
        <v>0.91385782014564187</v>
      </c>
      <c r="AD285" s="16">
        <f t="shared" si="355"/>
        <v>3.0775974713339198</v>
      </c>
      <c r="AE285" s="16">
        <f t="shared" si="356"/>
        <v>21.872798483011341</v>
      </c>
      <c r="AF285" s="15">
        <f t="shared" si="357"/>
        <v>-4.0504037456468023E-3</v>
      </c>
      <c r="AG285" s="15">
        <f t="shared" si="358"/>
        <v>2.9673830763510267E-4</v>
      </c>
      <c r="AH285" s="15">
        <f t="shared" si="359"/>
        <v>9.7937136394747881E-3</v>
      </c>
      <c r="AI285" s="1">
        <f t="shared" si="323"/>
        <v>285262.03601447918</v>
      </c>
      <c r="AJ285" s="1">
        <f t="shared" si="324"/>
        <v>204389.30799970008</v>
      </c>
      <c r="AK285" s="1">
        <f t="shared" si="325"/>
        <v>77669.458566006477</v>
      </c>
      <c r="AL285" s="14">
        <f t="shared" si="360"/>
        <v>94.81598675400646</v>
      </c>
      <c r="AM285" s="14">
        <f t="shared" si="361"/>
        <v>23.410791251879864</v>
      </c>
      <c r="AN285" s="14">
        <f t="shared" si="362"/>
        <v>7.3045239069615908</v>
      </c>
      <c r="AO285" s="11">
        <f t="shared" si="363"/>
        <v>2.0642953413801336E-3</v>
      </c>
      <c r="AP285" s="11">
        <f t="shared" si="364"/>
        <v>2.6004676793992265E-3</v>
      </c>
      <c r="AQ285" s="11">
        <f t="shared" si="365"/>
        <v>2.3589522973677161E-3</v>
      </c>
      <c r="AR285" s="1">
        <f t="shared" si="371"/>
        <v>127438.39664587454</v>
      </c>
      <c r="AS285" s="1">
        <f t="shared" si="366"/>
        <v>102087.92001683101</v>
      </c>
      <c r="AT285" s="1">
        <f t="shared" si="367"/>
        <v>39071.915604226066</v>
      </c>
      <c r="AU285" s="1">
        <f t="shared" si="326"/>
        <v>25487.679329174909</v>
      </c>
      <c r="AV285" s="1">
        <f t="shared" si="327"/>
        <v>20417.584003366203</v>
      </c>
      <c r="AW285" s="1">
        <f t="shared" si="328"/>
        <v>7814.3831208452139</v>
      </c>
      <c r="AX285" s="1">
        <f t="shared" si="388"/>
        <v>87480.927518204626</v>
      </c>
      <c r="AY285" s="1">
        <f t="shared" si="374"/>
        <v>27552.542775129463</v>
      </c>
      <c r="AZ285" s="1">
        <f t="shared" si="375"/>
        <v>7152.8395757289363</v>
      </c>
      <c r="BA285" s="1">
        <f t="shared" si="389"/>
        <v>13261.349604678973</v>
      </c>
      <c r="BB285" s="1">
        <f t="shared" si="390"/>
        <v>30305.198340843734</v>
      </c>
      <c r="BC285" s="1">
        <f t="shared" si="391"/>
        <v>38784.439624475788</v>
      </c>
      <c r="BD285" s="1">
        <f t="shared" si="392"/>
        <v>1.4766100501988879</v>
      </c>
      <c r="BE285" s="2">
        <f t="shared" si="398"/>
        <v>0.16431838121402917</v>
      </c>
      <c r="BF285" s="2">
        <f t="shared" si="399"/>
        <v>0.11054004131171606</v>
      </c>
      <c r="BG285" s="2">
        <f t="shared" si="400"/>
        <v>4.6334817249198731E-2</v>
      </c>
      <c r="BH285" s="2">
        <f t="shared" si="376"/>
        <v>5.7918595817579126E-2</v>
      </c>
      <c r="BI285" s="2">
        <f t="shared" si="393"/>
        <v>2.7000530404799016E-3</v>
      </c>
      <c r="BJ285" s="2">
        <f t="shared" si="377"/>
        <v>1.2219100733195894E-3</v>
      </c>
      <c r="BK285" s="2">
        <f t="shared" si="378"/>
        <v>2.1469152895166443E-4</v>
      </c>
      <c r="BL285" s="2">
        <f t="shared" si="379"/>
        <v>344.09043033757723</v>
      </c>
      <c r="BM285" s="2">
        <f t="shared" si="380"/>
        <v>124.74225783281035</v>
      </c>
      <c r="BN285" s="2">
        <f t="shared" si="381"/>
        <v>8.3884093001416904</v>
      </c>
      <c r="BO285" s="2">
        <f t="shared" si="394"/>
        <v>3533.9174474562537</v>
      </c>
      <c r="BP285" s="2">
        <f t="shared" si="395"/>
        <v>220.19034786293489</v>
      </c>
      <c r="BQ285" s="2">
        <f t="shared" si="396"/>
        <v>6.3026800902351523</v>
      </c>
      <c r="BR285" s="11">
        <f t="shared" si="397"/>
        <v>2.3287724162039031E-2</v>
      </c>
      <c r="BS285" s="17">
        <f t="shared" si="372"/>
        <v>3.2952957304509782E-4</v>
      </c>
      <c r="BT285" s="17">
        <f t="shared" si="373"/>
        <v>1.7930690253638633E-5</v>
      </c>
      <c r="BU285" s="12">
        <f>(BU$3*temperature!$I395+BU$4*temperature!$I395^2+BU$5*temperature!I395^6)*(K285/K$56)^$BW$1</f>
        <v>-61.887339944546412</v>
      </c>
      <c r="BV285" s="12">
        <f>(BV$3*temperature!$I395+BV$4*temperature!$I395^2+BV$5*temperature!J395^6)*(L285/L$56)^$BW$1</f>
        <v>-36.982425938136082</v>
      </c>
      <c r="BW285" s="12">
        <f>(BW$3*temperature!$I395+BW$4*temperature!$I395^2+BW$5*temperature!K395^6)*(M285/M$56)^$BW$1</f>
        <v>-31.286297244017049</v>
      </c>
      <c r="BX285" s="12">
        <f>(BX$3*temperature!$M395+BX$4*temperature!$M395^2+BX$5*temperature!$M395^6)*(K285/K$56)^$BW$1</f>
        <v>-61.887356065813918</v>
      </c>
      <c r="BY285" s="12">
        <f>(BY$3*temperature!$M395+BY$4*temperature!$M395^2+BY$5*temperature!$M395^6)*(L285/L$56)^$BW$1</f>
        <v>-36.982435078963853</v>
      </c>
      <c r="BZ285" s="12">
        <f>(BZ$3*temperature!$M395+BZ$4*temperature!$M395^2+BZ$5*temperature!$M395^6)*(M285/M$56)^$BW$1</f>
        <v>-31.286304560462991</v>
      </c>
      <c r="CA285" s="18">
        <f t="shared" si="382"/>
        <v>-1.612126750671905E-5</v>
      </c>
      <c r="CB285" s="18">
        <f t="shared" si="383"/>
        <v>-9.1408277711479968E-6</v>
      </c>
      <c r="CC285" s="18">
        <f t="shared" si="384"/>
        <v>-7.3164459415409056E-6</v>
      </c>
      <c r="CD285" s="18">
        <f t="shared" si="385"/>
        <v>-3.2735041356948644E-2</v>
      </c>
      <c r="CE285" s="18">
        <f t="shared" si="386"/>
        <v>-1.0787164201968906E-5</v>
      </c>
      <c r="CF285" s="18">
        <f t="shared" si="387"/>
        <v>-5.8696188701149664E-7</v>
      </c>
    </row>
    <row r="286" spans="1:84" x14ac:dyDescent="0.3">
      <c r="A286" s="2">
        <f t="shared" si="329"/>
        <v>2240</v>
      </c>
      <c r="B286" s="5">
        <f t="shared" si="330"/>
        <v>1165.4051158348443</v>
      </c>
      <c r="C286" s="5">
        <f t="shared" si="331"/>
        <v>2964.1671062027331</v>
      </c>
      <c r="D286" s="5">
        <f t="shared" si="332"/>
        <v>4369.9479119921707</v>
      </c>
      <c r="E286" s="15">
        <f t="shared" si="333"/>
        <v>3.0907023937768974E-8</v>
      </c>
      <c r="F286" s="15">
        <f t="shared" si="334"/>
        <v>6.0888909642750647E-8</v>
      </c>
      <c r="G286" s="15">
        <f t="shared" si="335"/>
        <v>1.2430254308695959E-7</v>
      </c>
      <c r="H286" s="5">
        <f t="shared" si="336"/>
        <v>125617.4521257164</v>
      </c>
      <c r="I286" s="5">
        <f t="shared" si="337"/>
        <v>102036.65349679206</v>
      </c>
      <c r="J286" s="5">
        <f t="shared" si="338"/>
        <v>39083.792880717308</v>
      </c>
      <c r="K286" s="5">
        <f t="shared" si="339"/>
        <v>107788.65685322623</v>
      </c>
      <c r="L286" s="5">
        <f t="shared" si="340"/>
        <v>34423.380950174171</v>
      </c>
      <c r="M286" s="5">
        <f t="shared" si="341"/>
        <v>8943.7663029030937</v>
      </c>
      <c r="N286" s="15">
        <f t="shared" si="342"/>
        <v>-1.428885210851838E-2</v>
      </c>
      <c r="O286" s="15">
        <f t="shared" si="343"/>
        <v>-5.0224094026696253E-4</v>
      </c>
      <c r="P286" s="15">
        <f t="shared" si="344"/>
        <v>3.0386066547793966E-4</v>
      </c>
      <c r="Q286" s="5">
        <f t="shared" si="345"/>
        <v>1476.3524818439046</v>
      </c>
      <c r="R286" s="5">
        <f t="shared" si="346"/>
        <v>3650.2526720003043</v>
      </c>
      <c r="S286" s="5">
        <f t="shared" si="347"/>
        <v>2702.3961054665897</v>
      </c>
      <c r="T286" s="5">
        <f t="shared" si="348"/>
        <v>11.75276569346741</v>
      </c>
      <c r="U286" s="5">
        <f t="shared" si="349"/>
        <v>35.773935609472581</v>
      </c>
      <c r="V286" s="5">
        <f t="shared" si="350"/>
        <v>69.143650252017011</v>
      </c>
      <c r="W286" s="15">
        <f t="shared" si="351"/>
        <v>-1.0734613539272964E-2</v>
      </c>
      <c r="X286" s="15">
        <f t="shared" si="352"/>
        <v>-1.217998157191269E-2</v>
      </c>
      <c r="Y286" s="15">
        <f t="shared" si="353"/>
        <v>-9.7425357312937999E-3</v>
      </c>
      <c r="Z286" s="5">
        <f t="shared" si="368"/>
        <v>1151.5542573539208</v>
      </c>
      <c r="AA286" s="5">
        <f t="shared" si="369"/>
        <v>10123.491545416271</v>
      </c>
      <c r="AB286" s="5">
        <f t="shared" si="370"/>
        <v>57464.790075397563</v>
      </c>
      <c r="AC286" s="16">
        <f t="shared" si="354"/>
        <v>0.91015632700793536</v>
      </c>
      <c r="AD286" s="16">
        <f t="shared" si="355"/>
        <v>3.0785107123991455</v>
      </c>
      <c r="AE286" s="16">
        <f t="shared" si="356"/>
        <v>22.087014407847892</v>
      </c>
      <c r="AF286" s="15">
        <f t="shared" si="357"/>
        <v>-4.0504037456468023E-3</v>
      </c>
      <c r="AG286" s="15">
        <f t="shared" si="358"/>
        <v>2.9673830763510267E-4</v>
      </c>
      <c r="AH286" s="15">
        <f t="shared" si="359"/>
        <v>9.7937136394747881E-3</v>
      </c>
      <c r="AI286" s="1">
        <f t="shared" si="323"/>
        <v>282223.51174220617</v>
      </c>
      <c r="AJ286" s="1">
        <f t="shared" si="324"/>
        <v>204367.96120309629</v>
      </c>
      <c r="AK286" s="1">
        <f t="shared" si="325"/>
        <v>77716.895830251044</v>
      </c>
      <c r="AL286" s="14">
        <f t="shared" si="360"/>
        <v>95.009757671753675</v>
      </c>
      <c r="AM286" s="14">
        <f t="shared" si="361"/>
        <v>23.471061467819542</v>
      </c>
      <c r="AN286" s="14">
        <f t="shared" si="362"/>
        <v>7.3215826201785807</v>
      </c>
      <c r="AO286" s="11">
        <f t="shared" si="363"/>
        <v>2.0436523879663322E-3</v>
      </c>
      <c r="AP286" s="11">
        <f t="shared" si="364"/>
        <v>2.5744630026052341E-3</v>
      </c>
      <c r="AQ286" s="11">
        <f t="shared" si="365"/>
        <v>2.335362774394039E-3</v>
      </c>
      <c r="AR286" s="1">
        <f t="shared" si="371"/>
        <v>125617.4521257164</v>
      </c>
      <c r="AS286" s="1">
        <f t="shared" si="366"/>
        <v>102036.65349679206</v>
      </c>
      <c r="AT286" s="1">
        <f t="shared" si="367"/>
        <v>39083.792880717308</v>
      </c>
      <c r="AU286" s="1">
        <f t="shared" si="326"/>
        <v>25123.490425143282</v>
      </c>
      <c r="AV286" s="1">
        <f t="shared" si="327"/>
        <v>20407.330699358412</v>
      </c>
      <c r="AW286" s="1">
        <f t="shared" si="328"/>
        <v>7816.7585761434621</v>
      </c>
      <c r="AX286" s="1">
        <f t="shared" si="388"/>
        <v>86230.925482580991</v>
      </c>
      <c r="AY286" s="1">
        <f t="shared" si="374"/>
        <v>27538.704760139335</v>
      </c>
      <c r="AZ286" s="1">
        <f t="shared" si="375"/>
        <v>7155.0130423224746</v>
      </c>
      <c r="BA286" s="1">
        <f t="shared" si="389"/>
        <v>13244.577596472482</v>
      </c>
      <c r="BB286" s="1">
        <f t="shared" si="390"/>
        <v>30303.711086044877</v>
      </c>
      <c r="BC286" s="1">
        <f t="shared" si="391"/>
        <v>38785.772099060276</v>
      </c>
      <c r="BD286" s="1">
        <f t="shared" si="392"/>
        <v>1.4060062297130711</v>
      </c>
      <c r="BE286" s="2">
        <f t="shared" si="398"/>
        <v>0.16431838121402917</v>
      </c>
      <c r="BF286" s="2">
        <f t="shared" si="399"/>
        <v>0.11054004131171606</v>
      </c>
      <c r="BG286" s="2">
        <f t="shared" si="400"/>
        <v>4.6334817249198731E-2</v>
      </c>
      <c r="BH286" s="2">
        <f t="shared" si="376"/>
        <v>5.7766987668440746E-2</v>
      </c>
      <c r="BI286" s="2">
        <f t="shared" si="393"/>
        <v>2.7000530404799016E-3</v>
      </c>
      <c r="BJ286" s="2">
        <f t="shared" si="377"/>
        <v>1.2219100733195894E-3</v>
      </c>
      <c r="BK286" s="2">
        <f t="shared" si="378"/>
        <v>2.1469152895166443E-4</v>
      </c>
      <c r="BL286" s="2">
        <f t="shared" si="379"/>
        <v>339.17378354937904</v>
      </c>
      <c r="BM286" s="2">
        <f t="shared" si="380"/>
        <v>124.67961475555073</v>
      </c>
      <c r="BN286" s="2">
        <f t="shared" si="381"/>
        <v>8.3909592507913757</v>
      </c>
      <c r="BO286" s="2">
        <f t="shared" si="394"/>
        <v>3584.9385738816482</v>
      </c>
      <c r="BP286" s="2">
        <f t="shared" si="395"/>
        <v>222.83094409164863</v>
      </c>
      <c r="BQ286" s="2">
        <f t="shared" si="396"/>
        <v>6.3027826192612864</v>
      </c>
      <c r="BR286" s="11">
        <f t="shared" si="397"/>
        <v>2.3073827815499132E-2</v>
      </c>
      <c r="BS286" s="17">
        <f t="shared" si="372"/>
        <v>3.2203022206188055E-4</v>
      </c>
      <c r="BT286" s="17">
        <f t="shared" si="373"/>
        <v>1.707684786060822E-5</v>
      </c>
      <c r="BU286" s="12">
        <f>(BU$3*temperature!$I396+BU$4*temperature!$I396^2+BU$5*temperature!I396^6)*(K286/K$56)^$BW$1</f>
        <v>-62.441832190037374</v>
      </c>
      <c r="BV286" s="12">
        <f>(BV$3*temperature!$I396+BV$4*temperature!$I396^2+BV$5*temperature!J396^6)*(L286/L$56)^$BW$1</f>
        <v>-37.174328649131446</v>
      </c>
      <c r="BW286" s="12">
        <f>(BW$3*temperature!$I396+BW$4*temperature!$I396^2+BW$5*temperature!K396^6)*(M286/M$56)^$BW$1</f>
        <v>-31.433767005591921</v>
      </c>
      <c r="BX286" s="12">
        <f>(BX$3*temperature!$M396+BX$4*temperature!$M396^2+BX$5*temperature!$M396^6)*(K286/K$56)^$BW$1</f>
        <v>-62.441848351000608</v>
      </c>
      <c r="BY286" s="12">
        <f>(BY$3*temperature!$M396+BY$4*temperature!$M396^2+BY$5*temperature!$M396^6)*(L286/L$56)^$BW$1</f>
        <v>-37.17433777988154</v>
      </c>
      <c r="BZ286" s="12">
        <f>(BZ$3*temperature!$M396+BZ$4*temperature!$M396^2+BZ$5*temperature!$M396^6)*(M286/M$56)^$BW$1</f>
        <v>-31.433774311766925</v>
      </c>
      <c r="CA286" s="18">
        <f t="shared" si="382"/>
        <v>-1.6160963234312931E-5</v>
      </c>
      <c r="CB286" s="18">
        <f t="shared" si="383"/>
        <v>-9.1307500937887198E-6</v>
      </c>
      <c r="CC286" s="18">
        <f t="shared" si="384"/>
        <v>-7.3061750036629292E-6</v>
      </c>
      <c r="CD286" s="18">
        <f t="shared" si="385"/>
        <v>-3.2473232394709242E-2</v>
      </c>
      <c r="CE286" s="18">
        <f t="shared" si="386"/>
        <v>-1.045736223913527E-5</v>
      </c>
      <c r="CF286" s="18">
        <f t="shared" si="387"/>
        <v>-5.5454044914662408E-7</v>
      </c>
    </row>
    <row r="287" spans="1:84" x14ac:dyDescent="0.3">
      <c r="A287" s="2">
        <f t="shared" si="329"/>
        <v>2241</v>
      </c>
      <c r="B287" s="5">
        <f t="shared" si="330"/>
        <v>1165.4051500530879</v>
      </c>
      <c r="C287" s="5">
        <f t="shared" si="331"/>
        <v>2964.1672776633909</v>
      </c>
      <c r="D287" s="5">
        <f t="shared" si="332"/>
        <v>4369.9484280280267</v>
      </c>
      <c r="E287" s="15">
        <f t="shared" si="333"/>
        <v>2.9361672740880525E-8</v>
      </c>
      <c r="F287" s="15">
        <f t="shared" si="334"/>
        <v>5.7844464160613111E-8</v>
      </c>
      <c r="G287" s="15">
        <f t="shared" si="335"/>
        <v>1.180874159326116E-7</v>
      </c>
      <c r="H287" s="5">
        <f t="shared" si="336"/>
        <v>123753.69129101245</v>
      </c>
      <c r="I287" s="5">
        <f t="shared" si="337"/>
        <v>101981.65819503956</v>
      </c>
      <c r="J287" s="5">
        <f t="shared" si="338"/>
        <v>39094.591568295822</v>
      </c>
      <c r="K287" s="5">
        <f t="shared" si="339"/>
        <v>106189.41514491769</v>
      </c>
      <c r="L287" s="5">
        <f t="shared" si="340"/>
        <v>34404.825585764578</v>
      </c>
      <c r="M287" s="5">
        <f t="shared" si="341"/>
        <v>8946.236371475341</v>
      </c>
      <c r="N287" s="15">
        <f t="shared" si="342"/>
        <v>-1.4836827501118255E-2</v>
      </c>
      <c r="O287" s="15">
        <f t="shared" si="343"/>
        <v>-5.3903375837638379E-4</v>
      </c>
      <c r="P287" s="15">
        <f t="shared" si="344"/>
        <v>2.7617767376653113E-4</v>
      </c>
      <c r="Q287" s="5">
        <f t="shared" si="345"/>
        <v>1438.8351987765807</v>
      </c>
      <c r="R287" s="5">
        <f t="shared" si="346"/>
        <v>3603.849226214857</v>
      </c>
      <c r="S287" s="5">
        <f t="shared" si="347"/>
        <v>2676.8073011577558</v>
      </c>
      <c r="T287" s="5">
        <f t="shared" si="348"/>
        <v>11.626604295730411</v>
      </c>
      <c r="U287" s="5">
        <f t="shared" si="349"/>
        <v>35.338209732994414</v>
      </c>
      <c r="V287" s="5">
        <f t="shared" si="350"/>
        <v>68.470015768844647</v>
      </c>
      <c r="W287" s="15">
        <f t="shared" si="351"/>
        <v>-1.0734613539272964E-2</v>
      </c>
      <c r="X287" s="15">
        <f t="shared" si="352"/>
        <v>-1.217998157191269E-2</v>
      </c>
      <c r="Y287" s="15">
        <f t="shared" si="353"/>
        <v>-9.7425357312937999E-3</v>
      </c>
      <c r="Z287" s="5">
        <f t="shared" si="368"/>
        <v>1118.3667858557949</v>
      </c>
      <c r="AA287" s="5">
        <f t="shared" si="369"/>
        <v>9998.131658476128</v>
      </c>
      <c r="AB287" s="5">
        <f t="shared" si="370"/>
        <v>57479.715627212732</v>
      </c>
      <c r="AC287" s="16">
        <f t="shared" si="354"/>
        <v>0.90646982641189833</v>
      </c>
      <c r="AD287" s="16">
        <f t="shared" si="355"/>
        <v>3.0794242244579793</v>
      </c>
      <c r="AE287" s="16">
        <f t="shared" si="356"/>
        <v>22.303328302109307</v>
      </c>
      <c r="AF287" s="15">
        <f t="shared" si="357"/>
        <v>-4.0504037456468023E-3</v>
      </c>
      <c r="AG287" s="15">
        <f t="shared" si="358"/>
        <v>2.9673830763510267E-4</v>
      </c>
      <c r="AH287" s="15">
        <f t="shared" si="359"/>
        <v>9.7937136394747881E-3</v>
      </c>
      <c r="AI287" s="1">
        <f t="shared" si="323"/>
        <v>279124.65099312883</v>
      </c>
      <c r="AJ287" s="1">
        <f t="shared" si="324"/>
        <v>204338.49578214507</v>
      </c>
      <c r="AK287" s="1">
        <f t="shared" si="325"/>
        <v>77761.964823369402</v>
      </c>
      <c r="AL287" s="14">
        <f t="shared" si="360"/>
        <v>95.201982920718208</v>
      </c>
      <c r="AM287" s="14">
        <f t="shared" si="361"/>
        <v>23.53088259340651</v>
      </c>
      <c r="AN287" s="14">
        <f t="shared" si="362"/>
        <v>7.3385101861643891</v>
      </c>
      <c r="AO287" s="11">
        <f t="shared" si="363"/>
        <v>2.0232158640866691E-3</v>
      </c>
      <c r="AP287" s="11">
        <f t="shared" si="364"/>
        <v>2.5487183725791816E-3</v>
      </c>
      <c r="AQ287" s="11">
        <f t="shared" si="365"/>
        <v>2.3120091466500986E-3</v>
      </c>
      <c r="AR287" s="1">
        <f t="shared" si="371"/>
        <v>123753.69129101245</v>
      </c>
      <c r="AS287" s="1">
        <f t="shared" si="366"/>
        <v>101981.65819503956</v>
      </c>
      <c r="AT287" s="1">
        <f t="shared" si="367"/>
        <v>39094.591568295822</v>
      </c>
      <c r="AU287" s="1">
        <f t="shared" si="326"/>
        <v>24750.738258202491</v>
      </c>
      <c r="AV287" s="1">
        <f t="shared" si="327"/>
        <v>20396.331639007913</v>
      </c>
      <c r="AW287" s="1">
        <f t="shared" si="328"/>
        <v>7818.9183136591646</v>
      </c>
      <c r="AX287" s="1">
        <f t="shared" si="388"/>
        <v>84951.532115934155</v>
      </c>
      <c r="AY287" s="1">
        <f t="shared" si="374"/>
        <v>27523.860468611663</v>
      </c>
      <c r="AZ287" s="1">
        <f t="shared" si="375"/>
        <v>7156.9890971802733</v>
      </c>
      <c r="BA287" s="1">
        <f t="shared" si="389"/>
        <v>13227.157515966239</v>
      </c>
      <c r="BB287" s="1">
        <f t="shared" si="390"/>
        <v>30302.114621933502</v>
      </c>
      <c r="BC287" s="1">
        <f t="shared" si="391"/>
        <v>38786.983394736919</v>
      </c>
      <c r="BD287" s="1">
        <f t="shared" si="392"/>
        <v>1.3387639735102723</v>
      </c>
      <c r="BE287" s="2">
        <f t="shared" si="398"/>
        <v>0.16431838121402917</v>
      </c>
      <c r="BF287" s="2">
        <f t="shared" si="399"/>
        <v>0.11054004131171606</v>
      </c>
      <c r="BG287" s="2">
        <f t="shared" si="400"/>
        <v>4.6334817249198731E-2</v>
      </c>
      <c r="BH287" s="2">
        <f t="shared" si="376"/>
        <v>5.7616506669361509E-2</v>
      </c>
      <c r="BI287" s="2">
        <f t="shared" si="393"/>
        <v>2.7000530404799016E-3</v>
      </c>
      <c r="BJ287" s="2">
        <f t="shared" si="377"/>
        <v>1.2219100733195894E-3</v>
      </c>
      <c r="BK287" s="2">
        <f t="shared" si="378"/>
        <v>2.1469152895166443E-4</v>
      </c>
      <c r="BL287" s="2">
        <f t="shared" si="379"/>
        <v>334.14153044090926</v>
      </c>
      <c r="BM287" s="2">
        <f t="shared" si="380"/>
        <v>124.61241544235411</v>
      </c>
      <c r="BN287" s="2">
        <f t="shared" si="381"/>
        <v>8.3932776375382794</v>
      </c>
      <c r="BO287" s="2">
        <f t="shared" si="394"/>
        <v>3636.5540320726077</v>
      </c>
      <c r="BP287" s="2">
        <f t="shared" si="395"/>
        <v>225.50326590988647</v>
      </c>
      <c r="BQ287" s="2">
        <f t="shared" si="396"/>
        <v>6.3028869784159429</v>
      </c>
      <c r="BR287" s="11">
        <f t="shared" si="397"/>
        <v>2.2846985947885229E-2</v>
      </c>
      <c r="BS287" s="17">
        <f t="shared" si="372"/>
        <v>3.1476733477728589E-4</v>
      </c>
      <c r="BT287" s="17">
        <f t="shared" si="373"/>
        <v>1.6263664629150686E-5</v>
      </c>
      <c r="BU287" s="12">
        <f>(BU$3*temperature!$I397+BU$4*temperature!$I397^2+BU$5*temperature!I397^6)*(K287/K$56)^$BW$1</f>
        <v>-63.006931173219321</v>
      </c>
      <c r="BV287" s="12">
        <f>(BV$3*temperature!$I397+BV$4*temperature!$I397^2+BV$5*temperature!J397^6)*(L287/L$56)^$BW$1</f>
        <v>-37.365848850548446</v>
      </c>
      <c r="BW287" s="12">
        <f>(BW$3*temperature!$I397+BW$4*temperature!$I397^2+BW$5*temperature!K397^6)*(M287/M$56)^$BW$1</f>
        <v>-31.580798578864954</v>
      </c>
      <c r="BX287" s="12">
        <f>(BX$3*temperature!$M397+BX$4*temperature!$M397^2+BX$5*temperature!$M397^6)*(K287/K$56)^$BW$1</f>
        <v>-63.006947376253777</v>
      </c>
      <c r="BY287" s="12">
        <f>(BY$3*temperature!$M397+BY$4*temperature!$M397^2+BY$5*temperature!$M397^6)*(L287/L$56)^$BW$1</f>
        <v>-37.365857971339629</v>
      </c>
      <c r="BZ287" s="12">
        <f>(BZ$3*temperature!$M397+BZ$4*temperature!$M397^2+BZ$5*temperature!$M397^6)*(M287/M$56)^$BW$1</f>
        <v>-31.58080587486117</v>
      </c>
      <c r="CA287" s="18">
        <f t="shared" si="382"/>
        <v>-1.6203034455486431E-5</v>
      </c>
      <c r="CB287" s="18">
        <f t="shared" si="383"/>
        <v>-9.1207911836477251E-6</v>
      </c>
      <c r="CC287" s="18">
        <f t="shared" si="384"/>
        <v>-7.2959962160723535E-6</v>
      </c>
      <c r="CD287" s="18">
        <f t="shared" si="385"/>
        <v>-3.2205727250921787E-2</v>
      </c>
      <c r="CE287" s="18">
        <f t="shared" si="386"/>
        <v>-1.0137310931336857E-5</v>
      </c>
      <c r="CF287" s="18">
        <f t="shared" si="387"/>
        <v>-5.23783147146891E-7</v>
      </c>
    </row>
    <row r="288" spans="1:84" x14ac:dyDescent="0.3">
      <c r="A288" s="2">
        <f t="shared" si="329"/>
        <v>2242</v>
      </c>
      <c r="B288" s="5">
        <f t="shared" si="330"/>
        <v>1165.4051825604201</v>
      </c>
      <c r="C288" s="5">
        <f t="shared" si="331"/>
        <v>2964.1674405510253</v>
      </c>
      <c r="D288" s="5">
        <f t="shared" si="332"/>
        <v>4369.9489182621483</v>
      </c>
      <c r="E288" s="15">
        <f t="shared" si="333"/>
        <v>2.7893589103836498E-8</v>
      </c>
      <c r="F288" s="15">
        <f t="shared" si="334"/>
        <v>5.4952240952582456E-8</v>
      </c>
      <c r="G288" s="15">
        <f t="shared" si="335"/>
        <v>1.1218304513598101E-7</v>
      </c>
      <c r="H288" s="5">
        <f t="shared" si="336"/>
        <v>121844.41201927229</v>
      </c>
      <c r="I288" s="5">
        <f t="shared" si="337"/>
        <v>101922.96620324826</v>
      </c>
      <c r="J288" s="5">
        <f t="shared" si="338"/>
        <v>39104.321981046342</v>
      </c>
      <c r="K288" s="5">
        <f t="shared" si="339"/>
        <v>104551.11564853137</v>
      </c>
      <c r="L288" s="5">
        <f t="shared" si="340"/>
        <v>34385.023197036819</v>
      </c>
      <c r="M288" s="5">
        <f t="shared" si="341"/>
        <v>8948.4620329606605</v>
      </c>
      <c r="N288" s="15">
        <f t="shared" si="342"/>
        <v>-1.5428086633215932E-2</v>
      </c>
      <c r="O288" s="15">
        <f t="shared" si="343"/>
        <v>-5.7557009490993849E-4</v>
      </c>
      <c r="P288" s="15">
        <f t="shared" si="344"/>
        <v>2.487818779768336E-4</v>
      </c>
      <c r="Q288" s="5">
        <f t="shared" si="345"/>
        <v>1401.4297160048684</v>
      </c>
      <c r="R288" s="5">
        <f t="shared" si="346"/>
        <v>3557.90560126939</v>
      </c>
      <c r="S288" s="5">
        <f t="shared" si="347"/>
        <v>2651.3881610131434</v>
      </c>
      <c r="T288" s="5">
        <f t="shared" si="348"/>
        <v>11.501797191841694</v>
      </c>
      <c r="U288" s="5">
        <f t="shared" si="349"/>
        <v>34.907790989662153</v>
      </c>
      <c r="V288" s="5">
        <f t="shared" si="350"/>
        <v>67.802944193694429</v>
      </c>
      <c r="W288" s="15">
        <f t="shared" si="351"/>
        <v>-1.0734613539272964E-2</v>
      </c>
      <c r="X288" s="15">
        <f t="shared" si="352"/>
        <v>-1.217998157191269E-2</v>
      </c>
      <c r="Y288" s="15">
        <f t="shared" si="353"/>
        <v>-9.7425357312937999E-3</v>
      </c>
      <c r="Z288" s="5">
        <f t="shared" si="368"/>
        <v>1085.5319629926603</v>
      </c>
      <c r="AA288" s="5">
        <f t="shared" si="369"/>
        <v>9873.9605947446562</v>
      </c>
      <c r="AB288" s="5">
        <f t="shared" si="370"/>
        <v>57493.053558074913</v>
      </c>
      <c r="AC288" s="16">
        <f t="shared" si="354"/>
        <v>0.90279825763168375</v>
      </c>
      <c r="AD288" s="16">
        <f t="shared" si="355"/>
        <v>3.0803380075908353</v>
      </c>
      <c r="AE288" s="16">
        <f t="shared" si="356"/>
        <v>22.521760712707358</v>
      </c>
      <c r="AF288" s="15">
        <f t="shared" si="357"/>
        <v>-4.0504037456468023E-3</v>
      </c>
      <c r="AG288" s="15">
        <f t="shared" si="358"/>
        <v>2.9673830763510267E-4</v>
      </c>
      <c r="AH288" s="15">
        <f t="shared" si="359"/>
        <v>9.7937136394747881E-3</v>
      </c>
      <c r="AI288" s="1">
        <f t="shared" si="323"/>
        <v>275962.92415201844</v>
      </c>
      <c r="AJ288" s="1">
        <f t="shared" si="324"/>
        <v>204300.9778429385</v>
      </c>
      <c r="AK288" s="1">
        <f t="shared" si="325"/>
        <v>77804.686654691628</v>
      </c>
      <c r="AL288" s="14">
        <f t="shared" si="360"/>
        <v>95.392670941234542</v>
      </c>
      <c r="AM288" s="14">
        <f t="shared" si="361"/>
        <v>23.590256450267443</v>
      </c>
      <c r="AN288" s="14">
        <f t="shared" si="362"/>
        <v>7.3553072218108539</v>
      </c>
      <c r="AO288" s="11">
        <f t="shared" si="363"/>
        <v>2.0029837054458023E-3</v>
      </c>
      <c r="AP288" s="11">
        <f t="shared" si="364"/>
        <v>2.5232311888533899E-3</v>
      </c>
      <c r="AQ288" s="11">
        <f t="shared" si="365"/>
        <v>2.2888890551835974E-3</v>
      </c>
      <c r="AR288" s="1">
        <f t="shared" si="371"/>
        <v>121844.41201927229</v>
      </c>
      <c r="AS288" s="1">
        <f t="shared" si="366"/>
        <v>101922.96620324826</v>
      </c>
      <c r="AT288" s="1">
        <f t="shared" si="367"/>
        <v>39104.321981046342</v>
      </c>
      <c r="AU288" s="1">
        <f t="shared" si="326"/>
        <v>24368.882403854459</v>
      </c>
      <c r="AV288" s="1">
        <f t="shared" si="327"/>
        <v>20384.593240649654</v>
      </c>
      <c r="AW288" s="1">
        <f t="shared" si="328"/>
        <v>7820.8643962092683</v>
      </c>
      <c r="AX288" s="1">
        <f t="shared" si="388"/>
        <v>83640.892518825101</v>
      </c>
      <c r="AY288" s="1">
        <f t="shared" si="374"/>
        <v>27508.018557629453</v>
      </c>
      <c r="AZ288" s="1">
        <f t="shared" si="375"/>
        <v>7158.7696263685284</v>
      </c>
      <c r="BA288" s="1">
        <f t="shared" si="389"/>
        <v>13209.037771236661</v>
      </c>
      <c r="BB288" s="1">
        <f t="shared" si="390"/>
        <v>30300.409709792955</v>
      </c>
      <c r="BC288" s="1">
        <f t="shared" si="391"/>
        <v>38788.074774866436</v>
      </c>
      <c r="BD288" s="1">
        <f t="shared" si="392"/>
        <v>1.2747231445523408</v>
      </c>
      <c r="BE288" s="2">
        <f t="shared" si="398"/>
        <v>0.16431838121402917</v>
      </c>
      <c r="BF288" s="2">
        <f t="shared" si="399"/>
        <v>0.11054004131171606</v>
      </c>
      <c r="BG288" s="2">
        <f t="shared" si="400"/>
        <v>4.6334817249198731E-2</v>
      </c>
      <c r="BH288" s="2">
        <f t="shared" si="376"/>
        <v>5.7467124597889642E-2</v>
      </c>
      <c r="BI288" s="2">
        <f t="shared" si="393"/>
        <v>2.7000530404799016E-3</v>
      </c>
      <c r="BJ288" s="2">
        <f t="shared" si="377"/>
        <v>1.2219100733195894E-3</v>
      </c>
      <c r="BK288" s="2">
        <f t="shared" si="378"/>
        <v>2.1469152895166443E-4</v>
      </c>
      <c r="BL288" s="2">
        <f t="shared" si="379"/>
        <v>328.98637513812201</v>
      </c>
      <c r="BM288" s="2">
        <f t="shared" si="380"/>
        <v>124.54069910636112</v>
      </c>
      <c r="BN288" s="2">
        <f t="shared" si="381"/>
        <v>8.3953666747290185</v>
      </c>
      <c r="BO288" s="2">
        <f t="shared" si="394"/>
        <v>3688.7493368295031</v>
      </c>
      <c r="BP288" s="2">
        <f t="shared" si="395"/>
        <v>228.2076940982781</v>
      </c>
      <c r="BQ288" s="2">
        <f t="shared" si="396"/>
        <v>6.3029931461733133</v>
      </c>
      <c r="BR288" s="11">
        <f t="shared" si="397"/>
        <v>2.2605586634200286E-2</v>
      </c>
      <c r="BS288" s="17">
        <f t="shared" si="372"/>
        <v>3.0773648365946645E-4</v>
      </c>
      <c r="BT288" s="17">
        <f t="shared" si="373"/>
        <v>1.5489204408714937E-5</v>
      </c>
      <c r="BU288" s="12">
        <f>(BU$3*temperature!$I398+BU$4*temperature!$I398^2+BU$5*temperature!I398^6)*(K288/K$56)^$BW$1</f>
        <v>-63.583580065752948</v>
      </c>
      <c r="BV288" s="12">
        <f>(BV$3*temperature!$I398+BV$4*temperature!$I398^2+BV$5*temperature!J398^6)*(L288/L$56)^$BW$1</f>
        <v>-37.556990405120629</v>
      </c>
      <c r="BW288" s="12">
        <f>(BW$3*temperature!$I398+BW$4*temperature!$I398^2+BW$5*temperature!K398^6)*(M288/M$56)^$BW$1</f>
        <v>-31.727394188879472</v>
      </c>
      <c r="BX288" s="12">
        <f>(BX$3*temperature!$M398+BX$4*temperature!$M398^2+BX$5*temperature!$M398^6)*(K288/K$56)^$BW$1</f>
        <v>-63.583596313432501</v>
      </c>
      <c r="BY288" s="12">
        <f>(BY$3*temperature!$M398+BY$4*temperature!$M398^2+BY$5*temperature!$M398^6)*(L288/L$56)^$BW$1</f>
        <v>-37.556999516070881</v>
      </c>
      <c r="BZ288" s="12">
        <f>(BZ$3*temperature!$M398+BZ$4*temperature!$M398^2+BZ$5*temperature!$M398^6)*(M288/M$56)^$BW$1</f>
        <v>-31.727401474788159</v>
      </c>
      <c r="CA288" s="18">
        <f t="shared" si="382"/>
        <v>-1.6247679553771377E-5</v>
      </c>
      <c r="CB288" s="18">
        <f t="shared" si="383"/>
        <v>-9.110950252022576E-6</v>
      </c>
      <c r="CC288" s="18">
        <f t="shared" si="384"/>
        <v>-7.2859086870380452E-6</v>
      </c>
      <c r="CD288" s="18">
        <f t="shared" si="385"/>
        <v>-3.1932145557456375E-2</v>
      </c>
      <c r="CE288" s="18">
        <f t="shared" si="386"/>
        <v>-9.8266861895538783E-6</v>
      </c>
      <c r="CF288" s="18">
        <f t="shared" si="387"/>
        <v>-4.9460352974828033E-7</v>
      </c>
    </row>
    <row r="289" spans="1:84" x14ac:dyDescent="0.3">
      <c r="A289" s="2">
        <f t="shared" si="329"/>
        <v>2243</v>
      </c>
      <c r="B289" s="5">
        <f t="shared" si="330"/>
        <v>1165.4052134423869</v>
      </c>
      <c r="C289" s="5">
        <f t="shared" si="331"/>
        <v>2964.1675952942865</v>
      </c>
      <c r="D289" s="5">
        <f t="shared" si="332"/>
        <v>4369.9493839846164</v>
      </c>
      <c r="E289" s="15">
        <f t="shared" si="333"/>
        <v>2.6498909648644671E-8</v>
      </c>
      <c r="F289" s="15">
        <f t="shared" si="334"/>
        <v>5.2204628904953329E-8</v>
      </c>
      <c r="G289" s="15">
        <f t="shared" si="335"/>
        <v>1.0657389287918195E-7</v>
      </c>
      <c r="H289" s="5">
        <f t="shared" si="336"/>
        <v>119886.55261211099</v>
      </c>
      <c r="I289" s="5">
        <f t="shared" si="337"/>
        <v>101860.6094793973</v>
      </c>
      <c r="J289" s="5">
        <f t="shared" si="338"/>
        <v>39112.994401633186</v>
      </c>
      <c r="K289" s="5">
        <f t="shared" si="339"/>
        <v>102871.13119906918</v>
      </c>
      <c r="L289" s="5">
        <f t="shared" si="340"/>
        <v>34363.984560489887</v>
      </c>
      <c r="M289" s="5">
        <f t="shared" si="341"/>
        <v>8950.4456378780978</v>
      </c>
      <c r="N289" s="15">
        <f t="shared" si="342"/>
        <v>-1.6068546366447056E-2</v>
      </c>
      <c r="O289" s="15">
        <f t="shared" si="343"/>
        <v>-6.1185465620816615E-4</v>
      </c>
      <c r="P289" s="15">
        <f t="shared" si="344"/>
        <v>2.2166992608685376E-4</v>
      </c>
      <c r="Q289" s="5">
        <f t="shared" si="345"/>
        <v>1364.1087394782824</v>
      </c>
      <c r="R289" s="5">
        <f t="shared" si="346"/>
        <v>3512.4201537264039</v>
      </c>
      <c r="S289" s="5">
        <f t="shared" si="347"/>
        <v>2626.1392040025462</v>
      </c>
      <c r="T289" s="5">
        <f t="shared" si="348"/>
        <v>11.378329843980179</v>
      </c>
      <c r="U289" s="5">
        <f t="shared" si="349"/>
        <v>34.482614738691886</v>
      </c>
      <c r="V289" s="5">
        <f t="shared" si="350"/>
        <v>67.142371587200444</v>
      </c>
      <c r="W289" s="15">
        <f t="shared" si="351"/>
        <v>-1.0734613539272964E-2</v>
      </c>
      <c r="X289" s="15">
        <f t="shared" si="352"/>
        <v>-1.217998157191269E-2</v>
      </c>
      <c r="Y289" s="15">
        <f t="shared" si="353"/>
        <v>-9.7425357312937999E-3</v>
      </c>
      <c r="Z289" s="5">
        <f t="shared" si="368"/>
        <v>1053.0287873429784</v>
      </c>
      <c r="AA289" s="5">
        <f t="shared" si="369"/>
        <v>9750.9751661564515</v>
      </c>
      <c r="AB289" s="5">
        <f t="shared" si="370"/>
        <v>57504.819245955972</v>
      </c>
      <c r="AC289" s="16">
        <f t="shared" si="354"/>
        <v>0.89914156018740898</v>
      </c>
      <c r="AD289" s="16">
        <f t="shared" si="355"/>
        <v>3.081252061878152</v>
      </c>
      <c r="AE289" s="16">
        <f t="shared" si="356"/>
        <v>22.742332387784387</v>
      </c>
      <c r="AF289" s="15">
        <f t="shared" si="357"/>
        <v>-4.0504037456468023E-3</v>
      </c>
      <c r="AG289" s="15">
        <f t="shared" si="358"/>
        <v>2.9673830763510267E-4</v>
      </c>
      <c r="AH289" s="15">
        <f t="shared" si="359"/>
        <v>9.7937136394747881E-3</v>
      </c>
      <c r="AI289" s="1">
        <f t="shared" si="323"/>
        <v>272735.51414067106</v>
      </c>
      <c r="AJ289" s="1">
        <f t="shared" si="324"/>
        <v>204255.4732992943</v>
      </c>
      <c r="AK289" s="1">
        <f t="shared" si="325"/>
        <v>77845.082385431742</v>
      </c>
      <c r="AL289" s="14">
        <f t="shared" si="360"/>
        <v>95.581830207093645</v>
      </c>
      <c r="AM289" s="14">
        <f t="shared" si="361"/>
        <v>23.649184884387523</v>
      </c>
      <c r="AN289" s="14">
        <f t="shared" si="362"/>
        <v>7.3719743491863943</v>
      </c>
      <c r="AO289" s="11">
        <f t="shared" si="363"/>
        <v>1.9829538683913445E-3</v>
      </c>
      <c r="AP289" s="11">
        <f t="shared" si="364"/>
        <v>2.4979988769648557E-3</v>
      </c>
      <c r="AQ289" s="11">
        <f t="shared" si="365"/>
        <v>2.2660001646317616E-3</v>
      </c>
      <c r="AR289" s="1">
        <f t="shared" si="371"/>
        <v>119886.55261211099</v>
      </c>
      <c r="AS289" s="1">
        <f t="shared" si="366"/>
        <v>101860.6094793973</v>
      </c>
      <c r="AT289" s="1">
        <f t="shared" si="367"/>
        <v>39112.994401633186</v>
      </c>
      <c r="AU289" s="1">
        <f t="shared" si="326"/>
        <v>23977.310522422198</v>
      </c>
      <c r="AV289" s="1">
        <f t="shared" si="327"/>
        <v>20372.121895879463</v>
      </c>
      <c r="AW289" s="1">
        <f t="shared" si="328"/>
        <v>7822.5988803266373</v>
      </c>
      <c r="AX289" s="1">
        <f t="shared" si="388"/>
        <v>82296.904959255349</v>
      </c>
      <c r="AY289" s="1">
        <f t="shared" si="374"/>
        <v>27491.187648391911</v>
      </c>
      <c r="AZ289" s="1">
        <f t="shared" si="375"/>
        <v>7160.3565103024775</v>
      </c>
      <c r="BA289" s="1">
        <f t="shared" si="389"/>
        <v>13190.159669418879</v>
      </c>
      <c r="BB289" s="1">
        <f t="shared" si="390"/>
        <v>30298.597096801252</v>
      </c>
      <c r="BC289" s="1">
        <f t="shared" si="391"/>
        <v>38789.047487671065</v>
      </c>
      <c r="BD289" s="1">
        <f t="shared" si="392"/>
        <v>1.2137311698940534</v>
      </c>
      <c r="BE289" s="2">
        <f t="shared" si="398"/>
        <v>0.16431838121402917</v>
      </c>
      <c r="BF289" s="2">
        <f t="shared" si="399"/>
        <v>0.11054004131171606</v>
      </c>
      <c r="BG289" s="2">
        <f t="shared" si="400"/>
        <v>4.6334817249198731E-2</v>
      </c>
      <c r="BH289" s="2">
        <f t="shared" si="376"/>
        <v>5.731881023160728E-2</v>
      </c>
      <c r="BI289" s="2">
        <f t="shared" si="393"/>
        <v>2.7000530404799016E-3</v>
      </c>
      <c r="BJ289" s="2">
        <f t="shared" si="377"/>
        <v>1.2219100733195894E-3</v>
      </c>
      <c r="BK289" s="2">
        <f t="shared" si="378"/>
        <v>2.1469152895166443E-4</v>
      </c>
      <c r="BL289" s="2">
        <f t="shared" si="379"/>
        <v>323.70005089298394</v>
      </c>
      <c r="BM289" s="2">
        <f t="shared" si="380"/>
        <v>124.46450479734843</v>
      </c>
      <c r="BN289" s="2">
        <f t="shared" si="381"/>
        <v>8.3972285699645202</v>
      </c>
      <c r="BO289" s="2">
        <f t="shared" si="394"/>
        <v>3741.5053588912647</v>
      </c>
      <c r="BP289" s="2">
        <f t="shared" si="395"/>
        <v>230.94461401089566</v>
      </c>
      <c r="BQ289" s="2">
        <f t="shared" si="396"/>
        <v>6.3031011015517855</v>
      </c>
      <c r="BR289" s="11">
        <f t="shared" si="397"/>
        <v>2.234773579856239E-2</v>
      </c>
      <c r="BS289" s="17">
        <f t="shared" si="372"/>
        <v>3.0093370081455258E-4</v>
      </c>
      <c r="BT289" s="17">
        <f t="shared" si="373"/>
        <v>1.4751623246395178E-5</v>
      </c>
      <c r="BU289" s="12">
        <f>(BU$3*temperature!$I399+BU$4*temperature!$I399^2+BU$5*temperature!I399^6)*(K289/K$56)^$BW$1</f>
        <v>-64.17285131997896</v>
      </c>
      <c r="BV289" s="12">
        <f>(BV$3*temperature!$I399+BV$4*temperature!$I399^2+BV$5*temperature!J399^6)*(L289/L$56)^$BW$1</f>
        <v>-37.747757193550271</v>
      </c>
      <c r="BW289" s="12">
        <f>(BW$3*temperature!$I399+BW$4*temperature!$I399^2+BW$5*temperature!K399^6)*(M289/M$56)^$BW$1</f>
        <v>-31.873556059016295</v>
      </c>
      <c r="BX289" s="12">
        <f>(BX$3*temperature!$M399+BX$4*temperature!$M399^2+BX$5*temperature!$M399^6)*(K289/K$56)^$BW$1</f>
        <v>-64.172867615103797</v>
      </c>
      <c r="BY289" s="12">
        <f>(BY$3*temperature!$M399+BY$4*temperature!$M399^2+BY$5*temperature!$M399^6)*(L289/L$56)^$BW$1</f>
        <v>-37.747766294776781</v>
      </c>
      <c r="BZ289" s="12">
        <f>(BZ$3*temperature!$M399+BZ$4*temperature!$M399^2+BZ$5*temperature!$M399^6)*(M289/M$56)^$BW$1</f>
        <v>-31.873563334927852</v>
      </c>
      <c r="CA289" s="18">
        <f t="shared" si="382"/>
        <v>-1.6295124837029107E-5</v>
      </c>
      <c r="CB289" s="18">
        <f t="shared" si="383"/>
        <v>-9.1012265102108358E-6</v>
      </c>
      <c r="CC289" s="18">
        <f t="shared" si="384"/>
        <v>-7.2759115568032939E-6</v>
      </c>
      <c r="CD289" s="18">
        <f t="shared" si="385"/>
        <v>-3.1652055084235561E-2</v>
      </c>
      <c r="CE289" s="18">
        <f t="shared" si="386"/>
        <v>-9.5251700748850829E-6</v>
      </c>
      <c r="CF289" s="18">
        <f t="shared" si="387"/>
        <v>-4.6691919157678998E-7</v>
      </c>
    </row>
    <row r="290" spans="1:84" x14ac:dyDescent="0.3">
      <c r="A290" s="2">
        <f t="shared" si="329"/>
        <v>2244</v>
      </c>
      <c r="B290" s="5">
        <f t="shared" si="330"/>
        <v>1165.405242780256</v>
      </c>
      <c r="C290" s="5">
        <f t="shared" si="331"/>
        <v>2964.1677423003925</v>
      </c>
      <c r="D290" s="5">
        <f t="shared" si="332"/>
        <v>4369.9498264210079</v>
      </c>
      <c r="E290" s="15">
        <f t="shared" si="333"/>
        <v>2.5173964166212438E-8</v>
      </c>
      <c r="F290" s="15">
        <f t="shared" si="334"/>
        <v>4.9594397459705657E-8</v>
      </c>
      <c r="G290" s="15">
        <f t="shared" si="335"/>
        <v>1.0124519823522286E-7</v>
      </c>
      <c r="H290" s="5">
        <f t="shared" si="336"/>
        <v>117876.62616436556</v>
      </c>
      <c r="I290" s="5">
        <f t="shared" si="337"/>
        <v>101794.61984834464</v>
      </c>
      <c r="J290" s="5">
        <f t="shared" si="338"/>
        <v>39120.619081705227</v>
      </c>
      <c r="K290" s="5">
        <f t="shared" si="339"/>
        <v>101146.46977488488</v>
      </c>
      <c r="L290" s="5">
        <f t="shared" si="340"/>
        <v>34341.720407950059</v>
      </c>
      <c r="M290" s="5">
        <f t="shared" si="341"/>
        <v>8952.1895297697356</v>
      </c>
      <c r="N290" s="15">
        <f t="shared" si="342"/>
        <v>-1.6765261585846125E-2</v>
      </c>
      <c r="O290" s="15">
        <f t="shared" si="343"/>
        <v>-6.4789205397985938E-4</v>
      </c>
      <c r="P290" s="15">
        <f t="shared" si="344"/>
        <v>1.9483855465884936E-4</v>
      </c>
      <c r="Q290" s="5">
        <f t="shared" si="345"/>
        <v>1326.8414496329647</v>
      </c>
      <c r="R290" s="5">
        <f t="shared" si="346"/>
        <v>3467.3911614443273</v>
      </c>
      <c r="S290" s="5">
        <f t="shared" si="347"/>
        <v>2601.0609004898311</v>
      </c>
      <c r="T290" s="5">
        <f t="shared" si="348"/>
        <v>11.256187870382675</v>
      </c>
      <c r="U290" s="5">
        <f t="shared" si="349"/>
        <v>34.062617126623252</v>
      </c>
      <c r="V290" s="5">
        <f t="shared" si="350"/>
        <v>66.488234632928339</v>
      </c>
      <c r="W290" s="15">
        <f t="shared" si="351"/>
        <v>-1.0734613539272964E-2</v>
      </c>
      <c r="X290" s="15">
        <f t="shared" si="352"/>
        <v>-1.217998157191269E-2</v>
      </c>
      <c r="Y290" s="15">
        <f t="shared" si="353"/>
        <v>-9.7425357312937999E-3</v>
      </c>
      <c r="Z290" s="5">
        <f t="shared" si="368"/>
        <v>1020.8343451435302</v>
      </c>
      <c r="AA290" s="5">
        <f t="shared" si="369"/>
        <v>9629.1719558199165</v>
      </c>
      <c r="AB290" s="5">
        <f t="shared" si="370"/>
        <v>57515.028019922058</v>
      </c>
      <c r="AC290" s="16">
        <f t="shared" si="354"/>
        <v>0.89549967384415918</v>
      </c>
      <c r="AD290" s="16">
        <f t="shared" si="355"/>
        <v>3.0821663874003908</v>
      </c>
      <c r="AE290" s="16">
        <f t="shared" si="356"/>
        <v>22.9650642786841</v>
      </c>
      <c r="AF290" s="15">
        <f t="shared" si="357"/>
        <v>-4.0504037456468023E-3</v>
      </c>
      <c r="AG290" s="15">
        <f t="shared" si="358"/>
        <v>2.9673830763510267E-4</v>
      </c>
      <c r="AH290" s="15">
        <f t="shared" si="359"/>
        <v>9.7937136394747881E-3</v>
      </c>
      <c r="AI290" s="1">
        <f t="shared" si="323"/>
        <v>269439.27324902616</v>
      </c>
      <c r="AJ290" s="1">
        <f t="shared" si="324"/>
        <v>204202.04786524433</v>
      </c>
      <c r="AK290" s="1">
        <f t="shared" si="325"/>
        <v>77883.173027215205</v>
      </c>
      <c r="AL290" s="14">
        <f t="shared" si="360"/>
        <v>95.769469223451154</v>
      </c>
      <c r="AM290" s="14">
        <f t="shared" si="361"/>
        <v>23.707669765297034</v>
      </c>
      <c r="AN290" s="14">
        <f t="shared" si="362"/>
        <v>7.3885121953244237</v>
      </c>
      <c r="AO290" s="11">
        <f t="shared" si="363"/>
        <v>1.9631243297074312E-3</v>
      </c>
      <c r="AP290" s="11">
        <f t="shared" si="364"/>
        <v>2.4730188881952071E-3</v>
      </c>
      <c r="AQ290" s="11">
        <f t="shared" si="365"/>
        <v>2.2433401629854441E-3</v>
      </c>
      <c r="AR290" s="1">
        <f t="shared" si="371"/>
        <v>117876.62616436556</v>
      </c>
      <c r="AS290" s="1">
        <f t="shared" si="366"/>
        <v>101794.61984834464</v>
      </c>
      <c r="AT290" s="1">
        <f t="shared" si="367"/>
        <v>39120.619081705227</v>
      </c>
      <c r="AU290" s="1">
        <f t="shared" si="326"/>
        <v>23575.325232873114</v>
      </c>
      <c r="AV290" s="1">
        <f t="shared" si="327"/>
        <v>20358.923969668929</v>
      </c>
      <c r="AW290" s="1">
        <f t="shared" si="328"/>
        <v>7824.1238163410453</v>
      </c>
      <c r="AX290" s="1">
        <f t="shared" si="388"/>
        <v>80917.175819907905</v>
      </c>
      <c r="AY290" s="1">
        <f t="shared" si="374"/>
        <v>27473.376326360041</v>
      </c>
      <c r="AZ290" s="1">
        <f t="shared" si="375"/>
        <v>7161.7516238157896</v>
      </c>
      <c r="BA290" s="1">
        <f t="shared" si="389"/>
        <v>13170.456041262283</v>
      </c>
      <c r="BB290" s="1">
        <f t="shared" si="390"/>
        <v>30296.677516320553</v>
      </c>
      <c r="BC290" s="1">
        <f t="shared" si="391"/>
        <v>38789.9027666486</v>
      </c>
      <c r="BD290" s="1">
        <f t="shared" si="392"/>
        <v>1.1556426754477191</v>
      </c>
      <c r="BE290" s="2">
        <f t="shared" si="398"/>
        <v>0.16431838121402917</v>
      </c>
      <c r="BF290" s="2">
        <f t="shared" si="399"/>
        <v>0.11054004131171606</v>
      </c>
      <c r="BG290" s="2">
        <f t="shared" si="400"/>
        <v>4.6334817249198731E-2</v>
      </c>
      <c r="BH290" s="2">
        <f t="shared" si="376"/>
        <v>5.7171528835674577E-2</v>
      </c>
      <c r="BI290" s="2">
        <f t="shared" si="393"/>
        <v>2.7000530404799016E-3</v>
      </c>
      <c r="BJ290" s="2">
        <f t="shared" si="377"/>
        <v>1.2219100733195894E-3</v>
      </c>
      <c r="BK290" s="2">
        <f t="shared" si="378"/>
        <v>2.1469152895166443E-4</v>
      </c>
      <c r="BL290" s="2">
        <f t="shared" si="379"/>
        <v>318.27314287660795</v>
      </c>
      <c r="BM290" s="2">
        <f t="shared" si="380"/>
        <v>124.38387140243053</v>
      </c>
      <c r="BN290" s="2">
        <f t="shared" si="381"/>
        <v>8.3988655241869541</v>
      </c>
      <c r="BO290" s="2">
        <f t="shared" si="394"/>
        <v>3794.7971649751821</v>
      </c>
      <c r="BP290" s="2">
        <f t="shared" si="395"/>
        <v>233.7144156314595</v>
      </c>
      <c r="BQ290" s="2">
        <f t="shared" si="396"/>
        <v>6.3032108241291782</v>
      </c>
      <c r="BR290" s="11">
        <f t="shared" si="397"/>
        <v>2.2071191449706568E-2</v>
      </c>
      <c r="BS290" s="17">
        <f t="shared" si="372"/>
        <v>2.9435552139164405E-4</v>
      </c>
      <c r="BT290" s="17">
        <f t="shared" si="373"/>
        <v>1.4049164996566837E-5</v>
      </c>
      <c r="BU290" s="12">
        <f>(BU$3*temperature!$I400+BU$4*temperature!$I400^2+BU$5*temperature!I400^6)*(K290/K$56)^$BW$1</f>
        <v>-64.775971916059135</v>
      </c>
      <c r="BV290" s="12">
        <f>(BV$3*temperature!$I400+BV$4*temperature!$I400^2+BV$5*temperature!J400^6)*(L290/L$56)^$BW$1</f>
        <v>-37.938153110230267</v>
      </c>
      <c r="BW290" s="12">
        <f>(BW$3*temperature!$I400+BW$4*temperature!$I400^2+BW$5*temperature!K400^6)*(M290/M$56)^$BW$1</f>
        <v>-32.019286407407016</v>
      </c>
      <c r="BX290" s="12">
        <f>(BX$3*temperature!$M400+BX$4*temperature!$M400^2+BX$5*temperature!$M400^6)*(K290/K$56)^$BW$1</f>
        <v>-64.77598826168925</v>
      </c>
      <c r="BY290" s="12">
        <f>(BY$3*temperature!$M400+BY$4*temperature!$M400^2+BY$5*temperature!$M400^6)*(L290/L$56)^$BW$1</f>
        <v>-37.938162201849416</v>
      </c>
      <c r="BZ290" s="12">
        <f>(BZ$3*temperature!$M400+BZ$4*temperature!$M400^2+BZ$5*temperature!$M400^6)*(M290/M$56)^$BW$1</f>
        <v>-32.019293673410949</v>
      </c>
      <c r="CA290" s="18">
        <f t="shared" si="382"/>
        <v>-1.6345630115210952E-5</v>
      </c>
      <c r="CB290" s="18">
        <f t="shared" si="383"/>
        <v>-9.0916191481937858E-6</v>
      </c>
      <c r="CC290" s="18">
        <f t="shared" si="384"/>
        <v>-7.2660039336369664E-6</v>
      </c>
      <c r="CD290" s="18">
        <f t="shared" si="385"/>
        <v>-3.136496217642018E-2</v>
      </c>
      <c r="CE290" s="18">
        <f t="shared" si="386"/>
        <v>-9.2324497948693572E-6</v>
      </c>
      <c r="CF290" s="18">
        <f t="shared" si="387"/>
        <v>-4.4065152872760517E-7</v>
      </c>
    </row>
    <row r="291" spans="1:84" x14ac:dyDescent="0.3">
      <c r="A291" s="2">
        <f t="shared" si="329"/>
        <v>2245</v>
      </c>
      <c r="B291" s="5">
        <f t="shared" si="330"/>
        <v>1165.4052706512323</v>
      </c>
      <c r="C291" s="5">
        <f t="shared" si="331"/>
        <v>2964.1678819561998</v>
      </c>
      <c r="D291" s="5">
        <f t="shared" si="332"/>
        <v>4369.9502467356224</v>
      </c>
      <c r="E291" s="15">
        <f t="shared" si="333"/>
        <v>2.3915265957901815E-8</v>
      </c>
      <c r="F291" s="15">
        <f t="shared" si="334"/>
        <v>4.7114677586720375E-8</v>
      </c>
      <c r="G291" s="15">
        <f t="shared" si="335"/>
        <v>9.6182938323461708E-8</v>
      </c>
      <c r="H291" s="5">
        <f t="shared" si="336"/>
        <v>115810.63900711853</v>
      </c>
      <c r="I291" s="5">
        <f t="shared" si="337"/>
        <v>101725.02900312885</v>
      </c>
      <c r="J291" s="5">
        <f t="shared" si="338"/>
        <v>39127.206242491564</v>
      </c>
      <c r="K291" s="5">
        <f t="shared" si="339"/>
        <v>99373.704516029145</v>
      </c>
      <c r="L291" s="5">
        <f t="shared" si="340"/>
        <v>34318.241426998902</v>
      </c>
      <c r="M291" s="5">
        <f t="shared" si="341"/>
        <v>8953.6960453313641</v>
      </c>
      <c r="N291" s="15">
        <f t="shared" si="342"/>
        <v>-1.7526714108769825E-2</v>
      </c>
      <c r="O291" s="15">
        <f t="shared" si="343"/>
        <v>-6.836868005518637E-4</v>
      </c>
      <c r="P291" s="15">
        <f t="shared" si="344"/>
        <v>1.6828459189999201E-4</v>
      </c>
      <c r="Q291" s="5">
        <f t="shared" si="345"/>
        <v>1289.5928147996863</v>
      </c>
      <c r="R291" s="5">
        <f t="shared" si="346"/>
        <v>3422.8168266716661</v>
      </c>
      <c r="S291" s="5">
        <f t="shared" si="347"/>
        <v>2576.1536734938336</v>
      </c>
      <c r="T291" s="5">
        <f t="shared" si="348"/>
        <v>11.135357043668664</v>
      </c>
      <c r="U291" s="5">
        <f t="shared" si="349"/>
        <v>33.647735077729862</v>
      </c>
      <c r="V291" s="5">
        <f t="shared" si="350"/>
        <v>65.840470631306388</v>
      </c>
      <c r="W291" s="15">
        <f t="shared" si="351"/>
        <v>-1.0734613539272964E-2</v>
      </c>
      <c r="X291" s="15">
        <f t="shared" si="352"/>
        <v>-1.217998157191269E-2</v>
      </c>
      <c r="Y291" s="15">
        <f t="shared" si="353"/>
        <v>-9.7425357312937999E-3</v>
      </c>
      <c r="Z291" s="5">
        <f t="shared" si="368"/>
        <v>988.92344201111666</v>
      </c>
      <c r="AA291" s="5">
        <f t="shared" si="369"/>
        <v>9508.5473263199528</v>
      </c>
      <c r="AB291" s="5">
        <f t="shared" si="370"/>
        <v>57523.69516073956</v>
      </c>
      <c r="AC291" s="16">
        <f t="shared" si="354"/>
        <v>0.89187253861099536</v>
      </c>
      <c r="AD291" s="16">
        <f t="shared" si="355"/>
        <v>3.083080984238038</v>
      </c>
      <c r="AE291" s="16">
        <f t="shared" si="356"/>
        <v>23.189977541941662</v>
      </c>
      <c r="AF291" s="15">
        <f t="shared" si="357"/>
        <v>-4.0504037456468023E-3</v>
      </c>
      <c r="AG291" s="15">
        <f t="shared" si="358"/>
        <v>2.9673830763510267E-4</v>
      </c>
      <c r="AH291" s="15">
        <f t="shared" si="359"/>
        <v>9.7937136394747881E-3</v>
      </c>
      <c r="AI291" s="1">
        <f t="shared" si="323"/>
        <v>266070.67115699663</v>
      </c>
      <c r="AJ291" s="1">
        <f t="shared" si="324"/>
        <v>204140.76704838881</v>
      </c>
      <c r="AK291" s="1">
        <f t="shared" si="325"/>
        <v>77918.979540834727</v>
      </c>
      <c r="AL291" s="14">
        <f t="shared" si="360"/>
        <v>95.955596524776126</v>
      </c>
      <c r="AM291" s="14">
        <f t="shared" si="361"/>
        <v>23.765712985270465</v>
      </c>
      <c r="AN291" s="14">
        <f t="shared" si="362"/>
        <v>7.4049213920153782</v>
      </c>
      <c r="AO291" s="11">
        <f t="shared" si="363"/>
        <v>1.9434930864103569E-3</v>
      </c>
      <c r="AP291" s="11">
        <f t="shared" si="364"/>
        <v>2.4482886993132552E-3</v>
      </c>
      <c r="AQ291" s="11">
        <f t="shared" si="365"/>
        <v>2.2209067613555896E-3</v>
      </c>
      <c r="AR291" s="1">
        <f t="shared" si="371"/>
        <v>115810.63900711853</v>
      </c>
      <c r="AS291" s="1">
        <f t="shared" si="366"/>
        <v>101725.02900312885</v>
      </c>
      <c r="AT291" s="1">
        <f t="shared" si="367"/>
        <v>39127.206242491564</v>
      </c>
      <c r="AU291" s="1">
        <f t="shared" si="326"/>
        <v>23162.127801423707</v>
      </c>
      <c r="AV291" s="1">
        <f t="shared" si="327"/>
        <v>20345.005800625771</v>
      </c>
      <c r="AW291" s="1">
        <f t="shared" si="328"/>
        <v>7825.4412484983131</v>
      </c>
      <c r="AX291" s="1">
        <f t="shared" si="388"/>
        <v>79498.963612823311</v>
      </c>
      <c r="AY291" s="1">
        <f t="shared" si="374"/>
        <v>27454.593141599118</v>
      </c>
      <c r="AZ291" s="1">
        <f t="shared" si="375"/>
        <v>7162.9568362650925</v>
      </c>
      <c r="BA291" s="1">
        <f t="shared" si="389"/>
        <v>13149.849513935485</v>
      </c>
      <c r="BB291" s="1">
        <f t="shared" si="390"/>
        <v>30294.651688200312</v>
      </c>
      <c r="BC291" s="1">
        <f t="shared" si="391"/>
        <v>38790.641830998415</v>
      </c>
      <c r="BD291" s="1">
        <f t="shared" si="392"/>
        <v>1.100319136179787</v>
      </c>
      <c r="BE291" s="2">
        <f t="shared" si="398"/>
        <v>0.16431838121402917</v>
      </c>
      <c r="BF291" s="2">
        <f t="shared" si="399"/>
        <v>0.11054004131171606</v>
      </c>
      <c r="BG291" s="2">
        <f t="shared" si="400"/>
        <v>4.6334817249198731E-2</v>
      </c>
      <c r="BH291" s="2">
        <f t="shared" si="376"/>
        <v>5.7025241528760873E-2</v>
      </c>
      <c r="BI291" s="2">
        <f t="shared" si="393"/>
        <v>2.7000530404799016E-3</v>
      </c>
      <c r="BJ291" s="2">
        <f t="shared" si="377"/>
        <v>1.2219100733195894E-3</v>
      </c>
      <c r="BK291" s="2">
        <f t="shared" si="378"/>
        <v>2.1469152895166443E-4</v>
      </c>
      <c r="BL291" s="2">
        <f t="shared" si="379"/>
        <v>312.69486797109067</v>
      </c>
      <c r="BM291" s="2">
        <f t="shared" si="380"/>
        <v>124.29883764765053</v>
      </c>
      <c r="BN291" s="2">
        <f t="shared" si="381"/>
        <v>8.4002797318076237</v>
      </c>
      <c r="BO291" s="2">
        <f t="shared" si="394"/>
        <v>3848.5925038468449</v>
      </c>
      <c r="BP291" s="2">
        <f t="shared" si="395"/>
        <v>236.51749363050931</v>
      </c>
      <c r="BQ291" s="2">
        <f t="shared" si="396"/>
        <v>6.3033222940619105</v>
      </c>
      <c r="BR291" s="11">
        <f t="shared" si="397"/>
        <v>2.1773278529687107E-2</v>
      </c>
      <c r="BS291" s="17">
        <f t="shared" si="372"/>
        <v>2.8799903945451197E-4</v>
      </c>
      <c r="BT291" s="17">
        <f t="shared" si="373"/>
        <v>1.3380157139587464E-5</v>
      </c>
      <c r="BU291" s="12">
        <f>(BU$3*temperature!$I401+BU$4*temperature!$I401^2+BU$5*temperature!I401^6)*(K291/K$56)^$BW$1</f>
        <v>-65.39435512603346</v>
      </c>
      <c r="BV291" s="12">
        <f>(BV$3*temperature!$I401+BV$4*temperature!$I401^2+BV$5*temperature!J401^6)*(L291/L$56)^$BW$1</f>
        <v>-38.128182058670383</v>
      </c>
      <c r="BW291" s="12">
        <f>(BW$3*temperature!$I401+BW$4*temperature!$I401^2+BW$5*temperature!K401^6)*(M291/M$56)^$BW$1</f>
        <v>-32.16458744312844</v>
      </c>
      <c r="BX291" s="12">
        <f>(BX$3*temperature!$M401+BX$4*temperature!$M401^2+BX$5*temperature!$M401^6)*(K291/K$56)^$BW$1</f>
        <v>-65.394371525529039</v>
      </c>
      <c r="BY291" s="12">
        <f>(BY$3*temperature!$M401+BY$4*temperature!$M401^2+BY$5*temperature!$M401^6)*(L291/L$56)^$BW$1</f>
        <v>-38.128191140797774</v>
      </c>
      <c r="BZ291" s="12">
        <f>(BZ$3*temperature!$M401+BZ$4*temperature!$M401^2+BZ$5*temperature!$M401^6)*(M291/M$56)^$BW$1</f>
        <v>-32.164594699313383</v>
      </c>
      <c r="CA291" s="18">
        <f t="shared" si="382"/>
        <v>-1.6399495578411916E-5</v>
      </c>
      <c r="CB291" s="18">
        <f t="shared" si="383"/>
        <v>-9.0821273914798439E-6</v>
      </c>
      <c r="CC291" s="18">
        <f t="shared" si="384"/>
        <v>-7.2561849435714976E-6</v>
      </c>
      <c r="CD291" s="18">
        <f t="shared" si="385"/>
        <v>-3.1070299794594809E-2</v>
      </c>
      <c r="CE291" s="18">
        <f t="shared" si="386"/>
        <v>-8.9482164964070254E-6</v>
      </c>
      <c r="CF291" s="18">
        <f t="shared" si="387"/>
        <v>-4.1572549362577067E-7</v>
      </c>
    </row>
    <row r="292" spans="1:84" x14ac:dyDescent="0.3">
      <c r="A292" s="2">
        <f t="shared" si="329"/>
        <v>2246</v>
      </c>
      <c r="B292" s="5">
        <f t="shared" si="330"/>
        <v>1165.4052971286605</v>
      </c>
      <c r="C292" s="5">
        <f t="shared" si="331"/>
        <v>2964.1680146292229</v>
      </c>
      <c r="D292" s="5">
        <f t="shared" si="332"/>
        <v>4369.9506460345447</v>
      </c>
      <c r="E292" s="15">
        <f t="shared" si="333"/>
        <v>2.2719502660006724E-8</v>
      </c>
      <c r="F292" s="15">
        <f t="shared" si="334"/>
        <v>4.4758943707384355E-8</v>
      </c>
      <c r="G292" s="15">
        <f t="shared" si="335"/>
        <v>9.1373791407288624E-8</v>
      </c>
      <c r="H292" s="5">
        <f t="shared" si="336"/>
        <v>113683.98833479176</v>
      </c>
      <c r="I292" s="5">
        <f t="shared" si="337"/>
        <v>101651.86850710711</v>
      </c>
      <c r="J292" s="5">
        <f t="shared" si="338"/>
        <v>39132.766075616681</v>
      </c>
      <c r="K292" s="5">
        <f t="shared" si="339"/>
        <v>97548.885881064489</v>
      </c>
      <c r="L292" s="5">
        <f t="shared" si="340"/>
        <v>34293.558261683887</v>
      </c>
      <c r="M292" s="5">
        <f t="shared" si="341"/>
        <v>8954.9675145936035</v>
      </c>
      <c r="N292" s="15">
        <f t="shared" si="342"/>
        <v>-1.8363194205669453E-2</v>
      </c>
      <c r="O292" s="15">
        <f t="shared" si="343"/>
        <v>-7.1924330293904326E-4</v>
      </c>
      <c r="P292" s="15">
        <f t="shared" si="344"/>
        <v>1.42004961504405E-4</v>
      </c>
      <c r="Q292" s="5">
        <f t="shared" si="345"/>
        <v>1252.3227263056144</v>
      </c>
      <c r="R292" s="5">
        <f t="shared" si="346"/>
        <v>3378.695279088271</v>
      </c>
      <c r="S292" s="5">
        <f t="shared" si="347"/>
        <v>2551.4178999377023</v>
      </c>
      <c r="T292" s="5">
        <f t="shared" si="348"/>
        <v>11.015823289183061</v>
      </c>
      <c r="U292" s="5">
        <f t="shared" si="349"/>
        <v>33.237906284546511</v>
      </c>
      <c r="V292" s="5">
        <f t="shared" si="350"/>
        <v>65.199017493615685</v>
      </c>
      <c r="W292" s="15">
        <f t="shared" si="351"/>
        <v>-1.0734613539272964E-2</v>
      </c>
      <c r="X292" s="15">
        <f t="shared" si="352"/>
        <v>-1.217998157191269E-2</v>
      </c>
      <c r="Y292" s="15">
        <f t="shared" si="353"/>
        <v>-9.7425357312937999E-3</v>
      </c>
      <c r="Z292" s="5">
        <f t="shared" si="368"/>
        <v>957.26814305243602</v>
      </c>
      <c r="AA292" s="5">
        <f t="shared" si="369"/>
        <v>9389.0974278816047</v>
      </c>
      <c r="AB292" s="5">
        <f t="shared" si="370"/>
        <v>57530.835901761369</v>
      </c>
      <c r="AC292" s="16">
        <f t="shared" si="354"/>
        <v>0.88826009473996581</v>
      </c>
      <c r="AD292" s="16">
        <f t="shared" si="355"/>
        <v>3.0839958524716029</v>
      </c>
      <c r="AE292" s="16">
        <f t="shared" si="356"/>
        <v>23.417093541293291</v>
      </c>
      <c r="AF292" s="15">
        <f t="shared" si="357"/>
        <v>-4.0504037456468023E-3</v>
      </c>
      <c r="AG292" s="15">
        <f t="shared" si="358"/>
        <v>2.9673830763510267E-4</v>
      </c>
      <c r="AH292" s="15">
        <f t="shared" si="359"/>
        <v>9.7937136394747881E-3</v>
      </c>
      <c r="AI292" s="1">
        <f t="shared" si="323"/>
        <v>262625.73184272065</v>
      </c>
      <c r="AJ292" s="1">
        <f t="shared" si="324"/>
        <v>204071.69614417572</v>
      </c>
      <c r="AK292" s="1">
        <f t="shared" si="325"/>
        <v>77952.522835249576</v>
      </c>
      <c r="AL292" s="14">
        <f t="shared" si="360"/>
        <v>96.140220672839916</v>
      </c>
      <c r="AM292" s="14">
        <f t="shared" si="361"/>
        <v>23.823316458538095</v>
      </c>
      <c r="AN292" s="14">
        <f t="shared" si="362"/>
        <v>7.4212025756023436</v>
      </c>
      <c r="AO292" s="11">
        <f t="shared" si="363"/>
        <v>1.9240581555462534E-3</v>
      </c>
      <c r="AP292" s="11">
        <f t="shared" si="364"/>
        <v>2.4238058123201224E-3</v>
      </c>
      <c r="AQ292" s="11">
        <f t="shared" si="365"/>
        <v>2.1986976937420338E-3</v>
      </c>
      <c r="AR292" s="1">
        <f t="shared" si="371"/>
        <v>113683.98833479176</v>
      </c>
      <c r="AS292" s="1">
        <f t="shared" si="366"/>
        <v>101651.86850710711</v>
      </c>
      <c r="AT292" s="1">
        <f t="shared" si="367"/>
        <v>39132.766075616681</v>
      </c>
      <c r="AU292" s="1">
        <f t="shared" si="326"/>
        <v>22736.797666958355</v>
      </c>
      <c r="AV292" s="1">
        <f t="shared" si="327"/>
        <v>20330.373701421424</v>
      </c>
      <c r="AW292" s="1">
        <f t="shared" si="328"/>
        <v>7826.5532151233365</v>
      </c>
      <c r="AX292" s="1">
        <f t="shared" si="388"/>
        <v>78039.108704851591</v>
      </c>
      <c r="AY292" s="1">
        <f t="shared" si="374"/>
        <v>27434.846609347107</v>
      </c>
      <c r="AZ292" s="1">
        <f t="shared" si="375"/>
        <v>7163.9740116748835</v>
      </c>
      <c r="BA292" s="1">
        <f t="shared" si="389"/>
        <v>13128.250318443483</v>
      </c>
      <c r="BB292" s="1">
        <f t="shared" si="390"/>
        <v>30292.52031909753</v>
      </c>
      <c r="BC292" s="1">
        <f t="shared" si="391"/>
        <v>38791.265886062938</v>
      </c>
      <c r="BD292" s="1">
        <f t="shared" si="392"/>
        <v>1.0476285404298331</v>
      </c>
      <c r="BE292" s="2">
        <f t="shared" si="398"/>
        <v>0.16431838121402917</v>
      </c>
      <c r="BF292" s="2">
        <f t="shared" si="399"/>
        <v>0.11054004131171606</v>
      </c>
      <c r="BG292" s="2">
        <f t="shared" si="400"/>
        <v>4.6334817249198731E-2</v>
      </c>
      <c r="BH292" s="2">
        <f t="shared" si="376"/>
        <v>5.687990449144744E-2</v>
      </c>
      <c r="BI292" s="2">
        <f t="shared" si="393"/>
        <v>2.7000530404799016E-3</v>
      </c>
      <c r="BJ292" s="2">
        <f t="shared" si="377"/>
        <v>1.2219100733195894E-3</v>
      </c>
      <c r="BK292" s="2">
        <f t="shared" si="378"/>
        <v>2.1469152895166443E-4</v>
      </c>
      <c r="BL292" s="2">
        <f t="shared" si="379"/>
        <v>306.95279835723619</v>
      </c>
      <c r="BM292" s="2">
        <f t="shared" si="380"/>
        <v>124.20944210059251</v>
      </c>
      <c r="BN292" s="2">
        <f t="shared" si="381"/>
        <v>8.4014733808819706</v>
      </c>
      <c r="BO292" s="2">
        <f t="shared" si="394"/>
        <v>3902.8498062333006</v>
      </c>
      <c r="BP292" s="2">
        <f t="shared" si="395"/>
        <v>239.35424742363088</v>
      </c>
      <c r="BQ292" s="2">
        <f t="shared" si="396"/>
        <v>6.3034354921091262</v>
      </c>
      <c r="BR292" s="11">
        <f t="shared" si="397"/>
        <v>2.1450777362647083E-2</v>
      </c>
      <c r="BS292" s="17">
        <f t="shared" si="372"/>
        <v>2.818619800558273E-4</v>
      </c>
      <c r="BT292" s="17">
        <f t="shared" si="373"/>
        <v>1.2743006799607108E-5</v>
      </c>
      <c r="BU292" s="12">
        <f>(BU$3*temperature!$I402+BU$4*temperature!$I402^2+BU$5*temperature!I402^6)*(K292/K$56)^$BW$1</f>
        <v>-66.0296409208798</v>
      </c>
      <c r="BV292" s="12">
        <f>(BV$3*temperature!$I402+BV$4*temperature!$I402^2+BV$5*temperature!J402^6)*(L292/L$56)^$BW$1</f>
        <v>-38.317847946552114</v>
      </c>
      <c r="BW292" s="12">
        <f>(BW$3*temperature!$I402+BW$4*temperature!$I402^2+BW$5*temperature!K402^6)*(M292/M$56)^$BW$1</f>
        <v>-32.309461362121617</v>
      </c>
      <c r="BX292" s="12">
        <f>(BX$3*temperature!$M402+BX$4*temperature!$M402^2+BX$5*temperature!$M402^6)*(K292/K$56)^$BW$1</f>
        <v>-66.029657377950514</v>
      </c>
      <c r="BY292" s="12">
        <f>(BY$3*temperature!$M402+BY$4*temperature!$M402^2+BY$5*temperature!$M402^6)*(L292/L$56)^$BW$1</f>
        <v>-38.317857019302501</v>
      </c>
      <c r="BZ292" s="12">
        <f>(BZ$3*temperature!$M402+BZ$4*temperature!$M402^2+BZ$5*temperature!$M402^6)*(M292/M$56)^$BW$1</f>
        <v>-32.309468608575308</v>
      </c>
      <c r="CA292" s="18">
        <f t="shared" si="382"/>
        <v>-1.6457070714182009E-5</v>
      </c>
      <c r="CB292" s="18">
        <f t="shared" si="383"/>
        <v>-9.0727503874177273E-6</v>
      </c>
      <c r="CC292" s="18">
        <f t="shared" si="384"/>
        <v>-7.2464536913230404E-6</v>
      </c>
      <c r="CD292" s="18">
        <f t="shared" si="385"/>
        <v>-3.0767412416558358E-2</v>
      </c>
      <c r="CE292" s="18">
        <f t="shared" si="386"/>
        <v>-8.6721637849253848E-6</v>
      </c>
      <c r="CF292" s="18">
        <f t="shared" si="387"/>
        <v>-3.920693456305193E-7</v>
      </c>
    </row>
    <row r="293" spans="1:84" x14ac:dyDescent="0.3">
      <c r="A293" s="2">
        <f t="shared" si="329"/>
        <v>2247</v>
      </c>
      <c r="B293" s="5">
        <f t="shared" si="330"/>
        <v>1165.4053222822181</v>
      </c>
      <c r="C293" s="5">
        <f t="shared" si="331"/>
        <v>2964.1681406686007</v>
      </c>
      <c r="D293" s="5">
        <f t="shared" si="332"/>
        <v>4369.9510253685548</v>
      </c>
      <c r="E293" s="15">
        <f t="shared" si="333"/>
        <v>2.1583527527006385E-8</v>
      </c>
      <c r="F293" s="15">
        <f t="shared" si="334"/>
        <v>4.2520996522015135E-8</v>
      </c>
      <c r="G293" s="15">
        <f t="shared" si="335"/>
        <v>8.6805101836924189E-8</v>
      </c>
      <c r="H293" s="5">
        <f t="shared" si="336"/>
        <v>111491.33228211236</v>
      </c>
      <c r="I293" s="5">
        <f t="shared" si="337"/>
        <v>101575.16979706007</v>
      </c>
      <c r="J293" s="5">
        <f t="shared" si="338"/>
        <v>39137.308744169248</v>
      </c>
      <c r="K293" s="5">
        <f t="shared" si="339"/>
        <v>95667.430163935074</v>
      </c>
      <c r="L293" s="5">
        <f t="shared" si="340"/>
        <v>34267.681513555661</v>
      </c>
      <c r="M293" s="5">
        <f t="shared" si="341"/>
        <v>8956.0062611613521</v>
      </c>
      <c r="N293" s="15">
        <f t="shared" si="342"/>
        <v>-1.9287311178759703E-2</v>
      </c>
      <c r="O293" s="15">
        <f t="shared" si="343"/>
        <v>-7.5456585551048061E-4</v>
      </c>
      <c r="P293" s="15">
        <f t="shared" si="344"/>
        <v>1.1599668743134117E-4</v>
      </c>
      <c r="Q293" s="5">
        <f t="shared" si="345"/>
        <v>1214.9848971085992</v>
      </c>
      <c r="R293" s="5">
        <f t="shared" si="346"/>
        <v>3335.0245787974563</v>
      </c>
      <c r="S293" s="5">
        <f t="shared" si="347"/>
        <v>2526.8539118883891</v>
      </c>
      <c r="T293" s="5">
        <f t="shared" si="348"/>
        <v>10.897572683356758</v>
      </c>
      <c r="U293" s="5">
        <f t="shared" si="349"/>
        <v>32.833069198511772</v>
      </c>
      <c r="V293" s="5">
        <f t="shared" si="350"/>
        <v>64.563813736038881</v>
      </c>
      <c r="W293" s="15">
        <f t="shared" si="351"/>
        <v>-1.0734613539272964E-2</v>
      </c>
      <c r="X293" s="15">
        <f t="shared" si="352"/>
        <v>-1.217998157191269E-2</v>
      </c>
      <c r="Y293" s="15">
        <f t="shared" si="353"/>
        <v>-9.7425357312937999E-3</v>
      </c>
      <c r="Z293" s="5">
        <f t="shared" si="368"/>
        <v>925.83719291987222</v>
      </c>
      <c r="AA293" s="5">
        <f t="shared" si="369"/>
        <v>9270.8182064034554</v>
      </c>
      <c r="AB293" s="5">
        <f t="shared" si="370"/>
        <v>57536.465430135642</v>
      </c>
      <c r="AC293" s="16">
        <f t="shared" si="354"/>
        <v>0.88466228272512248</v>
      </c>
      <c r="AD293" s="16">
        <f t="shared" si="355"/>
        <v>3.0849109921816189</v>
      </c>
      <c r="AE293" s="16">
        <f t="shared" si="356"/>
        <v>23.646433849705513</v>
      </c>
      <c r="AF293" s="15">
        <f t="shared" si="357"/>
        <v>-4.0504037456468023E-3</v>
      </c>
      <c r="AG293" s="15">
        <f t="shared" si="358"/>
        <v>2.9673830763510267E-4</v>
      </c>
      <c r="AH293" s="15">
        <f t="shared" si="359"/>
        <v>9.7937136394747881E-3</v>
      </c>
      <c r="AI293" s="1">
        <f t="shared" si="323"/>
        <v>259099.95632540694</v>
      </c>
      <c r="AJ293" s="1">
        <f t="shared" si="324"/>
        <v>203994.90023117958</v>
      </c>
      <c r="AK293" s="1">
        <f t="shared" si="325"/>
        <v>77983.823766847956</v>
      </c>
      <c r="AL293" s="14">
        <f t="shared" si="360"/>
        <v>96.323350254744895</v>
      </c>
      <c r="AM293" s="14">
        <f t="shared" si="361"/>
        <v>23.880482120510035</v>
      </c>
      <c r="AN293" s="14">
        <f t="shared" si="362"/>
        <v>7.4373563867802357</v>
      </c>
      <c r="AO293" s="11">
        <f t="shared" si="363"/>
        <v>1.9048175739907907E-3</v>
      </c>
      <c r="AP293" s="11">
        <f t="shared" si="364"/>
        <v>2.3995677541969211E-3</v>
      </c>
      <c r="AQ293" s="11">
        <f t="shared" si="365"/>
        <v>2.1767107168046136E-3</v>
      </c>
      <c r="AR293" s="1">
        <f t="shared" si="371"/>
        <v>111491.33228211236</v>
      </c>
      <c r="AS293" s="1">
        <f t="shared" si="366"/>
        <v>101575.16979706007</v>
      </c>
      <c r="AT293" s="1">
        <f t="shared" si="367"/>
        <v>39137.308744169248</v>
      </c>
      <c r="AU293" s="1">
        <f t="shared" si="326"/>
        <v>22298.266456422472</v>
      </c>
      <c r="AV293" s="1">
        <f t="shared" si="327"/>
        <v>20315.033959412016</v>
      </c>
      <c r="AW293" s="1">
        <f t="shared" si="328"/>
        <v>7827.4617488338499</v>
      </c>
      <c r="AX293" s="1">
        <f t="shared" si="388"/>
        <v>76533.944131148077</v>
      </c>
      <c r="AY293" s="1">
        <f t="shared" si="374"/>
        <v>27414.145210844526</v>
      </c>
      <c r="AZ293" s="1">
        <f t="shared" si="375"/>
        <v>7164.8050089290819</v>
      </c>
      <c r="BA293" s="1">
        <f t="shared" si="389"/>
        <v>13105.553472922333</v>
      </c>
      <c r="BB293" s="1">
        <f t="shared" si="390"/>
        <v>30290.284102818343</v>
      </c>
      <c r="BC293" s="1">
        <f t="shared" si="391"/>
        <v>38791.776123788826</v>
      </c>
      <c r="BD293" s="1">
        <f t="shared" si="392"/>
        <v>0.99744506687293955</v>
      </c>
      <c r="BE293" s="2">
        <f t="shared" si="398"/>
        <v>0.16431838121402917</v>
      </c>
      <c r="BF293" s="2">
        <f t="shared" si="399"/>
        <v>0.11054004131171606</v>
      </c>
      <c r="BG293" s="2">
        <f t="shared" si="400"/>
        <v>4.6334817249198731E-2</v>
      </c>
      <c r="BH293" s="2">
        <f t="shared" si="376"/>
        <v>5.6735467968226087E-2</v>
      </c>
      <c r="BI293" s="2">
        <f t="shared" si="393"/>
        <v>2.7000530404799016E-3</v>
      </c>
      <c r="BJ293" s="2">
        <f t="shared" si="377"/>
        <v>1.2219100733195894E-3</v>
      </c>
      <c r="BK293" s="2">
        <f t="shared" si="378"/>
        <v>2.1469152895166443E-4</v>
      </c>
      <c r="BL293" s="2">
        <f t="shared" si="379"/>
        <v>301.03251071547248</v>
      </c>
      <c r="BM293" s="2">
        <f t="shared" si="380"/>
        <v>124.11572317417541</v>
      </c>
      <c r="BN293" s="2">
        <f t="shared" si="381"/>
        <v>8.4024486533390412</v>
      </c>
      <c r="BO293" s="2">
        <f t="shared" si="394"/>
        <v>3957.5155070655428</v>
      </c>
      <c r="BP293" s="2">
        <f t="shared" si="395"/>
        <v>242.22508123082832</v>
      </c>
      <c r="BQ293" s="2">
        <f t="shared" si="396"/>
        <v>6.3035503996626883</v>
      </c>
      <c r="BR293" s="11">
        <f t="shared" si="397"/>
        <v>2.1099775640814195E-2</v>
      </c>
      <c r="BS293" s="17">
        <f t="shared" si="372"/>
        <v>2.7594279264595191E-4</v>
      </c>
      <c r="BT293" s="17">
        <f t="shared" si="373"/>
        <v>1.2136196952006769E-5</v>
      </c>
      <c r="BU293" s="12">
        <f>(BU$3*temperature!$I403+BU$4*temperature!$I403^2+BU$5*temperature!I403^6)*(K293/K$56)^$BW$1</f>
        <v>-66.683747999077326</v>
      </c>
      <c r="BV293" s="12">
        <f>(BV$3*temperature!$I403+BV$4*temperature!$I403^2+BV$5*temperature!J403^6)*(L293/L$56)^$BW$1</f>
        <v>-38.507154680317505</v>
      </c>
      <c r="BW293" s="12">
        <f>(BW$3*temperature!$I403+BW$4*temperature!$I403^2+BW$5*temperature!K403^6)*(M293/M$56)^$BW$1</f>
        <v>-32.453910342764395</v>
      </c>
      <c r="BX293" s="12">
        <f>(BX$3*temperature!$M403+BX$4*temperature!$M403^2+BX$5*temperature!$M403^6)*(K293/K$56)^$BW$1</f>
        <v>-66.683764517842974</v>
      </c>
      <c r="BY293" s="12">
        <f>(BY$3*temperature!$M403+BY$4*temperature!$M403^2+BY$5*temperature!$M403^6)*(L293/L$56)^$BW$1</f>
        <v>-38.507163743804888</v>
      </c>
      <c r="BZ293" s="12">
        <f>(BZ$3*temperature!$M403+BZ$4*temperature!$M403^2+BZ$5*temperature!$M403^6)*(M293/M$56)^$BW$1</f>
        <v>-32.453917579573741</v>
      </c>
      <c r="CA293" s="18">
        <f t="shared" si="382"/>
        <v>-1.6518765647788314E-5</v>
      </c>
      <c r="CB293" s="18">
        <f t="shared" si="383"/>
        <v>-9.0634873828321361E-6</v>
      </c>
      <c r="CC293" s="18">
        <f t="shared" si="384"/>
        <v>-7.2368093455565941E-6</v>
      </c>
      <c r="CD293" s="18">
        <f t="shared" si="385"/>
        <v>-3.0455537012723334E-2</v>
      </c>
      <c r="CE293" s="18">
        <f t="shared" si="386"/>
        <v>-8.4039859348230284E-6</v>
      </c>
      <c r="CF293" s="18">
        <f t="shared" si="387"/>
        <v>-3.6961439546554227E-7</v>
      </c>
    </row>
    <row r="294" spans="1:84" x14ac:dyDescent="0.3">
      <c r="A294" s="2">
        <f t="shared" si="329"/>
        <v>2248</v>
      </c>
      <c r="B294" s="5">
        <f t="shared" si="330"/>
        <v>1165.4053461780979</v>
      </c>
      <c r="C294" s="5">
        <f t="shared" si="331"/>
        <v>2964.1682604060147</v>
      </c>
      <c r="D294" s="5">
        <f t="shared" si="332"/>
        <v>4369.9513857358961</v>
      </c>
      <c r="E294" s="15">
        <f t="shared" si="333"/>
        <v>2.0504351150656065E-8</v>
      </c>
      <c r="F294" s="15">
        <f t="shared" si="334"/>
        <v>4.0394946695914376E-8</v>
      </c>
      <c r="G294" s="15">
        <f t="shared" si="335"/>
        <v>8.2464846745077975E-8</v>
      </c>
      <c r="H294" s="5">
        <f t="shared" si="336"/>
        <v>109226.42303474245</v>
      </c>
      <c r="I294" s="5">
        <f t="shared" si="337"/>
        <v>101494.96418743594</v>
      </c>
      <c r="J294" s="5">
        <f t="shared" si="338"/>
        <v>39140.844384069482</v>
      </c>
      <c r="K294" s="5">
        <f t="shared" si="339"/>
        <v>93723.976291121624</v>
      </c>
      <c r="L294" s="5">
        <f t="shared" si="340"/>
        <v>34240.621743090167</v>
      </c>
      <c r="M294" s="5">
        <f t="shared" si="341"/>
        <v>8956.8146025217611</v>
      </c>
      <c r="N294" s="15">
        <f t="shared" si="342"/>
        <v>-2.0314686717132102E-2</v>
      </c>
      <c r="O294" s="15">
        <f t="shared" si="343"/>
        <v>-7.8965863082358645E-4</v>
      </c>
      <c r="P294" s="15">
        <f t="shared" si="344"/>
        <v>9.0256899876628438E-5</v>
      </c>
      <c r="Q294" s="5">
        <f t="shared" si="345"/>
        <v>1177.5254425101411</v>
      </c>
      <c r="R294" s="5">
        <f t="shared" si="346"/>
        <v>3291.8027192737109</v>
      </c>
      <c r="S294" s="5">
        <f t="shared" si="347"/>
        <v>2502.4619977885541</v>
      </c>
      <c r="T294" s="5">
        <f t="shared" si="348"/>
        <v>10.780591452084785</v>
      </c>
      <c r="U294" s="5">
        <f t="shared" si="349"/>
        <v>32.433163020724564</v>
      </c>
      <c r="V294" s="5">
        <f t="shared" si="350"/>
        <v>63.934798473766925</v>
      </c>
      <c r="W294" s="15">
        <f t="shared" si="351"/>
        <v>-1.0734613539272964E-2</v>
      </c>
      <c r="X294" s="15">
        <f t="shared" si="352"/>
        <v>-1.217998157191269E-2</v>
      </c>
      <c r="Y294" s="15">
        <f t="shared" si="353"/>
        <v>-9.7425357312937999E-3</v>
      </c>
      <c r="Z294" s="5">
        <f t="shared" si="368"/>
        <v>894.59527655680324</v>
      </c>
      <c r="AA294" s="5">
        <f t="shared" si="369"/>
        <v>9153.7054113707054</v>
      </c>
      <c r="AB294" s="5">
        <f t="shared" si="370"/>
        <v>57540.598888386994</v>
      </c>
      <c r="AC294" s="16">
        <f t="shared" si="354"/>
        <v>0.88107904330154019</v>
      </c>
      <c r="AD294" s="16">
        <f t="shared" si="355"/>
        <v>3.0858264034486438</v>
      </c>
      <c r="AE294" s="16">
        <f t="shared" si="356"/>
        <v>23.878020251424314</v>
      </c>
      <c r="AF294" s="15">
        <f t="shared" si="357"/>
        <v>-4.0504037456468023E-3</v>
      </c>
      <c r="AG294" s="15">
        <f t="shared" si="358"/>
        <v>2.9673830763510267E-4</v>
      </c>
      <c r="AH294" s="15">
        <f t="shared" si="359"/>
        <v>9.7937136394747881E-3</v>
      </c>
      <c r="AI294" s="1">
        <f t="shared" si="323"/>
        <v>255488.22714928872</v>
      </c>
      <c r="AJ294" s="1">
        <f t="shared" si="324"/>
        <v>203910.44416747364</v>
      </c>
      <c r="AK294" s="1">
        <f t="shared" si="325"/>
        <v>78012.903138997019</v>
      </c>
      <c r="AL294" s="14">
        <f t="shared" si="360"/>
        <v>96.504993880992288</v>
      </c>
      <c r="AM294" s="14">
        <f t="shared" si="361"/>
        <v>23.937211927012576</v>
      </c>
      <c r="AN294" s="14">
        <f t="shared" si="362"/>
        <v>7.453383470398518</v>
      </c>
      <c r="AO294" s="11">
        <f t="shared" si="363"/>
        <v>1.8857693982508828E-3</v>
      </c>
      <c r="AP294" s="11">
        <f t="shared" si="364"/>
        <v>2.3755720766549518E-3</v>
      </c>
      <c r="AQ294" s="11">
        <f t="shared" si="365"/>
        <v>2.1549436096365672E-3</v>
      </c>
      <c r="AR294" s="1">
        <f t="shared" si="371"/>
        <v>109226.42303474245</v>
      </c>
      <c r="AS294" s="1">
        <f t="shared" si="366"/>
        <v>101494.96418743594</v>
      </c>
      <c r="AT294" s="1">
        <f t="shared" si="367"/>
        <v>39140.844384069482</v>
      </c>
      <c r="AU294" s="1">
        <f t="shared" si="326"/>
        <v>21845.284606948491</v>
      </c>
      <c r="AV294" s="1">
        <f t="shared" si="327"/>
        <v>20298.992837487189</v>
      </c>
      <c r="AW294" s="1">
        <f t="shared" si="328"/>
        <v>7828.1688768138965</v>
      </c>
      <c r="AX294" s="1">
        <f t="shared" si="388"/>
        <v>74979.181032897308</v>
      </c>
      <c r="AY294" s="1">
        <f t="shared" si="374"/>
        <v>27392.497394472135</v>
      </c>
      <c r="AZ294" s="1">
        <f t="shared" si="375"/>
        <v>7165.4516820174094</v>
      </c>
      <c r="BA294" s="1">
        <f t="shared" si="389"/>
        <v>13081.635116409241</v>
      </c>
      <c r="BB294" s="1">
        <f t="shared" si="390"/>
        <v>30287.94372068641</v>
      </c>
      <c r="BC294" s="1">
        <f t="shared" si="391"/>
        <v>38792.173723212967</v>
      </c>
      <c r="BD294" s="1">
        <f t="shared" si="392"/>
        <v>0.94964877237519196</v>
      </c>
      <c r="BE294" s="2">
        <f t="shared" si="398"/>
        <v>0.16431838121402917</v>
      </c>
      <c r="BF294" s="2">
        <f t="shared" si="399"/>
        <v>0.11054004131171606</v>
      </c>
      <c r="BG294" s="2">
        <f t="shared" si="400"/>
        <v>4.6334817249198731E-2</v>
      </c>
      <c r="BH294" s="2">
        <f t="shared" si="376"/>
        <v>5.6591874995653761E-2</v>
      </c>
      <c r="BI294" s="2">
        <f t="shared" si="393"/>
        <v>2.7000530404799016E-3</v>
      </c>
      <c r="BJ294" s="2">
        <f t="shared" si="377"/>
        <v>1.2219100733195894E-3</v>
      </c>
      <c r="BK294" s="2">
        <f t="shared" si="378"/>
        <v>2.1469152895166443E-4</v>
      </c>
      <c r="BL294" s="2">
        <f t="shared" si="379"/>
        <v>294.91713561570032</v>
      </c>
      <c r="BM294" s="2">
        <f t="shared" si="380"/>
        <v>124.01771913183894</v>
      </c>
      <c r="BN294" s="2">
        <f t="shared" si="381"/>
        <v>8.4032077252750454</v>
      </c>
      <c r="BO294" s="2">
        <f t="shared" si="394"/>
        <v>4012.5204076522987</v>
      </c>
      <c r="BP294" s="2">
        <f t="shared" si="395"/>
        <v>245.13040413718764</v>
      </c>
      <c r="BQ294" s="2">
        <f t="shared" si="396"/>
        <v>6.3036669987847782</v>
      </c>
      <c r="BR294" s="11">
        <f t="shared" si="397"/>
        <v>2.0715469264097702E-2</v>
      </c>
      <c r="BS294" s="17">
        <f t="shared" si="372"/>
        <v>2.7024077296734078E-4</v>
      </c>
      <c r="BT294" s="17">
        <f t="shared" si="373"/>
        <v>1.1558282811435017E-5</v>
      </c>
      <c r="BU294" s="12">
        <f>(BU$3*temperature!$I404+BU$4*temperature!$I404^2+BU$5*temperature!I404^6)*(K294/K$56)^$BW$1</f>
        <v>-67.358941679631172</v>
      </c>
      <c r="BV294" s="12">
        <f>(BV$3*temperature!$I404+BV$4*temperature!$I404^2+BV$5*temperature!J404^6)*(L294/L$56)^$BW$1</f>
        <v>-38.696106159172039</v>
      </c>
      <c r="BW294" s="12">
        <f>(BW$3*temperature!$I404+BW$4*temperature!$I404^2+BW$5*temperature!K404^6)*(M294/M$56)^$BW$1</f>
        <v>-32.597936541007776</v>
      </c>
      <c r="BX294" s="12">
        <f>(BX$3*temperature!$M404+BX$4*temperature!$M404^2+BX$5*temperature!$M404^6)*(K294/K$56)^$BW$1</f>
        <v>-67.358958264697335</v>
      </c>
      <c r="BY294" s="12">
        <f>(BY$3*temperature!$M404+BY$4*temperature!$M404^2+BY$5*temperature!$M404^6)*(L294/L$56)^$BW$1</f>
        <v>-38.696115213509586</v>
      </c>
      <c r="BZ294" s="12">
        <f>(BZ$3*temperature!$M404+BZ$4*temperature!$M404^2+BZ$5*temperature!$M404^6)*(M294/M$56)^$BW$1</f>
        <v>-32.597943768258752</v>
      </c>
      <c r="CA294" s="18">
        <f t="shared" si="382"/>
        <v>-1.6585066163088413E-5</v>
      </c>
      <c r="CB294" s="18">
        <f t="shared" si="383"/>
        <v>-9.0543375463880693E-6</v>
      </c>
      <c r="CC294" s="18">
        <f t="shared" si="384"/>
        <v>-7.2272509754611747E-6</v>
      </c>
      <c r="CD294" s="18">
        <f t="shared" si="385"/>
        <v>-3.013377823555442E-2</v>
      </c>
      <c r="CE294" s="18">
        <f t="shared" si="386"/>
        <v>-8.1433755228026575E-6</v>
      </c>
      <c r="CF294" s="18">
        <f t="shared" si="387"/>
        <v>-3.4829473102360327E-7</v>
      </c>
    </row>
    <row r="295" spans="1:84" x14ac:dyDescent="0.3">
      <c r="A295" s="2">
        <f t="shared" si="329"/>
        <v>2249</v>
      </c>
      <c r="B295" s="5">
        <f t="shared" si="330"/>
        <v>1165.4053688791844</v>
      </c>
      <c r="C295" s="5">
        <f t="shared" si="331"/>
        <v>2964.168374156563</v>
      </c>
      <c r="D295" s="5">
        <f t="shared" si="332"/>
        <v>4369.9517280848986</v>
      </c>
      <c r="E295" s="15">
        <f t="shared" si="333"/>
        <v>1.9479133593123262E-8</v>
      </c>
      <c r="F295" s="15">
        <f t="shared" si="334"/>
        <v>3.8375199361118658E-8</v>
      </c>
      <c r="G295" s="15">
        <f t="shared" si="335"/>
        <v>7.834160440782407E-8</v>
      </c>
      <c r="H295" s="5">
        <f t="shared" si="336"/>
        <v>106881.88958600114</v>
      </c>
      <c r="I295" s="5">
        <f t="shared" si="337"/>
        <v>101411.28287594824</v>
      </c>
      <c r="J295" s="5">
        <f t="shared" si="338"/>
        <v>39143.383105792171</v>
      </c>
      <c r="K295" s="5">
        <f t="shared" si="339"/>
        <v>91712.199411603535</v>
      </c>
      <c r="L295" s="5">
        <f t="shared" si="340"/>
        <v>34212.389471567796</v>
      </c>
      <c r="M295" s="5">
        <f t="shared" si="341"/>
        <v>8957.3948504338478</v>
      </c>
      <c r="N295" s="15">
        <f t="shared" si="342"/>
        <v>-2.1464911745412874E-2</v>
      </c>
      <c r="O295" s="15">
        <f t="shared" si="343"/>
        <v>-8.2452566820190309E-4</v>
      </c>
      <c r="P295" s="15">
        <f t="shared" si="344"/>
        <v>6.4782842766897275E-5</v>
      </c>
      <c r="Q295" s="5">
        <f t="shared" si="345"/>
        <v>1139.8810269611843</v>
      </c>
      <c r="R295" s="5">
        <f t="shared" si="346"/>
        <v>3249.0276302716402</v>
      </c>
      <c r="S295" s="5">
        <f t="shared" si="347"/>
        <v>2478.2424036837092</v>
      </c>
      <c r="T295" s="5">
        <f t="shared" si="348"/>
        <v>10.664865969121866</v>
      </c>
      <c r="U295" s="5">
        <f t="shared" si="349"/>
        <v>32.038127692813298</v>
      </c>
      <c r="V295" s="5">
        <f t="shared" si="350"/>
        <v>63.311911415163181</v>
      </c>
      <c r="W295" s="15">
        <f t="shared" si="351"/>
        <v>-1.0734613539272964E-2</v>
      </c>
      <c r="X295" s="15">
        <f t="shared" si="352"/>
        <v>-1.217998157191269E-2</v>
      </c>
      <c r="Y295" s="15">
        <f t="shared" si="353"/>
        <v>-9.7425357312937999E-3</v>
      </c>
      <c r="Z295" s="5">
        <f t="shared" si="368"/>
        <v>863.50206562407573</v>
      </c>
      <c r="AA295" s="5">
        <f t="shared" si="369"/>
        <v>9037.7546036606618</v>
      </c>
      <c r="AB295" s="5">
        <f t="shared" si="370"/>
        <v>57543.251376436361</v>
      </c>
      <c r="AC295" s="16">
        <f t="shared" si="354"/>
        <v>0.87751031744434072</v>
      </c>
      <c r="AD295" s="16">
        <f t="shared" si="355"/>
        <v>3.0867420863532589</v>
      </c>
      <c r="AE295" s="16">
        <f t="shared" si="356"/>
        <v>24.111874744044343</v>
      </c>
      <c r="AF295" s="15">
        <f t="shared" si="357"/>
        <v>-4.0504037456468023E-3</v>
      </c>
      <c r="AG295" s="15">
        <f t="shared" si="358"/>
        <v>2.9673830763510267E-4</v>
      </c>
      <c r="AH295" s="15">
        <f t="shared" si="359"/>
        <v>9.7937136394747881E-3</v>
      </c>
      <c r="AI295" s="1">
        <f t="shared" si="323"/>
        <v>251784.68904130836</v>
      </c>
      <c r="AJ295" s="1">
        <f t="shared" si="324"/>
        <v>203818.39258821349</v>
      </c>
      <c r="AK295" s="1">
        <f t="shared" si="325"/>
        <v>78039.781701911212</v>
      </c>
      <c r="AL295" s="14">
        <f t="shared" si="360"/>
        <v>96.685160183589062</v>
      </c>
      <c r="AM295" s="14">
        <f t="shared" si="361"/>
        <v>23.993507853536894</v>
      </c>
      <c r="AN295" s="14">
        <f t="shared" si="362"/>
        <v>7.4692844752674272</v>
      </c>
      <c r="AO295" s="11">
        <f t="shared" si="363"/>
        <v>1.866911704268374E-3</v>
      </c>
      <c r="AP295" s="11">
        <f t="shared" si="364"/>
        <v>2.3518163558884021E-3</v>
      </c>
      <c r="AQ295" s="11">
        <f t="shared" si="365"/>
        <v>2.1333941735402016E-3</v>
      </c>
      <c r="AR295" s="1">
        <f t="shared" si="371"/>
        <v>106881.88958600114</v>
      </c>
      <c r="AS295" s="1">
        <f t="shared" si="366"/>
        <v>101411.28287594824</v>
      </c>
      <c r="AT295" s="1">
        <f t="shared" si="367"/>
        <v>39143.383105792171</v>
      </c>
      <c r="AU295" s="1">
        <f t="shared" si="326"/>
        <v>21376.377917200229</v>
      </c>
      <c r="AV295" s="1">
        <f t="shared" si="327"/>
        <v>20282.256575189647</v>
      </c>
      <c r="AW295" s="1">
        <f t="shared" si="328"/>
        <v>7828.6766211584345</v>
      </c>
      <c r="AX295" s="1">
        <f t="shared" si="388"/>
        <v>73369.759529282834</v>
      </c>
      <c r="AY295" s="1">
        <f t="shared" si="374"/>
        <v>27369.911577254239</v>
      </c>
      <c r="AZ295" s="1">
        <f t="shared" si="375"/>
        <v>7165.91588034708</v>
      </c>
      <c r="BA295" s="1">
        <f t="shared" si="389"/>
        <v>13056.347667178892</v>
      </c>
      <c r="BB295" s="1">
        <f t="shared" si="390"/>
        <v>30285.499841944798</v>
      </c>
      <c r="BC295" s="1">
        <f t="shared" si="391"/>
        <v>38792.459850980245</v>
      </c>
      <c r="BD295" s="1">
        <f t="shared" si="392"/>
        <v>0.90412528856134278</v>
      </c>
      <c r="BE295" s="2">
        <f t="shared" si="398"/>
        <v>0.16431838121402917</v>
      </c>
      <c r="BF295" s="2">
        <f t="shared" si="399"/>
        <v>0.11054004131171606</v>
      </c>
      <c r="BG295" s="2">
        <f t="shared" si="400"/>
        <v>4.6334817249198731E-2</v>
      </c>
      <c r="BH295" s="2">
        <f t="shared" si="376"/>
        <v>5.6449059762183888E-2</v>
      </c>
      <c r="BI295" s="2">
        <f t="shared" si="393"/>
        <v>2.7000530404799016E-3</v>
      </c>
      <c r="BJ295" s="2">
        <f t="shared" si="377"/>
        <v>1.2219100733195894E-3</v>
      </c>
      <c r="BK295" s="2">
        <f t="shared" si="378"/>
        <v>2.1469152895166443E-4</v>
      </c>
      <c r="BL295" s="2">
        <f t="shared" si="379"/>
        <v>288.58677094891948</v>
      </c>
      <c r="BM295" s="2">
        <f t="shared" si="380"/>
        <v>123.91546809438353</v>
      </c>
      <c r="BN295" s="2">
        <f t="shared" si="381"/>
        <v>8.4037527673232724</v>
      </c>
      <c r="BO295" s="2">
        <f t="shared" si="394"/>
        <v>4067.7746532488745</v>
      </c>
      <c r="BP295" s="2">
        <f t="shared" si="395"/>
        <v>248.0706301549929</v>
      </c>
      <c r="BQ295" s="2">
        <f t="shared" si="396"/>
        <v>6.3037852722550678</v>
      </c>
      <c r="BR295" s="11">
        <f t="shared" si="397"/>
        <v>2.0291890208195745E-2</v>
      </c>
      <c r="BS295" s="17">
        <f t="shared" si="372"/>
        <v>2.647562235557922E-4</v>
      </c>
      <c r="BT295" s="17">
        <f t="shared" si="373"/>
        <v>1.1007888391842873E-5</v>
      </c>
      <c r="BU295" s="12">
        <f>(BU$3*temperature!$I405+BU$4*temperature!$I405^2+BU$5*temperature!I405^6)*(K295/K$56)^$BW$1</f>
        <v>-68.057923815979578</v>
      </c>
      <c r="BV295" s="12">
        <f>(BV$3*temperature!$I405+BV$4*temperature!$I405^2+BV$5*temperature!J405^6)*(L295/L$56)^$BW$1</f>
        <v>-38.884706268347742</v>
      </c>
      <c r="BW295" s="12">
        <f>(BW$3*temperature!$I405+BW$4*temperature!$I405^2+BW$5*temperature!K405^6)*(M295/M$56)^$BW$1</f>
        <v>-32.741542084960102</v>
      </c>
      <c r="BX295" s="12">
        <f>(BX$3*temperature!$M405+BX$4*temperature!$M405^2+BX$5*temperature!$M405^6)*(K295/K$56)^$BW$1</f>
        <v>-68.057940472532962</v>
      </c>
      <c r="BY295" s="12">
        <f>(BY$3*temperature!$M405+BY$4*temperature!$M405^2+BY$5*temperature!$M405^6)*(L295/L$56)^$BW$1</f>
        <v>-38.884715313647824</v>
      </c>
      <c r="BZ295" s="12">
        <f>(BZ$3*temperature!$M405+BZ$4*temperature!$M405^2+BZ$5*temperature!$M405^6)*(M295/M$56)^$BW$1</f>
        <v>-32.741549302737845</v>
      </c>
      <c r="CA295" s="18">
        <f t="shared" si="382"/>
        <v>-1.6656553384564177E-5</v>
      </c>
      <c r="CB295" s="18">
        <f t="shared" si="383"/>
        <v>-9.045300082277663E-6</v>
      </c>
      <c r="CC295" s="18">
        <f t="shared" si="384"/>
        <v>-7.2177777425963541E-6</v>
      </c>
      <c r="CD295" s="18">
        <f t="shared" si="385"/>
        <v>-2.980107624424929E-2</v>
      </c>
      <c r="CE295" s="18">
        <f t="shared" si="386"/>
        <v>-7.8900204043256737E-6</v>
      </c>
      <c r="CF295" s="18">
        <f t="shared" si="387"/>
        <v>-3.2804692125349619E-7</v>
      </c>
    </row>
    <row r="296" spans="1:84" x14ac:dyDescent="0.3">
      <c r="A296" s="2">
        <f t="shared" si="329"/>
        <v>2250</v>
      </c>
      <c r="B296" s="5">
        <f t="shared" si="330"/>
        <v>1165.4053904452169</v>
      </c>
      <c r="C296" s="5">
        <f t="shared" si="331"/>
        <v>2964.168482219588</v>
      </c>
      <c r="D296" s="5">
        <f t="shared" si="332"/>
        <v>4369.9520533164759</v>
      </c>
      <c r="E296" s="15">
        <f t="shared" si="333"/>
        <v>1.8505176913467097E-8</v>
      </c>
      <c r="F296" s="15">
        <f t="shared" si="334"/>
        <v>3.6456439393062724E-8</v>
      </c>
      <c r="G296" s="15">
        <f t="shared" si="335"/>
        <v>7.4424524187432867E-8</v>
      </c>
      <c r="H296" s="5">
        <f t="shared" si="336"/>
        <v>104448.95075331141</v>
      </c>
      <c r="I296" s="5">
        <f t="shared" si="337"/>
        <v>101324.15695080513</v>
      </c>
      <c r="J296" s="5">
        <f t="shared" si="338"/>
        <v>39144.934996517564</v>
      </c>
      <c r="K296" s="5">
        <f t="shared" si="339"/>
        <v>89624.56464476198</v>
      </c>
      <c r="L296" s="5">
        <f t="shared" si="340"/>
        <v>34182.995183503532</v>
      </c>
      <c r="M296" s="5">
        <f t="shared" si="341"/>
        <v>8957.7493114162207</v>
      </c>
      <c r="N296" s="15">
        <f t="shared" si="342"/>
        <v>-2.2762890653971413E-2</v>
      </c>
      <c r="O296" s="15">
        <f t="shared" si="343"/>
        <v>-8.5917085939557492E-4</v>
      </c>
      <c r="P296" s="15">
        <f t="shared" si="344"/>
        <v>3.9571883152511589E-5</v>
      </c>
      <c r="Q296" s="5">
        <f t="shared" si="345"/>
        <v>1101.9764087528551</v>
      </c>
      <c r="R296" s="5">
        <f t="shared" si="346"/>
        <v>3206.6971807032219</v>
      </c>
      <c r="S296" s="5">
        <f t="shared" si="347"/>
        <v>2454.195334448144</v>
      </c>
      <c r="T296" s="5">
        <f t="shared" si="348"/>
        <v>10.5503827544952</v>
      </c>
      <c r="U296" s="5">
        <f t="shared" si="349"/>
        <v>31.647903887916247</v>
      </c>
      <c r="V296" s="5">
        <f t="shared" si="350"/>
        <v>62.695092855984448</v>
      </c>
      <c r="W296" s="15">
        <f t="shared" si="351"/>
        <v>-1.0734613539272964E-2</v>
      </c>
      <c r="X296" s="15">
        <f t="shared" si="352"/>
        <v>-1.217998157191269E-2</v>
      </c>
      <c r="Y296" s="15">
        <f t="shared" si="353"/>
        <v>-9.7425357312937999E-3</v>
      </c>
      <c r="Z296" s="5">
        <f t="shared" si="368"/>
        <v>832.51097223670286</v>
      </c>
      <c r="AA296" s="5">
        <f t="shared" si="369"/>
        <v>8922.9611632559354</v>
      </c>
      <c r="AB296" s="5">
        <f t="shared" si="370"/>
        <v>57544.437954143184</v>
      </c>
      <c r="AC296" s="16">
        <f t="shared" si="354"/>
        <v>0.8739560463677204</v>
      </c>
      <c r="AD296" s="16">
        <f t="shared" si="355"/>
        <v>3.0876580409760694</v>
      </c>
      <c r="AE296" s="16">
        <f t="shared" si="356"/>
        <v>24.348019540598397</v>
      </c>
      <c r="AF296" s="15">
        <f t="shared" si="357"/>
        <v>-4.0504037456468023E-3</v>
      </c>
      <c r="AG296" s="15">
        <f t="shared" si="358"/>
        <v>2.9673830763510267E-4</v>
      </c>
      <c r="AH296" s="15">
        <f t="shared" si="359"/>
        <v>9.7937136394747881E-3</v>
      </c>
      <c r="AI296" s="1">
        <f t="shared" si="323"/>
        <v>247982.59805437777</v>
      </c>
      <c r="AJ296" s="1">
        <f t="shared" si="324"/>
        <v>203718.80990458181</v>
      </c>
      <c r="AK296" s="1">
        <f t="shared" si="325"/>
        <v>78064.480152878532</v>
      </c>
      <c r="AL296" s="14">
        <f t="shared" si="360"/>
        <v>96.863857814193111</v>
      </c>
      <c r="AM296" s="14">
        <f t="shared" si="361"/>
        <v>24.049371894499931</v>
      </c>
      <c r="AN296" s="14">
        <f t="shared" si="362"/>
        <v>7.4850600539676764</v>
      </c>
      <c r="AO296" s="11">
        <f t="shared" si="363"/>
        <v>1.8482425872256903E-3</v>
      </c>
      <c r="AP296" s="11">
        <f t="shared" si="364"/>
        <v>2.3282981923295181E-3</v>
      </c>
      <c r="AQ296" s="11">
        <f t="shared" si="365"/>
        <v>2.1120602318047996E-3</v>
      </c>
      <c r="AR296" s="1">
        <f t="shared" si="371"/>
        <v>104448.95075331141</v>
      </c>
      <c r="AS296" s="1">
        <f t="shared" si="366"/>
        <v>101324.15695080513</v>
      </c>
      <c r="AT296" s="1">
        <f t="shared" si="367"/>
        <v>39144.934996517564</v>
      </c>
      <c r="AU296" s="1">
        <f t="shared" si="326"/>
        <v>20889.790150662284</v>
      </c>
      <c r="AV296" s="1">
        <f t="shared" si="327"/>
        <v>20264.831390161027</v>
      </c>
      <c r="AW296" s="1">
        <f t="shared" si="328"/>
        <v>7828.9869993035136</v>
      </c>
      <c r="AX296" s="1">
        <f t="shared" si="388"/>
        <v>71699.651715809581</v>
      </c>
      <c r="AY296" s="1">
        <f t="shared" si="374"/>
        <v>27346.396146802821</v>
      </c>
      <c r="AZ296" s="1">
        <f t="shared" si="375"/>
        <v>7166.199449132977</v>
      </c>
      <c r="BA296" s="1">
        <f t="shared" si="389"/>
        <v>13029.513324895192</v>
      </c>
      <c r="BB296" s="1">
        <f t="shared" si="390"/>
        <v>30282.953124200092</v>
      </c>
      <c r="BC296" s="1">
        <f t="shared" si="391"/>
        <v>38792.6356619012</v>
      </c>
      <c r="BD296" s="1">
        <f t="shared" si="392"/>
        <v>0.86076552422734476</v>
      </c>
      <c r="BE296" s="2">
        <f t="shared" si="398"/>
        <v>0.16431838121402917</v>
      </c>
      <c r="BF296" s="2">
        <f t="shared" si="399"/>
        <v>0.11054004131171606</v>
      </c>
      <c r="BG296" s="2">
        <f t="shared" si="400"/>
        <v>4.6334817249198731E-2</v>
      </c>
      <c r="BH296" s="2">
        <f t="shared" si="376"/>
        <v>5.6306945465097374E-2</v>
      </c>
      <c r="BI296" s="2">
        <f t="shared" si="393"/>
        <v>2.7000530404799016E-3</v>
      </c>
      <c r="BJ296" s="2">
        <f t="shared" si="377"/>
        <v>1.2219100733195894E-3</v>
      </c>
      <c r="BK296" s="2">
        <f t="shared" si="378"/>
        <v>2.1469152895166443E-4</v>
      </c>
      <c r="BL296" s="2">
        <f t="shared" si="379"/>
        <v>282.017707056414</v>
      </c>
      <c r="BM296" s="2">
        <f t="shared" si="380"/>
        <v>123.80900804880389</v>
      </c>
      <c r="BN296" s="2">
        <f t="shared" si="381"/>
        <v>8.404085945115872</v>
      </c>
      <c r="BO296" s="2">
        <f t="shared" si="394"/>
        <v>4123.1606740693296</v>
      </c>
      <c r="BP296" s="2">
        <f t="shared" si="395"/>
        <v>251.04617828751935</v>
      </c>
      <c r="BQ296" s="2">
        <f t="shared" si="396"/>
        <v>6.3039052036298981</v>
      </c>
      <c r="BR296" s="11">
        <f t="shared" si="397"/>
        <v>1.9821528317176956E-2</v>
      </c>
      <c r="BS296" s="17">
        <f t="shared" si="372"/>
        <v>2.5949066742240534E-4</v>
      </c>
      <c r="BT296" s="17">
        <f t="shared" si="373"/>
        <v>1.0483703230326545E-5</v>
      </c>
      <c r="BU296" s="12">
        <f>(BU$3*temperature!$I406+BU$4*temperature!$I406^2+BU$5*temperature!I406^6)*(K296/K$56)^$BW$1</f>
        <v>-68.783953847307345</v>
      </c>
      <c r="BV296" s="12">
        <f>(BV$3*temperature!$I406+BV$4*temperature!$I406^2+BV$5*temperature!J406^6)*(L296/L$56)^$BW$1</f>
        <v>-39.072958871427453</v>
      </c>
      <c r="BW296" s="12">
        <f>(BW$3*temperature!$I406+BW$4*temperature!$I406^2+BW$5*temperature!K406^6)*(M296/M$56)^$BW$1</f>
        <v>-32.884729068770262</v>
      </c>
      <c r="BX296" s="12">
        <f>(BX$3*temperature!$M406+BX$4*temperature!$M406^2+BX$5*temperature!$M406^6)*(K296/K$56)^$BW$1</f>
        <v>-68.783970581237867</v>
      </c>
      <c r="BY296" s="12">
        <f>(BY$3*temperature!$M406+BY$4*temperature!$M406^2+BY$5*temperature!$M406^6)*(L296/L$56)^$BW$1</f>
        <v>-39.072967907801633</v>
      </c>
      <c r="BZ296" s="12">
        <f>(BZ$3*temperature!$M406+BZ$4*temperature!$M406^2+BZ$5*temperature!$M406^6)*(M296/M$56)^$BW$1</f>
        <v>-32.884736277159014</v>
      </c>
      <c r="CA296" s="18">
        <f t="shared" si="382"/>
        <v>-1.6733930522150331E-5</v>
      </c>
      <c r="CB296" s="18">
        <f t="shared" si="383"/>
        <v>-9.0363741804821984E-6</v>
      </c>
      <c r="CC296" s="18">
        <f t="shared" si="384"/>
        <v>-7.2083887516782852E-6</v>
      </c>
      <c r="CD296" s="18">
        <f t="shared" si="385"/>
        <v>-2.9456163898608709E-2</v>
      </c>
      <c r="CE296" s="18">
        <f t="shared" si="386"/>
        <v>-7.6435996297537359E-6</v>
      </c>
      <c r="CF296" s="18">
        <f t="shared" si="387"/>
        <v>-3.0880968061687226E-7</v>
      </c>
    </row>
    <row r="297" spans="1:84" x14ac:dyDescent="0.3">
      <c r="A297" s="2">
        <f t="shared" si="329"/>
        <v>2251</v>
      </c>
      <c r="B297" s="5">
        <f t="shared" si="330"/>
        <v>1165.4054109329481</v>
      </c>
      <c r="C297" s="5">
        <f t="shared" si="331"/>
        <v>2964.1685848794655</v>
      </c>
      <c r="D297" s="5">
        <f t="shared" si="332"/>
        <v>4369.9523622864981</v>
      </c>
      <c r="E297" s="15">
        <f t="shared" si="333"/>
        <v>1.7579918067793741E-8</v>
      </c>
      <c r="F297" s="15">
        <f t="shared" si="334"/>
        <v>3.4633617423409587E-8</v>
      </c>
      <c r="G297" s="15">
        <f t="shared" si="335"/>
        <v>7.0703297978061215E-8</v>
      </c>
      <c r="H297" s="5">
        <f t="shared" si="336"/>
        <v>101917.0298052783</v>
      </c>
      <c r="I297" s="5">
        <f t="shared" si="337"/>
        <v>101233.61739993391</v>
      </c>
      <c r="J297" s="5">
        <f t="shared" si="338"/>
        <v>39145.510122806714</v>
      </c>
      <c r="K297" s="5">
        <f t="shared" si="339"/>
        <v>87451.996403286073</v>
      </c>
      <c r="L297" s="5">
        <f t="shared" si="340"/>
        <v>34152.449329750401</v>
      </c>
      <c r="M297" s="5">
        <f t="shared" si="341"/>
        <v>8957.8802873550176</v>
      </c>
      <c r="N297" s="15">
        <f t="shared" si="342"/>
        <v>-2.4240767585172129E-2</v>
      </c>
      <c r="O297" s="15">
        <f t="shared" si="343"/>
        <v>-8.935979304666164E-4</v>
      </c>
      <c r="P297" s="15">
        <f t="shared" si="344"/>
        <v>1.4621523135360803E-5</v>
      </c>
      <c r="Q297" s="5">
        <f t="shared" si="345"/>
        <v>1063.7211336575622</v>
      </c>
      <c r="R297" s="5">
        <f t="shared" si="346"/>
        <v>3164.8091814924296</v>
      </c>
      <c r="S297" s="5">
        <f t="shared" si="347"/>
        <v>2430.320955014392</v>
      </c>
      <c r="T297" s="5">
        <f t="shared" si="348"/>
        <v>10.437128472934283</v>
      </c>
      <c r="U297" s="5">
        <f t="shared" si="349"/>
        <v>31.262433001771761</v>
      </c>
      <c r="V297" s="5">
        <f t="shared" si="350"/>
        <v>62.084283673658234</v>
      </c>
      <c r="W297" s="15">
        <f t="shared" si="351"/>
        <v>-1.0734613539272964E-2</v>
      </c>
      <c r="X297" s="15">
        <f t="shared" si="352"/>
        <v>-1.217998157191269E-2</v>
      </c>
      <c r="Y297" s="15">
        <f t="shared" si="353"/>
        <v>-9.7425357312937999E-3</v>
      </c>
      <c r="Z297" s="5">
        <f t="shared" si="368"/>
        <v>801.56749629476519</v>
      </c>
      <c r="AA297" s="5">
        <f t="shared" si="369"/>
        <v>8809.3202968845508</v>
      </c>
      <c r="AB297" s="5">
        <f t="shared" si="370"/>
        <v>57544.173644475755</v>
      </c>
      <c r="AC297" s="16">
        <f t="shared" si="354"/>
        <v>0.87041617152398187</v>
      </c>
      <c r="AD297" s="16">
        <f t="shared" si="355"/>
        <v>3.0885742673977048</v>
      </c>
      <c r="AE297" s="16">
        <f t="shared" si="356"/>
        <v>24.586477071667353</v>
      </c>
      <c r="AF297" s="15">
        <f t="shared" si="357"/>
        <v>-4.0504037456468023E-3</v>
      </c>
      <c r="AG297" s="15">
        <f t="shared" si="358"/>
        <v>2.9673830763510267E-4</v>
      </c>
      <c r="AH297" s="15">
        <f t="shared" si="359"/>
        <v>9.7937136394747881E-3</v>
      </c>
      <c r="AI297" s="1">
        <f t="shared" si="323"/>
        <v>244074.12839960228</v>
      </c>
      <c r="AJ297" s="1">
        <f t="shared" si="324"/>
        <v>203611.76030428466</v>
      </c>
      <c r="AK297" s="1">
        <f t="shared" si="325"/>
        <v>78087.019136894189</v>
      </c>
      <c r="AL297" s="14">
        <f t="shared" si="360"/>
        <v>97.041095442296537</v>
      </c>
      <c r="AM297" s="14">
        <f t="shared" si="361"/>
        <v>24.104806062517468</v>
      </c>
      <c r="AN297" s="14">
        <f t="shared" si="362"/>
        <v>7.5007108626636061</v>
      </c>
      <c r="AO297" s="11">
        <f t="shared" si="363"/>
        <v>1.8297601613534334E-3</v>
      </c>
      <c r="AP297" s="11">
        <f t="shared" si="364"/>
        <v>2.3050152104062229E-3</v>
      </c>
      <c r="AQ297" s="11">
        <f t="shared" si="365"/>
        <v>2.0909396294867513E-3</v>
      </c>
      <c r="AR297" s="1">
        <f t="shared" si="371"/>
        <v>101917.0298052783</v>
      </c>
      <c r="AS297" s="1">
        <f t="shared" si="366"/>
        <v>101233.61739993391</v>
      </c>
      <c r="AT297" s="1">
        <f t="shared" si="367"/>
        <v>39145.510122806714</v>
      </c>
      <c r="AU297" s="1">
        <f t="shared" si="326"/>
        <v>20383.405961055661</v>
      </c>
      <c r="AV297" s="1">
        <f t="shared" si="327"/>
        <v>20246.723479986784</v>
      </c>
      <c r="AW297" s="1">
        <f t="shared" si="328"/>
        <v>7829.1020245613436</v>
      </c>
      <c r="AX297" s="1">
        <f t="shared" si="388"/>
        <v>69961.597122628853</v>
      </c>
      <c r="AY297" s="1">
        <f t="shared" si="374"/>
        <v>27321.959463800322</v>
      </c>
      <c r="AZ297" s="1">
        <f t="shared" si="375"/>
        <v>7166.3042298840146</v>
      </c>
      <c r="BA297" s="1">
        <f t="shared" si="389"/>
        <v>13000.915191474614</v>
      </c>
      <c r="BB297" s="1">
        <f t="shared" si="390"/>
        <v>30280.304213919913</v>
      </c>
      <c r="BC297" s="1">
        <f t="shared" si="391"/>
        <v>38792.70229956093</v>
      </c>
      <c r="BD297" s="1">
        <f t="shared" si="392"/>
        <v>0.81946536962267569</v>
      </c>
      <c r="BE297" s="2">
        <f t="shared" si="398"/>
        <v>0.16431838121402917</v>
      </c>
      <c r="BF297" s="2">
        <f t="shared" si="399"/>
        <v>0.11054004131171606</v>
      </c>
      <c r="BG297" s="2">
        <f t="shared" si="400"/>
        <v>4.6334817249198731E-2</v>
      </c>
      <c r="BH297" s="2">
        <f t="shared" si="376"/>
        <v>5.6165441469296667E-2</v>
      </c>
      <c r="BI297" s="2">
        <f t="shared" si="393"/>
        <v>2.7000530404799016E-3</v>
      </c>
      <c r="BJ297" s="2">
        <f t="shared" si="377"/>
        <v>1.2219100733195894E-3</v>
      </c>
      <c r="BK297" s="2">
        <f t="shared" si="378"/>
        <v>2.1469152895166443E-4</v>
      </c>
      <c r="BL297" s="2">
        <f t="shared" si="379"/>
        <v>275.18138620242246</v>
      </c>
      <c r="BM297" s="2">
        <f t="shared" si="380"/>
        <v>123.69837685956051</v>
      </c>
      <c r="BN297" s="2">
        <f t="shared" si="381"/>
        <v>8.4042094198582316</v>
      </c>
      <c r="BO297" s="2">
        <f t="shared" si="394"/>
        <v>4178.5230646595182</v>
      </c>
      <c r="BP297" s="2">
        <f t="shared" si="395"/>
        <v>254.05747259480776</v>
      </c>
      <c r="BQ297" s="2">
        <f t="shared" si="396"/>
        <v>6.3040267773174747</v>
      </c>
      <c r="BR297" s="11">
        <f t="shared" si="397"/>
        <v>1.9294795670870973E-2</v>
      </c>
      <c r="BS297" s="17">
        <f t="shared" si="372"/>
        <v>2.5444713630491293E-4</v>
      </c>
      <c r="BT297" s="17">
        <f t="shared" si="373"/>
        <v>9.9844792669776613E-6</v>
      </c>
      <c r="BU297" s="12">
        <f>(BU$3*temperature!$I407+BU$4*temperature!$I407^2+BU$5*temperature!I407^6)*(K297/K$56)^$BW$1</f>
        <v>-69.541014796456793</v>
      </c>
      <c r="BV297" s="12">
        <f>(BV$3*temperature!$I407+BV$4*temperature!$I407^2+BV$5*temperature!J407^6)*(L297/L$56)^$BW$1</f>
        <v>-39.260867801468386</v>
      </c>
      <c r="BW297" s="12">
        <f>(BW$3*temperature!$I407+BW$4*temperature!$I407^2+BW$5*temperature!K407^6)*(M297/M$56)^$BW$1</f>
        <v>-33.027499545612365</v>
      </c>
      <c r="BX297" s="12">
        <f>(BX$3*temperature!$M407+BX$4*temperature!$M407^2+BX$5*temperature!$M407^6)*(K297/K$56)^$BW$1</f>
        <v>-69.541031614516214</v>
      </c>
      <c r="BY297" s="12">
        <f>(BY$3*temperature!$M407+BY$4*temperature!$M407^2+BY$5*temperature!$M407^6)*(L297/L$56)^$BW$1</f>
        <v>-39.260876829027424</v>
      </c>
      <c r="BZ297" s="12">
        <f>(BZ$3*temperature!$M407+BZ$4*temperature!$M407^2+BZ$5*temperature!$M407^6)*(M297/M$56)^$BW$1</f>
        <v>-33.027506744695501</v>
      </c>
      <c r="CA297" s="18">
        <f t="shared" si="382"/>
        <v>-1.6818059421552789E-5</v>
      </c>
      <c r="CB297" s="18">
        <f t="shared" si="383"/>
        <v>-9.0275590380883841E-6</v>
      </c>
      <c r="CC297" s="18">
        <f t="shared" si="384"/>
        <v>-7.1990831358448304E-6</v>
      </c>
      <c r="CD297" s="18">
        <f t="shared" si="385"/>
        <v>-2.9097509028196328E-2</v>
      </c>
      <c r="CE297" s="18">
        <f t="shared" si="386"/>
        <v>-7.4037778458309056E-6</v>
      </c>
      <c r="CF297" s="18">
        <f t="shared" si="387"/>
        <v>-2.9052347561272155E-7</v>
      </c>
    </row>
    <row r="298" spans="1:84" x14ac:dyDescent="0.3">
      <c r="A298" s="2">
        <f t="shared" si="329"/>
        <v>2252</v>
      </c>
      <c r="B298" s="5">
        <f t="shared" si="330"/>
        <v>1165.4054303962932</v>
      </c>
      <c r="C298" s="5">
        <f t="shared" si="331"/>
        <v>2964.1686824063522</v>
      </c>
      <c r="D298" s="5">
        <f t="shared" si="332"/>
        <v>4369.9526558080397</v>
      </c>
      <c r="E298" s="15">
        <f t="shared" si="333"/>
        <v>1.6700922164404053E-8</v>
      </c>
      <c r="F298" s="15">
        <f t="shared" si="334"/>
        <v>3.2901936552239103E-8</v>
      </c>
      <c r="G298" s="15">
        <f t="shared" si="335"/>
        <v>6.7168133079158156E-8</v>
      </c>
      <c r="H298" s="5">
        <f t="shared" si="336"/>
        <v>99273.227394195957</v>
      </c>
      <c r="I298" s="5">
        <f t="shared" si="337"/>
        <v>101139.69512267484</v>
      </c>
      <c r="J298" s="5">
        <f t="shared" si="338"/>
        <v>39145.118533925342</v>
      </c>
      <c r="K298" s="5">
        <f t="shared" si="339"/>
        <v>85183.42613217303</v>
      </c>
      <c r="L298" s="5">
        <f t="shared" si="340"/>
        <v>34120.762331436636</v>
      </c>
      <c r="M298" s="5">
        <f t="shared" si="341"/>
        <v>8957.7900762604695</v>
      </c>
      <c r="N298" s="15">
        <f t="shared" si="342"/>
        <v>-2.5940748804081037E-2</v>
      </c>
      <c r="O298" s="15">
        <f t="shared" si="343"/>
        <v>-9.278104187439018E-4</v>
      </c>
      <c r="P298" s="15">
        <f t="shared" si="344"/>
        <v>-1.0070584965937712E-5</v>
      </c>
      <c r="Q298" s="5">
        <f t="shared" si="345"/>
        <v>1025.0050007164878</v>
      </c>
      <c r="R298" s="5">
        <f t="shared" si="346"/>
        <v>3123.3613884187412</v>
      </c>
      <c r="S298" s="5">
        <f t="shared" si="347"/>
        <v>2406.6193916122629</v>
      </c>
      <c r="T298" s="5">
        <f t="shared" si="348"/>
        <v>10.325089932317592</v>
      </c>
      <c r="U298" s="5">
        <f t="shared" si="349"/>
        <v>30.881657143917025</v>
      </c>
      <c r="V298" s="5">
        <f t="shared" si="350"/>
        <v>61.479425321615835</v>
      </c>
      <c r="W298" s="15">
        <f t="shared" si="351"/>
        <v>-1.0734613539272964E-2</v>
      </c>
      <c r="X298" s="15">
        <f t="shared" si="352"/>
        <v>-1.217998157191269E-2</v>
      </c>
      <c r="Y298" s="15">
        <f t="shared" si="353"/>
        <v>-9.7425357312937999E-3</v>
      </c>
      <c r="Z298" s="5">
        <f t="shared" si="368"/>
        <v>770.60699803330749</v>
      </c>
      <c r="AA298" s="5">
        <f t="shared" si="369"/>
        <v>8696.8270456117134</v>
      </c>
      <c r="AB298" s="5">
        <f t="shared" si="370"/>
        <v>57542.473437451808</v>
      </c>
      <c r="AC298" s="16">
        <f t="shared" si="354"/>
        <v>0.86689063460256954</v>
      </c>
      <c r="AD298" s="16">
        <f t="shared" si="355"/>
        <v>3.0894907656988178</v>
      </c>
      <c r="AE298" s="16">
        <f t="shared" si="356"/>
        <v>24.827269987510775</v>
      </c>
      <c r="AF298" s="15">
        <f t="shared" si="357"/>
        <v>-4.0504037456468023E-3</v>
      </c>
      <c r="AG298" s="15">
        <f t="shared" si="358"/>
        <v>2.9673830763510267E-4</v>
      </c>
      <c r="AH298" s="15">
        <f t="shared" si="359"/>
        <v>9.7937136394747881E-3</v>
      </c>
      <c r="AI298" s="1">
        <f t="shared" si="323"/>
        <v>240050.12152069772</v>
      </c>
      <c r="AJ298" s="1">
        <f t="shared" si="324"/>
        <v>203497.30775384296</v>
      </c>
      <c r="AK298" s="1">
        <f t="shared" si="325"/>
        <v>78107.419247766113</v>
      </c>
      <c r="AL298" s="14">
        <f t="shared" si="360"/>
        <v>97.216881753446401</v>
      </c>
      <c r="AM298" s="14">
        <f t="shared" si="361"/>
        <v>24.159812387689282</v>
      </c>
      <c r="AN298" s="14">
        <f t="shared" si="362"/>
        <v>7.5162375609197509</v>
      </c>
      <c r="AO298" s="11">
        <f t="shared" si="363"/>
        <v>1.811462559739899E-3</v>
      </c>
      <c r="AP298" s="11">
        <f t="shared" si="364"/>
        <v>2.2819650583021608E-3</v>
      </c>
      <c r="AQ298" s="11">
        <f t="shared" si="365"/>
        <v>2.0700302331918838E-3</v>
      </c>
      <c r="AR298" s="1">
        <f t="shared" si="371"/>
        <v>99273.227394195957</v>
      </c>
      <c r="AS298" s="1">
        <f t="shared" si="366"/>
        <v>101139.69512267484</v>
      </c>
      <c r="AT298" s="1">
        <f t="shared" si="367"/>
        <v>39145.118533925342</v>
      </c>
      <c r="AU298" s="1">
        <f t="shared" si="326"/>
        <v>19854.645478839193</v>
      </c>
      <c r="AV298" s="1">
        <f t="shared" si="327"/>
        <v>20227.939024534968</v>
      </c>
      <c r="AW298" s="1">
        <f t="shared" si="328"/>
        <v>7829.0237067850685</v>
      </c>
      <c r="AX298" s="1">
        <f t="shared" si="388"/>
        <v>68146.740905738421</v>
      </c>
      <c r="AY298" s="1">
        <f t="shared" si="374"/>
        <v>27296.609865149312</v>
      </c>
      <c r="AZ298" s="1">
        <f t="shared" si="375"/>
        <v>7166.2320610083761</v>
      </c>
      <c r="BA298" s="1">
        <f t="shared" si="389"/>
        <v>12970.284889460365</v>
      </c>
      <c r="BB298" s="1">
        <f t="shared" si="390"/>
        <v>30277.553746998525</v>
      </c>
      <c r="BC298" s="1">
        <f t="shared" si="391"/>
        <v>38792.660896993206</v>
      </c>
      <c r="BD298" s="1">
        <f t="shared" si="392"/>
        <v>0.78012539680404092</v>
      </c>
      <c r="BE298" s="2">
        <f t="shared" si="398"/>
        <v>0.16431838121402917</v>
      </c>
      <c r="BF298" s="2">
        <f t="shared" si="399"/>
        <v>0.11054004131171606</v>
      </c>
      <c r="BG298" s="2">
        <f t="shared" si="400"/>
        <v>4.6334817249198731E-2</v>
      </c>
      <c r="BH298" s="2">
        <f t="shared" si="376"/>
        <v>5.6024439478923993E-2</v>
      </c>
      <c r="BI298" s="2">
        <f t="shared" si="393"/>
        <v>2.7000530404799016E-3</v>
      </c>
      <c r="BJ298" s="2">
        <f t="shared" si="377"/>
        <v>1.2219100733195894E-3</v>
      </c>
      <c r="BK298" s="2">
        <f t="shared" si="378"/>
        <v>2.1469152895166443E-4</v>
      </c>
      <c r="BL298" s="2">
        <f t="shared" si="379"/>
        <v>268.04297946395144</v>
      </c>
      <c r="BM298" s="2">
        <f t="shared" si="380"/>
        <v>123.58361228286853</v>
      </c>
      <c r="BN298" s="2">
        <f t="shared" si="381"/>
        <v>8.4041253490425678</v>
      </c>
      <c r="BO298" s="2">
        <f t="shared" si="394"/>
        <v>4233.6537469651767</v>
      </c>
      <c r="BP298" s="2">
        <f t="shared" si="395"/>
        <v>257.10494226181254</v>
      </c>
      <c r="BQ298" s="2">
        <f t="shared" si="396"/>
        <v>6.3041499786734718</v>
      </c>
      <c r="BR298" s="11">
        <f t="shared" si="397"/>
        <v>1.8699251867473315E-2</v>
      </c>
      <c r="BS298" s="17">
        <f t="shared" si="372"/>
        <v>2.4963056554943268E-4</v>
      </c>
      <c r="BT298" s="17">
        <f t="shared" si="373"/>
        <v>9.5090278733120585E-6</v>
      </c>
      <c r="BU298" s="12">
        <f>(BU$3*temperature!$I408+BU$4*temperature!$I408^2+BU$5*temperature!I408^6)*(K298/K$56)^$BW$1</f>
        <v>-70.33404566909384</v>
      </c>
      <c r="BV298" s="12">
        <f>(BV$3*temperature!$I408+BV$4*temperature!$I408^2+BV$5*temperature!J408^6)*(L298/L$56)^$BW$1</f>
        <v>-39.448436850575646</v>
      </c>
      <c r="BW298" s="12">
        <f>(BW$3*temperature!$I408+BW$4*temperature!$I408^2+BW$5*temperature!K408^6)*(M298/M$56)^$BW$1</f>
        <v>-33.169855519509277</v>
      </c>
      <c r="BX298" s="12">
        <f>(BX$3*temperature!$M408+BX$4*temperature!$M408^2+BX$5*temperature!$M408^6)*(K298/K$56)^$BW$1</f>
        <v>-70.334062579105705</v>
      </c>
      <c r="BY298" s="12">
        <f>(BY$3*temperature!$M408+BY$4*temperature!$M408^2+BY$5*temperature!$M408^6)*(L298/L$56)^$BW$1</f>
        <v>-39.448445869429484</v>
      </c>
      <c r="BZ298" s="12">
        <f>(BZ$3*temperature!$M408+BZ$4*temperature!$M408^2+BZ$5*temperature!$M408^6)*(M298/M$56)^$BW$1</f>
        <v>-33.169862709369276</v>
      </c>
      <c r="CA298" s="18">
        <f t="shared" si="382"/>
        <v>-1.6910011865434171E-5</v>
      </c>
      <c r="CB298" s="18">
        <f t="shared" si="383"/>
        <v>-9.018853837972074E-6</v>
      </c>
      <c r="CC298" s="18">
        <f t="shared" si="384"/>
        <v>-7.1898599998121426E-6</v>
      </c>
      <c r="CD298" s="18">
        <f t="shared" si="385"/>
        <v>-2.8723235026192343E-2</v>
      </c>
      <c r="CE298" s="18">
        <f t="shared" si="386"/>
        <v>-7.170197403997668E-6</v>
      </c>
      <c r="CF298" s="18">
        <f t="shared" si="387"/>
        <v>-2.7313004247575623E-7</v>
      </c>
    </row>
    <row r="299" spans="1:84" x14ac:dyDescent="0.3">
      <c r="A299" s="2">
        <f t="shared" si="329"/>
        <v>2253</v>
      </c>
      <c r="B299" s="5">
        <f t="shared" si="330"/>
        <v>1165.4054488864713</v>
      </c>
      <c r="C299" s="5">
        <f t="shared" si="331"/>
        <v>2964.1687750568976</v>
      </c>
      <c r="D299" s="5">
        <f t="shared" si="332"/>
        <v>4369.9529346535228</v>
      </c>
      <c r="E299" s="15">
        <f t="shared" si="333"/>
        <v>1.5865876056183849E-8</v>
      </c>
      <c r="F299" s="15">
        <f t="shared" si="334"/>
        <v>3.1256839724627149E-8</v>
      </c>
      <c r="G299" s="15">
        <f t="shared" si="335"/>
        <v>6.3809726425200242E-8</v>
      </c>
      <c r="H299" s="5">
        <f t="shared" si="336"/>
        <v>96501.58565754717</v>
      </c>
      <c r="I299" s="5">
        <f t="shared" si="337"/>
        <v>101042.42094458152</v>
      </c>
      <c r="J299" s="5">
        <f t="shared" si="338"/>
        <v>39143.770265985368</v>
      </c>
      <c r="K299" s="5">
        <f t="shared" si="339"/>
        <v>82805.160856037794</v>
      </c>
      <c r="L299" s="5">
        <f t="shared" si="340"/>
        <v>34087.944584950965</v>
      </c>
      <c r="M299" s="5">
        <f t="shared" si="341"/>
        <v>8957.4809732107406</v>
      </c>
      <c r="N299" s="15">
        <f t="shared" si="342"/>
        <v>-2.7919342812591896E-2</v>
      </c>
      <c r="O299" s="15">
        <f t="shared" si="343"/>
        <v>-9.6181164321273993E-4</v>
      </c>
      <c r="P299" s="15">
        <f t="shared" si="344"/>
        <v>-3.4506619054242016E-5</v>
      </c>
      <c r="Q299" s="5">
        <f t="shared" si="345"/>
        <v>985.69171523519083</v>
      </c>
      <c r="R299" s="5">
        <f t="shared" si="346"/>
        <v>3082.3515049647945</v>
      </c>
      <c r="S299" s="5">
        <f t="shared" si="347"/>
        <v>2383.0907330257046</v>
      </c>
      <c r="T299" s="5">
        <f t="shared" si="348"/>
        <v>10.214254082135925</v>
      </c>
      <c r="U299" s="5">
        <f t="shared" si="349"/>
        <v>30.505519128993988</v>
      </c>
      <c r="V299" s="5">
        <f t="shared" si="350"/>
        <v>60.880459823680582</v>
      </c>
      <c r="W299" s="15">
        <f t="shared" si="351"/>
        <v>-1.0734613539272964E-2</v>
      </c>
      <c r="X299" s="15">
        <f t="shared" si="352"/>
        <v>-1.217998157191269E-2</v>
      </c>
      <c r="Y299" s="15">
        <f t="shared" si="353"/>
        <v>-9.7425357312937999E-3</v>
      </c>
      <c r="Z299" s="5">
        <f t="shared" si="368"/>
        <v>739.55164080428108</v>
      </c>
      <c r="AA299" s="5">
        <f t="shared" si="369"/>
        <v>8585.4762924147599</v>
      </c>
      <c r="AB299" s="5">
        <f t="shared" si="370"/>
        <v>57539.352295031211</v>
      </c>
      <c r="AC299" s="16">
        <f t="shared" si="354"/>
        <v>0.8633793775291092</v>
      </c>
      <c r="AD299" s="16">
        <f t="shared" si="355"/>
        <v>3.0904075359600855</v>
      </c>
      <c r="AE299" s="16">
        <f t="shared" si="356"/>
        <v>25.07042116021838</v>
      </c>
      <c r="AF299" s="15">
        <f t="shared" si="357"/>
        <v>-4.0504037456468023E-3</v>
      </c>
      <c r="AG299" s="15">
        <f t="shared" si="358"/>
        <v>2.9673830763510267E-4</v>
      </c>
      <c r="AH299" s="15">
        <f t="shared" si="359"/>
        <v>9.7937136394747881E-3</v>
      </c>
      <c r="AI299" s="1">
        <f t="shared" si="323"/>
        <v>235899.75484746715</v>
      </c>
      <c r="AJ299" s="1">
        <f t="shared" si="324"/>
        <v>203375.51600299365</v>
      </c>
      <c r="AK299" s="1">
        <f t="shared" si="325"/>
        <v>78125.701029774573</v>
      </c>
      <c r="AL299" s="14">
        <f t="shared" si="360"/>
        <v>97.39122544750272</v>
      </c>
      <c r="AM299" s="14">
        <f t="shared" si="361"/>
        <v>24.214392916896287</v>
      </c>
      <c r="AN299" s="14">
        <f t="shared" si="362"/>
        <v>7.5316408115207976</v>
      </c>
      <c r="AO299" s="11">
        <f t="shared" si="363"/>
        <v>1.7933479341424999E-3</v>
      </c>
      <c r="AP299" s="11">
        <f t="shared" si="364"/>
        <v>2.259145407719139E-3</v>
      </c>
      <c r="AQ299" s="11">
        <f t="shared" si="365"/>
        <v>2.049329930859965E-3</v>
      </c>
      <c r="AR299" s="1">
        <f t="shared" si="371"/>
        <v>96501.58565754717</v>
      </c>
      <c r="AS299" s="1">
        <f t="shared" si="366"/>
        <v>101042.42094458152</v>
      </c>
      <c r="AT299" s="1">
        <f t="shared" si="367"/>
        <v>39143.770265985368</v>
      </c>
      <c r="AU299" s="1">
        <f t="shared" si="326"/>
        <v>19300.317131509433</v>
      </c>
      <c r="AV299" s="1">
        <f t="shared" si="327"/>
        <v>20208.484188916307</v>
      </c>
      <c r="AW299" s="1">
        <f t="shared" si="328"/>
        <v>7828.7540531970735</v>
      </c>
      <c r="AX299" s="1">
        <f t="shared" si="388"/>
        <v>66244.128684830212</v>
      </c>
      <c r="AY299" s="1">
        <f t="shared" si="374"/>
        <v>27270.355667960775</v>
      </c>
      <c r="AZ299" s="1">
        <f t="shared" si="375"/>
        <v>7165.9847785685924</v>
      </c>
      <c r="BA299" s="1">
        <f t="shared" si="389"/>
        <v>12937.284894976448</v>
      </c>
      <c r="BB299" s="1">
        <f t="shared" si="390"/>
        <v>30274.702349410058</v>
      </c>
      <c r="BC299" s="1">
        <f t="shared" si="391"/>
        <v>38792.512577439353</v>
      </c>
      <c r="BD299" s="1">
        <f t="shared" si="392"/>
        <v>0.74265054718357693</v>
      </c>
      <c r="BE299" s="2">
        <f t="shared" si="398"/>
        <v>0.16431838121402917</v>
      </c>
      <c r="BF299" s="2">
        <f t="shared" si="399"/>
        <v>0.11054004131171606</v>
      </c>
      <c r="BG299" s="2">
        <f t="shared" si="400"/>
        <v>4.6334817249198731E-2</v>
      </c>
      <c r="BH299" s="2">
        <f t="shared" si="376"/>
        <v>5.5883808284133737E-2</v>
      </c>
      <c r="BI299" s="2">
        <f t="shared" si="393"/>
        <v>2.7000530404799016E-3</v>
      </c>
      <c r="BJ299" s="2">
        <f t="shared" si="377"/>
        <v>1.2219100733195894E-3</v>
      </c>
      <c r="BK299" s="2">
        <f t="shared" si="378"/>
        <v>2.1469152895166443E-4</v>
      </c>
      <c r="BL299" s="2">
        <f t="shared" si="379"/>
        <v>260.55939976579191</v>
      </c>
      <c r="BM299" s="2">
        <f t="shared" si="380"/>
        <v>123.46475198478242</v>
      </c>
      <c r="BN299" s="2">
        <f t="shared" si="381"/>
        <v>8.4038358873370989</v>
      </c>
      <c r="BO299" s="2">
        <f t="shared" si="394"/>
        <v>4288.2696663589995</v>
      </c>
      <c r="BP299" s="2">
        <f t="shared" si="395"/>
        <v>260.18902166948681</v>
      </c>
      <c r="BQ299" s="2">
        <f t="shared" si="396"/>
        <v>6.3042747941244182</v>
      </c>
      <c r="BR299" s="11">
        <f t="shared" si="397"/>
        <v>1.8018456695905377E-2</v>
      </c>
      <c r="BS299" s="17">
        <f t="shared" si="372"/>
        <v>2.4504834482975366E-4</v>
      </c>
      <c r="BT299" s="17">
        <f t="shared" si="373"/>
        <v>9.0562170222019597E-6</v>
      </c>
      <c r="BU299" s="12">
        <f>(BU$3*temperature!$I409+BU$4*temperature!$I409^2+BU$5*temperature!I409^6)*(K299/K$56)^$BW$1</f>
        <v>-71.16927455397277</v>
      </c>
      <c r="BV299" s="12">
        <f>(BV$3*temperature!$I409+BV$4*temperature!$I409^2+BV$5*temperature!J409^6)*(L299/L$56)^$BW$1</f>
        <v>-39.635669757452142</v>
      </c>
      <c r="BW299" s="12">
        <f>(BW$3*temperature!$I409+BW$4*temperature!$I409^2+BW$5*temperature!K409^6)*(M299/M$56)^$BW$1</f>
        <v>-33.311798935637732</v>
      </c>
      <c r="BX299" s="12">
        <f>(BX$3*temperature!$M409+BX$4*temperature!$M409^2+BX$5*temperature!$M409^6)*(K299/K$56)^$BW$1</f>
        <v>-71.169291565115998</v>
      </c>
      <c r="BY299" s="12">
        <f>(BY$3*temperature!$M409+BY$4*temperature!$M409^2+BY$5*temperature!$M409^6)*(L299/L$56)^$BW$1</f>
        <v>-39.635678767709926</v>
      </c>
      <c r="BZ299" s="12">
        <f>(BZ$3*temperature!$M409+BZ$4*temperature!$M409^2+BZ$5*temperature!$M409^6)*(M299/M$56)^$BW$1</f>
        <v>-33.31180611635623</v>
      </c>
      <c r="CA299" s="18">
        <f t="shared" si="382"/>
        <v>-1.7011143228273795E-5</v>
      </c>
      <c r="CB299" s="18">
        <f t="shared" si="383"/>
        <v>-9.0102577843254039E-6</v>
      </c>
      <c r="CC299" s="18">
        <f t="shared" si="384"/>
        <v>-7.1807184980343663E-6</v>
      </c>
      <c r="CD299" s="18">
        <f t="shared" si="385"/>
        <v>-2.8331009504708359E-2</v>
      </c>
      <c r="CE299" s="18">
        <f t="shared" si="386"/>
        <v>-6.9424669864848022E-6</v>
      </c>
      <c r="CF299" s="18">
        <f t="shared" si="387"/>
        <v>-2.5657177053270536E-7</v>
      </c>
    </row>
    <row r="300" spans="1:84" x14ac:dyDescent="0.3">
      <c r="A300" s="2">
        <f t="shared" si="329"/>
        <v>2254</v>
      </c>
      <c r="B300" s="5">
        <f t="shared" si="330"/>
        <v>1165.4054664521409</v>
      </c>
      <c r="C300" s="5">
        <f t="shared" si="331"/>
        <v>2964.1688630749186</v>
      </c>
      <c r="D300" s="5">
        <f t="shared" si="332"/>
        <v>4369.9531995567486</v>
      </c>
      <c r="E300" s="15">
        <f t="shared" si="333"/>
        <v>1.5072582253374657E-8</v>
      </c>
      <c r="F300" s="15">
        <f t="shared" si="334"/>
        <v>2.969399773839579E-8</v>
      </c>
      <c r="G300" s="15">
        <f t="shared" si="335"/>
        <v>6.0619240103940226E-8</v>
      </c>
      <c r="H300" s="5">
        <f t="shared" si="336"/>
        <v>93582.036394290844</v>
      </c>
      <c r="I300" s="5">
        <f t="shared" si="337"/>
        <v>100941.82563619116</v>
      </c>
      <c r="J300" s="5">
        <f t="shared" si="338"/>
        <v>39141.475347131287</v>
      </c>
      <c r="K300" s="5">
        <f t="shared" si="339"/>
        <v>80299.980640372203</v>
      </c>
      <c r="L300" s="5">
        <f t="shared" si="340"/>
        <v>34054.006468267755</v>
      </c>
      <c r="M300" s="5">
        <f t="shared" si="341"/>
        <v>8956.9552715350528</v>
      </c>
      <c r="N300" s="15">
        <f t="shared" si="342"/>
        <v>-3.0253914004478633E-2</v>
      </c>
      <c r="O300" s="15">
        <f t="shared" si="343"/>
        <v>-9.9560466600245867E-4</v>
      </c>
      <c r="P300" s="15">
        <f t="shared" si="344"/>
        <v>-5.8688561802133776E-5</v>
      </c>
      <c r="Q300" s="5">
        <f t="shared" si="345"/>
        <v>945.60979472643044</v>
      </c>
      <c r="R300" s="5">
        <f t="shared" si="346"/>
        <v>3041.7771851886578</v>
      </c>
      <c r="S300" s="5">
        <f t="shared" si="347"/>
        <v>2359.7350318785388</v>
      </c>
      <c r="T300" s="5">
        <f t="shared" si="348"/>
        <v>10.104608011972255</v>
      </c>
      <c r="U300" s="5">
        <f t="shared" si="349"/>
        <v>30.133962468161211</v>
      </c>
      <c r="V300" s="5">
        <f t="shared" si="350"/>
        <v>60.28732976851078</v>
      </c>
      <c r="W300" s="15">
        <f t="shared" si="351"/>
        <v>-1.0734613539272964E-2</v>
      </c>
      <c r="X300" s="15">
        <f t="shared" si="352"/>
        <v>-1.217998157191269E-2</v>
      </c>
      <c r="Y300" s="15">
        <f t="shared" si="353"/>
        <v>-9.7425357312937999E-3</v>
      </c>
      <c r="Z300" s="5">
        <f t="shared" si="368"/>
        <v>708.30610807348341</v>
      </c>
      <c r="AA300" s="5">
        <f t="shared" si="369"/>
        <v>8475.2627697832231</v>
      </c>
      <c r="AB300" s="5">
        <f t="shared" si="370"/>
        <v>57534.825157209307</v>
      </c>
      <c r="AC300" s="16">
        <f t="shared" si="354"/>
        <v>0.85988234246445105</v>
      </c>
      <c r="AD300" s="16">
        <f t="shared" si="355"/>
        <v>3.091324578262209</v>
      </c>
      <c r="AE300" s="16">
        <f t="shared" si="356"/>
        <v>25.31595368588259</v>
      </c>
      <c r="AF300" s="15">
        <f t="shared" si="357"/>
        <v>-4.0504037456468023E-3</v>
      </c>
      <c r="AG300" s="15">
        <f t="shared" si="358"/>
        <v>2.9673830763510267E-4</v>
      </c>
      <c r="AH300" s="15">
        <f t="shared" si="359"/>
        <v>9.7937136394747881E-3</v>
      </c>
      <c r="AI300" s="1">
        <f t="shared" si="323"/>
        <v>231610.09649422986</v>
      </c>
      <c r="AJ300" s="1">
        <f t="shared" si="324"/>
        <v>203246.44859161059</v>
      </c>
      <c r="AK300" s="1">
        <f t="shared" si="325"/>
        <v>78141.884979994196</v>
      </c>
      <c r="AL300" s="14">
        <f t="shared" si="360"/>
        <v>97.564135236932998</v>
      </c>
      <c r="AM300" s="14">
        <f t="shared" si="361"/>
        <v>24.268549713109611</v>
      </c>
      <c r="AN300" s="14">
        <f t="shared" si="362"/>
        <v>7.5469212802948977</v>
      </c>
      <c r="AO300" s="11">
        <f t="shared" si="363"/>
        <v>1.775414454801075E-3</v>
      </c>
      <c r="AP300" s="11">
        <f t="shared" si="364"/>
        <v>2.2365539536419476E-3</v>
      </c>
      <c r="AQ300" s="11">
        <f t="shared" si="365"/>
        <v>2.0288366315513655E-3</v>
      </c>
      <c r="AR300" s="1">
        <f t="shared" si="371"/>
        <v>93582.036394290844</v>
      </c>
      <c r="AS300" s="1">
        <f t="shared" si="366"/>
        <v>100941.82563619116</v>
      </c>
      <c r="AT300" s="1">
        <f t="shared" si="367"/>
        <v>39141.475347131287</v>
      </c>
      <c r="AU300" s="1">
        <f t="shared" si="326"/>
        <v>18716.407278858169</v>
      </c>
      <c r="AV300" s="1">
        <f t="shared" si="327"/>
        <v>20188.365127238234</v>
      </c>
      <c r="AW300" s="1">
        <f t="shared" si="328"/>
        <v>7828.2950694262581</v>
      </c>
      <c r="AX300" s="1">
        <f t="shared" si="388"/>
        <v>64239.984512297749</v>
      </c>
      <c r="AY300" s="1">
        <f t="shared" si="374"/>
        <v>27243.205174614206</v>
      </c>
      <c r="AZ300" s="1">
        <f t="shared" si="375"/>
        <v>7165.5642172280413</v>
      </c>
      <c r="BA300" s="1">
        <f t="shared" si="389"/>
        <v>12901.482658423221</v>
      </c>
      <c r="BB300" s="1">
        <f t="shared" si="390"/>
        <v>30271.75063797574</v>
      </c>
      <c r="BC300" s="1">
        <f t="shared" si="391"/>
        <v>38792.258455217445</v>
      </c>
      <c r="BD300" s="1">
        <f t="shared" si="392"/>
        <v>0.70694979203251707</v>
      </c>
      <c r="BE300" s="2">
        <f t="shared" si="398"/>
        <v>0.16431838121402917</v>
      </c>
      <c r="BF300" s="2">
        <f t="shared" si="399"/>
        <v>0.11054004131171606</v>
      </c>
      <c r="BG300" s="2">
        <f t="shared" si="400"/>
        <v>4.6334817249198731E-2</v>
      </c>
      <c r="BH300" s="2">
        <f t="shared" si="376"/>
        <v>5.5743386403325705E-2</v>
      </c>
      <c r="BI300" s="2">
        <f t="shared" si="393"/>
        <v>2.7000530404799016E-3</v>
      </c>
      <c r="BJ300" s="2">
        <f t="shared" si="377"/>
        <v>1.2219100733195894E-3</v>
      </c>
      <c r="BK300" s="2">
        <f t="shared" si="378"/>
        <v>2.1469152895166443E-4</v>
      </c>
      <c r="BL300" s="2">
        <f t="shared" si="379"/>
        <v>252.67646190070579</v>
      </c>
      <c r="BM300" s="2">
        <f t="shared" si="380"/>
        <v>123.34183356413156</v>
      </c>
      <c r="BN300" s="2">
        <f t="shared" si="381"/>
        <v>8.4033431876994964</v>
      </c>
      <c r="BO300" s="2">
        <f t="shared" si="394"/>
        <v>4341.9782932118715</v>
      </c>
      <c r="BP300" s="2">
        <f t="shared" si="395"/>
        <v>263.31015046958856</v>
      </c>
      <c r="BQ300" s="2">
        <f t="shared" si="396"/>
        <v>6.304401211328245</v>
      </c>
      <c r="BR300" s="11">
        <f t="shared" si="397"/>
        <v>1.7230224915876863E-2</v>
      </c>
      <c r="BS300" s="17">
        <f t="shared" si="372"/>
        <v>2.4071110225750317E-4</v>
      </c>
      <c r="BT300" s="17">
        <f t="shared" si="373"/>
        <v>8.6249685925732948E-6</v>
      </c>
      <c r="BU300" s="12">
        <f>(BU$3*temperature!$I410+BU$4*temperature!$I410^2+BU$5*temperature!I410^6)*(K300/K$56)^$BW$1</f>
        <v>-72.054709070768112</v>
      </c>
      <c r="BV300" s="12">
        <f>(BV$3*temperature!$I410+BV$4*temperature!$I410^2+BV$5*temperature!J410^6)*(L300/L$56)^$BW$1</f>
        <v>-39.822570192270497</v>
      </c>
      <c r="BW300" s="12">
        <f>(BW$3*temperature!$I410+BW$4*temperature!$I410^2+BW$5*temperature!K410^6)*(M300/M$56)^$BW$1</f>
        <v>-33.453331668621217</v>
      </c>
      <c r="BX300" s="12">
        <f>(BX$3*temperature!$M410+BX$4*temperature!$M410^2+BX$5*temperature!$M410^6)*(K300/K$56)^$BW$1</f>
        <v>-72.054726193968833</v>
      </c>
      <c r="BY300" s="12">
        <f>(BY$3*temperature!$M410+BY$4*temperature!$M410^2+BY$5*temperature!$M410^6)*(L300/L$56)^$BW$1</f>
        <v>-39.822579194040536</v>
      </c>
      <c r="BZ300" s="12">
        <f>(BZ$3*temperature!$M410+BZ$4*temperature!$M410^2+BZ$5*temperature!$M410^6)*(M300/M$56)^$BW$1</f>
        <v>-33.453338840278938</v>
      </c>
      <c r="CA300" s="18">
        <f t="shared" si="382"/>
        <v>-1.712320072044804E-5</v>
      </c>
      <c r="CB300" s="18">
        <f t="shared" si="383"/>
        <v>-9.0017700387079458E-6</v>
      </c>
      <c r="CC300" s="18">
        <f t="shared" si="384"/>
        <v>-7.1716577210167998E-6</v>
      </c>
      <c r="CD300" s="18">
        <f t="shared" si="385"/>
        <v>-2.7917883585573056E-2</v>
      </c>
      <c r="CE300" s="18">
        <f t="shared" si="386"/>
        <v>-6.7201445305799455E-6</v>
      </c>
      <c r="CF300" s="18">
        <f t="shared" si="387"/>
        <v>-2.4079086909668511E-7</v>
      </c>
    </row>
    <row r="301" spans="1:84" x14ac:dyDescent="0.3">
      <c r="A301" s="2">
        <f t="shared" si="329"/>
        <v>2255</v>
      </c>
      <c r="B301" s="5">
        <f t="shared" si="330"/>
        <v>1165.4054831395272</v>
      </c>
      <c r="C301" s="5">
        <f t="shared" si="331"/>
        <v>2964.1689466920407</v>
      </c>
      <c r="D301" s="5">
        <f t="shared" si="332"/>
        <v>4369.9534512148293</v>
      </c>
      <c r="E301" s="15">
        <f t="shared" si="333"/>
        <v>1.4318953140705924E-8</v>
      </c>
      <c r="F301" s="15">
        <f t="shared" si="334"/>
        <v>2.8209297851475999E-8</v>
      </c>
      <c r="G301" s="15">
        <f t="shared" si="335"/>
        <v>5.7588278098743212E-8</v>
      </c>
      <c r="H301" s="5">
        <f t="shared" si="336"/>
        <v>90488.856853032354</v>
      </c>
      <c r="I301" s="5">
        <f t="shared" si="337"/>
        <v>100837.93993695179</v>
      </c>
      <c r="J301" s="5">
        <f t="shared" si="338"/>
        <v>39138.24380408632</v>
      </c>
      <c r="K301" s="5">
        <f t="shared" si="339"/>
        <v>77645.813549170212</v>
      </c>
      <c r="L301" s="5">
        <f t="shared" si="340"/>
        <v>34018.958349012166</v>
      </c>
      <c r="M301" s="5">
        <f t="shared" si="341"/>
        <v>8956.2152643081463</v>
      </c>
      <c r="N301" s="15">
        <f t="shared" si="342"/>
        <v>-3.3053147336221889E-2</v>
      </c>
      <c r="O301" s="15">
        <f t="shared" si="343"/>
        <v>-1.0291922416896249E-3</v>
      </c>
      <c r="P301" s="15">
        <f t="shared" si="344"/>
        <v>-8.2618167052572744E-5</v>
      </c>
      <c r="Q301" s="5">
        <f t="shared" si="345"/>
        <v>904.53918652938034</v>
      </c>
      <c r="R301" s="5">
        <f t="shared" si="346"/>
        <v>3001.6360366485883</v>
      </c>
      <c r="S301" s="5">
        <f t="shared" si="347"/>
        <v>2336.5523059644033</v>
      </c>
      <c r="T301" s="5">
        <f t="shared" si="348"/>
        <v>9.9961389499978921</v>
      </c>
      <c r="U301" s="5">
        <f t="shared" si="349"/>
        <v>29.7669313606103</v>
      </c>
      <c r="V301" s="5">
        <f t="shared" si="350"/>
        <v>59.699978304096774</v>
      </c>
      <c r="W301" s="15">
        <f t="shared" si="351"/>
        <v>-1.0734613539272964E-2</v>
      </c>
      <c r="X301" s="15">
        <f t="shared" si="352"/>
        <v>-1.217998157191269E-2</v>
      </c>
      <c r="Y301" s="15">
        <f t="shared" si="353"/>
        <v>-9.7425357312937999E-3</v>
      </c>
      <c r="Z301" s="5">
        <f t="shared" si="368"/>
        <v>676.75146183503045</v>
      </c>
      <c r="AA301" s="5">
        <f t="shared" si="369"/>
        <v>8366.1810674003227</v>
      </c>
      <c r="AB301" s="5">
        <f t="shared" si="370"/>
        <v>57528.906949644173</v>
      </c>
      <c r="AC301" s="16">
        <f t="shared" si="354"/>
        <v>0.85639947180371745</v>
      </c>
      <c r="AD301" s="16">
        <f t="shared" si="355"/>
        <v>3.0922418926859132</v>
      </c>
      <c r="AE301" s="16">
        <f t="shared" si="356"/>
        <v>25.563890886792329</v>
      </c>
      <c r="AF301" s="15">
        <f t="shared" si="357"/>
        <v>-4.0504037456468023E-3</v>
      </c>
      <c r="AG301" s="15">
        <f t="shared" si="358"/>
        <v>2.9673830763510267E-4</v>
      </c>
      <c r="AH301" s="15">
        <f t="shared" si="359"/>
        <v>9.7937136394747881E-3</v>
      </c>
      <c r="AI301" s="1">
        <f t="shared" si="323"/>
        <v>227165.49412366503</v>
      </c>
      <c r="AJ301" s="1">
        <f t="shared" si="324"/>
        <v>203110.16885968778</v>
      </c>
      <c r="AK301" s="1">
        <f t="shared" si="325"/>
        <v>78155.99155142103</v>
      </c>
      <c r="AL301" s="14">
        <f t="shared" si="360"/>
        <v>97.73561984514312</v>
      </c>
      <c r="AM301" s="14">
        <f t="shared" si="361"/>
        <v>24.322284854711523</v>
      </c>
      <c r="AN301" s="14">
        <f t="shared" si="362"/>
        <v>7.5620796359403055</v>
      </c>
      <c r="AO301" s="11">
        <f t="shared" si="363"/>
        <v>1.7576603102530642E-3</v>
      </c>
      <c r="AP301" s="11">
        <f t="shared" si="364"/>
        <v>2.2141884141055283E-3</v>
      </c>
      <c r="AQ301" s="11">
        <f t="shared" si="365"/>
        <v>2.0085482652358517E-3</v>
      </c>
      <c r="AR301" s="1">
        <f t="shared" si="371"/>
        <v>90488.856853032354</v>
      </c>
      <c r="AS301" s="1">
        <f t="shared" si="366"/>
        <v>100837.93993695179</v>
      </c>
      <c r="AT301" s="1">
        <f t="shared" si="367"/>
        <v>39138.24380408632</v>
      </c>
      <c r="AU301" s="1">
        <f t="shared" si="326"/>
        <v>18097.771370606471</v>
      </c>
      <c r="AV301" s="1">
        <f t="shared" si="327"/>
        <v>20167.587987390361</v>
      </c>
      <c r="AW301" s="1">
        <f t="shared" si="328"/>
        <v>7827.6487608172647</v>
      </c>
      <c r="AX301" s="1">
        <f t="shared" si="388"/>
        <v>62116.650839336166</v>
      </c>
      <c r="AY301" s="1">
        <f t="shared" si="374"/>
        <v>27215.166679209731</v>
      </c>
      <c r="AZ301" s="1">
        <f t="shared" si="375"/>
        <v>7164.9722114465167</v>
      </c>
      <c r="BA301" s="1">
        <f t="shared" si="389"/>
        <v>12862.311529967581</v>
      </c>
      <c r="BB301" s="1">
        <f t="shared" si="390"/>
        <v>30268.699221281382</v>
      </c>
      <c r="BC301" s="1">
        <f t="shared" si="391"/>
        <v>38791.899636737617</v>
      </c>
      <c r="BD301" s="1">
        <f t="shared" si="392"/>
        <v>0.67293574200817197</v>
      </c>
      <c r="BE301" s="2">
        <f t="shared" si="398"/>
        <v>0.16431838121402917</v>
      </c>
      <c r="BF301" s="2">
        <f t="shared" si="399"/>
        <v>0.11054004131171606</v>
      </c>
      <c r="BG301" s="2">
        <f t="shared" si="400"/>
        <v>4.6334817249198731E-2</v>
      </c>
      <c r="BH301" s="2">
        <f t="shared" si="376"/>
        <v>5.5602971534787937E-2</v>
      </c>
      <c r="BI301" s="2">
        <f t="shared" si="393"/>
        <v>2.7000530404799016E-3</v>
      </c>
      <c r="BJ301" s="2">
        <f t="shared" si="377"/>
        <v>1.2219100733195894E-3</v>
      </c>
      <c r="BK301" s="2">
        <f t="shared" si="378"/>
        <v>2.1469152895166443E-4</v>
      </c>
      <c r="BL301" s="2">
        <f t="shared" si="379"/>
        <v>244.32471307558058</v>
      </c>
      <c r="BM301" s="2">
        <f t="shared" si="380"/>
        <v>123.21489458175712</v>
      </c>
      <c r="BN301" s="2">
        <f t="shared" si="381"/>
        <v>8.4026494027822984</v>
      </c>
      <c r="BO301" s="2">
        <f t="shared" si="394"/>
        <v>4394.222492162965</v>
      </c>
      <c r="BP301" s="2">
        <f t="shared" si="395"/>
        <v>266.46877366431806</v>
      </c>
      <c r="BQ301" s="2">
        <f t="shared" si="396"/>
        <v>6.3045292193862581</v>
      </c>
      <c r="BR301" s="11">
        <f t="shared" si="397"/>
        <v>1.6303889301943125E-2</v>
      </c>
      <c r="BS301" s="17">
        <f t="shared" si="372"/>
        <v>2.3663384783656968E-4</v>
      </c>
      <c r="BT301" s="17">
        <f t="shared" si="373"/>
        <v>8.214255802450756E-6</v>
      </c>
      <c r="BU301" s="12">
        <f>(BU$3*temperature!$I411+BU$4*temperature!$I411^2+BU$5*temperature!I411^6)*(K301/K$56)^$BW$1</f>
        <v>-73.00088126907751</v>
      </c>
      <c r="BV301" s="12">
        <f>(BV$3*temperature!$I411+BV$4*temperature!$I411^2+BV$5*temperature!J411^6)*(L301/L$56)^$BW$1</f>
        <v>-40.009141737944503</v>
      </c>
      <c r="BW301" s="12">
        <f>(BW$3*temperature!$I411+BW$4*temperature!$I411^2+BW$5*temperature!K411^6)*(M301/M$56)^$BW$1</f>
        <v>-33.594455508113107</v>
      </c>
      <c r="BX301" s="12">
        <f>(BX$3*temperature!$M411+BX$4*temperature!$M411^2+BX$5*temperature!$M411^6)*(K301/K$56)^$BW$1</f>
        <v>-73.000898517566213</v>
      </c>
      <c r="BY301" s="12">
        <f>(BY$3*temperature!$M411+BY$4*temperature!$M411^2+BY$5*temperature!$M411^6)*(L301/L$56)^$BW$1</f>
        <v>-40.009150731334337</v>
      </c>
      <c r="BZ301" s="12">
        <f>(BZ$3*temperature!$M411+BZ$4*temperature!$M411^2+BZ$5*temperature!$M411^6)*(M301/M$56)^$BW$1</f>
        <v>-33.594462670789945</v>
      </c>
      <c r="CA301" s="18">
        <f t="shared" si="382"/>
        <v>-1.7248488703103249E-5</v>
      </c>
      <c r="CB301" s="18">
        <f t="shared" si="383"/>
        <v>-8.9933898337335449E-6</v>
      </c>
      <c r="CC301" s="18">
        <f t="shared" si="384"/>
        <v>-7.1626768374244421E-6</v>
      </c>
      <c r="CD301" s="18">
        <f t="shared" si="385"/>
        <v>-2.7480055214228714E-2</v>
      </c>
      <c r="CE301" s="18">
        <f t="shared" si="386"/>
        <v>-6.5027112041043307E-6</v>
      </c>
      <c r="CF301" s="18">
        <f t="shared" si="387"/>
        <v>-2.2572820299514538E-7</v>
      </c>
    </row>
    <row r="302" spans="1:84" x14ac:dyDescent="0.3">
      <c r="A302" s="2">
        <f t="shared" si="329"/>
        <v>2256</v>
      </c>
      <c r="B302" s="5">
        <f t="shared" si="330"/>
        <v>1165.4054989925442</v>
      </c>
      <c r="C302" s="5">
        <f t="shared" si="331"/>
        <v>2964.1690261283093</v>
      </c>
      <c r="D302" s="5">
        <f t="shared" si="332"/>
        <v>4369.953690290019</v>
      </c>
      <c r="E302" s="15">
        <f t="shared" si="333"/>
        <v>1.3603005483670627E-8</v>
      </c>
      <c r="F302" s="15">
        <f t="shared" si="334"/>
        <v>2.6798832958902197E-8</v>
      </c>
      <c r="G302" s="15">
        <f t="shared" si="335"/>
        <v>5.4708864193806049E-8</v>
      </c>
      <c r="H302" s="5">
        <f t="shared" si="336"/>
        <v>87188.331352858047</v>
      </c>
      <c r="I302" s="5">
        <f t="shared" si="337"/>
        <v>100730.79458598641</v>
      </c>
      <c r="J302" s="5">
        <f t="shared" si="338"/>
        <v>39134.085670502791</v>
      </c>
      <c r="K302" s="5">
        <f t="shared" si="339"/>
        <v>74813.729151123422</v>
      </c>
      <c r="L302" s="5">
        <f t="shared" si="340"/>
        <v>33982.810594832154</v>
      </c>
      <c r="M302" s="5">
        <f t="shared" si="341"/>
        <v>8955.2632462577858</v>
      </c>
      <c r="N302" s="15">
        <f t="shared" si="342"/>
        <v>-3.6474399179980743E-2</v>
      </c>
      <c r="O302" s="15">
        <f t="shared" si="343"/>
        <v>-1.0625767493865901E-3</v>
      </c>
      <c r="P302" s="15">
        <f t="shared" si="344"/>
        <v>-1.0629691474195457E-4</v>
      </c>
      <c r="Q302" s="5">
        <f t="shared" si="345"/>
        <v>862.19095828383126</v>
      </c>
      <c r="R302" s="5">
        <f t="shared" si="346"/>
        <v>2961.9256234196387</v>
      </c>
      <c r="S302" s="5">
        <f t="shared" si="347"/>
        <v>2313.5425396425785</v>
      </c>
      <c r="T302" s="5">
        <f t="shared" si="348"/>
        <v>9.8888342614847904</v>
      </c>
      <c r="U302" s="5">
        <f t="shared" si="349"/>
        <v>29.404370685185675</v>
      </c>
      <c r="V302" s="5">
        <f t="shared" si="350"/>
        <v>59.11834913231165</v>
      </c>
      <c r="W302" s="15">
        <f t="shared" si="351"/>
        <v>-1.0734613539272964E-2</v>
      </c>
      <c r="X302" s="15">
        <f t="shared" si="352"/>
        <v>-1.217998157191269E-2</v>
      </c>
      <c r="Y302" s="15">
        <f t="shared" si="353"/>
        <v>-9.7425357312937999E-3</v>
      </c>
      <c r="Z302" s="5">
        <f t="shared" si="368"/>
        <v>644.73609806157742</v>
      </c>
      <c r="AA302" s="5">
        <f t="shared" si="369"/>
        <v>8258.2256399827438</v>
      </c>
      <c r="AB302" s="5">
        <f t="shared" si="370"/>
        <v>57521.612593280443</v>
      </c>
      <c r="AC302" s="16">
        <f t="shared" si="354"/>
        <v>0.85293070817535377</v>
      </c>
      <c r="AD302" s="16">
        <f t="shared" si="355"/>
        <v>3.093159479311947</v>
      </c>
      <c r="AE302" s="16">
        <f t="shared" si="356"/>
        <v>25.814256313648354</v>
      </c>
      <c r="AF302" s="15">
        <f t="shared" si="357"/>
        <v>-4.0504037456468023E-3</v>
      </c>
      <c r="AG302" s="15">
        <f t="shared" si="358"/>
        <v>2.9673830763510267E-4</v>
      </c>
      <c r="AH302" s="15">
        <f t="shared" si="359"/>
        <v>9.7937136394747881E-3</v>
      </c>
      <c r="AI302" s="1">
        <f t="shared" si="323"/>
        <v>222546.716081905</v>
      </c>
      <c r="AJ302" s="1">
        <f t="shared" si="324"/>
        <v>202966.73996110936</v>
      </c>
      <c r="AK302" s="1">
        <f t="shared" si="325"/>
        <v>78168.041157096188</v>
      </c>
      <c r="AL302" s="14">
        <f t="shared" si="360"/>
        <v>97.905688004843924</v>
      </c>
      <c r="AM302" s="14">
        <f t="shared" si="361"/>
        <v>24.375600434828101</v>
      </c>
      <c r="AN302" s="14">
        <f t="shared" si="362"/>
        <v>7.5771165498553055</v>
      </c>
      <c r="AO302" s="11">
        <f t="shared" si="363"/>
        <v>1.7400837071505336E-3</v>
      </c>
      <c r="AP302" s="11">
        <f t="shared" si="364"/>
        <v>2.1920465299644729E-3</v>
      </c>
      <c r="AQ302" s="11">
        <f t="shared" si="365"/>
        <v>1.9884627825834931E-3</v>
      </c>
      <c r="AR302" s="1">
        <f t="shared" si="371"/>
        <v>87188.331352858047</v>
      </c>
      <c r="AS302" s="1">
        <f t="shared" si="366"/>
        <v>100730.79458598641</v>
      </c>
      <c r="AT302" s="1">
        <f t="shared" si="367"/>
        <v>39134.085670502791</v>
      </c>
      <c r="AU302" s="1">
        <f t="shared" si="326"/>
        <v>17437.666270571612</v>
      </c>
      <c r="AV302" s="1">
        <f t="shared" si="327"/>
        <v>20146.158917197285</v>
      </c>
      <c r="AW302" s="1">
        <f t="shared" si="328"/>
        <v>7826.8171341005582</v>
      </c>
      <c r="AX302" s="1">
        <f t="shared" si="388"/>
        <v>59850.98332089874</v>
      </c>
      <c r="AY302" s="1">
        <f t="shared" si="374"/>
        <v>27186.248475865719</v>
      </c>
      <c r="AZ302" s="1">
        <f t="shared" si="375"/>
        <v>7164.2105970062294</v>
      </c>
      <c r="BA302" s="1">
        <f t="shared" si="389"/>
        <v>12819.009640854267</v>
      </c>
      <c r="BB302" s="1">
        <f t="shared" si="390"/>
        <v>30265.548700796244</v>
      </c>
      <c r="BC302" s="1">
        <f t="shared" si="391"/>
        <v>38791.43722171367</v>
      </c>
      <c r="BD302" s="1">
        <f t="shared" si="392"/>
        <v>0.6405241634645682</v>
      </c>
      <c r="BE302" s="2">
        <f t="shared" si="398"/>
        <v>0.16431838121402917</v>
      </c>
      <c r="BF302" s="2">
        <f t="shared" si="399"/>
        <v>0.11054004131171606</v>
      </c>
      <c r="BG302" s="2">
        <f t="shared" si="400"/>
        <v>4.6334817249198731E-2</v>
      </c>
      <c r="BH302" s="2">
        <f t="shared" si="376"/>
        <v>5.5462305025271462E-2</v>
      </c>
      <c r="BI302" s="2">
        <f t="shared" si="393"/>
        <v>2.7000530404799016E-3</v>
      </c>
      <c r="BJ302" s="2">
        <f t="shared" si="377"/>
        <v>1.2219100733195894E-3</v>
      </c>
      <c r="BK302" s="2">
        <f t="shared" si="378"/>
        <v>2.1469152895166443E-4</v>
      </c>
      <c r="BL302" s="2">
        <f t="shared" si="379"/>
        <v>235.4131191636535</v>
      </c>
      <c r="BM302" s="2">
        <f t="shared" si="380"/>
        <v>123.08397259810316</v>
      </c>
      <c r="BN302" s="2">
        <f t="shared" si="381"/>
        <v>8.4017566867256654</v>
      </c>
      <c r="BO302" s="2">
        <f t="shared" si="394"/>
        <v>4444.1890291943018</v>
      </c>
      <c r="BP302" s="2">
        <f t="shared" si="395"/>
        <v>269.66534169246046</v>
      </c>
      <c r="BQ302" s="2">
        <f t="shared" si="396"/>
        <v>6.3046588091275328</v>
      </c>
      <c r="BR302" s="11">
        <f t="shared" si="397"/>
        <v>1.5195854833271877E-2</v>
      </c>
      <c r="BS302" s="17">
        <f t="shared" si="372"/>
        <v>2.3283768794696202E-4</v>
      </c>
      <c r="BT302" s="17">
        <f t="shared" si="373"/>
        <v>7.8231007642388154E-6</v>
      </c>
      <c r="BU302" s="12">
        <f>(BU$3*temperature!$I412+BU$4*temperature!$I412^2+BU$5*temperature!I412^6)*(K302/K$56)^$BW$1</f>
        <v>-74.022020781261546</v>
      </c>
      <c r="BV302" s="12">
        <f>(BV$3*temperature!$I412+BV$4*temperature!$I412^2+BV$5*temperature!J412^6)*(L302/L$56)^$BW$1</f>
        <v>-40.195387866468756</v>
      </c>
      <c r="BW302" s="12">
        <f>(BW$3*temperature!$I412+BW$4*temperature!$I412^2+BW$5*temperature!K412^6)*(M302/M$56)^$BW$1</f>
        <v>-33.735172140661462</v>
      </c>
      <c r="BX302" s="12">
        <f>(BX$3*temperature!$M412+BX$4*temperature!$M412^2+BX$5*temperature!$M412^6)*(K302/K$56)^$BW$1</f>
        <v>-74.022038171389767</v>
      </c>
      <c r="BY302" s="12">
        <f>(BY$3*temperature!$M412+BY$4*temperature!$M412^2+BY$5*temperature!$M412^6)*(L302/L$56)^$BW$1</f>
        <v>-40.195396851585095</v>
      </c>
      <c r="BZ302" s="12">
        <f>(BZ$3*temperature!$M412+BZ$4*temperature!$M412^2+BZ$5*temperature!$M412^6)*(M302/M$56)^$BW$1</f>
        <v>-33.735179294436421</v>
      </c>
      <c r="CA302" s="18">
        <f t="shared" si="382"/>
        <v>-1.7390128220995393E-5</v>
      </c>
      <c r="CB302" s="18">
        <f t="shared" si="383"/>
        <v>-8.9851163380672006E-6</v>
      </c>
      <c r="CC302" s="18">
        <f t="shared" si="384"/>
        <v>-7.1537749590788735E-6</v>
      </c>
      <c r="CD302" s="18">
        <f t="shared" si="385"/>
        <v>-2.701250611897962E-2</v>
      </c>
      <c r="CE302" s="18">
        <f t="shared" si="386"/>
        <v>-6.2895294703963784E-6</v>
      </c>
      <c r="CF302" s="18">
        <f t="shared" si="387"/>
        <v>-2.1132155726339514E-7</v>
      </c>
    </row>
    <row r="303" spans="1:84" x14ac:dyDescent="0.3">
      <c r="A303" s="2">
        <f t="shared" si="329"/>
        <v>2257</v>
      </c>
      <c r="B303" s="5">
        <f t="shared" si="330"/>
        <v>1165.4055140529108</v>
      </c>
      <c r="C303" s="5">
        <f t="shared" si="331"/>
        <v>2964.1691015927659</v>
      </c>
      <c r="D303" s="5">
        <f t="shared" si="332"/>
        <v>4369.9539174114616</v>
      </c>
      <c r="E303" s="15">
        <f t="shared" si="333"/>
        <v>1.2922855209487094E-8</v>
      </c>
      <c r="F303" s="15">
        <f t="shared" si="334"/>
        <v>2.5458891310957086E-8</v>
      </c>
      <c r="G303" s="15">
        <f t="shared" si="335"/>
        <v>5.1973420984115747E-8</v>
      </c>
      <c r="H303" s="5">
        <f t="shared" si="336"/>
        <v>83635.079912634115</v>
      </c>
      <c r="I303" s="5">
        <f t="shared" si="337"/>
        <v>100620.42036210105</v>
      </c>
      <c r="J303" s="5">
        <f t="shared" si="338"/>
        <v>39129.010997756392</v>
      </c>
      <c r="K303" s="5">
        <f t="shared" si="339"/>
        <v>71764.788225325814</v>
      </c>
      <c r="L303" s="5">
        <f t="shared" si="340"/>
        <v>33945.573586889397</v>
      </c>
      <c r="M303" s="5">
        <f t="shared" si="341"/>
        <v>8954.1015162316471</v>
      </c>
      <c r="N303" s="15">
        <f t="shared" si="342"/>
        <v>-4.0753762182322961E-2</v>
      </c>
      <c r="O303" s="15">
        <f t="shared" si="343"/>
        <v>-1.0957601002083983E-3</v>
      </c>
      <c r="P303" s="15">
        <f t="shared" si="344"/>
        <v>-1.2972594933202686E-4</v>
      </c>
      <c r="Q303" s="5">
        <f t="shared" si="345"/>
        <v>818.17534460760794</v>
      </c>
      <c r="R303" s="5">
        <f t="shared" si="346"/>
        <v>2922.6434692583339</v>
      </c>
      <c r="S303" s="5">
        <f t="shared" si="347"/>
        <v>2290.7056853309441</v>
      </c>
      <c r="T303" s="5">
        <f t="shared" si="348"/>
        <v>9.7826814473338288</v>
      </c>
      <c r="U303" s="5">
        <f t="shared" si="349"/>
        <v>29.046225992106425</v>
      </c>
      <c r="V303" s="5">
        <f t="shared" si="350"/>
        <v>58.542386503515004</v>
      </c>
      <c r="W303" s="15">
        <f t="shared" si="351"/>
        <v>-1.0734613539272964E-2</v>
      </c>
      <c r="X303" s="15">
        <f t="shared" si="352"/>
        <v>-1.217998157191269E-2</v>
      </c>
      <c r="Y303" s="15">
        <f t="shared" si="353"/>
        <v>-9.7425357312937999E-3</v>
      </c>
      <c r="Z303" s="5">
        <f t="shared" si="368"/>
        <v>612.0620103780094</v>
      </c>
      <c r="AA303" s="5">
        <f t="shared" si="369"/>
        <v>8151.3908153873426</v>
      </c>
      <c r="AB303" s="5">
        <f t="shared" si="370"/>
        <v>57512.957016622095</v>
      </c>
      <c r="AC303" s="16">
        <f t="shared" si="354"/>
        <v>0.84947599444018318</v>
      </c>
      <c r="AD303" s="16">
        <f t="shared" si="355"/>
        <v>3.0940773382210836</v>
      </c>
      <c r="AE303" s="16">
        <f t="shared" si="356"/>
        <v>26.067073747800229</v>
      </c>
      <c r="AF303" s="15">
        <f t="shared" si="357"/>
        <v>-4.0504037456468023E-3</v>
      </c>
      <c r="AG303" s="15">
        <f t="shared" si="358"/>
        <v>2.9673830763510267E-4</v>
      </c>
      <c r="AH303" s="15">
        <f t="shared" si="359"/>
        <v>9.7937136394747881E-3</v>
      </c>
      <c r="AI303" s="1">
        <f t="shared" si="323"/>
        <v>217729.71074428613</v>
      </c>
      <c r="AJ303" s="1">
        <f t="shared" si="324"/>
        <v>202816.2248821957</v>
      </c>
      <c r="AK303" s="1">
        <f t="shared" si="325"/>
        <v>78178.054175487137</v>
      </c>
      <c r="AL303" s="14">
        <f t="shared" si="360"/>
        <v>98.074348456453166</v>
      </c>
      <c r="AM303" s="14">
        <f t="shared" si="361"/>
        <v>24.428498560673578</v>
      </c>
      <c r="AN303" s="14">
        <f t="shared" si="362"/>
        <v>7.5920326959714028</v>
      </c>
      <c r="AO303" s="11">
        <f t="shared" si="363"/>
        <v>1.7226828700790283E-3</v>
      </c>
      <c r="AP303" s="11">
        <f t="shared" si="364"/>
        <v>2.1701260646648283E-3</v>
      </c>
      <c r="AQ303" s="11">
        <f t="shared" si="365"/>
        <v>1.968578154757658E-3</v>
      </c>
      <c r="AR303" s="1">
        <f t="shared" si="371"/>
        <v>83635.079912634115</v>
      </c>
      <c r="AS303" s="1">
        <f t="shared" si="366"/>
        <v>100620.42036210105</v>
      </c>
      <c r="AT303" s="1">
        <f t="shared" si="367"/>
        <v>39129.010997756392</v>
      </c>
      <c r="AU303" s="1">
        <f t="shared" si="326"/>
        <v>16727.015982526824</v>
      </c>
      <c r="AV303" s="1">
        <f t="shared" si="327"/>
        <v>20124.084072420213</v>
      </c>
      <c r="AW303" s="1">
        <f t="shared" si="328"/>
        <v>7825.802199551279</v>
      </c>
      <c r="AX303" s="1">
        <f t="shared" si="388"/>
        <v>57411.830580260656</v>
      </c>
      <c r="AY303" s="1">
        <f t="shared" si="374"/>
        <v>27156.458869511513</v>
      </c>
      <c r="AZ303" s="1">
        <f t="shared" si="375"/>
        <v>7163.2812129853173</v>
      </c>
      <c r="BA303" s="1">
        <f t="shared" si="389"/>
        <v>12770.520229373158</v>
      </c>
      <c r="BB303" s="1">
        <f t="shared" si="390"/>
        <v>30262.299672266348</v>
      </c>
      <c r="BC303" s="1">
        <f t="shared" si="391"/>
        <v>38790.872304643126</v>
      </c>
      <c r="BD303" s="1">
        <f t="shared" si="392"/>
        <v>0.60963332288743932</v>
      </c>
      <c r="BE303" s="2">
        <f t="shared" si="398"/>
        <v>0.16431838121402917</v>
      </c>
      <c r="BF303" s="2">
        <f t="shared" si="399"/>
        <v>0.11054004131171606</v>
      </c>
      <c r="BG303" s="2">
        <f t="shared" si="400"/>
        <v>4.6334817249198731E-2</v>
      </c>
      <c r="BH303" s="2">
        <f t="shared" si="376"/>
        <v>5.5321048285117989E-2</v>
      </c>
      <c r="BI303" s="2">
        <f t="shared" si="393"/>
        <v>2.7000530404799016E-3</v>
      </c>
      <c r="BJ303" s="2">
        <f t="shared" si="377"/>
        <v>1.2219100733195894E-3</v>
      </c>
      <c r="BK303" s="2">
        <f t="shared" si="378"/>
        <v>2.1469152895166443E-4</v>
      </c>
      <c r="BL303" s="2">
        <f t="shared" si="379"/>
        <v>225.81915180888728</v>
      </c>
      <c r="BM303" s="2">
        <f t="shared" si="380"/>
        <v>122.9491052221028</v>
      </c>
      <c r="BN303" s="2">
        <f t="shared" si="381"/>
        <v>8.4006671974748119</v>
      </c>
      <c r="BO303" s="2">
        <f t="shared" si="394"/>
        <v>4490.6498723756649</v>
      </c>
      <c r="BP303" s="2">
        <f t="shared" si="395"/>
        <v>272.90031052450183</v>
      </c>
      <c r="BQ303" s="2">
        <f t="shared" si="396"/>
        <v>6.3047899734974004</v>
      </c>
      <c r="BR303" s="11">
        <f t="shared" si="397"/>
        <v>1.3842075347767463E-2</v>
      </c>
      <c r="BS303" s="17">
        <f t="shared" si="372"/>
        <v>2.2935248094093285E-4</v>
      </c>
      <c r="BT303" s="17">
        <f t="shared" si="373"/>
        <v>7.4505721564179189E-6</v>
      </c>
      <c r="BU303" s="12">
        <f>(BU$3*temperature!$I413+BU$4*temperature!$I413^2+BU$5*temperature!I413^6)*(K303/K$56)^$BW$1</f>
        <v>-75.137983497453433</v>
      </c>
      <c r="BV303" s="12">
        <f>(BV$3*temperature!$I413+BV$4*temperature!$I413^2+BV$5*temperature!J413^6)*(L303/L$56)^$BW$1</f>
        <v>-40.381311908353112</v>
      </c>
      <c r="BW303" s="12">
        <f>(BW$3*temperature!$I413+BW$4*temperature!$I413^2+BW$5*temperature!K413^6)*(M303/M$56)^$BW$1</f>
        <v>-33.875483126358482</v>
      </c>
      <c r="BX303" s="12">
        <f>(BX$3*temperature!$M413+BX$4*temperature!$M413^2+BX$5*temperature!$M413^6)*(K303/K$56)^$BW$1</f>
        <v>-75.138001049938282</v>
      </c>
      <c r="BY303" s="12">
        <f>(BY$3*temperature!$M413+BY$4*temperature!$M413^2+BY$5*temperature!$M413^6)*(L303/L$56)^$BW$1</f>
        <v>-40.381320885301889</v>
      </c>
      <c r="BZ303" s="12">
        <f>(BZ$3*temperature!$M413+BZ$4*temperature!$M413^2+BZ$5*temperature!$M413^6)*(M303/M$56)^$BW$1</f>
        <v>-33.875490271309715</v>
      </c>
      <c r="CA303" s="18">
        <f t="shared" si="382"/>
        <v>-1.7552484848692984E-5</v>
      </c>
      <c r="CB303" s="18">
        <f t="shared" si="383"/>
        <v>-8.9769487772173306E-6</v>
      </c>
      <c r="CC303" s="18">
        <f t="shared" si="384"/>
        <v>-7.1449512333288112E-6</v>
      </c>
      <c r="CD303" s="18">
        <f t="shared" si="385"/>
        <v>-2.6508427079057505E-2</v>
      </c>
      <c r="CE303" s="18">
        <f t="shared" si="386"/>
        <v>-6.0797735164236451E-6</v>
      </c>
      <c r="CF303" s="18">
        <f t="shared" si="387"/>
        <v>-1.9750294870566062E-7</v>
      </c>
    </row>
    <row r="304" spans="1:84" x14ac:dyDescent="0.3">
      <c r="A304" s="2">
        <f t="shared" si="329"/>
        <v>2258</v>
      </c>
      <c r="B304" s="5">
        <f t="shared" si="330"/>
        <v>1165.4055283602593</v>
      </c>
      <c r="C304" s="5">
        <f t="shared" si="331"/>
        <v>2964.1691732840022</v>
      </c>
      <c r="D304" s="5">
        <f t="shared" si="332"/>
        <v>4369.9541331768432</v>
      </c>
      <c r="E304" s="15">
        <f t="shared" si="333"/>
        <v>1.227671244901274E-8</v>
      </c>
      <c r="F304" s="15">
        <f t="shared" si="334"/>
        <v>2.4185946745409231E-8</v>
      </c>
      <c r="G304" s="15">
        <f t="shared" si="335"/>
        <v>4.9374749934909955E-8</v>
      </c>
      <c r="H304" s="5">
        <f t="shared" si="336"/>
        <v>79766.041864366009</v>
      </c>
      <c r="I304" s="5">
        <f t="shared" si="337"/>
        <v>100506.84813660875</v>
      </c>
      <c r="J304" s="5">
        <f t="shared" si="338"/>
        <v>39123.029869133934</v>
      </c>
      <c r="K304" s="5">
        <f t="shared" si="339"/>
        <v>68444.880278367869</v>
      </c>
      <c r="L304" s="5">
        <f t="shared" si="340"/>
        <v>33907.257737674008</v>
      </c>
      <c r="M304" s="5">
        <f t="shared" si="341"/>
        <v>8952.7323804409152</v>
      </c>
      <c r="N304" s="15">
        <f t="shared" si="342"/>
        <v>-4.6260959295722492E-2</v>
      </c>
      <c r="O304" s="15">
        <f t="shared" si="343"/>
        <v>-1.1287436082737523E-3</v>
      </c>
      <c r="P304" s="15">
        <f t="shared" si="344"/>
        <v>-1.5290599377837388E-4</v>
      </c>
      <c r="Q304" s="5">
        <f t="shared" si="345"/>
        <v>771.94928221357918</v>
      </c>
      <c r="R304" s="5">
        <f t="shared" si="346"/>
        <v>2883.7870609989814</v>
      </c>
      <c r="S304" s="5">
        <f t="shared" si="347"/>
        <v>2268.0416651426258</v>
      </c>
      <c r="T304" s="5">
        <f t="shared" si="348"/>
        <v>9.6776681426188844</v>
      </c>
      <c r="U304" s="5">
        <f t="shared" si="349"/>
        <v>28.692443494788957</v>
      </c>
      <c r="V304" s="5">
        <f t="shared" si="350"/>
        <v>57.972035211209295</v>
      </c>
      <c r="W304" s="15">
        <f t="shared" si="351"/>
        <v>-1.0734613539272964E-2</v>
      </c>
      <c r="X304" s="15">
        <f t="shared" si="352"/>
        <v>-1.217998157191269E-2</v>
      </c>
      <c r="Y304" s="15">
        <f t="shared" si="353"/>
        <v>-9.7425357312937999E-3</v>
      </c>
      <c r="Z304" s="5">
        <f t="shared" si="368"/>
        <v>578.46316340673548</v>
      </c>
      <c r="AA304" s="5">
        <f t="shared" si="369"/>
        <v>8045.670803140044</v>
      </c>
      <c r="AB304" s="5">
        <f t="shared" si="370"/>
        <v>57502.955171593443</v>
      </c>
      <c r="AC304" s="16">
        <f t="shared" si="354"/>
        <v>0.84603527369046561</v>
      </c>
      <c r="AD304" s="16">
        <f t="shared" si="355"/>
        <v>3.0949954694941195</v>
      </c>
      <c r="AE304" s="16">
        <f t="shared" si="356"/>
        <v>26.322367203505255</v>
      </c>
      <c r="AF304" s="15">
        <f t="shared" si="357"/>
        <v>-4.0504037456468023E-3</v>
      </c>
      <c r="AG304" s="15">
        <f t="shared" si="358"/>
        <v>2.9673830763510267E-4</v>
      </c>
      <c r="AH304" s="15">
        <f t="shared" si="359"/>
        <v>9.7937136394747881E-3</v>
      </c>
      <c r="AI304" s="1">
        <f t="shared" si="323"/>
        <v>212683.75565238434</v>
      </c>
      <c r="AJ304" s="1">
        <f t="shared" si="324"/>
        <v>202658.68646639638</v>
      </c>
      <c r="AK304" s="1">
        <f t="shared" si="325"/>
        <v>78186.050957489715</v>
      </c>
      <c r="AL304" s="14">
        <f t="shared" si="360"/>
        <v>98.241609946532463</v>
      </c>
      <c r="AM304" s="14">
        <f t="shared" si="361"/>
        <v>24.480981352906252</v>
      </c>
      <c r="AN304" s="14">
        <f t="shared" si="362"/>
        <v>7.6068287505897425</v>
      </c>
      <c r="AO304" s="11">
        <f t="shared" si="363"/>
        <v>1.705456041378238E-3</v>
      </c>
      <c r="AP304" s="11">
        <f t="shared" si="364"/>
        <v>2.1484248040181801E-3</v>
      </c>
      <c r="AQ304" s="11">
        <f t="shared" si="365"/>
        <v>1.9488923732100814E-3</v>
      </c>
      <c r="AR304" s="1">
        <f t="shared" si="371"/>
        <v>79766.041864366009</v>
      </c>
      <c r="AS304" s="1">
        <f t="shared" si="366"/>
        <v>100506.84813660875</v>
      </c>
      <c r="AT304" s="1">
        <f t="shared" si="367"/>
        <v>39123.029869133934</v>
      </c>
      <c r="AU304" s="1">
        <f t="shared" si="326"/>
        <v>15953.208372873203</v>
      </c>
      <c r="AV304" s="1">
        <f t="shared" si="327"/>
        <v>20101.36962732175</v>
      </c>
      <c r="AW304" s="1">
        <f t="shared" si="328"/>
        <v>7824.6059738267868</v>
      </c>
      <c r="AX304" s="1">
        <f t="shared" si="388"/>
        <v>54755.904222694306</v>
      </c>
      <c r="AY304" s="1">
        <f t="shared" si="374"/>
        <v>27125.806190139203</v>
      </c>
      <c r="AZ304" s="1">
        <f t="shared" si="375"/>
        <v>7162.1859043527311</v>
      </c>
      <c r="BA304" s="1">
        <f t="shared" si="389"/>
        <v>12715.320735147725</v>
      </c>
      <c r="BB304" s="1">
        <f t="shared" si="390"/>
        <v>30258.952727490563</v>
      </c>
      <c r="BC304" s="1">
        <f t="shared" si="391"/>
        <v>38790.205976662735</v>
      </c>
      <c r="BD304" s="1">
        <f t="shared" si="392"/>
        <v>0.58018300370901099</v>
      </c>
      <c r="BE304" s="2">
        <f t="shared" si="398"/>
        <v>0.16431838121402917</v>
      </c>
      <c r="BF304" s="2">
        <f t="shared" si="399"/>
        <v>0.11054004131171606</v>
      </c>
      <c r="BG304" s="2">
        <f t="shared" si="400"/>
        <v>4.6334817249198731E-2</v>
      </c>
      <c r="BH304" s="2">
        <f t="shared" si="376"/>
        <v>5.5178745659055929E-2</v>
      </c>
      <c r="BI304" s="2">
        <f t="shared" si="393"/>
        <v>2.7000530404799016E-3</v>
      </c>
      <c r="BJ304" s="2">
        <f t="shared" si="377"/>
        <v>1.2219100733195894E-3</v>
      </c>
      <c r="BK304" s="2">
        <f t="shared" si="378"/>
        <v>2.1469152895166443E-4</v>
      </c>
      <c r="BL304" s="2">
        <f t="shared" si="379"/>
        <v>215.37254386292855</v>
      </c>
      <c r="BM304" s="2">
        <f t="shared" si="380"/>
        <v>122.81033017572445</v>
      </c>
      <c r="BN304" s="2">
        <f t="shared" si="381"/>
        <v>8.3993830998260002</v>
      </c>
      <c r="BO304" s="2">
        <f t="shared" si="394"/>
        <v>4531.6720939712259</v>
      </c>
      <c r="BP304" s="2">
        <f t="shared" si="395"/>
        <v>276.17414177063051</v>
      </c>
      <c r="BQ304" s="2">
        <f t="shared" si="396"/>
        <v>6.3049227081002961</v>
      </c>
      <c r="BR304" s="11">
        <f t="shared" si="397"/>
        <v>1.2144692266220475E-2</v>
      </c>
      <c r="BS304" s="17">
        <f t="shared" si="372"/>
        <v>2.2622111127343033E-4</v>
      </c>
      <c r="BT304" s="17">
        <f t="shared" si="373"/>
        <v>7.0957830061123033E-6</v>
      </c>
      <c r="BU304" s="12">
        <f>(BU$3*temperature!$I414+BU$4*temperature!$I414^2+BU$5*temperature!I414^6)*(K304/K$56)^$BW$1</f>
        <v>-76.377590431587691</v>
      </c>
      <c r="BV304" s="12">
        <f>(BV$3*temperature!$I414+BV$4*temperature!$I414^2+BV$5*temperature!J414^6)*(L304/L$56)^$BW$1</f>
        <v>-40.56691701213628</v>
      </c>
      <c r="BW304" s="12">
        <f>(BW$3*temperature!$I414+BW$4*temperature!$I414^2+BW$5*temperature!K414^6)*(M304/M$56)^$BW$1</f>
        <v>-34.015389867981483</v>
      </c>
      <c r="BX304" s="12">
        <f>(BX$3*temperature!$M414+BX$4*temperature!$M414^2+BX$5*temperature!$M414^6)*(K304/K$56)^$BW$1</f>
        <v>-76.377608173497421</v>
      </c>
      <c r="BY304" s="12">
        <f>(BY$3*temperature!$M414+BY$4*temperature!$M414^2+BY$5*temperature!$M414^6)*(L304/L$56)^$BW$1</f>
        <v>-40.566925981022564</v>
      </c>
      <c r="BZ304" s="12">
        <f>(BZ$3*temperature!$M414+BZ$4*temperature!$M414^2+BZ$5*temperature!$M414^6)*(M304/M$56)^$BW$1</f>
        <v>-34.015397004186241</v>
      </c>
      <c r="CA304" s="18">
        <f t="shared" si="382"/>
        <v>-1.7741909729807048E-5</v>
      </c>
      <c r="CB304" s="18">
        <f t="shared" si="383"/>
        <v>-8.9688862843217976E-6</v>
      </c>
      <c r="CC304" s="18">
        <f t="shared" si="384"/>
        <v>-7.1362047577849808E-6</v>
      </c>
      <c r="CD304" s="18">
        <f t="shared" si="385"/>
        <v>-2.5958263578855133E-2</v>
      </c>
      <c r="CE304" s="18">
        <f t="shared" si="386"/>
        <v>-5.8723072335372204E-6</v>
      </c>
      <c r="CF304" s="18">
        <f t="shared" si="387"/>
        <v>-1.8419420557102418E-7</v>
      </c>
    </row>
    <row r="305" spans="1:84" x14ac:dyDescent="0.3">
      <c r="A305" s="2">
        <f t="shared" si="329"/>
        <v>2259</v>
      </c>
      <c r="B305" s="5">
        <f t="shared" si="330"/>
        <v>1165.4055419522404</v>
      </c>
      <c r="C305" s="5">
        <f t="shared" si="331"/>
        <v>2964.1692413906785</v>
      </c>
      <c r="D305" s="5">
        <f t="shared" si="332"/>
        <v>4369.9543381539661</v>
      </c>
      <c r="E305" s="15">
        <f t="shared" si="333"/>
        <v>1.1662876826562102E-8</v>
      </c>
      <c r="F305" s="15">
        <f t="shared" si="334"/>
        <v>2.2976649408138768E-8</v>
      </c>
      <c r="G305" s="15">
        <f t="shared" si="335"/>
        <v>4.6906012438164453E-8</v>
      </c>
      <c r="H305" s="5">
        <f t="shared" si="336"/>
        <v>75490.09533649098</v>
      </c>
      <c r="I305" s="5">
        <f t="shared" si="337"/>
        <v>100390.10894439876</v>
      </c>
      <c r="J305" s="5">
        <f t="shared" si="338"/>
        <v>39116.152418861057</v>
      </c>
      <c r="K305" s="5">
        <f t="shared" si="339"/>
        <v>64775.816330882561</v>
      </c>
      <c r="L305" s="5">
        <f t="shared" si="340"/>
        <v>33867.873514974955</v>
      </c>
      <c r="M305" s="5">
        <f t="shared" si="341"/>
        <v>8951.1581568115871</v>
      </c>
      <c r="N305" s="15">
        <f t="shared" si="342"/>
        <v>-5.3606112430368613E-2</v>
      </c>
      <c r="O305" s="15">
        <f t="shared" si="343"/>
        <v>-1.1615278063402679E-3</v>
      </c>
      <c r="P305" s="15">
        <f t="shared" si="344"/>
        <v>-1.7583722627156906E-4</v>
      </c>
      <c r="Q305" s="5">
        <f t="shared" si="345"/>
        <v>722.72572460320441</v>
      </c>
      <c r="R305" s="5">
        <f t="shared" si="346"/>
        <v>2845.3538523088509</v>
      </c>
      <c r="S305" s="5">
        <f t="shared" si="347"/>
        <v>2245.5503727374721</v>
      </c>
      <c r="T305" s="5">
        <f t="shared" si="348"/>
        <v>9.5737821151465372</v>
      </c>
      <c r="U305" s="5">
        <f t="shared" si="349"/>
        <v>28.342970061769282</v>
      </c>
      <c r="V305" s="5">
        <f t="shared" si="350"/>
        <v>57.407240586748266</v>
      </c>
      <c r="W305" s="15">
        <f t="shared" si="351"/>
        <v>-1.0734613539272964E-2</v>
      </c>
      <c r="X305" s="15">
        <f t="shared" si="352"/>
        <v>-1.217998157191269E-2</v>
      </c>
      <c r="Y305" s="15">
        <f t="shared" si="353"/>
        <v>-9.7425357312937999E-3</v>
      </c>
      <c r="Z305" s="5">
        <f t="shared" si="368"/>
        <v>543.56996004997893</v>
      </c>
      <c r="AA305" s="5">
        <f t="shared" si="369"/>
        <v>7941.0597036179797</v>
      </c>
      <c r="AB305" s="5">
        <f t="shared" si="370"/>
        <v>57491.622054382693</v>
      </c>
      <c r="AC305" s="16">
        <f t="shared" si="354"/>
        <v>0.84260848924896048</v>
      </c>
      <c r="AD305" s="16">
        <f t="shared" si="355"/>
        <v>3.0959138732118756</v>
      </c>
      <c r="AE305" s="16">
        <f t="shared" si="356"/>
        <v>26.580160930209487</v>
      </c>
      <c r="AF305" s="15">
        <f t="shared" si="357"/>
        <v>-4.0504037456468023E-3</v>
      </c>
      <c r="AG305" s="15">
        <f t="shared" si="358"/>
        <v>2.9673830763510267E-4</v>
      </c>
      <c r="AH305" s="15">
        <f t="shared" si="359"/>
        <v>9.7937136394747881E-3</v>
      </c>
      <c r="AI305" s="1">
        <f t="shared" si="323"/>
        <v>207368.58846001909</v>
      </c>
      <c r="AJ305" s="1">
        <f t="shared" si="324"/>
        <v>202494.1874470785</v>
      </c>
      <c r="AK305" s="1">
        <f t="shared" si="325"/>
        <v>78192.051835567545</v>
      </c>
      <c r="AL305" s="14">
        <f t="shared" si="360"/>
        <v>98.407481226258511</v>
      </c>
      <c r="AM305" s="14">
        <f t="shared" si="361"/>
        <v>24.533050944995889</v>
      </c>
      <c r="AN305" s="14">
        <f t="shared" si="362"/>
        <v>7.6215053922207181</v>
      </c>
      <c r="AO305" s="11">
        <f t="shared" si="363"/>
        <v>1.6884014809644557E-3</v>
      </c>
      <c r="AP305" s="11">
        <f t="shared" si="364"/>
        <v>2.1269405559779984E-3</v>
      </c>
      <c r="AQ305" s="11">
        <f t="shared" si="365"/>
        <v>1.9294034494779806E-3</v>
      </c>
      <c r="AR305" s="1">
        <f t="shared" si="371"/>
        <v>75490.09533649098</v>
      </c>
      <c r="AS305" s="1">
        <f t="shared" si="366"/>
        <v>100390.10894439876</v>
      </c>
      <c r="AT305" s="1">
        <f t="shared" si="367"/>
        <v>39116.152418861057</v>
      </c>
      <c r="AU305" s="1">
        <f t="shared" si="326"/>
        <v>15098.019067298197</v>
      </c>
      <c r="AV305" s="1">
        <f t="shared" si="327"/>
        <v>20078.021788879752</v>
      </c>
      <c r="AW305" s="1">
        <f t="shared" si="328"/>
        <v>7823.2304837722113</v>
      </c>
      <c r="AX305" s="1">
        <f t="shared" si="388"/>
        <v>51820.65306470605</v>
      </c>
      <c r="AY305" s="1">
        <f t="shared" si="374"/>
        <v>27094.298811979963</v>
      </c>
      <c r="AZ305" s="1">
        <f t="shared" si="375"/>
        <v>7160.9265254492693</v>
      </c>
      <c r="BA305" s="1">
        <f t="shared" si="389"/>
        <v>12651.111204465542</v>
      </c>
      <c r="BB305" s="1">
        <f t="shared" si="390"/>
        <v>30255.508456643845</v>
      </c>
      <c r="BC305" s="1">
        <f t="shared" si="391"/>
        <v>38789.439327942229</v>
      </c>
      <c r="BD305" s="1">
        <f t="shared" si="392"/>
        <v>0.55209286384843881</v>
      </c>
      <c r="BE305" s="2">
        <f t="shared" si="398"/>
        <v>0.16431838121402917</v>
      </c>
      <c r="BF305" s="2">
        <f t="shared" si="399"/>
        <v>0.11054004131171606</v>
      </c>
      <c r="BG305" s="2">
        <f t="shared" si="400"/>
        <v>4.6334817249198731E-2</v>
      </c>
      <c r="BH305" s="2">
        <f t="shared" si="376"/>
        <v>5.5034763423293019E-2</v>
      </c>
      <c r="BI305" s="2">
        <f t="shared" si="393"/>
        <v>2.7000530404799016E-3</v>
      </c>
      <c r="BJ305" s="2">
        <f t="shared" si="377"/>
        <v>1.2219100733195894E-3</v>
      </c>
      <c r="BK305" s="2">
        <f t="shared" si="378"/>
        <v>2.1469152895166443E-4</v>
      </c>
      <c r="BL305" s="2">
        <f t="shared" si="379"/>
        <v>203.82726143941011</v>
      </c>
      <c r="BM305" s="2">
        <f t="shared" si="380"/>
        <v>122.66768538081186</v>
      </c>
      <c r="BN305" s="2">
        <f t="shared" si="381"/>
        <v>8.3979065695116279</v>
      </c>
      <c r="BO305" s="2">
        <f t="shared" si="394"/>
        <v>4564.0529002906624</v>
      </c>
      <c r="BP305" s="2">
        <f t="shared" si="395"/>
        <v>279.48730280785117</v>
      </c>
      <c r="BQ305" s="2">
        <f t="shared" si="396"/>
        <v>6.3050570119775013</v>
      </c>
      <c r="BR305" s="11">
        <f t="shared" si="397"/>
        <v>9.9468904232477839E-3</v>
      </c>
      <c r="BS305" s="17">
        <f t="shared" si="372"/>
        <v>2.2350669128829286E-4</v>
      </c>
      <c r="BT305" s="17">
        <f t="shared" si="373"/>
        <v>6.7578885772498126E-6</v>
      </c>
      <c r="BU305" s="12">
        <f>(BU$3*temperature!$I415+BU$4*temperature!$I415^2+BU$5*temperature!I415^6)*(K305/K$56)^$BW$1</f>
        <v>-77.784786342612037</v>
      </c>
      <c r="BV305" s="12">
        <f>(BV$3*temperature!$I415+BV$4*temperature!$I415^2+BV$5*temperature!J415^6)*(L305/L$56)^$BW$1</f>
        <v>-40.752206089201543</v>
      </c>
      <c r="BW305" s="12">
        <f>(BW$3*temperature!$I415+BW$4*temperature!$I415^2+BW$5*temperature!K415^6)*(M305/M$56)^$BW$1</f>
        <v>-34.154893568986026</v>
      </c>
      <c r="BX305" s="12">
        <f>(BX$3*temperature!$M415+BX$4*temperature!$M415^2+BX$5*temperature!$M415^6)*(K305/K$56)^$BW$1</f>
        <v>-77.784804310719281</v>
      </c>
      <c r="BY305" s="12">
        <f>(BY$3*temperature!$M415+BY$4*temperature!$M415^2+BY$5*temperature!$M415^6)*(L305/L$56)^$BW$1</f>
        <v>-40.752215050129593</v>
      </c>
      <c r="BZ305" s="12">
        <f>(BZ$3*temperature!$M415+BZ$4*temperature!$M415^2+BZ$5*temperature!$M415^6)*(M305/M$56)^$BW$1</f>
        <v>-34.154900696520706</v>
      </c>
      <c r="CA305" s="18">
        <f t="shared" si="382"/>
        <v>-1.7968107243859777E-5</v>
      </c>
      <c r="CB305" s="18">
        <f t="shared" si="383"/>
        <v>-8.9609280493618826E-6</v>
      </c>
      <c r="CC305" s="18">
        <f t="shared" si="384"/>
        <v>-7.1275346797960992E-6</v>
      </c>
      <c r="CD305" s="18">
        <f t="shared" si="385"/>
        <v>-2.5348044048792488E-2</v>
      </c>
      <c r="CE305" s="18">
        <f t="shared" si="386"/>
        <v>-5.6654574559755115E-6</v>
      </c>
      <c r="CF305" s="18">
        <f t="shared" si="387"/>
        <v>-1.7129925733295985E-7</v>
      </c>
    </row>
    <row r="306" spans="1:84" x14ac:dyDescent="0.3">
      <c r="A306" s="2">
        <f t="shared" si="329"/>
        <v>2260</v>
      </c>
      <c r="B306" s="5">
        <f t="shared" si="330"/>
        <v>1165.4055548646224</v>
      </c>
      <c r="C306" s="5">
        <f t="shared" si="331"/>
        <v>2964.169306092022</v>
      </c>
      <c r="D306" s="5">
        <f t="shared" si="332"/>
        <v>4369.9545328822414</v>
      </c>
      <c r="E306" s="15">
        <f t="shared" si="333"/>
        <v>1.1079732985233995E-8</v>
      </c>
      <c r="F306" s="15">
        <f t="shared" si="334"/>
        <v>2.1827816937731829E-8</v>
      </c>
      <c r="G306" s="15">
        <f t="shared" si="335"/>
        <v>4.4560711816256225E-8</v>
      </c>
      <c r="H306" s="5">
        <f t="shared" si="336"/>
        <v>70668.977214662664</v>
      </c>
      <c r="I306" s="5">
        <f t="shared" si="337"/>
        <v>100270.2340818355</v>
      </c>
      <c r="J306" s="5">
        <f t="shared" si="338"/>
        <v>39108.388858262748</v>
      </c>
      <c r="K306" s="5">
        <f t="shared" si="339"/>
        <v>60638.956901893107</v>
      </c>
      <c r="L306" s="5">
        <f t="shared" si="340"/>
        <v>33827.431474901932</v>
      </c>
      <c r="M306" s="5">
        <f t="shared" si="341"/>
        <v>8949.3811809681392</v>
      </c>
      <c r="N306" s="15">
        <f t="shared" si="342"/>
        <v>-6.3864257732513696E-2</v>
      </c>
      <c r="O306" s="15">
        <f t="shared" si="343"/>
        <v>-1.1941121740384197E-3</v>
      </c>
      <c r="P306" s="15">
        <f t="shared" si="344"/>
        <v>-1.985190980113849E-4</v>
      </c>
      <c r="Q306" s="5">
        <f t="shared" si="345"/>
        <v>669.30667921763688</v>
      </c>
      <c r="R306" s="5">
        <f t="shared" si="346"/>
        <v>2807.3412680041824</v>
      </c>
      <c r="S306" s="5">
        <f t="shared" si="347"/>
        <v>2223.2316755016336</v>
      </c>
      <c r="T306" s="5">
        <f t="shared" si="348"/>
        <v>9.4710112640312367</v>
      </c>
      <c r="U306" s="5">
        <f t="shared" si="349"/>
        <v>27.997753208723658</v>
      </c>
      <c r="V306" s="5">
        <f t="shared" si="350"/>
        <v>56.84794849409689</v>
      </c>
      <c r="W306" s="15">
        <f t="shared" si="351"/>
        <v>-1.0734613539272964E-2</v>
      </c>
      <c r="X306" s="15">
        <f t="shared" si="352"/>
        <v>-1.217998157191269E-2</v>
      </c>
      <c r="Y306" s="15">
        <f t="shared" si="353"/>
        <v>-9.7425357312937999E-3</v>
      </c>
      <c r="Z306" s="5">
        <f t="shared" si="368"/>
        <v>506.84778531403646</v>
      </c>
      <c r="AA306" s="5">
        <f t="shared" si="369"/>
        <v>7837.551518236598</v>
      </c>
      <c r="AB306" s="5">
        <f t="shared" si="370"/>
        <v>57478.972733392002</v>
      </c>
      <c r="AC306" s="16">
        <f t="shared" si="354"/>
        <v>0.83919558466799271</v>
      </c>
      <c r="AD306" s="16">
        <f t="shared" si="355"/>
        <v>3.0968325494551965</v>
      </c>
      <c r="AE306" s="16">
        <f t="shared" si="356"/>
        <v>26.840479414851114</v>
      </c>
      <c r="AF306" s="15">
        <f t="shared" si="357"/>
        <v>-4.0504037456468023E-3</v>
      </c>
      <c r="AG306" s="15">
        <f t="shared" si="358"/>
        <v>2.9673830763510267E-4</v>
      </c>
      <c r="AH306" s="15">
        <f t="shared" si="359"/>
        <v>9.7937136394747881E-3</v>
      </c>
      <c r="AI306" s="1">
        <f t="shared" si="323"/>
        <v>201729.74868131537</v>
      </c>
      <c r="AJ306" s="1">
        <f t="shared" si="324"/>
        <v>202322.7904912504</v>
      </c>
      <c r="AK306" s="1">
        <f t="shared" si="325"/>
        <v>78196.077135783009</v>
      </c>
      <c r="AL306" s="14">
        <f t="shared" si="360"/>
        <v>98.571971049928507</v>
      </c>
      <c r="AM306" s="14">
        <f t="shared" si="361"/>
        <v>24.584709482602506</v>
      </c>
      <c r="AN306" s="14">
        <f t="shared" si="362"/>
        <v>7.6360633014267441</v>
      </c>
      <c r="AO306" s="11">
        <f t="shared" si="363"/>
        <v>1.6715174661548111E-3</v>
      </c>
      <c r="AP306" s="11">
        <f t="shared" si="364"/>
        <v>2.1056711504182182E-3</v>
      </c>
      <c r="AQ306" s="11">
        <f t="shared" si="365"/>
        <v>1.9101094149832007E-3</v>
      </c>
      <c r="AR306" s="1">
        <f t="shared" si="371"/>
        <v>70668.977214662664</v>
      </c>
      <c r="AS306" s="1">
        <f t="shared" si="366"/>
        <v>100270.2340818355</v>
      </c>
      <c r="AT306" s="1">
        <f t="shared" si="367"/>
        <v>39108.388858262748</v>
      </c>
      <c r="AU306" s="1">
        <f t="shared" si="326"/>
        <v>14133.795442932533</v>
      </c>
      <c r="AV306" s="1">
        <f t="shared" si="327"/>
        <v>20054.046816367103</v>
      </c>
      <c r="AW306" s="1">
        <f t="shared" si="328"/>
        <v>7821.6777716525503</v>
      </c>
      <c r="AX306" s="1">
        <f t="shared" si="388"/>
        <v>48511.165521514486</v>
      </c>
      <c r="AY306" s="1">
        <f t="shared" si="374"/>
        <v>27061.945179921546</v>
      </c>
      <c r="AZ306" s="1">
        <f t="shared" si="375"/>
        <v>7159.5049447745114</v>
      </c>
      <c r="BA306" s="1">
        <f t="shared" si="389"/>
        <v>12574.200650676376</v>
      </c>
      <c r="BB306" s="1">
        <f t="shared" si="390"/>
        <v>30251.967451407108</v>
      </c>
      <c r="BC306" s="1">
        <f t="shared" si="391"/>
        <v>38788.573450874042</v>
      </c>
      <c r="BD306" s="1">
        <f t="shared" si="392"/>
        <v>0.52527936159612121</v>
      </c>
      <c r="BE306" s="2">
        <f t="shared" si="398"/>
        <v>0.16431838121402917</v>
      </c>
      <c r="BF306" s="2">
        <f t="shared" si="399"/>
        <v>0.11054004131171606</v>
      </c>
      <c r="BG306" s="2">
        <f t="shared" si="400"/>
        <v>4.6334817249198731E-2</v>
      </c>
      <c r="BH306" s="2">
        <f t="shared" si="376"/>
        <v>5.4888184267724481E-2</v>
      </c>
      <c r="BI306" s="2">
        <f t="shared" si="393"/>
        <v>2.7000530404799016E-3</v>
      </c>
      <c r="BJ306" s="2">
        <f t="shared" si="377"/>
        <v>1.2219100733195894E-3</v>
      </c>
      <c r="BK306" s="2">
        <f t="shared" si="378"/>
        <v>2.1469152895166443E-4</v>
      </c>
      <c r="BL306" s="2">
        <f t="shared" si="379"/>
        <v>190.8099867960548</v>
      </c>
      <c r="BM306" s="2">
        <f t="shared" si="380"/>
        <v>122.52120907870801</v>
      </c>
      <c r="BN306" s="2">
        <f t="shared" si="381"/>
        <v>8.3962397988166675</v>
      </c>
      <c r="BO306" s="2">
        <f t="shared" si="394"/>
        <v>4582.1298916279966</v>
      </c>
      <c r="BP306" s="2">
        <f t="shared" si="395"/>
        <v>282.84026693671655</v>
      </c>
      <c r="BQ306" s="2">
        <f t="shared" si="396"/>
        <v>6.3051928887570021</v>
      </c>
      <c r="BR306" s="11">
        <f t="shared" si="397"/>
        <v>6.9821063421638685E-3</v>
      </c>
      <c r="BS306" s="17">
        <f t="shared" si="372"/>
        <v>2.2130539081577431E-4</v>
      </c>
      <c r="BT306" s="17">
        <f t="shared" si="373"/>
        <v>6.4360843592855354E-6</v>
      </c>
      <c r="BU306" s="12">
        <f>(BU$3*temperature!$I416+BU$4*temperature!$I416^2+BU$5*temperature!I416^6)*(K306/K$56)^$BW$1</f>
        <v>-79.430944518278366</v>
      </c>
      <c r="BV306" s="12">
        <f>(BV$3*temperature!$I416+BV$4*temperature!$I416^2+BV$5*temperature!J416^6)*(L306/L$56)^$BW$1</f>
        <v>-40.937181736001143</v>
      </c>
      <c r="BW306" s="12">
        <f>(BW$3*temperature!$I416+BW$4*temperature!$I416^2+BW$5*temperature!K416^6)*(M306/M$56)^$BW$1</f>
        <v>-34.29399517432315</v>
      </c>
      <c r="BX306" s="12">
        <f>(BX$3*temperature!$M416+BX$4*temperature!$M416^2+BX$5*temperature!$M416^6)*(K306/K$56)^$BW$1</f>
        <v>-79.430962765148152</v>
      </c>
      <c r="BY306" s="12">
        <f>(BY$3*temperature!$M416+BY$4*temperature!$M416^2+BY$5*temperature!$M416^6)*(L306/L$56)^$BW$1</f>
        <v>-40.937190689074441</v>
      </c>
      <c r="BZ306" s="12">
        <f>(BZ$3*temperature!$M416+BZ$4*temperature!$M416^2+BZ$5*temperature!$M416^6)*(M306/M$56)^$BW$1</f>
        <v>-34.294002293263311</v>
      </c>
      <c r="CA306" s="18">
        <f t="shared" si="382"/>
        <v>-1.8246869785798481E-5</v>
      </c>
      <c r="CB306" s="18">
        <f t="shared" si="383"/>
        <v>-8.9530732978460037E-6</v>
      </c>
      <c r="CC306" s="18">
        <f t="shared" si="384"/>
        <v>-7.1189401609217384E-6</v>
      </c>
      <c r="CD306" s="18">
        <f t="shared" si="385"/>
        <v>-2.46562466053039E-2</v>
      </c>
      <c r="CE306" s="18">
        <f t="shared" si="386"/>
        <v>-5.4565602910368888E-6</v>
      </c>
      <c r="CF306" s="18">
        <f t="shared" si="387"/>
        <v>-1.5868968313508351E-7</v>
      </c>
    </row>
    <row r="307" spans="1:84" x14ac:dyDescent="0.3">
      <c r="A307" s="2">
        <f t="shared" si="329"/>
        <v>2261</v>
      </c>
      <c r="B307" s="5">
        <f t="shared" si="330"/>
        <v>1165.4055671313856</v>
      </c>
      <c r="C307" s="5">
        <f t="shared" si="331"/>
        <v>2964.1693675582997</v>
      </c>
      <c r="D307" s="5">
        <f t="shared" si="332"/>
        <v>4369.9547178741122</v>
      </c>
      <c r="E307" s="15">
        <f t="shared" si="333"/>
        <v>1.0525746335972294E-8</v>
      </c>
      <c r="F307" s="15">
        <f t="shared" si="334"/>
        <v>2.0736426090845238E-8</v>
      </c>
      <c r="G307" s="15">
        <f t="shared" si="335"/>
        <v>4.2332676225443413E-8</v>
      </c>
      <c r="H307" s="5">
        <f t="shared" si="336"/>
        <v>65079.301874243312</v>
      </c>
      <c r="I307" s="5">
        <f t="shared" si="337"/>
        <v>100147.25524561555</v>
      </c>
      <c r="J307" s="5">
        <f t="shared" si="338"/>
        <v>39099.749512836563</v>
      </c>
      <c r="K307" s="5">
        <f t="shared" si="339"/>
        <v>55842.621409844694</v>
      </c>
      <c r="L307" s="5">
        <f t="shared" si="340"/>
        <v>33785.942308725324</v>
      </c>
      <c r="M307" s="5">
        <f t="shared" si="341"/>
        <v>8947.4038147145238</v>
      </c>
      <c r="N307" s="15">
        <f t="shared" si="342"/>
        <v>-7.9096602862221643E-2</v>
      </c>
      <c r="O307" s="15">
        <f t="shared" si="343"/>
        <v>-1.2264947224086553E-3</v>
      </c>
      <c r="P307" s="15">
        <f t="shared" si="344"/>
        <v>-2.2095005382272159E-4</v>
      </c>
      <c r="Q307" s="5">
        <f t="shared" si="345"/>
        <v>609.75034169793423</v>
      </c>
      <c r="R307" s="5">
        <f t="shared" si="346"/>
        <v>2769.7467092608645</v>
      </c>
      <c r="S307" s="5">
        <f t="shared" si="347"/>
        <v>2201.0854172427571</v>
      </c>
      <c r="T307" s="5">
        <f t="shared" si="348"/>
        <v>9.369343618285761</v>
      </c>
      <c r="U307" s="5">
        <f t="shared" si="349"/>
        <v>27.656741090586443</v>
      </c>
      <c r="V307" s="5">
        <f t="shared" si="350"/>
        <v>56.294105324642402</v>
      </c>
      <c r="W307" s="15">
        <f t="shared" si="351"/>
        <v>-1.0734613539272964E-2</v>
      </c>
      <c r="X307" s="15">
        <f t="shared" si="352"/>
        <v>-1.217998157191269E-2</v>
      </c>
      <c r="Y307" s="15">
        <f t="shared" si="353"/>
        <v>-9.7425357312937999E-3</v>
      </c>
      <c r="Z307" s="5">
        <f t="shared" si="368"/>
        <v>467.48379271391087</v>
      </c>
      <c r="AA307" s="5">
        <f t="shared" si="369"/>
        <v>7735.140161200351</v>
      </c>
      <c r="AB307" s="5">
        <f t="shared" si="370"/>
        <v>57465.022387660909</v>
      </c>
      <c r="AC307" s="16">
        <f t="shared" si="354"/>
        <v>0.83579650372852321</v>
      </c>
      <c r="AD307" s="16">
        <f t="shared" si="355"/>
        <v>3.0977514983049512</v>
      </c>
      <c r="AE307" s="16">
        <f t="shared" si="356"/>
        <v>27.103347384186382</v>
      </c>
      <c r="AF307" s="15">
        <f t="shared" si="357"/>
        <v>-4.0504037456468023E-3</v>
      </c>
      <c r="AG307" s="15">
        <f t="shared" si="358"/>
        <v>2.9673830763510267E-4</v>
      </c>
      <c r="AH307" s="15">
        <f t="shared" si="359"/>
        <v>9.7937136394747881E-3</v>
      </c>
      <c r="AI307" s="1">
        <f t="shared" si="323"/>
        <v>195690.56925611635</v>
      </c>
      <c r="AJ307" s="1">
        <f t="shared" si="324"/>
        <v>202144.55825849247</v>
      </c>
      <c r="AK307" s="1">
        <f t="shared" si="325"/>
        <v>78198.147193857265</v>
      </c>
      <c r="AL307" s="14">
        <f t="shared" si="360"/>
        <v>98.735088173498937</v>
      </c>
      <c r="AM307" s="14">
        <f t="shared" si="361"/>
        <v>24.635959122966444</v>
      </c>
      <c r="AN307" s="14">
        <f t="shared" si="362"/>
        <v>7.6505031606681531</v>
      </c>
      <c r="AO307" s="11">
        <f t="shared" si="363"/>
        <v>1.654802291493263E-3</v>
      </c>
      <c r="AP307" s="11">
        <f t="shared" si="364"/>
        <v>2.084614438914036E-3</v>
      </c>
      <c r="AQ307" s="11">
        <f t="shared" si="365"/>
        <v>1.8910083208333686E-3</v>
      </c>
      <c r="AR307" s="1">
        <f t="shared" si="371"/>
        <v>65079.301874243312</v>
      </c>
      <c r="AS307" s="1">
        <f t="shared" si="366"/>
        <v>100147.25524561555</v>
      </c>
      <c r="AT307" s="1">
        <f t="shared" si="367"/>
        <v>39099.749512836563</v>
      </c>
      <c r="AU307" s="1">
        <f t="shared" si="326"/>
        <v>13015.860374848664</v>
      </c>
      <c r="AV307" s="1">
        <f t="shared" si="327"/>
        <v>20029.451049123112</v>
      </c>
      <c r="AW307" s="1">
        <f t="shared" si="328"/>
        <v>7819.9499025673131</v>
      </c>
      <c r="AX307" s="1">
        <f t="shared" si="388"/>
        <v>44674.097127875757</v>
      </c>
      <c r="AY307" s="1">
        <f t="shared" si="374"/>
        <v>27028.753846980264</v>
      </c>
      <c r="AZ307" s="1">
        <f t="shared" si="375"/>
        <v>7157.9230517716187</v>
      </c>
      <c r="BA307" s="1">
        <f t="shared" si="389"/>
        <v>12478.171204253271</v>
      </c>
      <c r="BB307" s="1">
        <f t="shared" si="390"/>
        <v>30248.330309330373</v>
      </c>
      <c r="BC307" s="1">
        <f t="shared" si="391"/>
        <v>38787.609444484086</v>
      </c>
      <c r="BD307" s="1">
        <f t="shared" si="392"/>
        <v>0.49964923295074798</v>
      </c>
      <c r="BE307" s="2">
        <f t="shared" si="398"/>
        <v>0.16431838121402917</v>
      </c>
      <c r="BF307" s="2">
        <f t="shared" si="399"/>
        <v>0.11054004131171606</v>
      </c>
      <c r="BG307" s="2">
        <f t="shared" si="400"/>
        <v>4.6334817249198731E-2</v>
      </c>
      <c r="BH307" s="2">
        <f t="shared" si="376"/>
        <v>5.4737612870878881E-2</v>
      </c>
      <c r="BI307" s="2">
        <f t="shared" si="393"/>
        <v>2.7000530404799016E-3</v>
      </c>
      <c r="BJ307" s="2">
        <f t="shared" si="377"/>
        <v>1.2219100733195894E-3</v>
      </c>
      <c r="BK307" s="2">
        <f t="shared" si="378"/>
        <v>2.1469152895166443E-4</v>
      </c>
      <c r="BL307" s="2">
        <f t="shared" si="379"/>
        <v>175.71756689786002</v>
      </c>
      <c r="BM307" s="2">
        <f t="shared" si="380"/>
        <v>122.37093999992574</v>
      </c>
      <c r="BN307" s="2">
        <f t="shared" si="381"/>
        <v>8.3943850045379786</v>
      </c>
      <c r="BO307" s="2">
        <f t="shared" si="394"/>
        <v>4575.0144502053799</v>
      </c>
      <c r="BP307" s="2">
        <f t="shared" si="395"/>
        <v>286.23351358606573</v>
      </c>
      <c r="BQ307" s="2">
        <f t="shared" si="396"/>
        <v>6.3053303484163941</v>
      </c>
      <c r="BR307" s="11">
        <f t="shared" si="397"/>
        <v>2.761889507310239E-3</v>
      </c>
      <c r="BS307" s="17">
        <f t="shared" si="372"/>
        <v>2.1977092683370548E-4</v>
      </c>
      <c r="BT307" s="17">
        <f t="shared" si="373"/>
        <v>6.1296041517005099E-6</v>
      </c>
      <c r="BU307" s="12">
        <f>(BU$3*temperature!$I417+BU$4*temperature!$I417^2+BU$5*temperature!I417^6)*(K307/K$56)^$BW$1</f>
        <v>-81.442152697506444</v>
      </c>
      <c r="BV307" s="12">
        <f>(BV$3*temperature!$I417+BV$4*temperature!$I417^2+BV$5*temperature!J417^6)*(L307/L$56)^$BW$1</f>
        <v>-41.121846119963777</v>
      </c>
      <c r="BW307" s="12">
        <f>(BW$3*temperature!$I417+BW$4*temperature!$I417^2+BW$5*temperature!K417^6)*(M307/M$56)^$BW$1</f>
        <v>-34.432695283573288</v>
      </c>
      <c r="BX307" s="12">
        <f>(BX$3*temperature!$M417+BX$4*temperature!$M417^2+BX$5*temperature!$M417^6)*(K307/K$56)^$BW$1</f>
        <v>-81.442171303651321</v>
      </c>
      <c r="BY307" s="12">
        <f>(BY$3*temperature!$M417+BY$4*temperature!$M417^2+BY$5*temperature!$M417^6)*(L307/L$56)^$BW$1</f>
        <v>-41.121855065284919</v>
      </c>
      <c r="BZ307" s="12">
        <f>(BZ$3*temperature!$M417+BZ$4*temperature!$M417^2+BZ$5*temperature!$M417^6)*(M307/M$56)^$BW$1</f>
        <v>-34.432702393993544</v>
      </c>
      <c r="CA307" s="18">
        <f t="shared" si="382"/>
        <v>-1.8606144877253428E-5</v>
      </c>
      <c r="CB307" s="18">
        <f t="shared" si="383"/>
        <v>-8.9453211415957412E-6</v>
      </c>
      <c r="CC307" s="18">
        <f t="shared" si="384"/>
        <v>-7.1104202561400598E-6</v>
      </c>
      <c r="CD307" s="18">
        <f t="shared" si="385"/>
        <v>-2.384739929750147E-2</v>
      </c>
      <c r="CE307" s="18">
        <f t="shared" si="386"/>
        <v>-5.2409650461853553E-6</v>
      </c>
      <c r="CF307" s="18">
        <f t="shared" si="387"/>
        <v>-1.4617511774122482E-7</v>
      </c>
    </row>
    <row r="308" spans="1:84" x14ac:dyDescent="0.3">
      <c r="A308" s="2">
        <f t="shared" si="329"/>
        <v>2262</v>
      </c>
      <c r="B308" s="5">
        <f t="shared" si="330"/>
        <v>1165.4055787848108</v>
      </c>
      <c r="C308" s="5">
        <f t="shared" si="331"/>
        <v>2964.1694259512647</v>
      </c>
      <c r="D308" s="5">
        <f t="shared" si="332"/>
        <v>4369.9548936163965</v>
      </c>
      <c r="E308" s="15">
        <f t="shared" si="333"/>
        <v>9.9994590191736791E-9</v>
      </c>
      <c r="F308" s="15">
        <f t="shared" si="334"/>
        <v>1.9699604786302975E-8</v>
      </c>
      <c r="G308" s="15">
        <f t="shared" si="335"/>
        <v>4.021604241417124E-8</v>
      </c>
      <c r="H308" s="5">
        <f t="shared" si="336"/>
        <v>58328.663634103832</v>
      </c>
      <c r="I308" s="5">
        <f t="shared" si="337"/>
        <v>100021.2047370612</v>
      </c>
      <c r="J308" s="5">
        <f t="shared" si="338"/>
        <v>39090.244876806144</v>
      </c>
      <c r="K308" s="5">
        <f t="shared" si="339"/>
        <v>50050.09817691466</v>
      </c>
      <c r="L308" s="5">
        <f t="shared" si="340"/>
        <v>33743.416911792177</v>
      </c>
      <c r="M308" s="5">
        <f t="shared" si="341"/>
        <v>8945.2284585154266</v>
      </c>
      <c r="N308" s="15">
        <f t="shared" si="342"/>
        <v>-0.10372942900400539</v>
      </c>
      <c r="O308" s="15">
        <f t="shared" si="343"/>
        <v>-1.2586713297667584E-3</v>
      </c>
      <c r="P308" s="15">
        <f t="shared" si="344"/>
        <v>-2.4312708402851602E-4</v>
      </c>
      <c r="Q308" s="5">
        <f t="shared" si="345"/>
        <v>540.63481221087932</v>
      </c>
      <c r="R308" s="5">
        <f t="shared" si="346"/>
        <v>2732.5675603012173</v>
      </c>
      <c r="S308" s="5">
        <f t="shared" si="347"/>
        <v>2179.1114217281488</v>
      </c>
      <c r="T308" s="5">
        <f t="shared" si="348"/>
        <v>9.2687673354268103</v>
      </c>
      <c r="U308" s="5">
        <f t="shared" si="349"/>
        <v>27.319882493763942</v>
      </c>
      <c r="V308" s="5">
        <f t="shared" si="350"/>
        <v>55.745657992055854</v>
      </c>
      <c r="W308" s="15">
        <f t="shared" si="351"/>
        <v>-1.0734613539272964E-2</v>
      </c>
      <c r="X308" s="15">
        <f t="shared" si="352"/>
        <v>-1.217998157191269E-2</v>
      </c>
      <c r="Y308" s="15">
        <f t="shared" si="353"/>
        <v>-9.7425357312937999E-3</v>
      </c>
      <c r="Z308" s="5">
        <f t="shared" si="368"/>
        <v>424.16107599710546</v>
      </c>
      <c r="AA308" s="5">
        <f t="shared" si="369"/>
        <v>7633.8194737402382</v>
      </c>
      <c r="AB308" s="5">
        <f t="shared" si="370"/>
        <v>57449.78636131376</v>
      </c>
      <c r="AC308" s="16">
        <f t="shared" si="354"/>
        <v>0.83241119043922274</v>
      </c>
      <c r="AD308" s="16">
        <f t="shared" si="355"/>
        <v>3.0986707198420325</v>
      </c>
      <c r="AE308" s="16">
        <f t="shared" si="356"/>
        <v>27.36878980713831</v>
      </c>
      <c r="AF308" s="15">
        <f t="shared" si="357"/>
        <v>-4.0504037456468023E-3</v>
      </c>
      <c r="AG308" s="15">
        <f t="shared" si="358"/>
        <v>2.9673830763510267E-4</v>
      </c>
      <c r="AH308" s="15">
        <f t="shared" si="359"/>
        <v>9.7937136394747881E-3</v>
      </c>
      <c r="AI308" s="1">
        <f t="shared" si="323"/>
        <v>189137.37270535337</v>
      </c>
      <c r="AJ308" s="1">
        <f t="shared" si="324"/>
        <v>201959.55348176634</v>
      </c>
      <c r="AK308" s="1">
        <f t="shared" si="325"/>
        <v>78198.28237703885</v>
      </c>
      <c r="AL308" s="14">
        <f t="shared" si="360"/>
        <v>98.896841353157612</v>
      </c>
      <c r="AM308" s="14">
        <f t="shared" si="361"/>
        <v>24.686802034309633</v>
      </c>
      <c r="AN308" s="14">
        <f t="shared" si="362"/>
        <v>7.6648256541521844</v>
      </c>
      <c r="AO308" s="11">
        <f t="shared" si="363"/>
        <v>1.6382542685783304E-3</v>
      </c>
      <c r="AP308" s="11">
        <f t="shared" si="364"/>
        <v>2.0637682945248955E-3</v>
      </c>
      <c r="AQ308" s="11">
        <f t="shared" si="365"/>
        <v>1.8720982376250349E-3</v>
      </c>
      <c r="AR308" s="1">
        <f t="shared" si="371"/>
        <v>58328.663634103832</v>
      </c>
      <c r="AS308" s="1">
        <f t="shared" si="366"/>
        <v>100021.2047370612</v>
      </c>
      <c r="AT308" s="1">
        <f t="shared" si="367"/>
        <v>39090.244876806144</v>
      </c>
      <c r="AU308" s="1">
        <f t="shared" si="326"/>
        <v>11665.732726820766</v>
      </c>
      <c r="AV308" s="1">
        <f t="shared" si="327"/>
        <v>20004.24094741224</v>
      </c>
      <c r="AW308" s="1">
        <f t="shared" si="328"/>
        <v>7818.0489753612292</v>
      </c>
      <c r="AX308" s="1">
        <f t="shared" si="388"/>
        <v>40040.07854153173</v>
      </c>
      <c r="AY308" s="1">
        <f t="shared" si="374"/>
        <v>26994.733529433739</v>
      </c>
      <c r="AZ308" s="1">
        <f t="shared" si="375"/>
        <v>7156.1827668123415</v>
      </c>
      <c r="BA308" s="1">
        <f t="shared" si="389"/>
        <v>12350.544343589439</v>
      </c>
      <c r="BB308" s="1">
        <f t="shared" si="390"/>
        <v>30244.597640167489</v>
      </c>
      <c r="BC308" s="1">
        <f t="shared" si="391"/>
        <v>38786.548420800958</v>
      </c>
      <c r="BD308" s="1">
        <f t="shared" si="392"/>
        <v>0.47508337845350812</v>
      </c>
      <c r="BE308" s="2">
        <f t="shared" si="398"/>
        <v>0.16431838121402917</v>
      </c>
      <c r="BF308" s="2">
        <f t="shared" si="399"/>
        <v>0.11054004131171606</v>
      </c>
      <c r="BG308" s="2">
        <f t="shared" si="400"/>
        <v>4.6334817249198731E-2</v>
      </c>
      <c r="BH308" s="2">
        <f t="shared" si="376"/>
        <v>5.4580787928355995E-2</v>
      </c>
      <c r="BI308" s="2">
        <f t="shared" si="393"/>
        <v>2.7000530404799016E-3</v>
      </c>
      <c r="BJ308" s="2">
        <f t="shared" si="377"/>
        <v>1.2219100733195894E-3</v>
      </c>
      <c r="BK308" s="2">
        <f t="shared" si="378"/>
        <v>2.1469152895166443E-4</v>
      </c>
      <c r="BL308" s="2">
        <f t="shared" si="379"/>
        <v>157.49048559239151</v>
      </c>
      <c r="BM308" s="2">
        <f t="shared" si="380"/>
        <v>122.21691761377612</v>
      </c>
      <c r="BN308" s="2">
        <f t="shared" si="381"/>
        <v>8.3923444396964779</v>
      </c>
      <c r="BO308" s="2">
        <f t="shared" si="394"/>
        <v>4519.2603136450734</v>
      </c>
      <c r="BP308" s="2">
        <f t="shared" si="395"/>
        <v>289.66752859994551</v>
      </c>
      <c r="BQ308" s="2">
        <f t="shared" si="396"/>
        <v>6.3054694101105113</v>
      </c>
      <c r="BR308" s="11">
        <f t="shared" si="397"/>
        <v>-3.7019701856569054E-3</v>
      </c>
      <c r="BS308" s="17">
        <f t="shared" si="372"/>
        <v>2.191656156195626E-4</v>
      </c>
      <c r="BT308" s="17">
        <f t="shared" si="373"/>
        <v>5.8377182397147711E-6</v>
      </c>
      <c r="BU308" s="12">
        <f>(BU$3*temperature!$I418+BU$4*temperature!$I418^2+BU$5*temperature!I418^6)*(K308/K$56)^$BW$1</f>
        <v>-84.069011552182829</v>
      </c>
      <c r="BV308" s="12">
        <f>(BV$3*temperature!$I418+BV$4*temperature!$I418^2+BV$5*temperature!J418^6)*(L308/L$56)^$BW$1</f>
        <v>-41.306200803680461</v>
      </c>
      <c r="BW308" s="12">
        <f>(BW$3*temperature!$I418+BW$4*temperature!$I418^2+BW$5*temperature!K418^6)*(M308/M$56)^$BW$1</f>
        <v>-34.570994016894559</v>
      </c>
      <c r="BX308" s="12">
        <f>(BX$3*temperature!$M418+BX$4*temperature!$M418^2+BX$5*temperature!$M418^6)*(K308/K$56)^$BW$1</f>
        <v>-84.069030653747987</v>
      </c>
      <c r="BY308" s="12">
        <f>(BY$3*temperature!$M418+BY$4*temperature!$M418^2+BY$5*temperature!$M418^6)*(L308/L$56)^$BW$1</f>
        <v>-41.306209741351218</v>
      </c>
      <c r="BZ308" s="12">
        <f>(BZ$3*temperature!$M418+BZ$4*temperature!$M418^2+BZ$5*temperature!$M418^6)*(M308/M$56)^$BW$1</f>
        <v>-34.571001118868708</v>
      </c>
      <c r="CA308" s="18">
        <f t="shared" si="382"/>
        <v>-1.9101565158052836E-5</v>
      </c>
      <c r="CB308" s="18">
        <f t="shared" si="383"/>
        <v>-8.9376707563815216E-6</v>
      </c>
      <c r="CC308" s="18">
        <f t="shared" si="384"/>
        <v>-7.1019741483269172E-6</v>
      </c>
      <c r="CD308" s="18">
        <f t="shared" si="385"/>
        <v>-2.2857432741523079E-2</v>
      </c>
      <c r="CE308" s="18">
        <f t="shared" si="386"/>
        <v>-5.0095633182786522E-6</v>
      </c>
      <c r="CF308" s="18">
        <f t="shared" si="387"/>
        <v>-1.3343525202824288E-7</v>
      </c>
    </row>
    <row r="309" spans="1:84" x14ac:dyDescent="0.3">
      <c r="A309" s="2">
        <f t="shared" si="329"/>
        <v>2263</v>
      </c>
      <c r="B309" s="5">
        <f t="shared" si="330"/>
        <v>1165.4055898555648</v>
      </c>
      <c r="C309" s="5">
        <f t="shared" si="331"/>
        <v>2964.1694814245825</v>
      </c>
      <c r="D309" s="5">
        <f t="shared" si="332"/>
        <v>4369.9550605715731</v>
      </c>
      <c r="E309" s="15">
        <f t="shared" si="333"/>
        <v>9.499486068214995E-9</v>
      </c>
      <c r="F309" s="15">
        <f t="shared" si="334"/>
        <v>1.8714624546987826E-8</v>
      </c>
      <c r="G309" s="15">
        <f t="shared" si="335"/>
        <v>3.8205240293462678E-8</v>
      </c>
      <c r="H309" s="5">
        <f t="shared" si="336"/>
        <v>49641.898561330432</v>
      </c>
      <c r="I309" s="5">
        <f t="shared" si="337"/>
        <v>99892.115776988096</v>
      </c>
      <c r="J309" s="5">
        <f t="shared" si="338"/>
        <v>39079.885697296369</v>
      </c>
      <c r="K309" s="5">
        <f t="shared" si="339"/>
        <v>42596.242023760016</v>
      </c>
      <c r="L309" s="5">
        <f t="shared" si="340"/>
        <v>33699.866489746004</v>
      </c>
      <c r="M309" s="5">
        <f t="shared" si="341"/>
        <v>8942.8575707560885</v>
      </c>
      <c r="N309" s="15">
        <f t="shared" si="342"/>
        <v>-0.14892790273471823</v>
      </c>
      <c r="O309" s="15">
        <f t="shared" si="343"/>
        <v>-1.2906346194879736E-3</v>
      </c>
      <c r="P309" s="15">
        <f t="shared" si="344"/>
        <v>-2.6504496451185133E-4</v>
      </c>
      <c r="Q309" s="5">
        <f t="shared" si="345"/>
        <v>455.18000597552339</v>
      </c>
      <c r="R309" s="5">
        <f t="shared" si="346"/>
        <v>2695.8011976350977</v>
      </c>
      <c r="S309" s="5">
        <f t="shared" si="347"/>
        <v>2157.3094976739617</v>
      </c>
      <c r="T309" s="5">
        <f t="shared" si="348"/>
        <v>9.1692707000955664</v>
      </c>
      <c r="U309" s="5">
        <f t="shared" si="349"/>
        <v>26.987126828443078</v>
      </c>
      <c r="V309" s="5">
        <f t="shared" si="350"/>
        <v>55.202553927203766</v>
      </c>
      <c r="W309" s="15">
        <f t="shared" si="351"/>
        <v>-1.0734613539272964E-2</v>
      </c>
      <c r="X309" s="15">
        <f t="shared" si="352"/>
        <v>-1.217998157191269E-2</v>
      </c>
      <c r="Y309" s="15">
        <f t="shared" si="353"/>
        <v>-9.7425357312937999E-3</v>
      </c>
      <c r="Z309" s="5">
        <f t="shared" si="368"/>
        <v>374.55890497837066</v>
      </c>
      <c r="AA309" s="5">
        <f t="shared" si="369"/>
        <v>7533.5832424464006</v>
      </c>
      <c r="AB309" s="5">
        <f t="shared" si="370"/>
        <v>57433.280243675566</v>
      </c>
      <c r="AC309" s="16">
        <f t="shared" si="354"/>
        <v>0.82903958903554942</v>
      </c>
      <c r="AD309" s="16">
        <f t="shared" si="355"/>
        <v>3.0995902141473568</v>
      </c>
      <c r="AE309" s="16">
        <f t="shared" si="356"/>
        <v>27.636831897168399</v>
      </c>
      <c r="AF309" s="15">
        <f t="shared" si="357"/>
        <v>-4.0504037456468023E-3</v>
      </c>
      <c r="AG309" s="15">
        <f t="shared" si="358"/>
        <v>2.9673830763510267E-4</v>
      </c>
      <c r="AH309" s="15">
        <f t="shared" si="359"/>
        <v>9.7937136394747881E-3</v>
      </c>
      <c r="AI309" s="1">
        <f t="shared" si="323"/>
        <v>181889.36816163882</v>
      </c>
      <c r="AJ309" s="1">
        <f t="shared" si="324"/>
        <v>201767.83908100196</v>
      </c>
      <c r="AK309" s="1">
        <f t="shared" si="325"/>
        <v>78196.503114696199</v>
      </c>
      <c r="AL309" s="14">
        <f t="shared" si="360"/>
        <v>99.057239343928373</v>
      </c>
      <c r="AM309" s="14">
        <f t="shared" si="361"/>
        <v>24.737240395247934</v>
      </c>
      <c r="AN309" s="14">
        <f t="shared" si="362"/>
        <v>7.6790314676850366</v>
      </c>
      <c r="AO309" s="11">
        <f t="shared" si="363"/>
        <v>1.621871725892547E-3</v>
      </c>
      <c r="AP309" s="11">
        <f t="shared" si="364"/>
        <v>2.0431306115796465E-3</v>
      </c>
      <c r="AQ309" s="11">
        <f t="shared" si="365"/>
        <v>1.8533772552487846E-3</v>
      </c>
      <c r="AR309" s="1">
        <f t="shared" si="371"/>
        <v>49641.898561330432</v>
      </c>
      <c r="AS309" s="1">
        <f t="shared" si="366"/>
        <v>99892.115776988096</v>
      </c>
      <c r="AT309" s="1">
        <f t="shared" si="367"/>
        <v>39079.885697296369</v>
      </c>
      <c r="AU309" s="1">
        <f t="shared" si="326"/>
        <v>9928.3797122660872</v>
      </c>
      <c r="AV309" s="1">
        <f t="shared" si="327"/>
        <v>19978.423155397621</v>
      </c>
      <c r="AW309" s="1">
        <f t="shared" si="328"/>
        <v>7815.9771394592744</v>
      </c>
      <c r="AX309" s="1">
        <f t="shared" si="388"/>
        <v>34076.993619008004</v>
      </c>
      <c r="AY309" s="1">
        <f t="shared" si="374"/>
        <v>26959.893191796808</v>
      </c>
      <c r="AZ309" s="1">
        <f t="shared" si="375"/>
        <v>7154.2860566048703</v>
      </c>
      <c r="BA309" s="1">
        <f t="shared" si="389"/>
        <v>12162.612981268128</v>
      </c>
      <c r="BB309" s="1">
        <f t="shared" si="390"/>
        <v>30240.770075542328</v>
      </c>
      <c r="BC309" s="1">
        <f t="shared" si="391"/>
        <v>38785.391514547162</v>
      </c>
      <c r="BD309" s="1">
        <f t="shared" si="392"/>
        <v>0.45138780016695729</v>
      </c>
      <c r="BE309" s="2">
        <f t="shared" si="398"/>
        <v>0.16431838121402917</v>
      </c>
      <c r="BF309" s="2">
        <f t="shared" si="399"/>
        <v>0.11054004131171606</v>
      </c>
      <c r="BG309" s="2">
        <f t="shared" si="400"/>
        <v>4.6334817249198731E-2</v>
      </c>
      <c r="BH309" s="2">
        <f t="shared" si="376"/>
        <v>5.4413723022619875E-2</v>
      </c>
      <c r="BI309" s="2">
        <f t="shared" si="393"/>
        <v>2.7000530404799016E-3</v>
      </c>
      <c r="BJ309" s="2">
        <f t="shared" si="377"/>
        <v>1.2219100733195894E-3</v>
      </c>
      <c r="BK309" s="2">
        <f t="shared" si="378"/>
        <v>2.1469152895166443E-4</v>
      </c>
      <c r="BL309" s="2">
        <f t="shared" si="379"/>
        <v>134.03575914571508</v>
      </c>
      <c r="BM309" s="2">
        <f t="shared" si="380"/>
        <v>122.05918251310844</v>
      </c>
      <c r="BN309" s="2">
        <f t="shared" si="381"/>
        <v>8.3901204116088408</v>
      </c>
      <c r="BO309" s="2">
        <f t="shared" si="394"/>
        <v>4355.5639999854757</v>
      </c>
      <c r="BP309" s="2">
        <f t="shared" si="395"/>
        <v>293.14280467463885</v>
      </c>
      <c r="BQ309" s="2">
        <f t="shared" si="396"/>
        <v>6.3056101069665083</v>
      </c>
      <c r="BR309" s="11">
        <f t="shared" si="397"/>
        <v>-1.4703268493751614E-2</v>
      </c>
      <c r="BS309" s="17">
        <f t="shared" si="372"/>
        <v>2.1997997492818831E-4</v>
      </c>
      <c r="BT309" s="17">
        <f t="shared" si="373"/>
        <v>5.5597316568712106E-6</v>
      </c>
      <c r="BU309" s="12">
        <f>(BU$3*temperature!$I419+BU$4*temperature!$I419^2+BU$5*temperature!I419^6)*(K309/K$56)^$BW$1</f>
        <v>-87.907199586289636</v>
      </c>
      <c r="BV309" s="12">
        <f>(BV$3*temperature!$I419+BV$4*temperature!$I419^2+BV$5*temperature!J419^6)*(L309/L$56)^$BW$1</f>
        <v>-41.490246456492649</v>
      </c>
      <c r="BW309" s="12">
        <f>(BW$3*temperature!$I419+BW$4*temperature!$I419^2+BW$5*temperature!K419^6)*(M309/M$56)^$BW$1</f>
        <v>-34.708890794612053</v>
      </c>
      <c r="BX309" s="12">
        <f>(BX$3*temperature!$M419+BX$4*temperature!$M419^2+BX$5*temperature!$M419^6)*(K309/K$56)^$BW$1</f>
        <v>-87.907219451835289</v>
      </c>
      <c r="BY309" s="12">
        <f>(BY$3*temperature!$M419+BY$4*temperature!$M419^2+BY$5*temperature!$M419^6)*(L309/L$56)^$BW$1</f>
        <v>-41.490255386613896</v>
      </c>
      <c r="BZ309" s="12">
        <f>(BZ$3*temperature!$M419+BZ$4*temperature!$M419^2+BZ$5*temperature!$M419^6)*(M309/M$56)^$BW$1</f>
        <v>-34.708897888212945</v>
      </c>
      <c r="CA309" s="18">
        <f t="shared" si="382"/>
        <v>-1.9865545652919536E-5</v>
      </c>
      <c r="CB309" s="18">
        <f t="shared" si="383"/>
        <v>-8.9301212469194979E-6</v>
      </c>
      <c r="CC309" s="18">
        <f t="shared" si="384"/>
        <v>-7.0936008924604721E-6</v>
      </c>
      <c r="CD309" s="18">
        <f t="shared" si="385"/>
        <v>-2.1554292197271289E-2</v>
      </c>
      <c r="CE309" s="18">
        <f t="shared" si="386"/>
        <v>-4.7415126571505829E-6</v>
      </c>
      <c r="CF309" s="18">
        <f t="shared" si="387"/>
        <v>-1.198360806706213E-7</v>
      </c>
    </row>
    <row r="310" spans="1:84" x14ac:dyDescent="0.3">
      <c r="A310" s="2">
        <f t="shared" si="329"/>
        <v>2264</v>
      </c>
      <c r="B310" s="5">
        <f t="shared" si="330"/>
        <v>1165.4056003727812</v>
      </c>
      <c r="C310" s="5">
        <f t="shared" si="331"/>
        <v>2964.1695341242353</v>
      </c>
      <c r="D310" s="5">
        <f t="shared" si="332"/>
        <v>4369.9552191789971</v>
      </c>
      <c r="E310" s="15">
        <f t="shared" si="333"/>
        <v>9.0245117648042454E-9</v>
      </c>
      <c r="F310" s="15">
        <f t="shared" si="334"/>
        <v>1.7778893319638433E-8</v>
      </c>
      <c r="G310" s="15">
        <f t="shared" si="335"/>
        <v>3.629497827878954E-8</v>
      </c>
      <c r="H310" s="5">
        <f t="shared" si="336"/>
        <v>37188.545219808802</v>
      </c>
      <c r="I310" s="5">
        <f t="shared" si="337"/>
        <v>99760.023021177141</v>
      </c>
      <c r="J310" s="5">
        <f t="shared" si="338"/>
        <v>39068.683112420171</v>
      </c>
      <c r="K310" s="5">
        <f t="shared" si="339"/>
        <v>31910.38828705921</v>
      </c>
      <c r="L310" s="5">
        <f t="shared" si="340"/>
        <v>33655.302732423253</v>
      </c>
      <c r="M310" s="5">
        <f t="shared" si="341"/>
        <v>8940.2936993391377</v>
      </c>
      <c r="N310" s="15">
        <f t="shared" si="342"/>
        <v>-0.25086376706049041</v>
      </c>
      <c r="O310" s="15">
        <f t="shared" si="343"/>
        <v>-1.3223719250137211E-3</v>
      </c>
      <c r="P310" s="15">
        <f t="shared" si="344"/>
        <v>-2.8669487316168585E-4</v>
      </c>
      <c r="Q310" s="5">
        <f t="shared" si="345"/>
        <v>337.33142246151738</v>
      </c>
      <c r="R310" s="5">
        <f t="shared" si="346"/>
        <v>2659.4450040186425</v>
      </c>
      <c r="S310" s="5">
        <f t="shared" si="347"/>
        <v>2135.6794464078071</v>
      </c>
      <c r="T310" s="5">
        <f t="shared" si="348"/>
        <v>9.0708421226930618</v>
      </c>
      <c r="U310" s="5">
        <f t="shared" si="349"/>
        <v>26.658424120993772</v>
      </c>
      <c r="V310" s="5">
        <f t="shared" si="350"/>
        <v>54.664741073109312</v>
      </c>
      <c r="W310" s="15">
        <f t="shared" si="351"/>
        <v>-1.0734613539272964E-2</v>
      </c>
      <c r="X310" s="15">
        <f t="shared" si="352"/>
        <v>-1.217998157191269E-2</v>
      </c>
      <c r="Y310" s="15">
        <f t="shared" si="353"/>
        <v>-9.7425357312937999E-3</v>
      </c>
      <c r="Z310" s="5">
        <f t="shared" si="368"/>
        <v>314.0773780214156</v>
      </c>
      <c r="AA310" s="5">
        <f t="shared" si="369"/>
        <v>7434.4252246776914</v>
      </c>
      <c r="AB310" s="5">
        <f t="shared" si="370"/>
        <v>57415.519992886177</v>
      </c>
      <c r="AC310" s="16">
        <f t="shared" si="354"/>
        <v>0.82568164397883037</v>
      </c>
      <c r="AD310" s="16">
        <f t="shared" si="355"/>
        <v>3.1005099813018653</v>
      </c>
      <c r="AE310" s="16">
        <f t="shared" si="356"/>
        <v>27.90749911467157</v>
      </c>
      <c r="AF310" s="15">
        <f t="shared" si="357"/>
        <v>-4.0504037456468023E-3</v>
      </c>
      <c r="AG310" s="15">
        <f t="shared" si="358"/>
        <v>2.9673830763510267E-4</v>
      </c>
      <c r="AH310" s="15">
        <f t="shared" si="359"/>
        <v>9.7937136394747881E-3</v>
      </c>
      <c r="AI310" s="1">
        <f t="shared" si="323"/>
        <v>173628.81105774103</v>
      </c>
      <c r="AJ310" s="1">
        <f t="shared" si="324"/>
        <v>201569.47832829939</v>
      </c>
      <c r="AK310" s="1">
        <f t="shared" si="325"/>
        <v>78192.829942685843</v>
      </c>
      <c r="AL310" s="14">
        <f t="shared" si="360"/>
        <v>99.216290898307903</v>
      </c>
      <c r="AM310" s="14">
        <f t="shared" si="361"/>
        <v>24.787276394214498</v>
      </c>
      <c r="AN310" s="14">
        <f t="shared" si="362"/>
        <v>7.693121288526938</v>
      </c>
      <c r="AO310" s="11">
        <f t="shared" si="363"/>
        <v>1.6056530086336215E-3</v>
      </c>
      <c r="AP310" s="11">
        <f t="shared" si="364"/>
        <v>2.0226993054638502E-3</v>
      </c>
      <c r="AQ310" s="11">
        <f t="shared" si="365"/>
        <v>1.8348434826962966E-3</v>
      </c>
      <c r="AR310" s="1">
        <f t="shared" si="371"/>
        <v>37188.545219808802</v>
      </c>
      <c r="AS310" s="1">
        <f t="shared" si="366"/>
        <v>99760.023021177141</v>
      </c>
      <c r="AT310" s="1">
        <f t="shared" si="367"/>
        <v>39068.683112420171</v>
      </c>
      <c r="AU310" s="1">
        <f t="shared" si="326"/>
        <v>7437.7090439617605</v>
      </c>
      <c r="AV310" s="1">
        <f t="shared" si="327"/>
        <v>19952.00460423543</v>
      </c>
      <c r="AW310" s="1">
        <f t="shared" si="328"/>
        <v>7813.7366224840343</v>
      </c>
      <c r="AX310" s="1">
        <f t="shared" si="388"/>
        <v>25528.310629647363</v>
      </c>
      <c r="AY310" s="1">
        <f t="shared" si="374"/>
        <v>26924.242185938605</v>
      </c>
      <c r="AZ310" s="1">
        <f t="shared" si="375"/>
        <v>7152.2349594713105</v>
      </c>
      <c r="BA310" s="1">
        <f t="shared" si="389"/>
        <v>11826.003833890438</v>
      </c>
      <c r="BB310" s="1">
        <f t="shared" si="390"/>
        <v>30236.848284656327</v>
      </c>
      <c r="BC310" s="1">
        <f t="shared" si="391"/>
        <v>38784.139898878544</v>
      </c>
      <c r="BD310" s="1">
        <f t="shared" si="392"/>
        <v>0.42808341036389858</v>
      </c>
      <c r="BE310" s="2">
        <f t="shared" si="398"/>
        <v>0.16431838121402917</v>
      </c>
      <c r="BF310" s="2">
        <f t="shared" si="399"/>
        <v>0.11054004131171606</v>
      </c>
      <c r="BG310" s="2">
        <f t="shared" si="400"/>
        <v>4.6334817249198731E-2</v>
      </c>
      <c r="BH310" s="2">
        <f t="shared" si="376"/>
        <v>5.4228512040548321E-2</v>
      </c>
      <c r="BI310" s="2">
        <f t="shared" si="393"/>
        <v>2.7000530404799016E-3</v>
      </c>
      <c r="BJ310" s="2">
        <f t="shared" si="377"/>
        <v>1.2219100733195894E-3</v>
      </c>
      <c r="BK310" s="2">
        <f t="shared" si="378"/>
        <v>2.1469152895166443E-4</v>
      </c>
      <c r="BL310" s="2">
        <f t="shared" si="379"/>
        <v>100.41104459176907</v>
      </c>
      <c r="BM310" s="2">
        <f t="shared" si="380"/>
        <v>121.8977770441705</v>
      </c>
      <c r="BN310" s="2">
        <f t="shared" si="381"/>
        <v>8.3877153115335581</v>
      </c>
      <c r="BO310" s="2">
        <f t="shared" si="394"/>
        <v>3891.2459017070869</v>
      </c>
      <c r="BP310" s="2">
        <f t="shared" si="395"/>
        <v>296.65984209281623</v>
      </c>
      <c r="BQ310" s="2">
        <f t="shared" si="396"/>
        <v>6.3057524948137207</v>
      </c>
      <c r="BR310" s="11">
        <f t="shared" si="397"/>
        <v>-3.6785392134948719E-2</v>
      </c>
      <c r="BS310" s="17">
        <f t="shared" si="372"/>
        <v>2.2326266584879389E-4</v>
      </c>
      <c r="BT310" s="17">
        <f t="shared" si="373"/>
        <v>5.2949825303535338E-6</v>
      </c>
      <c r="BU310" s="12">
        <f>(BU$3*temperature!$I420+BU$4*temperature!$I420^2+BU$5*temperature!I420^6)*(K310/K$56)^$BW$1</f>
        <v>-94.896041876475152</v>
      </c>
      <c r="BV310" s="12">
        <f>(BV$3*temperature!$I420+BV$4*temperature!$I420^2+BV$5*temperature!J420^6)*(L310/L$56)^$BW$1</f>
        <v>-41.673982340562205</v>
      </c>
      <c r="BW310" s="12">
        <f>(BW$3*temperature!$I420+BW$4*temperature!$I420^2+BW$5*temperature!K420^6)*(M310/M$56)^$BW$1</f>
        <v>-34.846383943205019</v>
      </c>
      <c r="BX310" s="12">
        <f>(BX$3*temperature!$M420+BX$4*temperature!$M420^2+BX$5*temperature!$M420^6)*(K310/K$56)^$BW$1</f>
        <v>-94.896063206149151</v>
      </c>
      <c r="BY310" s="12">
        <f>(BY$3*temperature!$M420+BY$4*temperature!$M420^2+BY$5*temperature!$M420^6)*(L310/L$56)^$BW$1</f>
        <v>-41.673991263233916</v>
      </c>
      <c r="BZ310" s="12">
        <f>(BZ$3*temperature!$M420+BZ$4*temperature!$M420^2+BZ$5*temperature!$M420^6)*(M310/M$56)^$BW$1</f>
        <v>-34.846391028504641</v>
      </c>
      <c r="CA310" s="18">
        <f t="shared" si="382"/>
        <v>-2.1329673998593535E-5</v>
      </c>
      <c r="CB310" s="18">
        <f t="shared" si="383"/>
        <v>-8.9226717108203957E-6</v>
      </c>
      <c r="CC310" s="18">
        <f t="shared" si="384"/>
        <v>-7.0852996216785868E-6</v>
      </c>
      <c r="CD310" s="18">
        <f t="shared" si="385"/>
        <v>-1.9601588069782357E-2</v>
      </c>
      <c r="CE310" s="18">
        <f t="shared" si="386"/>
        <v>-4.3763028073295234E-6</v>
      </c>
      <c r="CF310" s="18">
        <f t="shared" si="387"/>
        <v>-1.0379006639668383E-7</v>
      </c>
    </row>
    <row r="311" spans="1:84" x14ac:dyDescent="0.3">
      <c r="A311" s="2">
        <f t="shared" si="329"/>
        <v>2265</v>
      </c>
      <c r="B311" s="5">
        <f t="shared" si="330"/>
        <v>1165.4056103641369</v>
      </c>
      <c r="C311" s="5">
        <f t="shared" si="331"/>
        <v>2964.1695841889064</v>
      </c>
      <c r="D311" s="5">
        <f t="shared" si="332"/>
        <v>4369.9553698560549</v>
      </c>
      <c r="E311" s="15">
        <f t="shared" si="333"/>
        <v>8.573286176564033E-9</v>
      </c>
      <c r="F311" s="15">
        <f t="shared" si="334"/>
        <v>1.6889948653656511E-8</v>
      </c>
      <c r="G311" s="15">
        <f t="shared" si="335"/>
        <v>3.4480229364850064E-8</v>
      </c>
      <c r="H311" s="5">
        <f t="shared" si="336"/>
        <v>15051.110693490245</v>
      </c>
      <c r="I311" s="5">
        <f t="shared" si="337"/>
        <v>99624.963475454366</v>
      </c>
      <c r="J311" s="5">
        <f t="shared" si="338"/>
        <v>39056.648897149629</v>
      </c>
      <c r="K311" s="5">
        <f t="shared" si="339"/>
        <v>12914.911820947429</v>
      </c>
      <c r="L311" s="5">
        <f t="shared" si="340"/>
        <v>33609.73812256258</v>
      </c>
      <c r="M311" s="5">
        <f t="shared" si="341"/>
        <v>8937.539537946388</v>
      </c>
      <c r="N311" s="15">
        <f t="shared" si="342"/>
        <v>-0.5952756292161796</v>
      </c>
      <c r="O311" s="15">
        <f t="shared" si="343"/>
        <v>-1.3538612391318372E-3</v>
      </c>
      <c r="P311" s="15">
        <f t="shared" si="344"/>
        <v>-3.0806162363028466E-4</v>
      </c>
      <c r="Q311" s="5">
        <f t="shared" si="345"/>
        <v>135.06069235222165</v>
      </c>
      <c r="R311" s="5">
        <f t="shared" si="346"/>
        <v>2623.4963919416186</v>
      </c>
      <c r="S311" s="5">
        <f t="shared" si="347"/>
        <v>2114.2210749292608</v>
      </c>
      <c r="T311" s="5">
        <f t="shared" si="348"/>
        <v>8.9734701380301942</v>
      </c>
      <c r="U311" s="5">
        <f t="shared" si="349"/>
        <v>26.333725006463833</v>
      </c>
      <c r="V311" s="5">
        <f t="shared" si="350"/>
        <v>54.132167879962623</v>
      </c>
      <c r="W311" s="15">
        <f t="shared" si="351"/>
        <v>-1.0734613539272964E-2</v>
      </c>
      <c r="X311" s="15">
        <f t="shared" si="352"/>
        <v>-1.217998157191269E-2</v>
      </c>
      <c r="Y311" s="15">
        <f t="shared" si="353"/>
        <v>-9.7425357312937999E-3</v>
      </c>
      <c r="Z311" s="5">
        <f t="shared" si="368"/>
        <v>231.81825749462232</v>
      </c>
      <c r="AA311" s="5">
        <f t="shared" si="369"/>
        <v>7336.3391870306214</v>
      </c>
      <c r="AB311" s="5">
        <f t="shared" si="370"/>
        <v>57396.522138684355</v>
      </c>
      <c r="AC311" s="16">
        <f t="shared" si="354"/>
        <v>0.82233729995534666</v>
      </c>
      <c r="AD311" s="16">
        <f t="shared" si="355"/>
        <v>3.1014300213865225</v>
      </c>
      <c r="AE311" s="16">
        <f t="shared" si="356"/>
        <v>28.180817169394558</v>
      </c>
      <c r="AF311" s="15">
        <f t="shared" si="357"/>
        <v>-4.0504037456468023E-3</v>
      </c>
      <c r="AG311" s="15">
        <f t="shared" si="358"/>
        <v>2.9673830763510267E-4</v>
      </c>
      <c r="AH311" s="15">
        <f t="shared" si="359"/>
        <v>9.7937136394747881E-3</v>
      </c>
      <c r="AI311" s="1">
        <f t="shared" si="323"/>
        <v>163703.63899592869</v>
      </c>
      <c r="AJ311" s="1">
        <f t="shared" si="324"/>
        <v>201364.5350997049</v>
      </c>
      <c r="AK311" s="1">
        <f t="shared" si="325"/>
        <v>78187.283570901302</v>
      </c>
      <c r="AL311" s="14">
        <f t="shared" si="360"/>
        <v>99.374004764934384</v>
      </c>
      <c r="AM311" s="14">
        <f t="shared" si="361"/>
        <v>24.836912228893947</v>
      </c>
      <c r="AN311" s="14">
        <f t="shared" si="362"/>
        <v>7.7070958052502059</v>
      </c>
      <c r="AO311" s="11">
        <f t="shared" si="363"/>
        <v>1.5895964785472853E-3</v>
      </c>
      <c r="AP311" s="11">
        <f t="shared" si="364"/>
        <v>2.0024723124092117E-3</v>
      </c>
      <c r="AQ311" s="11">
        <f t="shared" si="365"/>
        <v>1.8164950478693337E-3</v>
      </c>
      <c r="AR311" s="1">
        <f t="shared" si="371"/>
        <v>15051.110693490245</v>
      </c>
      <c r="AS311" s="1">
        <f t="shared" si="366"/>
        <v>99624.963475454366</v>
      </c>
      <c r="AT311" s="1">
        <f t="shared" si="367"/>
        <v>39056.648897149629</v>
      </c>
      <c r="AU311" s="1">
        <f t="shared" si="326"/>
        <v>3010.2221386980491</v>
      </c>
      <c r="AV311" s="1">
        <f t="shared" si="327"/>
        <v>19924.992695090874</v>
      </c>
      <c r="AW311" s="1">
        <f t="shared" si="328"/>
        <v>7811.329779429926</v>
      </c>
      <c r="AX311" s="1">
        <f t="shared" si="388"/>
        <v>10331.929456757944</v>
      </c>
      <c r="AY311" s="1">
        <f t="shared" si="374"/>
        <v>26887.790498050064</v>
      </c>
      <c r="AZ311" s="1">
        <f t="shared" si="375"/>
        <v>7150.0316303571117</v>
      </c>
      <c r="BA311" s="1">
        <f t="shared" si="389"/>
        <v>10771.837444720682</v>
      </c>
      <c r="BB311" s="1">
        <f t="shared" si="390"/>
        <v>30232.833002021616</v>
      </c>
      <c r="BC311" s="1">
        <f t="shared" si="391"/>
        <v>38782.794813216889</v>
      </c>
      <c r="BD311" s="1">
        <f t="shared" si="392"/>
        <v>0.40235546161206986</v>
      </c>
      <c r="BE311" s="2">
        <f t="shared" si="398"/>
        <v>0.16431838121402917</v>
      </c>
      <c r="BF311" s="2">
        <f t="shared" si="399"/>
        <v>0.11054004131171606</v>
      </c>
      <c r="BG311" s="2">
        <f t="shared" si="400"/>
        <v>4.6334817249198731E-2</v>
      </c>
      <c r="BH311" s="2">
        <f t="shared" si="376"/>
        <v>5.4006402004341106E-2</v>
      </c>
      <c r="BI311" s="2">
        <f t="shared" si="393"/>
        <v>2.7000530404799016E-3</v>
      </c>
      <c r="BJ311" s="2">
        <f t="shared" si="377"/>
        <v>1.2219100733195894E-3</v>
      </c>
      <c r="BK311" s="2">
        <f t="shared" si="378"/>
        <v>2.1469152895166443E-4</v>
      </c>
      <c r="BL311" s="2">
        <f t="shared" si="379"/>
        <v>40.638797190557895</v>
      </c>
      <c r="BM311" s="2">
        <f t="shared" si="380"/>
        <v>121.73274642475387</v>
      </c>
      <c r="BN311" s="2">
        <f t="shared" si="381"/>
        <v>8.3851316674573919</v>
      </c>
      <c r="BO311" s="2">
        <f t="shared" si="394"/>
        <v>2133.7181733279599</v>
      </c>
      <c r="BP311" s="2">
        <f t="shared" si="395"/>
        <v>300.21915011026778</v>
      </c>
      <c r="BQ311" s="2">
        <f t="shared" si="396"/>
        <v>6.3058966696375824</v>
      </c>
      <c r="BR311" s="11">
        <f t="shared" si="397"/>
        <v>-9.6604250023998667E-2</v>
      </c>
      <c r="BS311" s="17">
        <f t="shared" si="372"/>
        <v>2.3178911950230048E-4</v>
      </c>
      <c r="BT311" s="17">
        <f t="shared" si="373"/>
        <v>5.0428405050986032E-6</v>
      </c>
      <c r="BU311" s="12">
        <f>(BU$3*temperature!$I421+BU$4*temperature!$I421^2+BU$5*temperature!I421^6)*(K311/K$56)^$BW$1</f>
        <v>-119.48296728157572</v>
      </c>
      <c r="BV311" s="12">
        <f>(BV$3*temperature!$I421+BV$4*temperature!$I421^2+BV$5*temperature!J421^6)*(L311/L$56)^$BW$1</f>
        <v>-41.857405282832055</v>
      </c>
      <c r="BW311" s="12">
        <f>(BW$3*temperature!$I421+BW$4*temperature!$I421^2+BW$5*temperature!K421^6)*(M311/M$56)^$BW$1</f>
        <v>-34.983469903854733</v>
      </c>
      <c r="BX311" s="12">
        <f>(BX$3*temperature!$M421+BX$4*temperature!$M421^2+BX$5*temperature!$M421^6)*(K311/K$56)^$BW$1</f>
        <v>-119.48299399435534</v>
      </c>
      <c r="BY311" s="12">
        <f>(BY$3*temperature!$M421+BY$4*temperature!$M421^2+BY$5*temperature!$M421^6)*(L311/L$56)^$BW$1</f>
        <v>-41.857414198153229</v>
      </c>
      <c r="BZ311" s="12">
        <f>(BZ$3*temperature!$M421+BZ$4*temperature!$M421^2+BZ$5*temperature!$M421^6)*(M311/M$56)^$BW$1</f>
        <v>-34.983476980924102</v>
      </c>
      <c r="CA311" s="18">
        <f t="shared" si="382"/>
        <v>-2.6712779614967985E-5</v>
      </c>
      <c r="CB311" s="18">
        <f t="shared" si="383"/>
        <v>-8.9153211746406669E-6</v>
      </c>
      <c r="CC311" s="18">
        <f t="shared" si="384"/>
        <v>-7.0770693696431408E-6</v>
      </c>
      <c r="CD311" s="18">
        <f t="shared" si="385"/>
        <v>-1.5666521629021386E-2</v>
      </c>
      <c r="CE311" s="18">
        <f t="shared" si="386"/>
        <v>-3.6313292540546132E-6</v>
      </c>
      <c r="CF311" s="18">
        <f t="shared" si="387"/>
        <v>-7.9003769844832402E-8</v>
      </c>
    </row>
    <row r="312" spans="1:84" x14ac:dyDescent="0.3">
      <c r="A312" s="2">
        <f t="shared" si="329"/>
        <v>2266</v>
      </c>
      <c r="B312" s="5">
        <f t="shared" si="330"/>
        <v>1165.4056198559249</v>
      </c>
      <c r="C312" s="5">
        <f t="shared" si="331"/>
        <v>2964.1696317503447</v>
      </c>
      <c r="D312" s="5">
        <f t="shared" si="332"/>
        <v>4369.955512999265</v>
      </c>
      <c r="E312" s="15">
        <f t="shared" si="333"/>
        <v>8.1446218677358315E-9</v>
      </c>
      <c r="F312" s="15">
        <f t="shared" si="334"/>
        <v>1.6045451220973685E-8</v>
      </c>
      <c r="G312" s="15">
        <f t="shared" si="335"/>
        <v>3.2756217896607561E-8</v>
      </c>
      <c r="H312" s="5">
        <f t="shared" si="336"/>
        <v>349.62168595677747</v>
      </c>
      <c r="I312" s="5">
        <f t="shared" si="337"/>
        <v>99486.978316797089</v>
      </c>
      <c r="J312" s="5">
        <f t="shared" si="338"/>
        <v>39043.795954594229</v>
      </c>
      <c r="K312" s="5">
        <f t="shared" si="339"/>
        <v>300</v>
      </c>
      <c r="L312" s="5">
        <f t="shared" si="340"/>
        <v>33563.186550173894</v>
      </c>
      <c r="M312" s="5">
        <f t="shared" si="341"/>
        <v>8934.59803845852</v>
      </c>
      <c r="N312" s="15">
        <f t="shared" si="342"/>
        <v>-0.97677103768425166</v>
      </c>
      <c r="O312" s="15">
        <f t="shared" si="343"/>
        <v>-1.3850620382380718E-3</v>
      </c>
      <c r="P312" s="15">
        <f t="shared" si="344"/>
        <v>-3.2911736785934398E-4</v>
      </c>
      <c r="Q312" s="5">
        <f t="shared" si="345"/>
        <v>3.1036418433838513</v>
      </c>
      <c r="R312" s="5">
        <f t="shared" si="346"/>
        <v>2587.9528489618315</v>
      </c>
      <c r="S312" s="5">
        <f t="shared" si="347"/>
        <v>2092.9342213624559</v>
      </c>
      <c r="T312" s="5">
        <f t="shared" si="348"/>
        <v>8.8771434039922337</v>
      </c>
      <c r="U312" s="5">
        <f t="shared" si="349"/>
        <v>26.012980721165288</v>
      </c>
      <c r="V312" s="5">
        <f t="shared" si="350"/>
        <v>53.60478330017969</v>
      </c>
      <c r="W312" s="15">
        <f t="shared" si="351"/>
        <v>-1.0734613539272964E-2</v>
      </c>
      <c r="X312" s="15">
        <f t="shared" si="352"/>
        <v>-1.217998157191269E-2</v>
      </c>
      <c r="Y312" s="15">
        <f t="shared" si="353"/>
        <v>-9.7425357312937999E-3</v>
      </c>
      <c r="Z312" s="5">
        <f t="shared" si="368"/>
        <v>92.439411289744598</v>
      </c>
      <c r="AA312" s="5">
        <f t="shared" si="369"/>
        <v>7239.3189701702295</v>
      </c>
      <c r="AB312" s="5">
        <f t="shared" si="370"/>
        <v>57376.304143478701</v>
      </c>
      <c r="AC312" s="16">
        <f t="shared" si="354"/>
        <v>0.81900650187542245</v>
      </c>
      <c r="AD312" s="16">
        <f t="shared" si="355"/>
        <v>3.1023503344823173</v>
      </c>
      <c r="AE312" s="16">
        <f t="shared" si="356"/>
        <v>28.456812022878005</v>
      </c>
      <c r="AF312" s="15">
        <f t="shared" si="357"/>
        <v>-4.0504037456468023E-3</v>
      </c>
      <c r="AG312" s="15">
        <f t="shared" si="358"/>
        <v>2.9673830763510267E-4</v>
      </c>
      <c r="AH312" s="15">
        <f t="shared" si="359"/>
        <v>9.7937136394747881E-3</v>
      </c>
      <c r="AI312" s="1">
        <f t="shared" si="323"/>
        <v>150343.49723503386</v>
      </c>
      <c r="AJ312" s="1">
        <f t="shared" si="324"/>
        <v>201153.0742848253</v>
      </c>
      <c r="AK312" s="1">
        <f t="shared" si="325"/>
        <v>78179.884993241096</v>
      </c>
      <c r="AL312" s="14">
        <f t="shared" si="360"/>
        <v>99.530389687287524</v>
      </c>
      <c r="AM312" s="14">
        <f t="shared" si="361"/>
        <v>24.886150105667404</v>
      </c>
      <c r="AN312" s="14">
        <f t="shared" si="362"/>
        <v>7.7209557076002611</v>
      </c>
      <c r="AO312" s="11">
        <f t="shared" si="363"/>
        <v>1.5737005137618125E-3</v>
      </c>
      <c r="AP312" s="11">
        <f t="shared" si="364"/>
        <v>1.9824475892851194E-3</v>
      </c>
      <c r="AQ312" s="11">
        <f t="shared" si="365"/>
        <v>1.7983300973906404E-3</v>
      </c>
      <c r="AR312" s="1">
        <f t="shared" si="371"/>
        <v>349.62168595677747</v>
      </c>
      <c r="AS312" s="1">
        <f t="shared" si="366"/>
        <v>99486.978316797089</v>
      </c>
      <c r="AT312" s="1">
        <f t="shared" si="367"/>
        <v>39043.795954594229</v>
      </c>
      <c r="AU312" s="1">
        <f t="shared" si="326"/>
        <v>69.924337191355491</v>
      </c>
      <c r="AV312" s="1">
        <f t="shared" si="327"/>
        <v>19897.395663359421</v>
      </c>
      <c r="AW312" s="1">
        <f t="shared" si="328"/>
        <v>7808.7591909188459</v>
      </c>
      <c r="AX312" s="1">
        <f t="shared" si="388"/>
        <v>240</v>
      </c>
      <c r="AY312" s="1">
        <f t="shared" si="374"/>
        <v>26850.549240139117</v>
      </c>
      <c r="AZ312" s="1">
        <f t="shared" si="375"/>
        <v>7147.6784307668158</v>
      </c>
      <c r="BA312" s="1">
        <f t="shared" si="389"/>
        <v>6387.1674016638817</v>
      </c>
      <c r="BB312" s="1">
        <f t="shared" si="390"/>
        <v>30228.725082434288</v>
      </c>
      <c r="BC312" s="1">
        <f t="shared" si="391"/>
        <v>38781.357618613569</v>
      </c>
      <c r="BD312" s="1">
        <f t="shared" si="392"/>
        <v>0.36211076837238526</v>
      </c>
      <c r="BE312" s="2">
        <f t="shared" si="398"/>
        <v>0.16431838121402917</v>
      </c>
      <c r="BF312" s="2">
        <f t="shared" si="399"/>
        <v>0.11054004131171606</v>
      </c>
      <c r="BG312" s="2">
        <f t="shared" si="400"/>
        <v>4.6334817249198731E-2</v>
      </c>
      <c r="BH312" s="2">
        <f t="shared" si="376"/>
        <v>5.3686427066773589E-2</v>
      </c>
      <c r="BI312" s="2">
        <f t="shared" si="393"/>
        <v>2.7000530404799016E-3</v>
      </c>
      <c r="BJ312" s="2">
        <f t="shared" si="377"/>
        <v>1.2219100733195894E-3</v>
      </c>
      <c r="BK312" s="2">
        <f t="shared" si="378"/>
        <v>2.1469152895166443E-4</v>
      </c>
      <c r="BL312" s="2">
        <f t="shared" si="379"/>
        <v>0.94399709618530625</v>
      </c>
      <c r="BM312" s="2">
        <f t="shared" si="380"/>
        <v>121.56414096942194</v>
      </c>
      <c r="BN312" s="2">
        <f t="shared" si="381"/>
        <v>8.382372249568645</v>
      </c>
      <c r="BO312" s="2">
        <f t="shared" si="394"/>
        <v>124.29605224046007</v>
      </c>
      <c r="BP312" s="2">
        <f t="shared" si="395"/>
        <v>303.82124999412628</v>
      </c>
      <c r="BQ312" s="2">
        <f t="shared" si="396"/>
        <v>6.3060428073136743</v>
      </c>
      <c r="BR312" s="11">
        <f t="shared" si="397"/>
        <v>-6.661137904598749E-2</v>
      </c>
      <c r="BS312" s="17">
        <f t="shared" si="372"/>
        <v>2.5657539290887513E-4</v>
      </c>
      <c r="BT312" s="17">
        <f t="shared" si="373"/>
        <v>4.8027052429510502E-6</v>
      </c>
      <c r="BU312" s="12">
        <f>(BU$3*temperature!$I422+BU$4*temperature!$I422^2+BU$5*temperature!I422^6)*(K312/K$56)^$BW$1</f>
        <v>-307.3478989913657</v>
      </c>
      <c r="BV312" s="12">
        <f>(BV$3*temperature!$I422+BV$4*temperature!$I422^2+BV$5*temperature!J422^6)*(L312/L$56)^$BW$1</f>
        <v>-42.040507223872034</v>
      </c>
      <c r="BW312" s="12">
        <f>(BW$3*temperature!$I422+BW$4*temperature!$I422^2+BW$5*temperature!K422^6)*(M312/M$56)^$BW$1</f>
        <v>-35.120141335283762</v>
      </c>
      <c r="BX312" s="12">
        <f>(BX$3*temperature!$M422+BX$4*temperature!$M422^2+BX$5*temperature!$M422^6)*(K312/K$56)^$BW$1</f>
        <v>-307.34796734114252</v>
      </c>
      <c r="BY312" s="12">
        <f>(BY$3*temperature!$M422+BY$4*temperature!$M422^2+BY$5*temperature!$M422^6)*(L312/L$56)^$BW$1</f>
        <v>-42.040516131940493</v>
      </c>
      <c r="BZ312" s="12">
        <f>(BZ$3*temperature!$M422+BZ$4*temperature!$M422^2+BZ$5*temperature!$M422^6)*(M312/M$56)^$BW$1</f>
        <v>-35.120148404192847</v>
      </c>
      <c r="CA312" s="18">
        <f t="shared" si="382"/>
        <v>-6.8349776825016306E-5</v>
      </c>
      <c r="CB312" s="18">
        <f t="shared" si="383"/>
        <v>-8.9080684588793702E-6</v>
      </c>
      <c r="CC312" s="18">
        <f t="shared" si="384"/>
        <v>-7.0689090847508851E-6</v>
      </c>
      <c r="CD312" s="18">
        <f t="shared" si="385"/>
        <v>-1.1861304217479987E-2</v>
      </c>
      <c r="CE312" s="18">
        <f t="shared" si="386"/>
        <v>-3.0433187900116254E-6</v>
      </c>
      <c r="CF312" s="18">
        <f t="shared" si="387"/>
        <v>-5.6966347953528537E-8</v>
      </c>
    </row>
    <row r="313" spans="1:84" x14ac:dyDescent="0.3">
      <c r="A313" s="2">
        <f t="shared" si="329"/>
        <v>2267</v>
      </c>
      <c r="B313" s="5">
        <f t="shared" si="330"/>
        <v>1165.4056288731235</v>
      </c>
      <c r="C313" s="5">
        <f t="shared" si="331"/>
        <v>2964.1696769337123</v>
      </c>
      <c r="D313" s="5">
        <f t="shared" si="332"/>
        <v>4369.9556489853194</v>
      </c>
      <c r="E313" s="15">
        <f t="shared" si="333"/>
        <v>7.7373907743490388E-9</v>
      </c>
      <c r="F313" s="15">
        <f t="shared" si="334"/>
        <v>1.5243178659925E-8</v>
      </c>
      <c r="G313" s="15">
        <f t="shared" si="335"/>
        <v>3.1118407001777183E-8</v>
      </c>
      <c r="H313" s="5">
        <f t="shared" si="336"/>
        <v>349.62168866193707</v>
      </c>
      <c r="I313" s="5">
        <f t="shared" si="337"/>
        <v>99346.117208517098</v>
      </c>
      <c r="J313" s="5">
        <f t="shared" si="338"/>
        <v>39030.139486217427</v>
      </c>
      <c r="K313" s="5">
        <f t="shared" si="339"/>
        <v>300</v>
      </c>
      <c r="L313" s="5">
        <f t="shared" si="340"/>
        <v>33515.66476831575</v>
      </c>
      <c r="M313" s="5">
        <f t="shared" si="341"/>
        <v>8931.4726787398904</v>
      </c>
      <c r="N313" s="15">
        <f t="shared" si="342"/>
        <v>0</v>
      </c>
      <c r="O313" s="15">
        <f t="shared" si="343"/>
        <v>-1.4158900492687865E-3</v>
      </c>
      <c r="P313" s="15">
        <f t="shared" si="344"/>
        <v>-3.4980417755525739E-4</v>
      </c>
      <c r="Q313" s="5">
        <f t="shared" si="345"/>
        <v>3.0703254713871164</v>
      </c>
      <c r="R313" s="5">
        <f t="shared" si="346"/>
        <v>2552.8120437575653</v>
      </c>
      <c r="S313" s="5">
        <f t="shared" si="347"/>
        <v>2071.8188149426401</v>
      </c>
      <c r="T313" s="5">
        <f t="shared" si="348"/>
        <v>8.7818507002176709</v>
      </c>
      <c r="U313" s="5">
        <f t="shared" si="349"/>
        <v>25.696143095350976</v>
      </c>
      <c r="V313" s="5">
        <f t="shared" si="350"/>
        <v>53.082536783509426</v>
      </c>
      <c r="W313" s="15">
        <f t="shared" si="351"/>
        <v>-1.0734613539272964E-2</v>
      </c>
      <c r="X313" s="15">
        <f t="shared" si="352"/>
        <v>-1.217998157191269E-2</v>
      </c>
      <c r="Y313" s="15">
        <f t="shared" si="353"/>
        <v>-9.7425357312937999E-3</v>
      </c>
      <c r="Z313" s="5">
        <f t="shared" si="368"/>
        <v>2.1156175331652651</v>
      </c>
      <c r="AA313" s="5">
        <f t="shared" si="369"/>
        <v>7143.3586140793868</v>
      </c>
      <c r="AB313" s="5">
        <f t="shared" si="370"/>
        <v>57354.885123823195</v>
      </c>
      <c r="AC313" s="16">
        <f t="shared" si="354"/>
        <v>0.81568919487251712</v>
      </c>
      <c r="AD313" s="16">
        <f t="shared" si="355"/>
        <v>3.1032709206702629</v>
      </c>
      <c r="AE313" s="16">
        <f t="shared" si="356"/>
        <v>28.735509890922437</v>
      </c>
      <c r="AF313" s="15">
        <f t="shared" si="357"/>
        <v>-4.0504037456468023E-3</v>
      </c>
      <c r="AG313" s="15">
        <f t="shared" si="358"/>
        <v>2.9673830763510267E-4</v>
      </c>
      <c r="AH313" s="15">
        <f t="shared" si="359"/>
        <v>9.7937136394747881E-3</v>
      </c>
      <c r="AI313" s="1">
        <f t="shared" ref="AI313:AI346" si="401">(1-$AI$5)*AI312+AU312</f>
        <v>135379.07184872185</v>
      </c>
      <c r="AJ313" s="1">
        <f t="shared" ref="AJ313:AJ346" si="402">(1-$AI$5)*AJ312+AV312</f>
        <v>200935.16251970222</v>
      </c>
      <c r="AK313" s="1">
        <f t="shared" ref="AK313:AK346" si="403">(1-$AI$5)*AK312+AW312</f>
        <v>78170.65568483583</v>
      </c>
      <c r="AL313" s="14">
        <f t="shared" si="360"/>
        <v>99.685454402419467</v>
      </c>
      <c r="AM313" s="14">
        <f t="shared" si="361"/>
        <v>24.934992239068137</v>
      </c>
      <c r="AN313" s="14">
        <f t="shared" si="362"/>
        <v>7.7347016863595632</v>
      </c>
      <c r="AO313" s="11">
        <f t="shared" si="363"/>
        <v>1.5579635086241943E-3</v>
      </c>
      <c r="AP313" s="11">
        <f t="shared" si="364"/>
        <v>1.9626231133922684E-3</v>
      </c>
      <c r="AQ313" s="11">
        <f t="shared" si="365"/>
        <v>1.7803467964167339E-3</v>
      </c>
      <c r="AR313" s="1">
        <f t="shared" si="371"/>
        <v>349.62168866193707</v>
      </c>
      <c r="AS313" s="1">
        <f t="shared" si="366"/>
        <v>99346.117208517098</v>
      </c>
      <c r="AT313" s="1">
        <f t="shared" si="367"/>
        <v>39030.139486217427</v>
      </c>
      <c r="AU313" s="1">
        <f t="shared" ref="AU313:AU346" si="404">$AU$5*AR313</f>
        <v>69.924337732387414</v>
      </c>
      <c r="AV313" s="1">
        <f t="shared" ref="AV313:AV346" si="405">$AU$5*AS313</f>
        <v>19869.22344170342</v>
      </c>
      <c r="AW313" s="1">
        <f t="shared" ref="AW313:AW346" si="406">$AU$5*AT313</f>
        <v>7806.0278972434862</v>
      </c>
      <c r="AX313" s="1">
        <f t="shared" si="388"/>
        <v>240.00000000000003</v>
      </c>
      <c r="AY313" s="1">
        <f t="shared" si="374"/>
        <v>26812.531814652601</v>
      </c>
      <c r="AZ313" s="1">
        <f t="shared" si="375"/>
        <v>7145.178142991912</v>
      </c>
      <c r="BA313" s="1">
        <f t="shared" si="389"/>
        <v>6387.167451083892</v>
      </c>
      <c r="BB313" s="1">
        <f t="shared" si="390"/>
        <v>30224.525630857035</v>
      </c>
      <c r="BC313" s="1">
        <f t="shared" si="391"/>
        <v>38779.829929263164</v>
      </c>
      <c r="BD313" s="1">
        <f t="shared" si="392"/>
        <v>0.34484120270473773</v>
      </c>
      <c r="BE313" s="2">
        <f t="shared" si="398"/>
        <v>0.16431838121402917</v>
      </c>
      <c r="BF313" s="2">
        <f t="shared" si="399"/>
        <v>0.11054004131171606</v>
      </c>
      <c r="BG313" s="2">
        <f t="shared" si="400"/>
        <v>4.6334817249198731E-2</v>
      </c>
      <c r="BH313" s="2">
        <f t="shared" si="376"/>
        <v>5.3449359758080989E-2</v>
      </c>
      <c r="BI313" s="2">
        <f t="shared" si="393"/>
        <v>2.7000530404799016E-3</v>
      </c>
      <c r="BJ313" s="2">
        <f t="shared" si="377"/>
        <v>1.2219100733195894E-3</v>
      </c>
      <c r="BK313" s="2">
        <f t="shared" si="378"/>
        <v>2.1469152895166443E-4</v>
      </c>
      <c r="BL313" s="2">
        <f t="shared" si="379"/>
        <v>0.94399710348938071</v>
      </c>
      <c r="BM313" s="2">
        <f t="shared" si="380"/>
        <v>121.39202136227566</v>
      </c>
      <c r="BN313" s="2">
        <f t="shared" si="381"/>
        <v>8.3794403214927495</v>
      </c>
      <c r="BO313" s="2">
        <f t="shared" si="394"/>
        <v>5430.9693522243124</v>
      </c>
      <c r="BP313" s="2">
        <f t="shared" si="395"/>
        <v>307.46668321378564</v>
      </c>
      <c r="BQ313" s="2">
        <f t="shared" si="396"/>
        <v>6.3061912735082846</v>
      </c>
      <c r="BR313" s="11">
        <f t="shared" si="397"/>
        <v>2.8887383082147861E-2</v>
      </c>
      <c r="BS313" s="17">
        <f t="shared" si="372"/>
        <v>2.748859233430878E-4</v>
      </c>
      <c r="BT313" s="17">
        <f t="shared" si="373"/>
        <v>4.5740049932867143E-6</v>
      </c>
      <c r="BU313" s="12">
        <f>(BU$3*temperature!$I423+BU$4*temperature!$I423^2+BU$5*temperature!I423^6)*(K313/K$56)^$BW$1</f>
        <v>-308.63548470824287</v>
      </c>
      <c r="BV313" s="12">
        <f>(BV$3*temperature!$I423+BV$4*temperature!$I423^2+BV$5*temperature!J423^6)*(L313/L$56)^$BW$1</f>
        <v>-42.223267253937493</v>
      </c>
      <c r="BW313" s="12">
        <f>(BW$3*temperature!$I423+BW$4*temperature!$I423^2+BW$5*temperature!K423^6)*(M313/M$56)^$BW$1</f>
        <v>-35.256380906644893</v>
      </c>
      <c r="BX313" s="12">
        <f>(BX$3*temperature!$M423+BX$4*temperature!$M423^2+BX$5*temperature!$M423^6)*(K313/K$56)^$BW$1</f>
        <v>-308.63555298349752</v>
      </c>
      <c r="BY313" s="12">
        <f>(BY$3*temperature!$M423+BY$4*temperature!$M423^2+BY$5*temperature!$M423^6)*(L313/L$56)^$BW$1</f>
        <v>-42.223276154849643</v>
      </c>
      <c r="BZ313" s="12">
        <f>(BZ$3*temperature!$M423+BZ$4*temperature!$M423^2+BZ$5*temperature!$M423^6)*(M313/M$56)^$BW$1</f>
        <v>-35.256387967462501</v>
      </c>
      <c r="CA313" s="18">
        <f t="shared" si="382"/>
        <v>-6.8275254648142436E-5</v>
      </c>
      <c r="CB313" s="18">
        <f t="shared" si="383"/>
        <v>-8.9009121495564614E-6</v>
      </c>
      <c r="CC313" s="18">
        <f t="shared" si="384"/>
        <v>-7.0608176088171604E-6</v>
      </c>
      <c r="CD313" s="18">
        <f t="shared" si="385"/>
        <v>-1.1837262676553315E-2</v>
      </c>
      <c r="CE313" s="18">
        <f t="shared" si="386"/>
        <v>-3.2538968806990288E-6</v>
      </c>
      <c r="CF313" s="18">
        <f t="shared" si="387"/>
        <v>-5.414369858940132E-8</v>
      </c>
    </row>
    <row r="314" spans="1:84" x14ac:dyDescent="0.3">
      <c r="A314" s="2">
        <f t="shared" ref="A314:A346" si="407">1+A313</f>
        <v>2268</v>
      </c>
      <c r="B314" s="5">
        <f t="shared" ref="B314:B346" si="408">B313*(1+E314)</f>
        <v>1165.4056374394625</v>
      </c>
      <c r="C314" s="5">
        <f t="shared" ref="C314:C346" si="409">C313*(1+F314)</f>
        <v>2964.1697198579118</v>
      </c>
      <c r="D314" s="5">
        <f t="shared" ref="D314:D346" si="410">D313*(1+G314)</f>
        <v>4369.955778172075</v>
      </c>
      <c r="E314" s="15">
        <f t="shared" ref="E314:E346" si="411">E313*$E$5</f>
        <v>7.3505212356315861E-9</v>
      </c>
      <c r="F314" s="15">
        <f t="shared" ref="F314:F346" si="412">F313*$E$5</f>
        <v>1.4481019726928749E-8</v>
      </c>
      <c r="G314" s="15">
        <f t="shared" ref="G314:G346" si="413">G313*$E$5</f>
        <v>2.9562486651688323E-8</v>
      </c>
      <c r="H314" s="5">
        <f t="shared" ref="H314:H346" si="414">AR314</f>
        <v>349.62169123183872</v>
      </c>
      <c r="I314" s="5">
        <f t="shared" ref="I314:I346" si="415">AS314</f>
        <v>99202.452220959603</v>
      </c>
      <c r="J314" s="5">
        <f t="shared" ref="J314:J346" si="416">AT314</f>
        <v>39015.700793124925</v>
      </c>
      <c r="K314" s="5">
        <f t="shared" ref="K314:K346" si="417">H314/B314*1000</f>
        <v>300</v>
      </c>
      <c r="L314" s="5">
        <f t="shared" ref="L314:L346" si="418">I314/C314*1000</f>
        <v>33467.197089414607</v>
      </c>
      <c r="M314" s="5">
        <f t="shared" ref="M314:M346" si="419">J314/D314*1000</f>
        <v>8928.1683325054018</v>
      </c>
      <c r="N314" s="15">
        <f t="shared" ref="N314:N346" si="420">K314/K313-1</f>
        <v>0</v>
      </c>
      <c r="O314" s="15">
        <f t="shared" ref="O314:O346" si="421">L314/L313-1</f>
        <v>-1.4461201720504802E-3</v>
      </c>
      <c r="P314" s="15">
        <f t="shared" ref="P314:P346" si="422">M314/M313-1</f>
        <v>-3.699665613212666E-4</v>
      </c>
      <c r="Q314" s="5">
        <f t="shared" ref="Q314:Q346" si="423">T314*H314/1000</f>
        <v>3.0373667363382184</v>
      </c>
      <c r="R314" s="5">
        <f t="shared" ref="R314:R346" si="424">U314*I314/1000</f>
        <v>2518.0721680893735</v>
      </c>
      <c r="S314" s="5">
        <f t="shared" ref="S314:S346" si="425">V314*J314/1000</f>
        <v>2050.8750707451313</v>
      </c>
      <c r="T314" s="5">
        <f t="shared" ref="T314:T346" si="426">T313*(1+W314)</f>
        <v>8.6875809267912398</v>
      </c>
      <c r="U314" s="5">
        <f t="shared" ref="U314:U346" si="427">U313*(1+X314)</f>
        <v>25.383164545980371</v>
      </c>
      <c r="V314" s="5">
        <f t="shared" ref="V314:V346" si="428">V313*(1+Y314)</f>
        <v>52.565378272188369</v>
      </c>
      <c r="W314" s="15">
        <f t="shared" ref="W314:W346" si="429">T$5-1</f>
        <v>-1.0734613539272964E-2</v>
      </c>
      <c r="X314" s="15">
        <f t="shared" ref="X314:X346" si="430">U$5-1</f>
        <v>-1.217998157191269E-2</v>
      </c>
      <c r="Y314" s="15">
        <f t="shared" ref="Y314:Y346" si="431">V$5-1</f>
        <v>-9.7425357312937999E-3</v>
      </c>
      <c r="Z314" s="5">
        <f t="shared" si="368"/>
        <v>2.0844300935296793</v>
      </c>
      <c r="AA314" s="5">
        <f t="shared" si="369"/>
        <v>7048.4526511767708</v>
      </c>
      <c r="AB314" s="5">
        <f t="shared" si="370"/>
        <v>57332.287569009568</v>
      </c>
      <c r="AC314" s="16">
        <f t="shared" ref="AC314:AC346" si="432">AC313*(1+AF314)</f>
        <v>0.8123853243023218</v>
      </c>
      <c r="AD314" s="16">
        <f t="shared" ref="AD314:AD346" si="433">AD313*(1+AG314)</f>
        <v>3.1041917800313956</v>
      </c>
      <c r="AE314" s="16">
        <f t="shared" ref="AE314:AE346" si="434">AE313*(1+AH314)</f>
        <v>29.016937246078427</v>
      </c>
      <c r="AF314" s="15">
        <f t="shared" ref="AF314:AF346" si="435">AC$5-1</f>
        <v>-4.0504037456468023E-3</v>
      </c>
      <c r="AG314" s="15">
        <f t="shared" ref="AG314:AG346" si="436">AD$5-1</f>
        <v>2.9673830763510267E-4</v>
      </c>
      <c r="AH314" s="15">
        <f t="shared" ref="AH314:AH346" si="437">AE$5-1</f>
        <v>9.7937136394747881E-3</v>
      </c>
      <c r="AI314" s="1">
        <f t="shared" si="401"/>
        <v>121911.08900158206</v>
      </c>
      <c r="AJ314" s="1">
        <f t="shared" si="402"/>
        <v>200710.86970943541</v>
      </c>
      <c r="AK314" s="1">
        <f t="shared" si="403"/>
        <v>78159.61801359574</v>
      </c>
      <c r="AL314" s="14">
        <f t="shared" ref="AL314:AL346" si="438">AL313*(1+AO314)</f>
        <v>99.839207639716065</v>
      </c>
      <c r="AM314" s="14">
        <f t="shared" ref="AM314:AM346" si="439">AM313*(1+AP314)</f>
        <v>24.983440851247785</v>
      </c>
      <c r="AN314" s="14">
        <f t="shared" ref="AN314:AN346" si="440">AN313*(1+AQ314)</f>
        <v>7.7483344332144268</v>
      </c>
      <c r="AO314" s="11">
        <f t="shared" ref="AO314:AO346" si="441">AO$5*AO313</f>
        <v>1.5423838735379523E-3</v>
      </c>
      <c r="AP314" s="11">
        <f t="shared" ref="AP314:AP346" si="442">AP$5*AP313</f>
        <v>1.9429968822583456E-3</v>
      </c>
      <c r="AQ314" s="11">
        <f t="shared" ref="AQ314:AQ346" si="443">AQ$5*AQ313</f>
        <v>1.7625433284525665E-3</v>
      </c>
      <c r="AR314" s="1">
        <f t="shared" si="371"/>
        <v>349.62169123183872</v>
      </c>
      <c r="AS314" s="1">
        <f t="shared" si="366"/>
        <v>99202.452220959603</v>
      </c>
      <c r="AT314" s="1">
        <f t="shared" si="367"/>
        <v>39015.700793124925</v>
      </c>
      <c r="AU314" s="1">
        <f t="shared" si="404"/>
        <v>69.924338246367753</v>
      </c>
      <c r="AV314" s="1">
        <f t="shared" si="405"/>
        <v>19840.490444191921</v>
      </c>
      <c r="AW314" s="1">
        <f t="shared" si="406"/>
        <v>7803.1401586249849</v>
      </c>
      <c r="AX314" s="1">
        <f t="shared" si="388"/>
        <v>239.99999999999997</v>
      </c>
      <c r="AY314" s="1">
        <f t="shared" si="374"/>
        <v>26773.757671531683</v>
      </c>
      <c r="AZ314" s="1">
        <f t="shared" si="375"/>
        <v>7142.5346660043224</v>
      </c>
      <c r="BA314" s="1">
        <f t="shared" si="389"/>
        <v>6387.1674980329026</v>
      </c>
      <c r="BB314" s="1">
        <f t="shared" si="390"/>
        <v>30220.236420492325</v>
      </c>
      <c r="BC314" s="1">
        <f t="shared" si="391"/>
        <v>38778.214039035804</v>
      </c>
      <c r="BD314" s="1">
        <f t="shared" si="392"/>
        <v>0.3283944694856083</v>
      </c>
      <c r="BE314" s="2">
        <f t="shared" si="398"/>
        <v>0.16431838121402917</v>
      </c>
      <c r="BF314" s="2">
        <f t="shared" si="399"/>
        <v>0.11054004131171606</v>
      </c>
      <c r="BG314" s="2">
        <f t="shared" si="400"/>
        <v>4.6334817249198731E-2</v>
      </c>
      <c r="BH314" s="2">
        <f t="shared" si="376"/>
        <v>5.3367646465898075E-2</v>
      </c>
      <c r="BI314" s="2">
        <f t="shared" si="393"/>
        <v>2.7000530404799016E-3</v>
      </c>
      <c r="BJ314" s="2">
        <f t="shared" si="377"/>
        <v>1.2219100733195894E-3</v>
      </c>
      <c r="BK314" s="2">
        <f t="shared" si="378"/>
        <v>2.1469152895166443E-4</v>
      </c>
      <c r="BL314" s="2">
        <f t="shared" si="379"/>
        <v>0.94399711042825152</v>
      </c>
      <c r="BM314" s="2">
        <f t="shared" si="380"/>
        <v>121.21647566679582</v>
      </c>
      <c r="BN314" s="2">
        <f t="shared" si="381"/>
        <v>8.3763404563966564</v>
      </c>
      <c r="BO314" s="2">
        <f t="shared" si="394"/>
        <v>5512.2280683680683</v>
      </c>
      <c r="BP314" s="2">
        <f t="shared" si="395"/>
        <v>311.15604259319576</v>
      </c>
      <c r="BQ314" s="2">
        <f t="shared" si="396"/>
        <v>6.3063430494479098</v>
      </c>
      <c r="BR314" s="11">
        <f t="shared" si="397"/>
        <v>2.8860294665258163E-2</v>
      </c>
      <c r="BS314" s="17">
        <f t="shared" si="372"/>
        <v>2.671681350777537E-4</v>
      </c>
      <c r="BT314" s="17">
        <f t="shared" si="373"/>
        <v>4.3561952317016322E-6</v>
      </c>
      <c r="BU314" s="12">
        <f>(BU$3*temperature!$I424+BU$4*temperature!$I424^2+BU$5*temperature!I424^6)*(K314/K$56)^$BW$1</f>
        <v>-309.91703809417481</v>
      </c>
      <c r="BV314" s="12">
        <f>(BV$3*temperature!$I424+BV$4*temperature!$I424^2+BV$5*temperature!J424^6)*(L314/L$56)^$BW$1</f>
        <v>-42.405674580257973</v>
      </c>
      <c r="BW314" s="12">
        <f>(BW$3*temperature!$I424+BW$4*temperature!$I424^2+BW$5*temperature!K424^6)*(M314/M$56)^$BW$1</f>
        <v>-35.392179854503851</v>
      </c>
      <c r="BX314" s="12">
        <f>(BX$3*temperature!$M424+BX$4*temperature!$M424^2+BX$5*temperature!$M424^6)*(K314/K$56)^$BW$1</f>
        <v>-309.91710629510533</v>
      </c>
      <c r="BY314" s="12">
        <f>(BY$3*temperature!$M424+BY$4*temperature!$M424^2+BY$5*temperature!$M424^6)*(L314/L$56)^$BW$1</f>
        <v>-42.405683474108429</v>
      </c>
      <c r="BZ314" s="12">
        <f>(BZ$3*temperature!$M424+BZ$4*temperature!$M424^2+BZ$5*temperature!$M424^6)*(M314/M$56)^$BW$1</f>
        <v>-35.392186907297408</v>
      </c>
      <c r="CA314" s="18">
        <f t="shared" si="382"/>
        <v>-6.8200930513739877E-5</v>
      </c>
      <c r="CB314" s="18">
        <f t="shared" si="383"/>
        <v>-8.8938504561042464E-6</v>
      </c>
      <c r="CC314" s="18">
        <f t="shared" si="384"/>
        <v>-7.0527935562836319E-6</v>
      </c>
      <c r="CD314" s="18">
        <f t="shared" si="385"/>
        <v>-1.1813059827494818E-2</v>
      </c>
      <c r="CE314" s="18">
        <f t="shared" si="386"/>
        <v>-3.1560731636737214E-6</v>
      </c>
      <c r="CF314" s="18">
        <f t="shared" si="387"/>
        <v>-5.1459994892339036E-8</v>
      </c>
    </row>
    <row r="315" spans="1:84" x14ac:dyDescent="0.3">
      <c r="A315" s="2">
        <f t="shared" si="407"/>
        <v>2269</v>
      </c>
      <c r="B315" s="5">
        <f t="shared" si="408"/>
        <v>1165.4056455774842</v>
      </c>
      <c r="C315" s="5">
        <f t="shared" si="409"/>
        <v>2964.1697606359016</v>
      </c>
      <c r="D315" s="5">
        <f t="shared" si="410"/>
        <v>4369.9559008994966</v>
      </c>
      <c r="E315" s="15">
        <f t="shared" si="411"/>
        <v>6.9829951738500065E-9</v>
      </c>
      <c r="F315" s="15">
        <f t="shared" si="412"/>
        <v>1.3756968740582312E-8</v>
      </c>
      <c r="G315" s="15">
        <f t="shared" si="413"/>
        <v>2.8084362319103905E-8</v>
      </c>
      <c r="H315" s="5">
        <f t="shared" si="414"/>
        <v>349.62169367324526</v>
      </c>
      <c r="I315" s="5">
        <f t="shared" si="415"/>
        <v>99056.038836938416</v>
      </c>
      <c r="J315" s="5">
        <f t="shared" si="416"/>
        <v>39000.496233081787</v>
      </c>
      <c r="K315" s="5">
        <f t="shared" si="417"/>
        <v>300</v>
      </c>
      <c r="L315" s="5">
        <f t="shared" si="418"/>
        <v>33417.802229953246</v>
      </c>
      <c r="M315" s="5">
        <f t="shared" si="419"/>
        <v>8924.6887422946456</v>
      </c>
      <c r="N315" s="15">
        <f t="shared" si="420"/>
        <v>0</v>
      </c>
      <c r="O315" s="15">
        <f t="shared" si="421"/>
        <v>-1.4759186235223654E-3</v>
      </c>
      <c r="P315" s="15">
        <f t="shared" si="422"/>
        <v>-3.8973169872791313E-4</v>
      </c>
      <c r="Q315" s="5">
        <f t="shared" si="423"/>
        <v>3.0047617992288211</v>
      </c>
      <c r="R315" s="5">
        <f t="shared" si="424"/>
        <v>2483.7309265769914</v>
      </c>
      <c r="S315" s="5">
        <f t="shared" si="425"/>
        <v>2030.1029001982931</v>
      </c>
      <c r="T315" s="5">
        <f t="shared" si="426"/>
        <v>8.5943231029509768</v>
      </c>
      <c r="U315" s="5">
        <f t="shared" si="427"/>
        <v>25.073998069573502</v>
      </c>
      <c r="V315" s="5">
        <f t="shared" si="428"/>
        <v>52.0532581961426</v>
      </c>
      <c r="W315" s="15">
        <f t="shared" si="429"/>
        <v>-1.0734613539272964E-2</v>
      </c>
      <c r="X315" s="15">
        <f t="shared" si="430"/>
        <v>-1.217998157191269E-2</v>
      </c>
      <c r="Y315" s="15">
        <f t="shared" si="431"/>
        <v>-9.7425357312937999E-3</v>
      </c>
      <c r="Z315" s="5">
        <f t="shared" si="368"/>
        <v>2.0537024036810405</v>
      </c>
      <c r="AA315" s="5">
        <f t="shared" si="369"/>
        <v>6954.5970515082627</v>
      </c>
      <c r="AB315" s="5">
        <f t="shared" si="370"/>
        <v>57308.542923875357</v>
      </c>
      <c r="AC315" s="16">
        <f t="shared" si="432"/>
        <v>0.80909483574185914</v>
      </c>
      <c r="AD315" s="16">
        <f t="shared" si="433"/>
        <v>3.1051129126467769</v>
      </c>
      <c r="AE315" s="16">
        <f t="shared" si="434"/>
        <v>29.301120820161131</v>
      </c>
      <c r="AF315" s="15">
        <f t="shared" si="435"/>
        <v>-4.0504037456468023E-3</v>
      </c>
      <c r="AG315" s="15">
        <f t="shared" si="436"/>
        <v>2.9673830763510267E-4</v>
      </c>
      <c r="AH315" s="15">
        <f t="shared" si="437"/>
        <v>9.7937136394747881E-3</v>
      </c>
      <c r="AI315" s="1">
        <f t="shared" si="401"/>
        <v>109789.90443967022</v>
      </c>
      <c r="AJ315" s="1">
        <f t="shared" si="402"/>
        <v>200480.2731826838</v>
      </c>
      <c r="AK315" s="1">
        <f t="shared" si="403"/>
        <v>78146.79637086115</v>
      </c>
      <c r="AL315" s="14">
        <f t="shared" si="438"/>
        <v>99.991658119688282</v>
      </c>
      <c r="AM315" s="14">
        <f t="shared" si="439"/>
        <v>25.031498171453027</v>
      </c>
      <c r="AN315" s="14">
        <f t="shared" si="440"/>
        <v>7.7618546406246898</v>
      </c>
      <c r="AO315" s="11">
        <f t="shared" si="441"/>
        <v>1.5269600348025727E-3</v>
      </c>
      <c r="AP315" s="11">
        <f t="shared" si="442"/>
        <v>1.9235669134357622E-3</v>
      </c>
      <c r="AQ315" s="11">
        <f t="shared" si="443"/>
        <v>1.7449178951680407E-3</v>
      </c>
      <c r="AR315" s="1">
        <f t="shared" si="371"/>
        <v>349.62169367324526</v>
      </c>
      <c r="AS315" s="1">
        <f t="shared" si="366"/>
        <v>99056.038836938416</v>
      </c>
      <c r="AT315" s="1">
        <f t="shared" si="367"/>
        <v>39000.496233081787</v>
      </c>
      <c r="AU315" s="1">
        <f t="shared" si="404"/>
        <v>69.924338734649055</v>
      </c>
      <c r="AV315" s="1">
        <f t="shared" si="405"/>
        <v>19811.207767387685</v>
      </c>
      <c r="AW315" s="1">
        <f t="shared" si="406"/>
        <v>7800.099246616358</v>
      </c>
      <c r="AX315" s="1">
        <f t="shared" si="388"/>
        <v>240.00000000000003</v>
      </c>
      <c r="AY315" s="1">
        <f t="shared" si="374"/>
        <v>26734.2417839626</v>
      </c>
      <c r="AZ315" s="1">
        <f t="shared" si="375"/>
        <v>7139.7509938357152</v>
      </c>
      <c r="BA315" s="1">
        <f t="shared" si="389"/>
        <v>6387.1675426344609</v>
      </c>
      <c r="BB315" s="1">
        <f t="shared" si="390"/>
        <v>30215.858731219469</v>
      </c>
      <c r="BC315" s="1">
        <f t="shared" si="391"/>
        <v>38776.5116857963</v>
      </c>
      <c r="BD315" s="1">
        <f t="shared" si="392"/>
        <v>0.31273141316923858</v>
      </c>
      <c r="BE315" s="2">
        <f t="shared" si="398"/>
        <v>0.16431838121402917</v>
      </c>
      <c r="BF315" s="2">
        <f t="shared" si="399"/>
        <v>0.11054004131171606</v>
      </c>
      <c r="BG315" s="2">
        <f t="shared" si="400"/>
        <v>4.6334817249198731E-2</v>
      </c>
      <c r="BH315" s="2">
        <f t="shared" si="376"/>
        <v>5.3286694922290379E-2</v>
      </c>
      <c r="BI315" s="2">
        <f t="shared" si="393"/>
        <v>2.7000530404799016E-3</v>
      </c>
      <c r="BJ315" s="2">
        <f t="shared" si="377"/>
        <v>1.2219100733195894E-3</v>
      </c>
      <c r="BK315" s="2">
        <f t="shared" si="378"/>
        <v>2.1469152895166443E-4</v>
      </c>
      <c r="BL315" s="2">
        <f t="shared" si="379"/>
        <v>0.94399711702017863</v>
      </c>
      <c r="BM315" s="2">
        <f t="shared" si="380"/>
        <v>121.03757167799152</v>
      </c>
      <c r="BN315" s="2">
        <f t="shared" si="381"/>
        <v>8.3730761661539574</v>
      </c>
      <c r="BO315" s="2">
        <f t="shared" si="394"/>
        <v>5594.7025858004754</v>
      </c>
      <c r="BP315" s="2">
        <f t="shared" si="395"/>
        <v>314.88980724873028</v>
      </c>
      <c r="BQ315" s="2">
        <f t="shared" si="396"/>
        <v>6.3064973331752912</v>
      </c>
      <c r="BR315" s="11">
        <f t="shared" si="397"/>
        <v>2.8833634032125993E-2</v>
      </c>
      <c r="BS315" s="17">
        <f t="shared" si="372"/>
        <v>2.5967387065381644E-4</v>
      </c>
      <c r="BT315" s="17">
        <f t="shared" si="373"/>
        <v>4.1487573635253641E-6</v>
      </c>
      <c r="BU315" s="12">
        <f>(BU$3*temperature!$I425+BU$4*temperature!$I425^2+BU$5*temperature!I425^6)*(K315/K$56)^$BW$1</f>
        <v>-311.19265396458309</v>
      </c>
      <c r="BV315" s="12">
        <f>(BV$3*temperature!$I425+BV$4*temperature!$I425^2+BV$5*temperature!J425^6)*(L315/L$56)^$BW$1</f>
        <v>-42.587740544277651</v>
      </c>
      <c r="BW315" s="12">
        <f>(BW$3*temperature!$I425+BW$4*temperature!$I425^2+BW$5*temperature!K425^6)*(M315/M$56)^$BW$1</f>
        <v>-35.527546710856782</v>
      </c>
      <c r="BX315" s="12">
        <f>(BX$3*temperature!$M425+BX$4*temperature!$M425^2+BX$5*temperature!$M425^6)*(K315/K$56)^$BW$1</f>
        <v>-311.19272209138853</v>
      </c>
      <c r="BY315" s="12">
        <f>(BY$3*temperature!$M425+BY$4*temperature!$M425^2+BY$5*temperature!$M425^6)*(L315/L$56)^$BW$1</f>
        <v>-42.587749431159907</v>
      </c>
      <c r="BZ315" s="12">
        <f>(BZ$3*temperature!$M425+BZ$4*temperature!$M425^2+BZ$5*temperature!$M425^6)*(M315/M$56)^$BW$1</f>
        <v>-35.527553755692757</v>
      </c>
      <c r="CA315" s="18">
        <f t="shared" si="382"/>
        <v>-6.8126805444990168E-5</v>
      </c>
      <c r="CB315" s="18">
        <f t="shared" si="383"/>
        <v>-8.8868822558652028E-6</v>
      </c>
      <c r="CC315" s="18">
        <f t="shared" si="384"/>
        <v>-7.0448359750230338E-6</v>
      </c>
      <c r="CD315" s="18">
        <f t="shared" si="385"/>
        <v>-1.1788700618870725E-2</v>
      </c>
      <c r="CE315" s="18">
        <f t="shared" si="386"/>
        <v>-3.0612175196812023E-6</v>
      </c>
      <c r="CF315" s="18">
        <f t="shared" si="387"/>
        <v>-4.8908458498935934E-8</v>
      </c>
    </row>
    <row r="316" spans="1:84" x14ac:dyDescent="0.3">
      <c r="A316" s="2">
        <f t="shared" si="407"/>
        <v>2270</v>
      </c>
      <c r="B316" s="5">
        <f t="shared" si="408"/>
        <v>1165.4056533086052</v>
      </c>
      <c r="C316" s="5">
        <f t="shared" si="409"/>
        <v>2964.1697993749926</v>
      </c>
      <c r="D316" s="5">
        <f t="shared" si="410"/>
        <v>4369.95601749055</v>
      </c>
      <c r="E316" s="15">
        <f t="shared" si="411"/>
        <v>6.6338454151575061E-9</v>
      </c>
      <c r="F316" s="15">
        <f t="shared" si="412"/>
        <v>1.3069120303553195E-8</v>
      </c>
      <c r="G316" s="15">
        <f t="shared" si="413"/>
        <v>2.6680144203148707E-8</v>
      </c>
      <c r="H316" s="5">
        <f t="shared" si="414"/>
        <v>349.62169599258158</v>
      </c>
      <c r="I316" s="5">
        <f t="shared" si="415"/>
        <v>98906.894645820808</v>
      </c>
      <c r="J316" s="5">
        <f t="shared" si="416"/>
        <v>38984.531775643569</v>
      </c>
      <c r="K316" s="5">
        <f t="shared" si="417"/>
        <v>300</v>
      </c>
      <c r="L316" s="5">
        <f t="shared" si="418"/>
        <v>33367.486122649163</v>
      </c>
      <c r="M316" s="5">
        <f t="shared" si="419"/>
        <v>8921.0352734923999</v>
      </c>
      <c r="N316" s="15">
        <f t="shared" si="420"/>
        <v>0</v>
      </c>
      <c r="O316" s="15">
        <f t="shared" si="421"/>
        <v>-1.5056677563010101E-3</v>
      </c>
      <c r="P316" s="15">
        <f t="shared" si="422"/>
        <v>-4.0936652333112278E-4</v>
      </c>
      <c r="Q316" s="5">
        <f t="shared" si="423"/>
        <v>2.9725068622556807</v>
      </c>
      <c r="R316" s="5">
        <f t="shared" si="424"/>
        <v>2449.7850372619396</v>
      </c>
      <c r="S316" s="5">
        <f t="shared" si="425"/>
        <v>2009.5016441968364</v>
      </c>
      <c r="T316" s="5">
        <f t="shared" si="426"/>
        <v>8.5020663658091529</v>
      </c>
      <c r="U316" s="5">
        <f t="shared" si="427"/>
        <v>24.768597235151923</v>
      </c>
      <c r="V316" s="5">
        <f t="shared" si="428"/>
        <v>51.546127468236421</v>
      </c>
      <c r="W316" s="15">
        <f t="shared" si="429"/>
        <v>-1.0734613539272964E-2</v>
      </c>
      <c r="X316" s="15">
        <f t="shared" si="430"/>
        <v>-1.217998157191269E-2</v>
      </c>
      <c r="Y316" s="15">
        <f t="shared" si="431"/>
        <v>-9.7425357312937999E-3</v>
      </c>
      <c r="Z316" s="5">
        <f t="shared" si="368"/>
        <v>2.0234276862665701</v>
      </c>
      <c r="AA316" s="5">
        <f t="shared" si="369"/>
        <v>6861.7864339486305</v>
      </c>
      <c r="AB316" s="5">
        <f t="shared" si="370"/>
        <v>57283.675366961179</v>
      </c>
      <c r="AC316" s="16">
        <f t="shared" si="432"/>
        <v>0.80581767498858681</v>
      </c>
      <c r="AD316" s="16">
        <f t="shared" si="433"/>
        <v>3.1060343185974917</v>
      </c>
      <c r="AE316" s="16">
        <f t="shared" si="434"/>
        <v>29.588087606789443</v>
      </c>
      <c r="AF316" s="15">
        <f t="shared" si="435"/>
        <v>-4.0504037456468023E-3</v>
      </c>
      <c r="AG316" s="15">
        <f t="shared" si="436"/>
        <v>2.9673830763510267E-4</v>
      </c>
      <c r="AH316" s="15">
        <f t="shared" si="437"/>
        <v>9.7937136394747881E-3</v>
      </c>
      <c r="AI316" s="1">
        <f t="shared" si="401"/>
        <v>98880.838334437853</v>
      </c>
      <c r="AJ316" s="1">
        <f t="shared" si="402"/>
        <v>200243.4536318031</v>
      </c>
      <c r="AK316" s="1">
        <f t="shared" si="403"/>
        <v>78132.215980391396</v>
      </c>
      <c r="AL316" s="14">
        <f t="shared" si="438"/>
        <v>100.14281455279307</v>
      </c>
      <c r="AM316" s="14">
        <f t="shared" si="439"/>
        <v>25.079166435512601</v>
      </c>
      <c r="AN316" s="14">
        <f t="shared" si="440"/>
        <v>7.775263001696187</v>
      </c>
      <c r="AO316" s="11">
        <f t="shared" si="441"/>
        <v>1.511690434454547E-3</v>
      </c>
      <c r="AP316" s="11">
        <f t="shared" si="442"/>
        <v>1.9043312443014046E-3</v>
      </c>
      <c r="AQ316" s="11">
        <f t="shared" si="443"/>
        <v>1.7274687162163603E-3</v>
      </c>
      <c r="AR316" s="1">
        <f t="shared" si="371"/>
        <v>349.62169599258158</v>
      </c>
      <c r="AS316" s="1">
        <f t="shared" si="366"/>
        <v>98906.894645820808</v>
      </c>
      <c r="AT316" s="1">
        <f t="shared" si="367"/>
        <v>38984.531775643569</v>
      </c>
      <c r="AU316" s="1">
        <f t="shared" si="404"/>
        <v>69.924339198516321</v>
      </c>
      <c r="AV316" s="1">
        <f t="shared" si="405"/>
        <v>19781.378929164162</v>
      </c>
      <c r="AW316" s="1">
        <f t="shared" si="406"/>
        <v>7796.9063551287145</v>
      </c>
      <c r="AX316" s="1">
        <f t="shared" si="388"/>
        <v>240.00000000000003</v>
      </c>
      <c r="AY316" s="1">
        <f t="shared" si="374"/>
        <v>26693.988898119329</v>
      </c>
      <c r="AZ316" s="1">
        <f t="shared" si="375"/>
        <v>7136.8282187939203</v>
      </c>
      <c r="BA316" s="1">
        <f t="shared" si="389"/>
        <v>6387.1675850059437</v>
      </c>
      <c r="BB316" s="1">
        <f t="shared" si="390"/>
        <v>30211.392707907671</v>
      </c>
      <c r="BC316" s="1">
        <f t="shared" si="391"/>
        <v>38774.723440396578</v>
      </c>
      <c r="BD316" s="1">
        <f t="shared" si="392"/>
        <v>0.29781472943014969</v>
      </c>
      <c r="BE316" s="2">
        <f t="shared" si="398"/>
        <v>0.16431838121402917</v>
      </c>
      <c r="BF316" s="2">
        <f t="shared" si="399"/>
        <v>0.11054004131171606</v>
      </c>
      <c r="BG316" s="2">
        <f t="shared" si="400"/>
        <v>4.6334817249198731E-2</v>
      </c>
      <c r="BH316" s="2">
        <f t="shared" si="376"/>
        <v>5.3206501542040839E-2</v>
      </c>
      <c r="BI316" s="2">
        <f t="shared" si="393"/>
        <v>2.7000530404799016E-3</v>
      </c>
      <c r="BJ316" s="2">
        <f t="shared" si="377"/>
        <v>1.2219100733195894E-3</v>
      </c>
      <c r="BK316" s="2">
        <f t="shared" si="378"/>
        <v>2.1469152895166443E-4</v>
      </c>
      <c r="BL316" s="2">
        <f t="shared" si="379"/>
        <v>0.94399712328250973</v>
      </c>
      <c r="BM316" s="2">
        <f t="shared" si="380"/>
        <v>120.85533088848781</v>
      </c>
      <c r="BN316" s="2">
        <f t="shared" si="381"/>
        <v>8.369648732377664</v>
      </c>
      <c r="BO316" s="2">
        <f t="shared" si="394"/>
        <v>5678.4110954618973</v>
      </c>
      <c r="BP316" s="2">
        <f t="shared" si="395"/>
        <v>318.66839125364805</v>
      </c>
      <c r="BQ316" s="2">
        <f t="shared" si="396"/>
        <v>6.306652440851753</v>
      </c>
      <c r="BR316" s="11">
        <f t="shared" si="397"/>
        <v>2.8807052357964408E-2</v>
      </c>
      <c r="BS316" s="17">
        <f t="shared" si="372"/>
        <v>2.5239636619977368E-4</v>
      </c>
      <c r="BT316" s="17">
        <f t="shared" si="373"/>
        <v>3.9511974890717751E-6</v>
      </c>
      <c r="BU316" s="12">
        <f>(BU$3*temperature!$I426+BU$4*temperature!$I426^2+BU$5*temperature!I426^6)*(K316/K$56)^$BW$1</f>
        <v>-312.46241720173066</v>
      </c>
      <c r="BV316" s="12">
        <f>(BV$3*temperature!$I426+BV$4*temperature!$I426^2+BV$5*temperature!J426^6)*(L316/L$56)^$BW$1</f>
        <v>-42.769479195675338</v>
      </c>
      <c r="BW316" s="12">
        <f>(BW$3*temperature!$I426+BW$4*temperature!$I426^2+BW$5*temperature!K426^6)*(M316/M$56)^$BW$1</f>
        <v>-35.662491284979872</v>
      </c>
      <c r="BX316" s="12">
        <f>(BX$3*temperature!$M426+BX$4*temperature!$M426^2+BX$5*temperature!$M426^6)*(K316/K$56)^$BW$1</f>
        <v>-312.46248525461039</v>
      </c>
      <c r="BY316" s="12">
        <f>(BY$3*temperature!$M426+BY$4*temperature!$M426^2+BY$5*temperature!$M426^6)*(L316/L$56)^$BW$1</f>
        <v>-42.769488075682531</v>
      </c>
      <c r="BZ316" s="12">
        <f>(BZ$3*temperature!$M426+BZ$4*temperature!$M426^2+BZ$5*temperature!$M426^6)*(M316/M$56)^$BW$1</f>
        <v>-35.662498321924147</v>
      </c>
      <c r="CA316" s="18">
        <f t="shared" si="382"/>
        <v>-6.8052879726110405E-5</v>
      </c>
      <c r="CB316" s="18">
        <f t="shared" si="383"/>
        <v>-8.8800071935679625E-6</v>
      </c>
      <c r="CC316" s="18">
        <f t="shared" si="384"/>
        <v>-7.0369442752848954E-6</v>
      </c>
      <c r="CD316" s="18">
        <f t="shared" si="385"/>
        <v>-1.1764186768786562E-2</v>
      </c>
      <c r="CE316" s="18">
        <f t="shared" si="386"/>
        <v>-2.9692379917371852E-6</v>
      </c>
      <c r="CF316" s="18">
        <f t="shared" si="387"/>
        <v>-4.6482625221800861E-8</v>
      </c>
    </row>
    <row r="317" spans="1:84" x14ac:dyDescent="0.3">
      <c r="A317" s="2">
        <f t="shared" si="407"/>
        <v>2271</v>
      </c>
      <c r="B317" s="5">
        <f t="shared" si="408"/>
        <v>1165.4056606531703</v>
      </c>
      <c r="C317" s="5">
        <f t="shared" si="409"/>
        <v>2964.1698361771296</v>
      </c>
      <c r="D317" s="5">
        <f t="shared" si="410"/>
        <v>4369.9561282520535</v>
      </c>
      <c r="E317" s="15">
        <f t="shared" si="411"/>
        <v>6.3021531443996307E-9</v>
      </c>
      <c r="F317" s="15">
        <f t="shared" si="412"/>
        <v>1.2415664288375536E-8</v>
      </c>
      <c r="G317" s="15">
        <f t="shared" si="413"/>
        <v>2.534613699299127E-8</v>
      </c>
      <c r="H317" s="5">
        <f t="shared" si="414"/>
        <v>349.62169819595107</v>
      </c>
      <c r="I317" s="5">
        <f t="shared" si="415"/>
        <v>98755.03183287791</v>
      </c>
      <c r="J317" s="5">
        <f t="shared" si="416"/>
        <v>38967.812402578078</v>
      </c>
      <c r="K317" s="5">
        <f t="shared" si="417"/>
        <v>300</v>
      </c>
      <c r="L317" s="5">
        <f t="shared" si="418"/>
        <v>33316.252877143379</v>
      </c>
      <c r="M317" s="5">
        <f t="shared" si="419"/>
        <v>8917.2090654751919</v>
      </c>
      <c r="N317" s="15">
        <f t="shared" si="420"/>
        <v>0</v>
      </c>
      <c r="O317" s="15">
        <f t="shared" si="421"/>
        <v>-1.5354241946026193E-3</v>
      </c>
      <c r="P317" s="15">
        <f t="shared" si="422"/>
        <v>-4.2889730842976537E-4</v>
      </c>
      <c r="Q317" s="5">
        <f t="shared" si="423"/>
        <v>2.9405981683786289</v>
      </c>
      <c r="R317" s="5">
        <f t="shared" si="424"/>
        <v>2416.2310859382242</v>
      </c>
      <c r="S317" s="5">
        <f t="shared" si="425"/>
        <v>1989.070579992703</v>
      </c>
      <c r="T317" s="5">
        <f t="shared" si="426"/>
        <v>8.4107999690869413</v>
      </c>
      <c r="U317" s="5">
        <f t="shared" si="427"/>
        <v>24.466916177265645</v>
      </c>
      <c r="V317" s="5">
        <f t="shared" si="428"/>
        <v>51.043937479567305</v>
      </c>
      <c r="W317" s="15">
        <f t="shared" si="429"/>
        <v>-1.0734613539272964E-2</v>
      </c>
      <c r="X317" s="15">
        <f t="shared" si="430"/>
        <v>-1.217998157191269E-2</v>
      </c>
      <c r="Y317" s="15">
        <f t="shared" si="431"/>
        <v>-9.7425357312937999E-3</v>
      </c>
      <c r="Z317" s="5">
        <f t="shared" si="368"/>
        <v>1.9935992638378661</v>
      </c>
      <c r="AA317" s="5">
        <f t="shared" si="369"/>
        <v>6770.0126839989143</v>
      </c>
      <c r="AB317" s="5">
        <f t="shared" si="370"/>
        <v>57257.693815083061</v>
      </c>
      <c r="AC317" s="16">
        <f t="shared" si="432"/>
        <v>0.80255378805950461</v>
      </c>
      <c r="AD317" s="16">
        <f t="shared" si="433"/>
        <v>3.1069559979646488</v>
      </c>
      <c r="AE317" s="16">
        <f t="shared" si="434"/>
        <v>29.87786486395003</v>
      </c>
      <c r="AF317" s="15">
        <f t="shared" si="435"/>
        <v>-4.0504037456468023E-3</v>
      </c>
      <c r="AG317" s="15">
        <f t="shared" si="436"/>
        <v>2.9673830763510267E-4</v>
      </c>
      <c r="AH317" s="15">
        <f t="shared" si="437"/>
        <v>9.7937136394747881E-3</v>
      </c>
      <c r="AI317" s="1">
        <f t="shared" si="401"/>
        <v>89062.678840192588</v>
      </c>
      <c r="AJ317" s="1">
        <f t="shared" si="402"/>
        <v>200000.48719778698</v>
      </c>
      <c r="AK317" s="1">
        <f t="shared" si="403"/>
        <v>78115.900737480973</v>
      </c>
      <c r="AL317" s="14">
        <f t="shared" si="438"/>
        <v>100.2926856382835</v>
      </c>
      <c r="AM317" s="14">
        <f t="shared" si="439"/>
        <v>25.126447885334542</v>
      </c>
      <c r="AN317" s="14">
        <f t="shared" si="440"/>
        <v>7.7885602100560147</v>
      </c>
      <c r="AO317" s="11">
        <f t="shared" si="441"/>
        <v>1.4965735301100014E-3</v>
      </c>
      <c r="AP317" s="11">
        <f t="shared" si="442"/>
        <v>1.8852879318583906E-3</v>
      </c>
      <c r="AQ317" s="11">
        <f t="shared" si="443"/>
        <v>1.7101940290541967E-3</v>
      </c>
      <c r="AR317" s="1">
        <f t="shared" si="371"/>
        <v>349.62169819595107</v>
      </c>
      <c r="AS317" s="1">
        <f t="shared" ref="AS317:AS346" si="444">MAX(0.3*C317,AM317*AJ317^$AR$5*C317^(1-$AR$5)*(1-BJ316+BV316/100))</f>
        <v>98755.03183287791</v>
      </c>
      <c r="AT317" s="1">
        <f t="shared" ref="AT317:AT346" si="445">MAX(0.3*D317,AN317*AK317^$AR$5*D317^(1-$AR$5)*(1-BK316+BW316/100))</f>
        <v>38967.812402578078</v>
      </c>
      <c r="AU317" s="1">
        <f t="shared" si="404"/>
        <v>69.924339639190222</v>
      </c>
      <c r="AV317" s="1">
        <f t="shared" si="405"/>
        <v>19751.006366575584</v>
      </c>
      <c r="AW317" s="1">
        <f t="shared" si="406"/>
        <v>7793.5624805156158</v>
      </c>
      <c r="AX317" s="1">
        <f t="shared" si="388"/>
        <v>239.99999999999997</v>
      </c>
      <c r="AY317" s="1">
        <f t="shared" si="374"/>
        <v>26653.0023017147</v>
      </c>
      <c r="AZ317" s="1">
        <f t="shared" si="375"/>
        <v>7133.767252380153</v>
      </c>
      <c r="BA317" s="1">
        <f t="shared" si="389"/>
        <v>6387.1676252588531</v>
      </c>
      <c r="BB317" s="1">
        <f t="shared" si="390"/>
        <v>30206.838327282214</v>
      </c>
      <c r="BC317" s="1">
        <f t="shared" si="391"/>
        <v>38772.849758716649</v>
      </c>
      <c r="BD317" s="1">
        <f t="shared" si="392"/>
        <v>0.28360888671005358</v>
      </c>
      <c r="BE317" s="2">
        <f t="shared" si="398"/>
        <v>0.16431838121402917</v>
      </c>
      <c r="BF317" s="2">
        <f t="shared" si="399"/>
        <v>0.11054004131171606</v>
      </c>
      <c r="BG317" s="2">
        <f t="shared" si="400"/>
        <v>4.6334817249198731E-2</v>
      </c>
      <c r="BH317" s="2">
        <f t="shared" si="376"/>
        <v>5.3127061981885451E-2</v>
      </c>
      <c r="BI317" s="2">
        <f t="shared" si="393"/>
        <v>2.7000530404799016E-3</v>
      </c>
      <c r="BJ317" s="2">
        <f t="shared" si="377"/>
        <v>1.2219100733195894E-3</v>
      </c>
      <c r="BK317" s="2">
        <f t="shared" si="378"/>
        <v>2.1469152895166443E-4</v>
      </c>
      <c r="BL317" s="2">
        <f t="shared" si="379"/>
        <v>0.94399712923172419</v>
      </c>
      <c r="BM317" s="2">
        <f t="shared" si="380"/>
        <v>120.66976818759024</v>
      </c>
      <c r="BN317" s="2">
        <f t="shared" si="381"/>
        <v>8.3660592246111189</v>
      </c>
      <c r="BO317" s="2">
        <f t="shared" si="394"/>
        <v>5763.3720604674863</v>
      </c>
      <c r="BP317" s="2">
        <f t="shared" si="395"/>
        <v>322.49231450769054</v>
      </c>
      <c r="BQ317" s="2">
        <f t="shared" si="396"/>
        <v>6.3068082067911897</v>
      </c>
      <c r="BR317" s="11">
        <f t="shared" si="397"/>
        <v>2.8780501865832558E-2</v>
      </c>
      <c r="BS317" s="17">
        <f t="shared" si="372"/>
        <v>2.4532915634792378E-4</v>
      </c>
      <c r="BT317" s="17">
        <f t="shared" si="373"/>
        <v>3.7630452276874046E-6</v>
      </c>
      <c r="BU317" s="12">
        <f>(BU$3*temperature!$I427+BU$4*temperature!$I427^2+BU$5*temperature!I427^6)*(K317/K$56)^$BW$1</f>
        <v>-313.72640554936669</v>
      </c>
      <c r="BV317" s="12">
        <f>(BV$3*temperature!$I427+BV$4*temperature!$I427^2+BV$5*temperature!J427^6)*(L317/L$56)^$BW$1</f>
        <v>-42.950904240969329</v>
      </c>
      <c r="BW317" s="12">
        <f>(BW$3*temperature!$I427+BW$4*temperature!$I427^2+BW$5*temperature!K427^6)*(M317/M$56)^$BW$1</f>
        <v>-35.797022844185499</v>
      </c>
      <c r="BX317" s="12">
        <f>(BX$3*temperature!$M427+BX$4*temperature!$M427^2+BX$5*temperature!$M427^6)*(K317/K$56)^$BW$1</f>
        <v>-313.72647352852022</v>
      </c>
      <c r="BY317" s="12">
        <f>(BY$3*temperature!$M427+BY$4*temperature!$M427^2+BY$5*temperature!$M427^6)*(L317/L$56)^$BW$1</f>
        <v>-42.950913114194414</v>
      </c>
      <c r="BZ317" s="12">
        <f>(BZ$3*temperature!$M427+BZ$4*temperature!$M427^2+BZ$5*temperature!$M427^6)*(M317/M$56)^$BW$1</f>
        <v>-35.79702987330348</v>
      </c>
      <c r="CA317" s="18">
        <f t="shared" si="382"/>
        <v>-6.7979153527630842E-5</v>
      </c>
      <c r="CB317" s="18">
        <f t="shared" si="383"/>
        <v>-8.8732250844714144E-6</v>
      </c>
      <c r="CC317" s="18">
        <f t="shared" si="384"/>
        <v>-7.0291179810055837E-6</v>
      </c>
      <c r="CD317" s="18">
        <f t="shared" si="385"/>
        <v>-1.173951963614933E-2</v>
      </c>
      <c r="CE317" s="18">
        <f t="shared" si="386"/>
        <v>-2.8800464482664002E-6</v>
      </c>
      <c r="CF317" s="18">
        <f t="shared" si="387"/>
        <v>-4.4176343342154312E-8</v>
      </c>
    </row>
    <row r="318" spans="1:84" x14ac:dyDescent="0.3">
      <c r="A318" s="2">
        <f t="shared" si="407"/>
        <v>2272</v>
      </c>
      <c r="B318" s="5">
        <f t="shared" si="408"/>
        <v>1165.4056676305072</v>
      </c>
      <c r="C318" s="5">
        <f t="shared" si="409"/>
        <v>2964.1698711391605</v>
      </c>
      <c r="D318" s="5">
        <f t="shared" si="410"/>
        <v>4369.9562334754846</v>
      </c>
      <c r="E318" s="15">
        <f t="shared" si="411"/>
        <v>5.987045487179649E-9</v>
      </c>
      <c r="F318" s="15">
        <f t="shared" si="412"/>
        <v>1.1794881073956759E-8</v>
      </c>
      <c r="G318" s="15">
        <f t="shared" si="413"/>
        <v>2.4078830143341707E-8</v>
      </c>
      <c r="H318" s="5">
        <f t="shared" si="414"/>
        <v>349.62170028915216</v>
      </c>
      <c r="I318" s="5">
        <f t="shared" si="415"/>
        <v>98600.462367089945</v>
      </c>
      <c r="J318" s="5">
        <f t="shared" si="416"/>
        <v>38950.343199539464</v>
      </c>
      <c r="K318" s="5">
        <f t="shared" si="417"/>
        <v>300</v>
      </c>
      <c r="L318" s="5">
        <f t="shared" si="418"/>
        <v>33264.106530168858</v>
      </c>
      <c r="M318" s="5">
        <f t="shared" si="419"/>
        <v>8913.2112814232314</v>
      </c>
      <c r="N318" s="15">
        <f t="shared" si="420"/>
        <v>0</v>
      </c>
      <c r="O318" s="15">
        <f t="shared" si="421"/>
        <v>-1.5651924352602098E-3</v>
      </c>
      <c r="P318" s="15">
        <f t="shared" si="422"/>
        <v>-4.4832234195768539E-4</v>
      </c>
      <c r="Q318" s="5">
        <f t="shared" si="423"/>
        <v>2.9090320008832982</v>
      </c>
      <c r="R318" s="5">
        <f t="shared" si="424"/>
        <v>2383.0656603941484</v>
      </c>
      <c r="S318" s="5">
        <f t="shared" si="425"/>
        <v>1968.8089792763226</v>
      </c>
      <c r="T318" s="5">
        <f t="shared" si="426"/>
        <v>8.3205132818626648</v>
      </c>
      <c r="U318" s="5">
        <f t="shared" si="427"/>
        <v>24.168909589105017</v>
      </c>
      <c r="V318" s="5">
        <f t="shared" si="428"/>
        <v>50.546640094806691</v>
      </c>
      <c r="W318" s="15">
        <f t="shared" si="429"/>
        <v>-1.0734613539272964E-2</v>
      </c>
      <c r="X318" s="15">
        <f t="shared" si="430"/>
        <v>-1.217998157191269E-2</v>
      </c>
      <c r="Y318" s="15">
        <f t="shared" si="431"/>
        <v>-9.7425357312937999E-3</v>
      </c>
      <c r="Z318" s="5">
        <f t="shared" ref="Z318:Z346" si="446">Q317*AC318*(1-BE317)</f>
        <v>1.9642105573784214</v>
      </c>
      <c r="AA318" s="5">
        <f t="shared" ref="AA318:AA346" si="447">R317*AD318*(1-BF317)</f>
        <v>6679.2673113905057</v>
      </c>
      <c r="AB318" s="5">
        <f t="shared" ref="AB318:AB346" si="448">S317*AE318*(1-BG317)</f>
        <v>57230.605732764583</v>
      </c>
      <c r="AC318" s="16">
        <f t="shared" si="432"/>
        <v>0.79930312119026536</v>
      </c>
      <c r="AD318" s="16">
        <f t="shared" si="433"/>
        <v>3.1078779508293817</v>
      </c>
      <c r="AE318" s="16">
        <f t="shared" si="434"/>
        <v>30.170480116586482</v>
      </c>
      <c r="AF318" s="15">
        <f t="shared" si="435"/>
        <v>-4.0504037456468023E-3</v>
      </c>
      <c r="AG318" s="15">
        <f t="shared" si="436"/>
        <v>2.9673830763510267E-4</v>
      </c>
      <c r="AH318" s="15">
        <f t="shared" si="437"/>
        <v>9.7937136394747881E-3</v>
      </c>
      <c r="AI318" s="1">
        <f t="shared" si="401"/>
        <v>80226.335295812518</v>
      </c>
      <c r="AJ318" s="1">
        <f t="shared" si="402"/>
        <v>199751.44484458386</v>
      </c>
      <c r="AK318" s="1">
        <f t="shared" si="403"/>
        <v>78097.873144248486</v>
      </c>
      <c r="AL318" s="14">
        <f t="shared" si="438"/>
        <v>100.4412800630875</v>
      </c>
      <c r="AM318" s="14">
        <f t="shared" si="439"/>
        <v>25.17334476841355</v>
      </c>
      <c r="AN318" s="14">
        <f t="shared" si="440"/>
        <v>7.8017469597305205</v>
      </c>
      <c r="AO318" s="11">
        <f t="shared" si="441"/>
        <v>1.4816077948089014E-3</v>
      </c>
      <c r="AP318" s="11">
        <f t="shared" si="442"/>
        <v>1.8664350525398068E-3</v>
      </c>
      <c r="AQ318" s="11">
        <f t="shared" si="443"/>
        <v>1.6930920887636548E-3</v>
      </c>
      <c r="AR318" s="1">
        <f t="shared" ref="AR318:AR346" si="449">MAX(0.3*B318,AL318*AI318^$AR$5*B318^(1-$AR$5)*(1-BI317+BU317/100))</f>
        <v>349.62170028915216</v>
      </c>
      <c r="AS318" s="1">
        <f t="shared" si="444"/>
        <v>98600.462367089945</v>
      </c>
      <c r="AT318" s="1">
        <f t="shared" si="445"/>
        <v>38950.343199539464</v>
      </c>
      <c r="AU318" s="1">
        <f t="shared" si="404"/>
        <v>69.924340057830435</v>
      </c>
      <c r="AV318" s="1">
        <f t="shared" si="405"/>
        <v>19720.09247341799</v>
      </c>
      <c r="AW318" s="1">
        <f t="shared" si="406"/>
        <v>7790.0686399078932</v>
      </c>
      <c r="AX318" s="1">
        <f t="shared" si="388"/>
        <v>240.00000000000003</v>
      </c>
      <c r="AY318" s="1">
        <f t="shared" si="374"/>
        <v>26611.285224135092</v>
      </c>
      <c r="AZ318" s="1">
        <f t="shared" si="375"/>
        <v>7130.5690251385859</v>
      </c>
      <c r="BA318" s="1">
        <f t="shared" si="389"/>
        <v>6387.1676634991172</v>
      </c>
      <c r="BB318" s="1">
        <f t="shared" si="390"/>
        <v>30202.195552663816</v>
      </c>
      <c r="BC318" s="1">
        <f t="shared" si="391"/>
        <v>38770.891104012226</v>
      </c>
      <c r="BD318" s="1">
        <f t="shared" si="392"/>
        <v>0.27008004321604212</v>
      </c>
      <c r="BE318" s="2">
        <f t="shared" si="398"/>
        <v>0.16431838121402917</v>
      </c>
      <c r="BF318" s="2">
        <f t="shared" si="399"/>
        <v>0.11054004131171606</v>
      </c>
      <c r="BG318" s="2">
        <f t="shared" si="400"/>
        <v>4.6334817249198731E-2</v>
      </c>
      <c r="BH318" s="2">
        <f t="shared" si="376"/>
        <v>5.3048371690658236E-2</v>
      </c>
      <c r="BI318" s="2">
        <f t="shared" si="393"/>
        <v>2.7000530404799016E-3</v>
      </c>
      <c r="BJ318" s="2">
        <f t="shared" si="377"/>
        <v>1.2219100733195894E-3</v>
      </c>
      <c r="BK318" s="2">
        <f t="shared" si="378"/>
        <v>2.1469152895166443E-4</v>
      </c>
      <c r="BL318" s="2">
        <f t="shared" si="379"/>
        <v>0.94399713488347814</v>
      </c>
      <c r="BM318" s="2">
        <f t="shared" si="380"/>
        <v>120.48089820031629</v>
      </c>
      <c r="BN318" s="2">
        <f t="shared" si="381"/>
        <v>8.3623087347011928</v>
      </c>
      <c r="BO318" s="2">
        <f t="shared" si="394"/>
        <v>5849.6042201795244</v>
      </c>
      <c r="BP318" s="2">
        <f t="shared" si="395"/>
        <v>326.362119534437</v>
      </c>
      <c r="BQ318" s="2">
        <f t="shared" si="396"/>
        <v>6.3069646418612209</v>
      </c>
      <c r="BR318" s="11">
        <f t="shared" si="397"/>
        <v>2.8753979997322848E-2</v>
      </c>
      <c r="BS318" s="17">
        <f t="shared" si="372"/>
        <v>2.3846598560430158E-4</v>
      </c>
      <c r="BT318" s="17">
        <f t="shared" si="373"/>
        <v>3.5838525977975281E-6</v>
      </c>
      <c r="BU318" s="12">
        <f>(BU$3*temperature!$I428+BU$4*temperature!$I428^2+BU$5*temperature!I428^6)*(K318/K$56)^$BW$1</f>
        <v>-314.98469134147814</v>
      </c>
      <c r="BV318" s="12">
        <f>(BV$3*temperature!$I428+BV$4*temperature!$I428^2+BV$5*temperature!J428^6)*(L318/L$56)^$BW$1</f>
        <v>-43.132028718761951</v>
      </c>
      <c r="BW318" s="12">
        <f>(BW$3*temperature!$I428+BW$4*temperature!$I428^2+BW$5*temperature!K428^6)*(M318/M$56)^$BW$1</f>
        <v>-35.931150046420676</v>
      </c>
      <c r="BX318" s="12">
        <f>(BX$3*temperature!$M428+BX$4*temperature!$M428^2+BX$5*temperature!$M428^6)*(K318/K$56)^$BW$1</f>
        <v>-314.98475924710516</v>
      </c>
      <c r="BY318" s="12">
        <f>(BY$3*temperature!$M428+BY$4*temperature!$M428^2+BY$5*temperature!$M428^6)*(L318/L$56)^$BW$1</f>
        <v>-43.132037585297624</v>
      </c>
      <c r="BZ318" s="12">
        <f>(BZ$3*temperature!$M428+BZ$4*temperature!$M428^2+BZ$5*temperature!$M428^6)*(M318/M$56)^$BW$1</f>
        <v>-35.931157067777235</v>
      </c>
      <c r="CA318" s="18">
        <f t="shared" si="382"/>
        <v>-6.7905627020081738E-5</v>
      </c>
      <c r="CB318" s="18">
        <f t="shared" si="383"/>
        <v>-8.8665356727801736E-6</v>
      </c>
      <c r="CC318" s="18">
        <f t="shared" si="384"/>
        <v>-7.0213565592780469E-6</v>
      </c>
      <c r="CD318" s="18">
        <f t="shared" si="385"/>
        <v>-1.1714700454186015E-2</v>
      </c>
      <c r="CE318" s="18">
        <f t="shared" si="386"/>
        <v>-2.7935575898666274E-6</v>
      </c>
      <c r="CF318" s="18">
        <f t="shared" si="387"/>
        <v>-4.1983759655154435E-8</v>
      </c>
    </row>
    <row r="319" spans="1:84" x14ac:dyDescent="0.3">
      <c r="A319" s="2">
        <f t="shared" si="407"/>
        <v>2273</v>
      </c>
      <c r="B319" s="5">
        <f t="shared" si="408"/>
        <v>1165.4056742589771</v>
      </c>
      <c r="C319" s="5">
        <f t="shared" si="409"/>
        <v>2964.1699043530903</v>
      </c>
      <c r="D319" s="5">
        <f t="shared" si="410"/>
        <v>4369.9563334377472</v>
      </c>
      <c r="E319" s="15">
        <f t="shared" si="411"/>
        <v>5.6876932128206659E-9</v>
      </c>
      <c r="F319" s="15">
        <f t="shared" si="412"/>
        <v>1.120513702025892E-8</v>
      </c>
      <c r="G319" s="15">
        <f t="shared" si="413"/>
        <v>2.2874888636174622E-8</v>
      </c>
      <c r="H319" s="5">
        <f t="shared" si="414"/>
        <v>349.62170227769315</v>
      </c>
      <c r="I319" s="5">
        <f t="shared" si="415"/>
        <v>98443.198619533985</v>
      </c>
      <c r="J319" s="5">
        <f t="shared" si="416"/>
        <v>38932.129416281561</v>
      </c>
      <c r="K319" s="5">
        <f t="shared" si="417"/>
        <v>300</v>
      </c>
      <c r="L319" s="5">
        <f t="shared" si="418"/>
        <v>33211.051254168415</v>
      </c>
      <c r="M319" s="5">
        <f t="shared" si="419"/>
        <v>8909.0431220978644</v>
      </c>
      <c r="N319" s="15">
        <f t="shared" si="420"/>
        <v>0</v>
      </c>
      <c r="O319" s="15">
        <f t="shared" si="421"/>
        <v>-1.5949707217395304E-3</v>
      </c>
      <c r="P319" s="15">
        <f t="shared" si="422"/>
        <v>-4.6763833973673119E-4</v>
      </c>
      <c r="Q319" s="5">
        <f t="shared" si="423"/>
        <v>2.8778046829485082</v>
      </c>
      <c r="R319" s="5">
        <f t="shared" si="424"/>
        <v>2350.2853660798719</v>
      </c>
      <c r="S319" s="5">
        <f t="shared" si="425"/>
        <v>1948.7161113226675</v>
      </c>
      <c r="T319" s="5">
        <f t="shared" si="426"/>
        <v>8.2311957873334816</v>
      </c>
      <c r="U319" s="5">
        <f t="shared" si="427"/>
        <v>23.874532715696493</v>
      </c>
      <c r="V319" s="5">
        <f t="shared" si="428"/>
        <v>50.05418764758619</v>
      </c>
      <c r="W319" s="15">
        <f t="shared" si="429"/>
        <v>-1.0734613539272964E-2</v>
      </c>
      <c r="X319" s="15">
        <f t="shared" si="430"/>
        <v>-1.217998157191269E-2</v>
      </c>
      <c r="Y319" s="15">
        <f t="shared" si="431"/>
        <v>-9.7425357312937999E-3</v>
      </c>
      <c r="Z319" s="5">
        <f t="shared" si="446"/>
        <v>1.9352550848528494</v>
      </c>
      <c r="AA319" s="5">
        <f t="shared" si="447"/>
        <v>6589.5418207342291</v>
      </c>
      <c r="AB319" s="5">
        <f t="shared" si="448"/>
        <v>57202.41873578883</v>
      </c>
      <c r="AC319" s="16">
        <f t="shared" si="432"/>
        <v>0.79606562083428911</v>
      </c>
      <c r="AD319" s="16">
        <f t="shared" si="433"/>
        <v>3.1088001772728471</v>
      </c>
      <c r="AE319" s="16">
        <f t="shared" si="434"/>
        <v>30.465961159213798</v>
      </c>
      <c r="AF319" s="15">
        <f t="shared" si="435"/>
        <v>-4.0504037456468023E-3</v>
      </c>
      <c r="AG319" s="15">
        <f t="shared" si="436"/>
        <v>2.9673830763510267E-4</v>
      </c>
      <c r="AH319" s="15">
        <f t="shared" si="437"/>
        <v>9.7937136394747881E-3</v>
      </c>
      <c r="AI319" s="1">
        <f t="shared" si="401"/>
        <v>72273.626106289099</v>
      </c>
      <c r="AJ319" s="1">
        <f t="shared" si="402"/>
        <v>199496.39283354348</v>
      </c>
      <c r="AK319" s="1">
        <f t="shared" si="403"/>
        <v>78078.15446973154</v>
      </c>
      <c r="AL319" s="14">
        <f t="shared" si="438"/>
        <v>100.58860650071493</v>
      </c>
      <c r="AM319" s="14">
        <f t="shared" si="439"/>
        <v>25.219859337348332</v>
      </c>
      <c r="AN319" s="14">
        <f t="shared" si="440"/>
        <v>7.8148239450260153</v>
      </c>
      <c r="AO319" s="11">
        <f t="shared" si="441"/>
        <v>1.4667917168608123E-3</v>
      </c>
      <c r="AP319" s="11">
        <f t="shared" si="442"/>
        <v>1.8477707020144087E-3</v>
      </c>
      <c r="AQ319" s="11">
        <f t="shared" si="443"/>
        <v>1.6761611678760182E-3</v>
      </c>
      <c r="AR319" s="1">
        <f t="shared" si="449"/>
        <v>349.62170227769315</v>
      </c>
      <c r="AS319" s="1">
        <f t="shared" si="444"/>
        <v>98443.198619533985</v>
      </c>
      <c r="AT319" s="1">
        <f t="shared" si="445"/>
        <v>38932.129416281561</v>
      </c>
      <c r="AU319" s="1">
        <f t="shared" si="404"/>
        <v>69.924340455538626</v>
      </c>
      <c r="AV319" s="1">
        <f t="shared" si="405"/>
        <v>19688.639723906799</v>
      </c>
      <c r="AW319" s="1">
        <f t="shared" si="406"/>
        <v>7786.4258832563128</v>
      </c>
      <c r="AX319" s="1">
        <f t="shared" si="388"/>
        <v>240</v>
      </c>
      <c r="AY319" s="1">
        <f t="shared" si="374"/>
        <v>26568.841003334735</v>
      </c>
      <c r="AZ319" s="1">
        <f t="shared" si="375"/>
        <v>7127.2344976782915</v>
      </c>
      <c r="BA319" s="1">
        <f t="shared" si="389"/>
        <v>6387.1676998273679</v>
      </c>
      <c r="BB319" s="1">
        <f t="shared" si="390"/>
        <v>30197.464352535269</v>
      </c>
      <c r="BC319" s="1">
        <f t="shared" si="391"/>
        <v>38768.847953795237</v>
      </c>
      <c r="BD319" s="1">
        <f t="shared" si="392"/>
        <v>0.25719596673633616</v>
      </c>
      <c r="BE319" s="2">
        <f t="shared" si="398"/>
        <v>0.16431838121402917</v>
      </c>
      <c r="BF319" s="2">
        <f t="shared" si="399"/>
        <v>0.11054004131171606</v>
      </c>
      <c r="BG319" s="2">
        <f t="shared" si="400"/>
        <v>4.6334817249198731E-2</v>
      </c>
      <c r="BH319" s="2">
        <f t="shared" si="376"/>
        <v>5.2970426063743595E-2</v>
      </c>
      <c r="BI319" s="2">
        <f t="shared" si="393"/>
        <v>2.7000530404799016E-3</v>
      </c>
      <c r="BJ319" s="2">
        <f t="shared" si="377"/>
        <v>1.2219100733195894E-3</v>
      </c>
      <c r="BK319" s="2">
        <f t="shared" si="378"/>
        <v>2.1469152895166443E-4</v>
      </c>
      <c r="BL319" s="2">
        <f t="shared" si="379"/>
        <v>0.94399714025264425</v>
      </c>
      <c r="BM319" s="2">
        <f t="shared" si="380"/>
        <v>120.28873604300968</v>
      </c>
      <c r="BN319" s="2">
        <f t="shared" si="381"/>
        <v>8.3583983897255596</v>
      </c>
      <c r="BO319" s="2">
        <f t="shared" si="394"/>
        <v>5937.1265943406161</v>
      </c>
      <c r="BP319" s="2">
        <f t="shared" si="395"/>
        <v>330.27835738200861</v>
      </c>
      <c r="BQ319" s="2">
        <f t="shared" si="396"/>
        <v>6.3071217668526236</v>
      </c>
      <c r="BR319" s="11">
        <f t="shared" si="397"/>
        <v>2.8727489118969357E-2</v>
      </c>
      <c r="BS319" s="17">
        <f t="shared" ref="BS319:BS346" si="450">BS318/(1+BR318)</f>
        <v>2.3180079031618632E-4</v>
      </c>
      <c r="BT319" s="17">
        <f t="shared" ref="BT319:BT346" si="451">BT318/(1+BT$5)</f>
        <v>3.4131929502833599E-6</v>
      </c>
      <c r="BU319" s="12">
        <f>(BU$3*temperature!$I429+BU$4*temperature!$I429^2+BU$5*temperature!I429^6)*(K319/K$56)^$BW$1</f>
        <v>-316.23734259903642</v>
      </c>
      <c r="BV319" s="12">
        <f>(BV$3*temperature!$I429+BV$4*temperature!$I429^2+BV$5*temperature!J429^6)*(L319/L$56)^$BW$1</f>
        <v>-43.312865075990281</v>
      </c>
      <c r="BW319" s="12">
        <f>(BW$3*temperature!$I429+BW$4*temperature!$I429^2+BW$5*temperature!K429^6)*(M319/M$56)^$BW$1</f>
        <v>-36.064881039997658</v>
      </c>
      <c r="BX319" s="12">
        <f>(BX$3*temperature!$M429+BX$4*temperature!$M429^2+BX$5*temperature!$M429^6)*(K319/K$56)^$BW$1</f>
        <v>-316.23741043133595</v>
      </c>
      <c r="BY319" s="12">
        <f>(BY$3*temperature!$M429+BY$4*temperature!$M429^2+BY$5*temperature!$M429^6)*(L319/L$56)^$BW$1</f>
        <v>-43.312873935928977</v>
      </c>
      <c r="BZ319" s="12">
        <f>(BZ$3*temperature!$M429+BZ$4*temperature!$M429^2+BZ$5*temperature!$M429^6)*(M319/M$56)^$BW$1</f>
        <v>-36.064888053657121</v>
      </c>
      <c r="CA319" s="18">
        <f t="shared" si="382"/>
        <v>-6.7832299521342065E-5</v>
      </c>
      <c r="CB319" s="18">
        <f t="shared" si="383"/>
        <v>-8.8599386955934278E-6</v>
      </c>
      <c r="CC319" s="18">
        <f t="shared" si="384"/>
        <v>-7.0136594629843785E-6</v>
      </c>
      <c r="CD319" s="18">
        <f t="shared" si="385"/>
        <v>-1.1689730466898963E-2</v>
      </c>
      <c r="CE319" s="18">
        <f t="shared" si="386"/>
        <v>-2.7096887608103814E-6</v>
      </c>
      <c r="CF319" s="18">
        <f t="shared" si="387"/>
        <v>-3.9899305620332149E-8</v>
      </c>
    </row>
    <row r="320" spans="1:84" x14ac:dyDescent="0.3">
      <c r="A320" s="2">
        <f t="shared" si="407"/>
        <v>2274</v>
      </c>
      <c r="B320" s="5">
        <f t="shared" si="408"/>
        <v>1165.4056805560235</v>
      </c>
      <c r="C320" s="5">
        <f t="shared" si="409"/>
        <v>2964.1699359063236</v>
      </c>
      <c r="D320" s="5">
        <f t="shared" si="410"/>
        <v>4369.9564284018988</v>
      </c>
      <c r="E320" s="15">
        <f t="shared" si="411"/>
        <v>5.4033085521796321E-9</v>
      </c>
      <c r="F320" s="15">
        <f t="shared" si="412"/>
        <v>1.0644880169245973E-8</v>
      </c>
      <c r="G320" s="15">
        <f t="shared" si="413"/>
        <v>2.173114420436589E-8</v>
      </c>
      <c r="H320" s="5">
        <f t="shared" si="414"/>
        <v>349.62170416680704</v>
      </c>
      <c r="I320" s="5">
        <f t="shared" si="415"/>
        <v>98283.253297573727</v>
      </c>
      <c r="J320" s="5">
        <f t="shared" si="416"/>
        <v>38913.176425009849</v>
      </c>
      <c r="K320" s="5">
        <f t="shared" si="417"/>
        <v>300</v>
      </c>
      <c r="L320" s="5">
        <f t="shared" si="418"/>
        <v>33157.091335089957</v>
      </c>
      <c r="M320" s="5">
        <f t="shared" si="419"/>
        <v>8904.7058163095844</v>
      </c>
      <c r="N320" s="15">
        <f t="shared" si="420"/>
        <v>0</v>
      </c>
      <c r="O320" s="15">
        <f t="shared" si="421"/>
        <v>-1.6247579357092645E-3</v>
      </c>
      <c r="P320" s="15">
        <f t="shared" si="422"/>
        <v>-4.8684305697455077E-4</v>
      </c>
      <c r="Q320" s="5">
        <f t="shared" si="423"/>
        <v>2.8469125772182928</v>
      </c>
      <c r="R320" s="5">
        <f t="shared" si="424"/>
        <v>2317.8868245294807</v>
      </c>
      <c r="S320" s="5">
        <f t="shared" si="425"/>
        <v>1928.7912409118549</v>
      </c>
      <c r="T320" s="5">
        <f t="shared" si="426"/>
        <v>8.1428370815903648</v>
      </c>
      <c r="U320" s="5">
        <f t="shared" si="427"/>
        <v>23.583741347181284</v>
      </c>
      <c r="V320" s="5">
        <f t="shared" si="428"/>
        <v>49.566532935928699</v>
      </c>
      <c r="W320" s="15">
        <f t="shared" si="429"/>
        <v>-1.0734613539272964E-2</v>
      </c>
      <c r="X320" s="15">
        <f t="shared" si="430"/>
        <v>-1.217998157191269E-2</v>
      </c>
      <c r="Y320" s="15">
        <f t="shared" si="431"/>
        <v>-9.7425357312937999E-3</v>
      </c>
      <c r="Z320" s="5">
        <f t="shared" si="446"/>
        <v>1.9067264597774602</v>
      </c>
      <c r="AA320" s="5">
        <f t="shared" si="447"/>
        <v>6500.8277548565538</v>
      </c>
      <c r="AB320" s="5">
        <f t="shared" si="448"/>
        <v>57173.140679590229</v>
      </c>
      <c r="AC320" s="16">
        <f t="shared" si="432"/>
        <v>0.79284123366188131</v>
      </c>
      <c r="AD320" s="16">
        <f t="shared" si="433"/>
        <v>3.1097226773762268</v>
      </c>
      <c r="AE320" s="16">
        <f t="shared" si="434"/>
        <v>30.764336058558499</v>
      </c>
      <c r="AF320" s="15">
        <f t="shared" si="435"/>
        <v>-4.0504037456468023E-3</v>
      </c>
      <c r="AG320" s="15">
        <f t="shared" si="436"/>
        <v>2.9673830763510267E-4</v>
      </c>
      <c r="AH320" s="15">
        <f t="shared" si="437"/>
        <v>9.7937136394747881E-3</v>
      </c>
      <c r="AI320" s="1">
        <f t="shared" si="401"/>
        <v>65116.187836115729</v>
      </c>
      <c r="AJ320" s="1">
        <f t="shared" si="402"/>
        <v>199235.39327409593</v>
      </c>
      <c r="AK320" s="1">
        <f t="shared" si="403"/>
        <v>78056.764906014694</v>
      </c>
      <c r="AL320" s="14">
        <f t="shared" si="438"/>
        <v>100.7346736101925</v>
      </c>
      <c r="AM320" s="14">
        <f t="shared" si="439"/>
        <v>25.265993849368886</v>
      </c>
      <c r="AN320" s="14">
        <f t="shared" si="440"/>
        <v>7.8277918604121517</v>
      </c>
      <c r="AO320" s="11">
        <f t="shared" si="441"/>
        <v>1.4521237996922042E-3</v>
      </c>
      <c r="AP320" s="11">
        <f t="shared" si="442"/>
        <v>1.8292929949942647E-3</v>
      </c>
      <c r="AQ320" s="11">
        <f t="shared" si="443"/>
        <v>1.6593995561972579E-3</v>
      </c>
      <c r="AR320" s="1">
        <f t="shared" si="449"/>
        <v>349.62170416680704</v>
      </c>
      <c r="AS320" s="1">
        <f t="shared" si="444"/>
        <v>98283.253297573727</v>
      </c>
      <c r="AT320" s="1">
        <f t="shared" si="445"/>
        <v>38913.176425009849</v>
      </c>
      <c r="AU320" s="1">
        <f t="shared" si="404"/>
        <v>69.924340833361413</v>
      </c>
      <c r="AV320" s="1">
        <f t="shared" si="405"/>
        <v>19656.650659514748</v>
      </c>
      <c r="AW320" s="1">
        <f t="shared" si="406"/>
        <v>7782.6352850019703</v>
      </c>
      <c r="AX320" s="1">
        <f t="shared" si="388"/>
        <v>240</v>
      </c>
      <c r="AY320" s="1">
        <f t="shared" si="374"/>
        <v>26525.673068071967</v>
      </c>
      <c r="AZ320" s="1">
        <f t="shared" si="375"/>
        <v>7123.7646530476686</v>
      </c>
      <c r="BA320" s="1">
        <f t="shared" si="389"/>
        <v>6387.1677343392057</v>
      </c>
      <c r="BB320" s="1">
        <f t="shared" si="390"/>
        <v>30192.644698649725</v>
      </c>
      <c r="BC320" s="1">
        <f t="shared" si="391"/>
        <v>38766.720795296926</v>
      </c>
      <c r="BD320" s="1">
        <f t="shared" si="392"/>
        <v>0.24492595813626306</v>
      </c>
      <c r="BE320" s="2">
        <f t="shared" si="398"/>
        <v>0.16431838121402917</v>
      </c>
      <c r="BF320" s="2">
        <f t="shared" si="399"/>
        <v>0.11054004131171606</v>
      </c>
      <c r="BG320" s="2">
        <f t="shared" si="400"/>
        <v>4.6334817249198731E-2</v>
      </c>
      <c r="BH320" s="2">
        <f t="shared" si="376"/>
        <v>5.2893220473659124E-2</v>
      </c>
      <c r="BI320" s="2">
        <f t="shared" si="393"/>
        <v>2.7000530404799016E-3</v>
      </c>
      <c r="BJ320" s="2">
        <f t="shared" si="377"/>
        <v>1.2219100733195894E-3</v>
      </c>
      <c r="BK320" s="2">
        <f t="shared" si="378"/>
        <v>2.1469152895166443E-4</v>
      </c>
      <c r="BL320" s="2">
        <f t="shared" si="379"/>
        <v>0.943997145353352</v>
      </c>
      <c r="BM320" s="2">
        <f t="shared" si="380"/>
        <v>120.0932972429261</v>
      </c>
      <c r="BN320" s="2">
        <f t="shared" si="381"/>
        <v>8.3543293430512282</v>
      </c>
      <c r="BO320" s="2">
        <f t="shared" si="394"/>
        <v>6025.9584872688029</v>
      </c>
      <c r="BP320" s="2">
        <f t="shared" si="395"/>
        <v>334.24158551647037</v>
      </c>
      <c r="BQ320" s="2">
        <f t="shared" si="396"/>
        <v>6.3072795960020107</v>
      </c>
      <c r="BR320" s="11">
        <f t="shared" si="397"/>
        <v>2.8701030851783188E-2</v>
      </c>
      <c r="BS320" s="17">
        <f t="shared" si="450"/>
        <v>2.2532769151012669E-4</v>
      </c>
      <c r="BT320" s="17">
        <f t="shared" si="451"/>
        <v>3.2506599526508187E-6</v>
      </c>
      <c r="BU320" s="12">
        <f>(BU$3*temperature!$I430+BU$4*temperature!$I430^2+BU$5*temperature!I430^6)*(K320/K$56)^$BW$1</f>
        <v>-317.48442374302005</v>
      </c>
      <c r="BV320" s="12">
        <f>(BV$3*temperature!$I430+BV$4*temperature!$I430^2+BV$5*temperature!J430^6)*(L320/L$56)^$BW$1</f>
        <v>-43.493425267590908</v>
      </c>
      <c r="BW320" s="12">
        <f>(BW$3*temperature!$I430+BW$4*temperature!$I430^2+BW$5*temperature!K430^6)*(M320/M$56)^$BW$1</f>
        <v>-36.198223546910008</v>
      </c>
      <c r="BX320" s="12">
        <f>(BX$3*temperature!$M430+BX$4*temperature!$M430^2+BX$5*temperature!$M430^6)*(K320/K$56)^$BW$1</f>
        <v>-317.48449150219113</v>
      </c>
      <c r="BY320" s="12">
        <f>(BY$3*temperature!$M430+BY$4*temperature!$M430^2+BY$5*temperature!$M430^6)*(L320/L$56)^$BW$1</f>
        <v>-43.493434121024833</v>
      </c>
      <c r="BZ320" s="12">
        <f>(BZ$3*temperature!$M430+BZ$4*temperature!$M430^2+BZ$5*temperature!$M430^6)*(M320/M$56)^$BW$1</f>
        <v>-36.198230552936181</v>
      </c>
      <c r="CA320" s="18">
        <f t="shared" si="382"/>
        <v>-6.7759171088255243E-5</v>
      </c>
      <c r="CB320" s="18">
        <f t="shared" si="383"/>
        <v>-8.8534339255375016E-6</v>
      </c>
      <c r="CC320" s="18">
        <f t="shared" si="384"/>
        <v>-7.0060261734283813E-6</v>
      </c>
      <c r="CD320" s="18">
        <f t="shared" si="385"/>
        <v>-1.1664610984505962E-2</v>
      </c>
      <c r="CE320" s="18">
        <f t="shared" si="386"/>
        <v>-2.6283598655023944E-6</v>
      </c>
      <c r="CF320" s="18">
        <f t="shared" si="387"/>
        <v>-3.7917683790584366E-8</v>
      </c>
    </row>
    <row r="321" spans="1:84" x14ac:dyDescent="0.3">
      <c r="A321" s="2">
        <f t="shared" si="407"/>
        <v>2275</v>
      </c>
      <c r="B321" s="5">
        <f t="shared" si="408"/>
        <v>1165.4056865382177</v>
      </c>
      <c r="C321" s="5">
        <f t="shared" si="409"/>
        <v>2964.1699658818952</v>
      </c>
      <c r="D321" s="5">
        <f t="shared" si="410"/>
        <v>4369.9565186178443</v>
      </c>
      <c r="E321" s="15">
        <f t="shared" si="411"/>
        <v>5.1331431245706503E-9</v>
      </c>
      <c r="F321" s="15">
        <f t="shared" si="412"/>
        <v>1.0112636160783674E-8</v>
      </c>
      <c r="G321" s="15">
        <f t="shared" si="413"/>
        <v>2.0644586994147596E-8</v>
      </c>
      <c r="H321" s="5">
        <f t="shared" si="414"/>
        <v>349.6217059614653</v>
      </c>
      <c r="I321" s="5">
        <f t="shared" si="415"/>
        <v>98120.639329894911</v>
      </c>
      <c r="J321" s="5">
        <f t="shared" si="416"/>
        <v>38893.489685667206</v>
      </c>
      <c r="K321" s="5">
        <f t="shared" si="417"/>
        <v>300</v>
      </c>
      <c r="L321" s="5">
        <f t="shared" si="418"/>
        <v>33102.231133599053</v>
      </c>
      <c r="M321" s="5">
        <f t="shared" si="419"/>
        <v>8900.2006129728416</v>
      </c>
      <c r="N321" s="15">
        <f t="shared" si="420"/>
        <v>0</v>
      </c>
      <c r="O321" s="15">
        <f t="shared" si="421"/>
        <v>-1.6545541023632593E-3</v>
      </c>
      <c r="P321" s="15">
        <f t="shared" si="422"/>
        <v>-5.0593511225172083E-4</v>
      </c>
      <c r="Q321" s="5">
        <f t="shared" si="423"/>
        <v>2.8163520853784978</v>
      </c>
      <c r="R321" s="5">
        <f t="shared" si="424"/>
        <v>2285.8666707543575</v>
      </c>
      <c r="S321" s="5">
        <f t="shared" si="425"/>
        <v>1909.0336267146643</v>
      </c>
      <c r="T321" s="5">
        <f t="shared" si="426"/>
        <v>8.0554268724062315</v>
      </c>
      <c r="U321" s="5">
        <f t="shared" si="427"/>
        <v>23.296491812175862</v>
      </c>
      <c r="V321" s="5">
        <f t="shared" si="428"/>
        <v>49.083629217724059</v>
      </c>
      <c r="W321" s="15">
        <f t="shared" si="429"/>
        <v>-1.0734613539272964E-2</v>
      </c>
      <c r="X321" s="15">
        <f t="shared" si="430"/>
        <v>-1.217998157191269E-2</v>
      </c>
      <c r="Y321" s="15">
        <f t="shared" si="431"/>
        <v>-9.7425357312937999E-3</v>
      </c>
      <c r="Z321" s="5">
        <f t="shared" si="446"/>
        <v>1.8786183898119126</v>
      </c>
      <c r="AA321" s="5">
        <f t="shared" si="447"/>
        <v>6413.1166904982329</v>
      </c>
      <c r="AB321" s="5">
        <f t="shared" si="448"/>
        <v>57142.779598042456</v>
      </c>
      <c r="AC321" s="16">
        <f t="shared" si="432"/>
        <v>0.78962990655935394</v>
      </c>
      <c r="AD321" s="16">
        <f t="shared" si="433"/>
        <v>3.110645451220726</v>
      </c>
      <c r="AE321" s="16">
        <f t="shared" si="434"/>
        <v>31.065633156224589</v>
      </c>
      <c r="AF321" s="15">
        <f t="shared" si="435"/>
        <v>-4.0504037456468023E-3</v>
      </c>
      <c r="AG321" s="15">
        <f t="shared" si="436"/>
        <v>2.9673830763510267E-4</v>
      </c>
      <c r="AH321" s="15">
        <f t="shared" si="437"/>
        <v>9.7937136394747881E-3</v>
      </c>
      <c r="AI321" s="1">
        <f t="shared" si="401"/>
        <v>58674.493393337521</v>
      </c>
      <c r="AJ321" s="1">
        <f t="shared" si="402"/>
        <v>198968.50460620108</v>
      </c>
      <c r="AK321" s="1">
        <f t="shared" si="403"/>
        <v>78033.723700415198</v>
      </c>
      <c r="AL321" s="14">
        <f t="shared" si="438"/>
        <v>100.87949003502605</v>
      </c>
      <c r="AM321" s="14">
        <f t="shared" si="439"/>
        <v>25.311750565873506</v>
      </c>
      <c r="AN321" s="14">
        <f t="shared" si="440"/>
        <v>7.840651400407932</v>
      </c>
      <c r="AO321" s="11">
        <f t="shared" si="441"/>
        <v>1.4376025616952821E-3</v>
      </c>
      <c r="AP321" s="11">
        <f t="shared" si="442"/>
        <v>1.811000065044322E-3</v>
      </c>
      <c r="AQ321" s="11">
        <f t="shared" si="443"/>
        <v>1.6428055606352854E-3</v>
      </c>
      <c r="AR321" s="1">
        <f t="shared" si="449"/>
        <v>349.6217059614653</v>
      </c>
      <c r="AS321" s="1">
        <f t="shared" si="444"/>
        <v>98120.639329894911</v>
      </c>
      <c r="AT321" s="1">
        <f t="shared" si="445"/>
        <v>38893.489685667206</v>
      </c>
      <c r="AU321" s="1">
        <f t="shared" si="404"/>
        <v>69.924341192293056</v>
      </c>
      <c r="AV321" s="1">
        <f t="shared" si="405"/>
        <v>19624.127865978982</v>
      </c>
      <c r="AW321" s="1">
        <f t="shared" si="406"/>
        <v>7778.6979371334419</v>
      </c>
      <c r="AX321" s="1">
        <f t="shared" si="388"/>
        <v>240</v>
      </c>
      <c r="AY321" s="1">
        <f t="shared" si="374"/>
        <v>26481.784906879242</v>
      </c>
      <c r="AZ321" s="1">
        <f t="shared" si="375"/>
        <v>7120.1604903782736</v>
      </c>
      <c r="BA321" s="1">
        <f t="shared" si="389"/>
        <v>6387.1677671254511</v>
      </c>
      <c r="BB321" s="1">
        <f t="shared" si="390"/>
        <v>30187.736562638234</v>
      </c>
      <c r="BC321" s="1">
        <f t="shared" si="391"/>
        <v>38764.510121699743</v>
      </c>
      <c r="BD321" s="1">
        <f t="shared" si="392"/>
        <v>0.23324077848908048</v>
      </c>
      <c r="BE321" s="2">
        <f t="shared" si="398"/>
        <v>0.16431838121402917</v>
      </c>
      <c r="BF321" s="2">
        <f t="shared" si="399"/>
        <v>0.11054004131171606</v>
      </c>
      <c r="BG321" s="2">
        <f t="shared" si="400"/>
        <v>4.6334817249198731E-2</v>
      </c>
      <c r="BH321" s="2">
        <f t="shared" si="376"/>
        <v>5.2816750273895374E-2</v>
      </c>
      <c r="BI321" s="2">
        <f t="shared" si="393"/>
        <v>2.7000530404799016E-3</v>
      </c>
      <c r="BJ321" s="2">
        <f t="shared" si="377"/>
        <v>1.2219100733195894E-3</v>
      </c>
      <c r="BK321" s="2">
        <f t="shared" si="378"/>
        <v>2.1469152895166443E-4</v>
      </c>
      <c r="BL321" s="2">
        <f t="shared" si="379"/>
        <v>0.94399715019902453</v>
      </c>
      <c r="BM321" s="2">
        <f t="shared" si="380"/>
        <v>119.89459759775688</v>
      </c>
      <c r="BN321" s="2">
        <f t="shared" si="381"/>
        <v>8.3501027668816832</v>
      </c>
      <c r="BO321" s="2">
        <f t="shared" si="394"/>
        <v>6116.1194921153829</v>
      </c>
      <c r="BP321" s="2">
        <f t="shared" si="395"/>
        <v>338.25236771782284</v>
      </c>
      <c r="BQ321" s="2">
        <f t="shared" si="396"/>
        <v>6.3074381381010776</v>
      </c>
      <c r="BR321" s="11">
        <f t="shared" si="397"/>
        <v>2.8674605759519384E-2</v>
      </c>
      <c r="BS321" s="17">
        <f t="shared" si="450"/>
        <v>2.1904098931790829E-4</v>
      </c>
      <c r="BT321" s="17">
        <f t="shared" si="451"/>
        <v>3.0958666215722083E-6</v>
      </c>
      <c r="BU321" s="12">
        <f>(BU$3*temperature!$I431+BU$4*temperature!$I431^2+BU$5*temperature!I431^6)*(K321/K$56)^$BW$1</f>
        <v>-318.72599607249566</v>
      </c>
      <c r="BV321" s="12">
        <f>(BV$3*temperature!$I431+BV$4*temperature!$I431^2+BV$5*temperature!J431^6)*(L321/L$56)^$BW$1</f>
        <v>-43.673720831283532</v>
      </c>
      <c r="BW321" s="12">
        <f>(BW$3*temperature!$I431+BW$4*temperature!$I431^2+BW$5*temperature!K431^6)*(M321/M$56)^$BW$1</f>
        <v>-36.331184920416518</v>
      </c>
      <c r="BX321" s="12">
        <f>(BX$3*temperature!$M431+BX$4*temperature!$M431^2+BX$5*temperature!$M431^6)*(K321/K$56)^$BW$1</f>
        <v>-318.72606375873681</v>
      </c>
      <c r="BY321" s="12">
        <f>(BY$3*temperature!$M431+BY$4*temperature!$M431^2+BY$5*temperature!$M431^6)*(L321/L$56)^$BW$1</f>
        <v>-43.673729678304589</v>
      </c>
      <c r="BZ321" s="12">
        <f>(BZ$3*temperature!$M431+BZ$4*temperature!$M431^2+BZ$5*temperature!$M431^6)*(M321/M$56)^$BW$1</f>
        <v>-36.331191918872655</v>
      </c>
      <c r="CA321" s="18">
        <f t="shared" si="382"/>
        <v>-6.7686241152387083E-5</v>
      </c>
      <c r="CB321" s="18">
        <f t="shared" si="383"/>
        <v>-8.8470210570790186E-6</v>
      </c>
      <c r="CC321" s="18">
        <f t="shared" si="384"/>
        <v>-6.9984561363867215E-6</v>
      </c>
      <c r="CD321" s="18">
        <f t="shared" si="385"/>
        <v>-1.1639343229436041E-2</v>
      </c>
      <c r="CE321" s="18">
        <f t="shared" si="386"/>
        <v>-2.5494932559863683E-6</v>
      </c>
      <c r="CF321" s="18">
        <f t="shared" si="387"/>
        <v>-3.6033854201033513E-8</v>
      </c>
    </row>
    <row r="322" spans="1:84" x14ac:dyDescent="0.3">
      <c r="A322" s="2">
        <f t="shared" si="407"/>
        <v>2276</v>
      </c>
      <c r="B322" s="5">
        <f t="shared" si="408"/>
        <v>1165.4056922213019</v>
      </c>
      <c r="C322" s="5">
        <f t="shared" si="409"/>
        <v>2964.1699943586887</v>
      </c>
      <c r="D322" s="5">
        <f t="shared" si="410"/>
        <v>4369.9566043229952</v>
      </c>
      <c r="E322" s="15">
        <f t="shared" si="411"/>
        <v>4.8764859683421175E-9</v>
      </c>
      <c r="F322" s="15">
        <f t="shared" si="412"/>
        <v>9.6070043527444895E-9</v>
      </c>
      <c r="G322" s="15">
        <f t="shared" si="413"/>
        <v>1.9612357644440214E-8</v>
      </c>
      <c r="H322" s="5">
        <f t="shared" si="414"/>
        <v>349.62170766639059</v>
      </c>
      <c r="I322" s="5">
        <f t="shared" si="415"/>
        <v>97955.369785913281</v>
      </c>
      <c r="J322" s="5">
        <f t="shared" si="416"/>
        <v>38873.074724359984</v>
      </c>
      <c r="K322" s="5">
        <f t="shared" si="417"/>
        <v>300</v>
      </c>
      <c r="L322" s="5">
        <f t="shared" si="418"/>
        <v>33046.475057887619</v>
      </c>
      <c r="M322" s="5">
        <f t="shared" si="419"/>
        <v>8895.5287761678574</v>
      </c>
      <c r="N322" s="15">
        <f t="shared" si="420"/>
        <v>0</v>
      </c>
      <c r="O322" s="15">
        <f t="shared" si="421"/>
        <v>-1.6843600507290279E-3</v>
      </c>
      <c r="P322" s="15">
        <f t="shared" si="422"/>
        <v>-5.2491365174112126E-4</v>
      </c>
      <c r="Q322" s="5">
        <f t="shared" si="423"/>
        <v>2.7861196477379067</v>
      </c>
      <c r="R322" s="5">
        <f t="shared" si="424"/>
        <v>2254.2215516226402</v>
      </c>
      <c r="S322" s="5">
        <f t="shared" si="425"/>
        <v>1889.4425204171737</v>
      </c>
      <c r="T322" s="5">
        <f t="shared" si="426"/>
        <v>7.9689549780370763</v>
      </c>
      <c r="U322" s="5">
        <f t="shared" si="427"/>
        <v>23.012740971213347</v>
      </c>
      <c r="V322" s="5">
        <f t="shared" si="428"/>
        <v>48.605430206248805</v>
      </c>
      <c r="W322" s="15">
        <f t="shared" si="429"/>
        <v>-1.0734613539272964E-2</v>
      </c>
      <c r="X322" s="15">
        <f t="shared" si="430"/>
        <v>-1.217998157191269E-2</v>
      </c>
      <c r="Y322" s="15">
        <f t="shared" si="431"/>
        <v>-9.7425357312937999E-3</v>
      </c>
      <c r="Z322" s="5">
        <f t="shared" si="446"/>
        <v>1.8509246753715991</v>
      </c>
      <c r="AA322" s="5">
        <f t="shared" si="447"/>
        <v>6326.4002311581989</v>
      </c>
      <c r="AB322" s="5">
        <f t="shared" si="448"/>
        <v>57111.343652444346</v>
      </c>
      <c r="AC322" s="16">
        <f t="shared" si="432"/>
        <v>0.78643158662815116</v>
      </c>
      <c r="AD322" s="16">
        <f t="shared" si="433"/>
        <v>3.111568498887574</v>
      </c>
      <c r="AE322" s="16">
        <f t="shared" si="434"/>
        <v>31.369881071385628</v>
      </c>
      <c r="AF322" s="15">
        <f t="shared" si="435"/>
        <v>-4.0504037456468023E-3</v>
      </c>
      <c r="AG322" s="15">
        <f t="shared" si="436"/>
        <v>2.9673830763510267E-4</v>
      </c>
      <c r="AH322" s="15">
        <f t="shared" si="437"/>
        <v>9.7937136394747881E-3</v>
      </c>
      <c r="AI322" s="1">
        <f t="shared" si="401"/>
        <v>52876.968395196061</v>
      </c>
      <c r="AJ322" s="1">
        <f t="shared" si="402"/>
        <v>198695.78201155996</v>
      </c>
      <c r="AK322" s="1">
        <f t="shared" si="403"/>
        <v>78009.049267507129</v>
      </c>
      <c r="AL322" s="14">
        <f t="shared" si="438"/>
        <v>101.02306440218995</v>
      </c>
      <c r="AM322" s="14">
        <f t="shared" si="439"/>
        <v>25.35713175197548</v>
      </c>
      <c r="AN322" s="14">
        <f t="shared" si="440"/>
        <v>7.8534032594703289</v>
      </c>
      <c r="AO322" s="11">
        <f t="shared" si="441"/>
        <v>1.4232265360783294E-3</v>
      </c>
      <c r="AP322" s="11">
        <f t="shared" si="442"/>
        <v>1.7928900643938788E-3</v>
      </c>
      <c r="AQ322" s="11">
        <f t="shared" si="443"/>
        <v>1.6263775050289326E-3</v>
      </c>
      <c r="AR322" s="1">
        <f t="shared" si="449"/>
        <v>349.62170766639059</v>
      </c>
      <c r="AS322" s="1">
        <f t="shared" si="444"/>
        <v>97955.369785913281</v>
      </c>
      <c r="AT322" s="1">
        <f t="shared" si="445"/>
        <v>38873.074724359984</v>
      </c>
      <c r="AU322" s="1">
        <f t="shared" si="404"/>
        <v>69.924341533278124</v>
      </c>
      <c r="AV322" s="1">
        <f t="shared" si="405"/>
        <v>19591.073957182656</v>
      </c>
      <c r="AW322" s="1">
        <f t="shared" si="406"/>
        <v>7774.6149448719971</v>
      </c>
      <c r="AX322" s="1">
        <f t="shared" si="388"/>
        <v>240.00000000000003</v>
      </c>
      <c r="AY322" s="1">
        <f t="shared" si="374"/>
        <v>26437.180046310092</v>
      </c>
      <c r="AZ322" s="1">
        <f t="shared" si="375"/>
        <v>7116.4230209342877</v>
      </c>
      <c r="BA322" s="1">
        <f t="shared" si="389"/>
        <v>6387.1677982723841</v>
      </c>
      <c r="BB322" s="1">
        <f t="shared" si="390"/>
        <v>30182.739913625257</v>
      </c>
      <c r="BC322" s="1">
        <f t="shared" si="391"/>
        <v>38762.216429836742</v>
      </c>
      <c r="BD322" s="1">
        <f t="shared" si="392"/>
        <v>0.22211257967859943</v>
      </c>
      <c r="BE322" s="2">
        <f t="shared" si="398"/>
        <v>0.16431838121402917</v>
      </c>
      <c r="BF322" s="2">
        <f t="shared" si="399"/>
        <v>0.11054004131171606</v>
      </c>
      <c r="BG322" s="2">
        <f t="shared" si="400"/>
        <v>4.6334817249198731E-2</v>
      </c>
      <c r="BH322" s="2">
        <f t="shared" si="376"/>
        <v>5.2741010798648617E-2</v>
      </c>
      <c r="BI322" s="2">
        <f t="shared" si="393"/>
        <v>2.7000530404799016E-3</v>
      </c>
      <c r="BJ322" s="2">
        <f t="shared" si="377"/>
        <v>1.2219100733195894E-3</v>
      </c>
      <c r="BK322" s="2">
        <f t="shared" si="378"/>
        <v>2.1469152895166443E-4</v>
      </c>
      <c r="BL322" s="2">
        <f t="shared" si="379"/>
        <v>0.9439971548024132</v>
      </c>
      <c r="BM322" s="2">
        <f t="shared" si="380"/>
        <v>119.6926530771528</v>
      </c>
      <c r="BN322" s="2">
        <f t="shared" si="381"/>
        <v>8.345719847625146</v>
      </c>
      <c r="BO322" s="2">
        <f t="shared" si="394"/>
        <v>6207.6294951864611</v>
      </c>
      <c r="BP322" s="2">
        <f t="shared" si="395"/>
        <v>342.3112742538882</v>
      </c>
      <c r="BQ322" s="2">
        <f t="shared" si="396"/>
        <v>6.3075973986144387</v>
      </c>
      <c r="BR322" s="11">
        <f t="shared" si="397"/>
        <v>2.8648213686883833E-2</v>
      </c>
      <c r="BS322" s="17">
        <f t="shared" si="450"/>
        <v>2.1293515762079102E-4</v>
      </c>
      <c r="BT322" s="17">
        <f t="shared" si="451"/>
        <v>2.9484444014973409E-6</v>
      </c>
      <c r="BU322" s="12">
        <f>(BU$3*temperature!$I432+BU$4*temperature!$I432^2+BU$5*temperature!I432^6)*(K322/K$56)^$BW$1</f>
        <v>-319.96211809791703</v>
      </c>
      <c r="BV322" s="12">
        <f>(BV$3*temperature!$I432+BV$4*temperature!$I432^2+BV$5*temperature!J432^6)*(L322/L$56)^$BW$1</f>
        <v>-43.853762940080813</v>
      </c>
      <c r="BW322" s="12">
        <f>(BW$3*temperature!$I432+BW$4*temperature!$I432^2+BW$5*temperature!K432^6)*(M322/M$56)^$BW$1</f>
        <v>-36.463772184725123</v>
      </c>
      <c r="BX322" s="12">
        <f>(BX$3*temperature!$M432+BX$4*temperature!$M432^2+BX$5*temperature!$M432^6)*(K322/K$56)^$BW$1</f>
        <v>-319.96218571142595</v>
      </c>
      <c r="BY322" s="12">
        <f>(BY$3*temperature!$M432+BY$4*temperature!$M432^2+BY$5*temperature!$M432^6)*(L322/L$56)^$BW$1</f>
        <v>-43.853771780780676</v>
      </c>
      <c r="BZ322" s="12">
        <f>(BZ$3*temperature!$M432+BZ$4*temperature!$M432^2+BZ$5*temperature!$M432^6)*(M322/M$56)^$BW$1</f>
        <v>-36.46377917567392</v>
      </c>
      <c r="CA322" s="18">
        <f t="shared" si="382"/>
        <v>-6.7613508917929721E-5</v>
      </c>
      <c r="CB322" s="18">
        <f t="shared" si="383"/>
        <v>-8.8406998628443034E-6</v>
      </c>
      <c r="CC322" s="18">
        <f t="shared" si="384"/>
        <v>-6.9909487976360651E-6</v>
      </c>
      <c r="CD322" s="18">
        <f t="shared" si="385"/>
        <v>-1.1613928496850712E-2</v>
      </c>
      <c r="CE322" s="18">
        <f t="shared" si="386"/>
        <v>-2.4730136950735031E-6</v>
      </c>
      <c r="CF322" s="18">
        <f t="shared" si="387"/>
        <v>-3.4243022455929908E-8</v>
      </c>
    </row>
    <row r="323" spans="1:84" x14ac:dyDescent="0.3">
      <c r="A323" s="2">
        <f t="shared" si="407"/>
        <v>2277</v>
      </c>
      <c r="B323" s="5">
        <f t="shared" si="408"/>
        <v>1165.4056976202321</v>
      </c>
      <c r="C323" s="5">
        <f t="shared" si="409"/>
        <v>2964.1700214116427</v>
      </c>
      <c r="D323" s="5">
        <f t="shared" si="410"/>
        <v>4369.956685742889</v>
      </c>
      <c r="E323" s="15">
        <f t="shared" si="411"/>
        <v>4.6326616699250113E-9</v>
      </c>
      <c r="F323" s="15">
        <f t="shared" si="412"/>
        <v>9.1266541351072643E-9</v>
      </c>
      <c r="G323" s="15">
        <f t="shared" si="413"/>
        <v>1.8631739762218202E-8</v>
      </c>
      <c r="H323" s="5">
        <f t="shared" si="414"/>
        <v>349.62170928606963</v>
      </c>
      <c r="I323" s="5">
        <f t="shared" si="415"/>
        <v>97787.457826935512</v>
      </c>
      <c r="J323" s="5">
        <f t="shared" si="416"/>
        <v>38851.937120789218</v>
      </c>
      <c r="K323" s="5">
        <f t="shared" si="417"/>
        <v>300</v>
      </c>
      <c r="L323" s="5">
        <f t="shared" si="418"/>
        <v>32989.827547195033</v>
      </c>
      <c r="M323" s="5">
        <f t="shared" si="419"/>
        <v>8890.6915822632291</v>
      </c>
      <c r="N323" s="15">
        <f t="shared" si="420"/>
        <v>0</v>
      </c>
      <c r="O323" s="15">
        <f t="shared" si="421"/>
        <v>-1.7141770973563286E-3</v>
      </c>
      <c r="P323" s="15">
        <f t="shared" si="422"/>
        <v>-5.4377811891159755E-4</v>
      </c>
      <c r="Q323" s="5">
        <f t="shared" si="423"/>
        <v>2.7562117428138615</v>
      </c>
      <c r="R323" s="5">
        <f t="shared" si="424"/>
        <v>2222.9481250893459</v>
      </c>
      <c r="S323" s="5">
        <f t="shared" si="425"/>
        <v>1870.0171663384626</v>
      </c>
      <c r="T323" s="5">
        <f t="shared" si="426"/>
        <v>7.8834113260359828</v>
      </c>
      <c r="U323" s="5">
        <f t="shared" si="427"/>
        <v>22.732446210264769</v>
      </c>
      <c r="V323" s="5">
        <f t="shared" si="428"/>
        <v>48.131890065729522</v>
      </c>
      <c r="W323" s="15">
        <f t="shared" si="429"/>
        <v>-1.0734613539272964E-2</v>
      </c>
      <c r="X323" s="15">
        <f t="shared" si="430"/>
        <v>-1.217998157191269E-2</v>
      </c>
      <c r="Y323" s="15">
        <f t="shared" si="431"/>
        <v>-9.7425357312937999E-3</v>
      </c>
      <c r="Z323" s="5">
        <f t="shared" si="446"/>
        <v>1.8236392082604784</v>
      </c>
      <c r="AA323" s="5">
        <f t="shared" si="447"/>
        <v>6240.6700026545732</v>
      </c>
      <c r="AB323" s="5">
        <f t="shared" si="448"/>
        <v>57078.841099813704</v>
      </c>
      <c r="AC323" s="16">
        <f t="shared" si="432"/>
        <v>0.78324622118397758</v>
      </c>
      <c r="AD323" s="16">
        <f t="shared" si="433"/>
        <v>3.1124918204580245</v>
      </c>
      <c r="AE323" s="16">
        <f t="shared" si="434"/>
        <v>31.677108703503158</v>
      </c>
      <c r="AF323" s="15">
        <f t="shared" si="435"/>
        <v>-4.0504037456468023E-3</v>
      </c>
      <c r="AG323" s="15">
        <f t="shared" si="436"/>
        <v>2.9673830763510267E-4</v>
      </c>
      <c r="AH323" s="15">
        <f t="shared" si="437"/>
        <v>9.7937136394747881E-3</v>
      </c>
      <c r="AI323" s="1">
        <f t="shared" si="401"/>
        <v>47659.195897209735</v>
      </c>
      <c r="AJ323" s="1">
        <f t="shared" si="402"/>
        <v>198417.27776758664</v>
      </c>
      <c r="AK323" s="1">
        <f t="shared" si="403"/>
        <v>77982.759285628417</v>
      </c>
      <c r="AL323" s="14">
        <f t="shared" si="438"/>
        <v>101.16540532114297</v>
      </c>
      <c r="AM323" s="14">
        <f t="shared" si="439"/>
        <v>25.402139676059324</v>
      </c>
      <c r="AN323" s="14">
        <f t="shared" si="440"/>
        <v>7.8660481318854609</v>
      </c>
      <c r="AO323" s="11">
        <f t="shared" si="441"/>
        <v>1.408994270717546E-3</v>
      </c>
      <c r="AP323" s="11">
        <f t="shared" si="442"/>
        <v>1.7749611637499401E-3</v>
      </c>
      <c r="AQ323" s="11">
        <f t="shared" si="443"/>
        <v>1.6101137299786431E-3</v>
      </c>
      <c r="AR323" s="1">
        <f t="shared" si="449"/>
        <v>349.62170928606963</v>
      </c>
      <c r="AS323" s="1">
        <f t="shared" si="444"/>
        <v>97787.457826935512</v>
      </c>
      <c r="AT323" s="1">
        <f t="shared" si="445"/>
        <v>38851.937120789218</v>
      </c>
      <c r="AU323" s="1">
        <f t="shared" si="404"/>
        <v>69.924341857213932</v>
      </c>
      <c r="AV323" s="1">
        <f t="shared" si="405"/>
        <v>19557.491565387103</v>
      </c>
      <c r="AW323" s="1">
        <f t="shared" si="406"/>
        <v>7770.3874241578442</v>
      </c>
      <c r="AX323" s="1">
        <f t="shared" si="388"/>
        <v>240.00000000000003</v>
      </c>
      <c r="AY323" s="1">
        <f t="shared" si="374"/>
        <v>26391.862037756029</v>
      </c>
      <c r="AZ323" s="1">
        <f t="shared" si="375"/>
        <v>7112.5532658105822</v>
      </c>
      <c r="BA323" s="1">
        <f t="shared" si="389"/>
        <v>6387.1678278619711</v>
      </c>
      <c r="BB323" s="1">
        <f t="shared" si="390"/>
        <v>30177.654716782901</v>
      </c>
      <c r="BC323" s="1">
        <f t="shared" si="391"/>
        <v>38759.840218897261</v>
      </c>
      <c r="BD323" s="1">
        <f t="shared" si="392"/>
        <v>0.21151483830461049</v>
      </c>
      <c r="BE323" s="2">
        <f t="shared" si="398"/>
        <v>0.16431838121402917</v>
      </c>
      <c r="BF323" s="2">
        <f t="shared" si="399"/>
        <v>0.11054004131171606</v>
      </c>
      <c r="BG323" s="2">
        <f t="shared" si="400"/>
        <v>4.6334817249198731E-2</v>
      </c>
      <c r="BH323" s="2">
        <f t="shared" si="376"/>
        <v>5.2665997362652373E-2</v>
      </c>
      <c r="BI323" s="2">
        <f t="shared" si="393"/>
        <v>2.7000530404799016E-3</v>
      </c>
      <c r="BJ323" s="2">
        <f t="shared" si="377"/>
        <v>1.2219100733195894E-3</v>
      </c>
      <c r="BK323" s="2">
        <f t="shared" si="378"/>
        <v>2.1469152895166443E-4</v>
      </c>
      <c r="BL323" s="2">
        <f t="shared" si="379"/>
        <v>0.94399715917563254</v>
      </c>
      <c r="BM323" s="2">
        <f t="shared" si="380"/>
        <v>119.48747976304703</v>
      </c>
      <c r="BN323" s="2">
        <f t="shared" si="381"/>
        <v>8.3411817831961645</v>
      </c>
      <c r="BO323" s="2">
        <f t="shared" si="394"/>
        <v>6300.5086803291788</v>
      </c>
      <c r="BP323" s="2">
        <f t="shared" si="395"/>
        <v>346.4188820546247</v>
      </c>
      <c r="BQ323" s="2">
        <f t="shared" si="396"/>
        <v>6.3077573811322685</v>
      </c>
      <c r="BR323" s="11">
        <f t="shared" si="397"/>
        <v>2.8621854051160994E-2</v>
      </c>
      <c r="BS323" s="17">
        <f t="shared" si="450"/>
        <v>2.0700483876561477E-4</v>
      </c>
      <c r="BT323" s="17">
        <f t="shared" si="451"/>
        <v>2.8080422871403244E-6</v>
      </c>
      <c r="BU323" s="12">
        <f>(BU$3*temperature!$I433+BU$4*temperature!$I433^2+BU$5*temperature!I433^6)*(K323/K$56)^$BW$1</f>
        <v>-321.19284578445604</v>
      </c>
      <c r="BV323" s="12">
        <f>(BV$3*temperature!$I433+BV$4*temperature!$I433^2+BV$5*temperature!J433^6)*(L323/L$56)^$BW$1</f>
        <v>-44.033562439804562</v>
      </c>
      <c r="BW323" s="12">
        <f>(BW$3*temperature!$I433+BW$4*temperature!$I433^2+BW$5*temperature!K433^6)*(M323/M$56)^$BW$1</f>
        <v>-36.595992063336048</v>
      </c>
      <c r="BX323" s="12">
        <f>(BX$3*temperature!$M433+BX$4*temperature!$M433^2+BX$5*temperature!$M433^6)*(K323/K$56)^$BW$1</f>
        <v>-321.19291332542986</v>
      </c>
      <c r="BY323" s="12">
        <f>(BY$3*temperature!$M433+BY$4*temperature!$M433^2+BY$5*temperature!$M433^6)*(L323/L$56)^$BW$1</f>
        <v>-44.033571274274543</v>
      </c>
      <c r="BZ323" s="12">
        <f>(BZ$3*temperature!$M433+BZ$4*temperature!$M433^2+BZ$5*temperature!$M433^6)*(M323/M$56)^$BW$1</f>
        <v>-36.595999046839609</v>
      </c>
      <c r="CA323" s="18">
        <f t="shared" si="382"/>
        <v>-6.7540973816448968E-5</v>
      </c>
      <c r="CB323" s="18">
        <f t="shared" si="383"/>
        <v>-8.8344699804565607E-6</v>
      </c>
      <c r="CC323" s="18">
        <f t="shared" si="384"/>
        <v>-6.9835035603205142E-6</v>
      </c>
      <c r="CD323" s="18">
        <f t="shared" si="385"/>
        <v>-1.1588367925581565E-2</v>
      </c>
      <c r="CE323" s="18">
        <f t="shared" si="386"/>
        <v>-2.3988482339916335E-6</v>
      </c>
      <c r="CF323" s="18">
        <f t="shared" si="387"/>
        <v>-3.2540627173973636E-8</v>
      </c>
    </row>
    <row r="324" spans="1:84" x14ac:dyDescent="0.3">
      <c r="A324" s="2">
        <f t="shared" si="407"/>
        <v>2278</v>
      </c>
      <c r="B324" s="5">
        <f t="shared" si="408"/>
        <v>1165.4057027492161</v>
      </c>
      <c r="C324" s="5">
        <f t="shared" si="409"/>
        <v>2964.1700471119493</v>
      </c>
      <c r="D324" s="5">
        <f t="shared" si="410"/>
        <v>4369.95676309179</v>
      </c>
      <c r="E324" s="15">
        <f t="shared" si="411"/>
        <v>4.4010285864287604E-9</v>
      </c>
      <c r="F324" s="15">
        <f t="shared" si="412"/>
        <v>8.6703214283519008E-9</v>
      </c>
      <c r="G324" s="15">
        <f t="shared" si="413"/>
        <v>1.770015277410729E-8</v>
      </c>
      <c r="H324" s="5">
        <f t="shared" si="414"/>
        <v>349.62171082476482</v>
      </c>
      <c r="I324" s="5">
        <f t="shared" si="415"/>
        <v>97616.916678014604</v>
      </c>
      <c r="J324" s="5">
        <f t="shared" si="416"/>
        <v>38830.082501136079</v>
      </c>
      <c r="K324" s="5">
        <f t="shared" si="417"/>
        <v>300</v>
      </c>
      <c r="L324" s="5">
        <f t="shared" si="418"/>
        <v>32932.293062310899</v>
      </c>
      <c r="M324" s="5">
        <f t="shared" si="419"/>
        <v>8885.6903182866718</v>
      </c>
      <c r="N324" s="15">
        <f t="shared" si="420"/>
        <v>0</v>
      </c>
      <c r="O324" s="15">
        <f t="shared" si="421"/>
        <v>-1.7440068397395203E-3</v>
      </c>
      <c r="P324" s="15">
        <f t="shared" si="422"/>
        <v>-5.6252811497081723E-4</v>
      </c>
      <c r="Q324" s="5">
        <f t="shared" si="423"/>
        <v>2.7266248869223029</v>
      </c>
      <c r="R324" s="5">
        <f t="shared" si="424"/>
        <v>2192.0430599615993</v>
      </c>
      <c r="S324" s="5">
        <f t="shared" si="425"/>
        <v>1850.7568013404768</v>
      </c>
      <c r="T324" s="5">
        <f t="shared" si="426"/>
        <v>7.798785952079859</v>
      </c>
      <c r="U324" s="5">
        <f t="shared" si="427"/>
        <v>22.455565434339249</v>
      </c>
      <c r="V324" s="5">
        <f t="shared" si="428"/>
        <v>47.662963406949444</v>
      </c>
      <c r="W324" s="15">
        <f t="shared" si="429"/>
        <v>-1.0734613539272964E-2</v>
      </c>
      <c r="X324" s="15">
        <f t="shared" si="430"/>
        <v>-1.217998157191269E-2</v>
      </c>
      <c r="Y324" s="15">
        <f t="shared" si="431"/>
        <v>-9.7425357312937999E-3</v>
      </c>
      <c r="Z324" s="5">
        <f t="shared" si="446"/>
        <v>1.7967559703240519</v>
      </c>
      <c r="AA324" s="5">
        <f t="shared" si="447"/>
        <v>6155.917651033461</v>
      </c>
      <c r="AB324" s="5">
        <f t="shared" si="448"/>
        <v>57045.280274411547</v>
      </c>
      <c r="AC324" s="16">
        <f t="shared" si="432"/>
        <v>0.78007375775593024</v>
      </c>
      <c r="AD324" s="16">
        <f t="shared" si="433"/>
        <v>3.1134154160133551</v>
      </c>
      <c r="AE324" s="16">
        <f t="shared" si="434"/>
        <v>31.987345235071782</v>
      </c>
      <c r="AF324" s="15">
        <f t="shared" si="435"/>
        <v>-4.0504037456468023E-3</v>
      </c>
      <c r="AG324" s="15">
        <f t="shared" si="436"/>
        <v>2.9673830763510267E-4</v>
      </c>
      <c r="AH324" s="15">
        <f t="shared" si="437"/>
        <v>9.7937136394747881E-3</v>
      </c>
      <c r="AI324" s="1">
        <f t="shared" si="401"/>
        <v>42963.200649345978</v>
      </c>
      <c r="AJ324" s="1">
        <f t="shared" si="402"/>
        <v>198133.04155621509</v>
      </c>
      <c r="AK324" s="1">
        <f t="shared" si="403"/>
        <v>77954.870781223421</v>
      </c>
      <c r="AL324" s="14">
        <f t="shared" si="438"/>
        <v>101.30652138287036</v>
      </c>
      <c r="AM324" s="14">
        <f t="shared" si="439"/>
        <v>25.446776609346472</v>
      </c>
      <c r="AN324" s="14">
        <f t="shared" si="440"/>
        <v>7.8785867116623036</v>
      </c>
      <c r="AO324" s="11">
        <f t="shared" si="441"/>
        <v>1.3949043280103706E-3</v>
      </c>
      <c r="AP324" s="11">
        <f t="shared" si="442"/>
        <v>1.7572115521124407E-3</v>
      </c>
      <c r="AQ324" s="11">
        <f t="shared" si="443"/>
        <v>1.5940125926788566E-3</v>
      </c>
      <c r="AR324" s="1">
        <f t="shared" si="449"/>
        <v>349.62171082476482</v>
      </c>
      <c r="AS324" s="1">
        <f t="shared" si="444"/>
        <v>97616.916678014604</v>
      </c>
      <c r="AT324" s="1">
        <f t="shared" si="445"/>
        <v>38830.082501136079</v>
      </c>
      <c r="AU324" s="1">
        <f t="shared" si="404"/>
        <v>69.924342164952961</v>
      </c>
      <c r="AV324" s="1">
        <f t="shared" si="405"/>
        <v>19523.383335602921</v>
      </c>
      <c r="AW324" s="1">
        <f t="shared" si="406"/>
        <v>7766.0165002272161</v>
      </c>
      <c r="AX324" s="1">
        <f t="shared" si="388"/>
        <v>240</v>
      </c>
      <c r="AY324" s="1">
        <f t="shared" si="374"/>
        <v>26345.834449848717</v>
      </c>
      <c r="AZ324" s="1">
        <f t="shared" si="375"/>
        <v>7108.5522546293378</v>
      </c>
      <c r="BA324" s="1">
        <f t="shared" si="389"/>
        <v>6387.1678559720804</v>
      </c>
      <c r="BB324" s="1">
        <f t="shared" si="390"/>
        <v>30172.48093249822</v>
      </c>
      <c r="BC324" s="1">
        <f t="shared" si="391"/>
        <v>38757.381989742578</v>
      </c>
      <c r="BD324" s="1">
        <f t="shared" si="392"/>
        <v>0.20142229273054391</v>
      </c>
      <c r="BE324" s="2">
        <f t="shared" si="398"/>
        <v>0.16431838121402917</v>
      </c>
      <c r="BF324" s="2">
        <f t="shared" si="399"/>
        <v>0.11054004131171606</v>
      </c>
      <c r="BG324" s="2">
        <f t="shared" si="400"/>
        <v>4.6334817249198731E-2</v>
      </c>
      <c r="BH324" s="2">
        <f t="shared" si="376"/>
        <v>5.2591705261567631E-2</v>
      </c>
      <c r="BI324" s="2">
        <f t="shared" si="393"/>
        <v>2.7000530404799016E-3</v>
      </c>
      <c r="BJ324" s="2">
        <f t="shared" si="377"/>
        <v>1.2219100733195894E-3</v>
      </c>
      <c r="BK324" s="2">
        <f t="shared" si="378"/>
        <v>2.1469152895166443E-4</v>
      </c>
      <c r="BL324" s="2">
        <f t="shared" si="379"/>
        <v>0.94399716333019112</v>
      </c>
      <c r="BM324" s="2">
        <f t="shared" si="380"/>
        <v>119.27909381526507</v>
      </c>
      <c r="BN324" s="2">
        <f t="shared" si="381"/>
        <v>8.3364897814881758</v>
      </c>
      <c r="BO324" s="2">
        <f t="shared" si="394"/>
        <v>6394.7775333835198</v>
      </c>
      <c r="BP324" s="2">
        <f t="shared" si="395"/>
        <v>350.57577485620033</v>
      </c>
      <c r="BQ324" s="2">
        <f t="shared" si="396"/>
        <v>6.3079180882506742</v>
      </c>
      <c r="BR324" s="11">
        <f t="shared" si="397"/>
        <v>2.8595526029635304E-2</v>
      </c>
      <c r="BS324" s="17">
        <f t="shared" si="450"/>
        <v>2.0124483837314903E-4</v>
      </c>
      <c r="BT324" s="17">
        <f t="shared" si="451"/>
        <v>2.6743259877526899E-6</v>
      </c>
      <c r="BU324" s="12">
        <f>(BU$3*temperature!$I434+BU$4*temperature!$I434^2+BU$5*temperature!I434^6)*(K324/K$56)^$BW$1</f>
        <v>-322.41823273874667</v>
      </c>
      <c r="BV324" s="12">
        <f>(BV$3*temperature!$I434+BV$4*temperature!$I434^2+BV$5*temperature!J434^6)*(L324/L$56)^$BW$1</f>
        <v>-44.213129877066784</v>
      </c>
      <c r="BW324" s="12">
        <f>(BW$3*temperature!$I434+BW$4*temperature!$I434^2+BW$5*temperature!K434^6)*(M324/M$56)^$BW$1</f>
        <v>-36.727851000279124</v>
      </c>
      <c r="BX324" s="12">
        <f>(BX$3*temperature!$M434+BX$4*temperature!$M434^2+BX$5*temperature!$M434^6)*(K324/K$56)^$BW$1</f>
        <v>-322.41830020738155</v>
      </c>
      <c r="BY324" s="12">
        <f>(BY$3*temperature!$M434+BY$4*temperature!$M434^2+BY$5*temperature!$M434^6)*(L324/L$56)^$BW$1</f>
        <v>-44.213138705397924</v>
      </c>
      <c r="BZ324" s="12">
        <f>(BZ$3*temperature!$M434+BZ$4*temperature!$M434^2+BZ$5*temperature!$M434^6)*(M324/M$56)^$BW$1</f>
        <v>-36.727857976399044</v>
      </c>
      <c r="CA324" s="18">
        <f t="shared" si="382"/>
        <v>-6.7468634881606704E-5</v>
      </c>
      <c r="CB324" s="18">
        <f t="shared" si="383"/>
        <v>-8.828331139909551E-6</v>
      </c>
      <c r="CC324" s="18">
        <f t="shared" si="384"/>
        <v>-6.9761199199547264E-6</v>
      </c>
      <c r="CD324" s="18">
        <f t="shared" si="385"/>
        <v>-1.1562662768744519E-2</v>
      </c>
      <c r="CE324" s="18">
        <f t="shared" si="386"/>
        <v>-2.3269262000592185E-6</v>
      </c>
      <c r="CF324" s="18">
        <f t="shared" si="387"/>
        <v>-3.0922329530073939E-8</v>
      </c>
    </row>
    <row r="325" spans="1:84" x14ac:dyDescent="0.3">
      <c r="A325" s="2">
        <f t="shared" si="407"/>
        <v>2279</v>
      </c>
      <c r="B325" s="5">
        <f t="shared" si="408"/>
        <v>1165.4057076217507</v>
      </c>
      <c r="C325" s="5">
        <f t="shared" si="409"/>
        <v>2964.1700715272414</v>
      </c>
      <c r="D325" s="5">
        <f t="shared" si="410"/>
        <v>4369.9568365732466</v>
      </c>
      <c r="E325" s="15">
        <f t="shared" si="411"/>
        <v>4.1809771571073224E-9</v>
      </c>
      <c r="F325" s="15">
        <f t="shared" si="412"/>
        <v>8.2368053569343059E-9</v>
      </c>
      <c r="G325" s="15">
        <f t="shared" si="413"/>
        <v>1.6815145135401924E-8</v>
      </c>
      <c r="H325" s="5">
        <f t="shared" si="414"/>
        <v>349.62171228652522</v>
      </c>
      <c r="I325" s="5">
        <f t="shared" si="415"/>
        <v>97443.759612116162</v>
      </c>
      <c r="J325" s="5">
        <f t="shared" si="416"/>
        <v>38807.516534118244</v>
      </c>
      <c r="K325" s="5">
        <f t="shared" si="417"/>
        <v>300</v>
      </c>
      <c r="L325" s="5">
        <f t="shared" si="418"/>
        <v>32873.876080231057</v>
      </c>
      <c r="M325" s="5">
        <f t="shared" si="419"/>
        <v>8880.5262810214881</v>
      </c>
      <c r="N325" s="15">
        <f t="shared" si="420"/>
        <v>0</v>
      </c>
      <c r="O325" s="15">
        <f t="shared" si="421"/>
        <v>-1.773851033370577E-3</v>
      </c>
      <c r="P325" s="15">
        <f t="shared" si="422"/>
        <v>-5.8116331767221752E-4</v>
      </c>
      <c r="Q325" s="5">
        <f t="shared" si="423"/>
        <v>2.6973556337722102</v>
      </c>
      <c r="R325" s="5">
        <f t="shared" si="424"/>
        <v>2161.503035970125</v>
      </c>
      <c r="S325" s="5">
        <f t="shared" si="425"/>
        <v>1831.6606549033804</v>
      </c>
      <c r="T325" s="5">
        <f t="shared" si="426"/>
        <v>7.7150689988087704</v>
      </c>
      <c r="U325" s="5">
        <f t="shared" si="427"/>
        <v>22.182057061162116</v>
      </c>
      <c r="V325" s="5">
        <f t="shared" si="428"/>
        <v>47.198605282897887</v>
      </c>
      <c r="W325" s="15">
        <f t="shared" si="429"/>
        <v>-1.0734613539272964E-2</v>
      </c>
      <c r="X325" s="15">
        <f t="shared" si="430"/>
        <v>-1.217998157191269E-2</v>
      </c>
      <c r="Y325" s="15">
        <f t="shared" si="431"/>
        <v>-9.7425357312937999E-3</v>
      </c>
      <c r="Z325" s="5">
        <f t="shared" si="446"/>
        <v>1.7702690321221806</v>
      </c>
      <c r="AA325" s="5">
        <f t="shared" si="447"/>
        <v>6072.1348419562637</v>
      </c>
      <c r="AB325" s="5">
        <f t="shared" si="448"/>
        <v>57010.669577279201</v>
      </c>
      <c r="AC325" s="16">
        <f t="shared" si="432"/>
        <v>0.77691414408563486</v>
      </c>
      <c r="AD325" s="16">
        <f t="shared" si="433"/>
        <v>3.1143392856348679</v>
      </c>
      <c r="AE325" s="16">
        <f t="shared" si="434"/>
        <v>32.300620134391096</v>
      </c>
      <c r="AF325" s="15">
        <f t="shared" si="435"/>
        <v>-4.0504037456468023E-3</v>
      </c>
      <c r="AG325" s="15">
        <f t="shared" si="436"/>
        <v>2.9673830763510267E-4</v>
      </c>
      <c r="AH325" s="15">
        <f t="shared" si="437"/>
        <v>9.7937136394747881E-3</v>
      </c>
      <c r="AI325" s="1">
        <f t="shared" si="401"/>
        <v>38736.804926576333</v>
      </c>
      <c r="AJ325" s="1">
        <f t="shared" si="402"/>
        <v>197843.12073619652</v>
      </c>
      <c r="AK325" s="1">
        <f t="shared" si="403"/>
        <v>77925.400203328289</v>
      </c>
      <c r="AL325" s="14">
        <f t="shared" si="438"/>
        <v>101.44642115895168</v>
      </c>
      <c r="AM325" s="14">
        <f t="shared" si="439"/>
        <v>25.491044825470222</v>
      </c>
      <c r="AN325" s="14">
        <f t="shared" si="440"/>
        <v>7.8910196924288964</v>
      </c>
      <c r="AO325" s="11">
        <f t="shared" si="441"/>
        <v>1.3809552847302668E-3</v>
      </c>
      <c r="AP325" s="11">
        <f t="shared" si="442"/>
        <v>1.7396394365913163E-3</v>
      </c>
      <c r="AQ325" s="11">
        <f t="shared" si="443"/>
        <v>1.578072466752068E-3</v>
      </c>
      <c r="AR325" s="1">
        <f t="shared" si="449"/>
        <v>349.62171228652522</v>
      </c>
      <c r="AS325" s="1">
        <f t="shared" si="444"/>
        <v>97443.759612116162</v>
      </c>
      <c r="AT325" s="1">
        <f t="shared" si="445"/>
        <v>38807.516534118244</v>
      </c>
      <c r="AU325" s="1">
        <f t="shared" si="404"/>
        <v>69.924342457305045</v>
      </c>
      <c r="AV325" s="1">
        <f t="shared" si="405"/>
        <v>19488.751922423235</v>
      </c>
      <c r="AW325" s="1">
        <f t="shared" si="406"/>
        <v>7761.5033068236489</v>
      </c>
      <c r="AX325" s="1">
        <f t="shared" si="388"/>
        <v>240.00000000000003</v>
      </c>
      <c r="AY325" s="1">
        <f t="shared" si="374"/>
        <v>26299.100864184842</v>
      </c>
      <c r="AZ325" s="1">
        <f t="shared" si="375"/>
        <v>7104.4210248171912</v>
      </c>
      <c r="BA325" s="1">
        <f t="shared" si="389"/>
        <v>6387.1678826766829</v>
      </c>
      <c r="BB325" s="1">
        <f t="shared" si="390"/>
        <v>30167.218515905472</v>
      </c>
      <c r="BC325" s="1">
        <f t="shared" si="391"/>
        <v>38754.842244576095</v>
      </c>
      <c r="BD325" s="1">
        <f t="shared" si="392"/>
        <v>0.19181088312191177</v>
      </c>
      <c r="BE325" s="2">
        <f t="shared" si="398"/>
        <v>0.16431838121402917</v>
      </c>
      <c r="BF325" s="2">
        <f t="shared" si="399"/>
        <v>0.11054004131171606</v>
      </c>
      <c r="BG325" s="2">
        <f t="shared" si="400"/>
        <v>4.6334817249198731E-2</v>
      </c>
      <c r="BH325" s="2">
        <f t="shared" si="376"/>
        <v>5.2518129772787026E-2</v>
      </c>
      <c r="BI325" s="2">
        <f t="shared" si="393"/>
        <v>2.7000530404799016E-3</v>
      </c>
      <c r="BJ325" s="2">
        <f t="shared" si="377"/>
        <v>1.2219100733195894E-3</v>
      </c>
      <c r="BK325" s="2">
        <f t="shared" si="378"/>
        <v>2.1469152895166443E-4</v>
      </c>
      <c r="BL325" s="2">
        <f t="shared" si="379"/>
        <v>0.94399716727702176</v>
      </c>
      <c r="BM325" s="2">
        <f t="shared" si="380"/>
        <v>119.06751145217731</v>
      </c>
      <c r="BN325" s="2">
        <f t="shared" si="381"/>
        <v>8.3316450595268439</v>
      </c>
      <c r="BO325" s="2">
        <f t="shared" si="394"/>
        <v>6490.4568467007821</v>
      </c>
      <c r="BP325" s="2">
        <f t="shared" si="395"/>
        <v>354.78254332118917</v>
      </c>
      <c r="BQ325" s="2">
        <f t="shared" si="396"/>
        <v>6.3080795220838795</v>
      </c>
      <c r="BR325" s="11">
        <f t="shared" si="397"/>
        <v>2.8569228670666552E-2</v>
      </c>
      <c r="BS325" s="17">
        <f t="shared" si="450"/>
        <v>1.9565012026637074E-4</v>
      </c>
      <c r="BT325" s="17">
        <f t="shared" si="451"/>
        <v>2.546977131193038E-6</v>
      </c>
      <c r="BU325" s="12">
        <f>(BU$3*temperature!$I435+BU$4*temperature!$I435^2+BU$5*temperature!I435^6)*(K325/K$56)^$BW$1</f>
        <v>-323.63833035940831</v>
      </c>
      <c r="BV325" s="12">
        <f>(BV$3*temperature!$I435+BV$4*temperature!$I435^2+BV$5*temperature!J435^6)*(L325/L$56)^$BW$1</f>
        <v>-44.392475521231212</v>
      </c>
      <c r="BW325" s="12">
        <f>(BW$3*temperature!$I435+BW$4*temperature!$I435^2+BW$5*temperature!K435^6)*(M325/M$56)^$BW$1</f>
        <v>-36.859355176859424</v>
      </c>
      <c r="BX325" s="12">
        <f>(BX$3*temperature!$M435+BX$4*temperature!$M435^2+BX$5*temperature!$M435^6)*(K325/K$56)^$BW$1</f>
        <v>-323.63839775589952</v>
      </c>
      <c r="BY325" s="12">
        <f>(BY$3*temperature!$M435+BY$4*temperature!$M435^2+BY$5*temperature!$M435^6)*(L325/L$56)^$BW$1</f>
        <v>-44.392484343514269</v>
      </c>
      <c r="BZ325" s="12">
        <f>(BZ$3*temperature!$M435+BZ$4*temperature!$M435^2+BZ$5*temperature!$M435^6)*(M325/M$56)^$BW$1</f>
        <v>-36.859362145656675</v>
      </c>
      <c r="CA325" s="18">
        <f t="shared" si="382"/>
        <v>-6.7396491203908226E-5</v>
      </c>
      <c r="CB325" s="18">
        <f t="shared" si="383"/>
        <v>-8.8222830569861799E-6</v>
      </c>
      <c r="CC325" s="18">
        <f t="shared" si="384"/>
        <v>-6.9687972512610941E-6</v>
      </c>
      <c r="CD325" s="18">
        <f t="shared" si="385"/>
        <v>-1.1536814206430535E-2</v>
      </c>
      <c r="CE325" s="18">
        <f t="shared" si="386"/>
        <v>-2.2571790869789087E-6</v>
      </c>
      <c r="CF325" s="18">
        <f t="shared" si="387"/>
        <v>-2.9384001950601529E-8</v>
      </c>
    </row>
    <row r="326" spans="1:84" x14ac:dyDescent="0.3">
      <c r="A326" s="2">
        <f t="shared" si="407"/>
        <v>2280</v>
      </c>
      <c r="B326" s="5">
        <f t="shared" si="408"/>
        <v>1165.4057122506588</v>
      </c>
      <c r="C326" s="5">
        <f t="shared" si="409"/>
        <v>2964.1700947217687</v>
      </c>
      <c r="D326" s="5">
        <f t="shared" si="410"/>
        <v>4369.9569063806321</v>
      </c>
      <c r="E326" s="15">
        <f t="shared" si="411"/>
        <v>3.971928299251956E-9</v>
      </c>
      <c r="F326" s="15">
        <f t="shared" si="412"/>
        <v>7.8249650890875896E-9</v>
      </c>
      <c r="G326" s="15">
        <f t="shared" si="413"/>
        <v>1.5974387878631828E-8</v>
      </c>
      <c r="H326" s="5">
        <f t="shared" si="414"/>
        <v>349.62171367519761</v>
      </c>
      <c r="I326" s="5">
        <f t="shared" si="415"/>
        <v>97267.999941240603</v>
      </c>
      <c r="J326" s="5">
        <f t="shared" si="416"/>
        <v>38784.244928825385</v>
      </c>
      <c r="K326" s="5">
        <f t="shared" si="417"/>
        <v>300</v>
      </c>
      <c r="L326" s="5">
        <f t="shared" si="418"/>
        <v>32814.581091160573</v>
      </c>
      <c r="M326" s="5">
        <f t="shared" si="419"/>
        <v>8875.2007765101753</v>
      </c>
      <c r="N326" s="15">
        <f t="shared" si="420"/>
        <v>0</v>
      </c>
      <c r="O326" s="15">
        <f t="shared" si="421"/>
        <v>-1.8037115223580313E-3</v>
      </c>
      <c r="P326" s="15">
        <f t="shared" si="422"/>
        <v>-5.9968343573213456E-4</v>
      </c>
      <c r="Q326" s="5">
        <f t="shared" si="423"/>
        <v>2.6684005740643806</v>
      </c>
      <c r="R326" s="5">
        <f t="shared" si="424"/>
        <v>2131.3247440046866</v>
      </c>
      <c r="S326" s="5">
        <f t="shared" si="425"/>
        <v>1812.7279492905011</v>
      </c>
      <c r="T326" s="5">
        <f t="shared" si="426"/>
        <v>7.632250714677733</v>
      </c>
      <c r="U326" s="5">
        <f t="shared" si="427"/>
        <v>21.911880014930045</v>
      </c>
      <c r="V326" s="5">
        <f t="shared" si="428"/>
        <v>46.738771184462024</v>
      </c>
      <c r="W326" s="15">
        <f t="shared" si="429"/>
        <v>-1.0734613539272964E-2</v>
      </c>
      <c r="X326" s="15">
        <f t="shared" si="430"/>
        <v>-1.217998157191269E-2</v>
      </c>
      <c r="Y326" s="15">
        <f t="shared" si="431"/>
        <v>-9.7425357312937999E-3</v>
      </c>
      <c r="Z326" s="5">
        <f t="shared" si="446"/>
        <v>1.7441725516214597</v>
      </c>
      <c r="AA326" s="5">
        <f t="shared" si="447"/>
        <v>5989.3132609344902</v>
      </c>
      <c r="AB326" s="5">
        <f t="shared" si="448"/>
        <v>56975.017470433588</v>
      </c>
      <c r="AC326" s="16">
        <f t="shared" si="432"/>
        <v>0.77376732812638438</v>
      </c>
      <c r="AD326" s="16">
        <f t="shared" si="433"/>
        <v>3.1152634294038886</v>
      </c>
      <c r="AE326" s="16">
        <f t="shared" si="434"/>
        <v>32.616963158364776</v>
      </c>
      <c r="AF326" s="15">
        <f t="shared" si="435"/>
        <v>-4.0504037456468023E-3</v>
      </c>
      <c r="AG326" s="15">
        <f t="shared" si="436"/>
        <v>2.9673830763510267E-4</v>
      </c>
      <c r="AH326" s="15">
        <f t="shared" si="437"/>
        <v>9.7937136394747881E-3</v>
      </c>
      <c r="AI326" s="1">
        <f t="shared" si="401"/>
        <v>34933.04877637601</v>
      </c>
      <c r="AJ326" s="1">
        <f t="shared" si="402"/>
        <v>197547.56058500009</v>
      </c>
      <c r="AK326" s="1">
        <f t="shared" si="403"/>
        <v>77894.363489819109</v>
      </c>
      <c r="AL326" s="14">
        <f t="shared" si="438"/>
        <v>101.58511320065394</v>
      </c>
      <c r="AM326" s="14">
        <f t="shared" si="439"/>
        <v>25.534946600059946</v>
      </c>
      <c r="AN326" s="14">
        <f t="shared" si="440"/>
        <v>7.9033477673310051</v>
      </c>
      <c r="AO326" s="11">
        <f t="shared" si="441"/>
        <v>1.3671457318829641E-3</v>
      </c>
      <c r="AP326" s="11">
        <f t="shared" si="442"/>
        <v>1.7222430422254031E-3</v>
      </c>
      <c r="AQ326" s="11">
        <f t="shared" si="443"/>
        <v>1.5622917420845474E-3</v>
      </c>
      <c r="AR326" s="1">
        <f t="shared" si="449"/>
        <v>349.62171367519761</v>
      </c>
      <c r="AS326" s="1">
        <f t="shared" si="444"/>
        <v>97267.999941240603</v>
      </c>
      <c r="AT326" s="1">
        <f t="shared" si="445"/>
        <v>38784.244928825385</v>
      </c>
      <c r="AU326" s="1">
        <f t="shared" si="404"/>
        <v>69.924342735039531</v>
      </c>
      <c r="AV326" s="1">
        <f t="shared" si="405"/>
        <v>19453.599988248123</v>
      </c>
      <c r="AW326" s="1">
        <f t="shared" si="406"/>
        <v>7756.8489857650775</v>
      </c>
      <c r="AX326" s="1">
        <f t="shared" si="388"/>
        <v>239.99999999999997</v>
      </c>
      <c r="AY326" s="1">
        <f t="shared" ref="AY326:AY346" si="452">(AS326-AV326)/C326*1000</f>
        <v>26251.664872928457</v>
      </c>
      <c r="AZ326" s="1">
        <f t="shared" ref="AZ326:AZ346" si="453">(AT326-AW326)/D326*1000</f>
        <v>7100.1606212081388</v>
      </c>
      <c r="BA326" s="1">
        <f t="shared" si="389"/>
        <v>6387.1679080460572</v>
      </c>
      <c r="BB326" s="1">
        <f t="shared" si="390"/>
        <v>30161.867416624089</v>
      </c>
      <c r="BC326" s="1">
        <f t="shared" si="391"/>
        <v>38752.221486812632</v>
      </c>
      <c r="BD326" s="1">
        <f t="shared" si="392"/>
        <v>0.18265769433232437</v>
      </c>
      <c r="BE326" s="2">
        <f t="shared" si="398"/>
        <v>0.16431838121402917</v>
      </c>
      <c r="BF326" s="2">
        <f t="shared" si="399"/>
        <v>0.11054004131171606</v>
      </c>
      <c r="BG326" s="2">
        <f t="shared" si="400"/>
        <v>4.6334817249198731E-2</v>
      </c>
      <c r="BH326" s="2">
        <f t="shared" ref="BH326:BH346" si="454">(BE326*Z326+BF326*AA326+BG326*AB326)/(Z326+AA326+AB326)</f>
        <v>5.2445266156484267E-2</v>
      </c>
      <c r="BI326" s="2">
        <f t="shared" si="393"/>
        <v>2.7000530404799016E-3</v>
      </c>
      <c r="BJ326" s="2">
        <f t="shared" ref="BJ326:BJ346" si="455">BJ$5*BF326^2</f>
        <v>1.2219100733195894E-3</v>
      </c>
      <c r="BK326" s="2">
        <f t="shared" ref="BK326:BK346" si="456">BK$5*BG326^2</f>
        <v>2.1469152895166443E-4</v>
      </c>
      <c r="BL326" s="2">
        <f t="shared" ref="BL326:BL346" si="457">BI326*AR326</f>
        <v>0.94399717102651093</v>
      </c>
      <c r="BM326" s="2">
        <f t="shared" ref="BM326:BM346" si="458">BJ326*AS326</f>
        <v>118.85274893985112</v>
      </c>
      <c r="BN326" s="2">
        <f t="shared" ref="BN326:BN346" si="459">BK326*AT326</f>
        <v>8.3266488430053602</v>
      </c>
      <c r="BO326" s="2">
        <f t="shared" si="394"/>
        <v>6587.5677237296159</v>
      </c>
      <c r="BP326" s="2">
        <f t="shared" si="395"/>
        <v>359.03978514341844</v>
      </c>
      <c r="BQ326" s="2">
        <f t="shared" si="396"/>
        <v>6.3082416845518203</v>
      </c>
      <c r="BR326" s="11">
        <f t="shared" si="397"/>
        <v>2.8542960956369851E-2</v>
      </c>
      <c r="BS326" s="17">
        <f t="shared" si="450"/>
        <v>1.9021580153552812E-4</v>
      </c>
      <c r="BT326" s="17">
        <f t="shared" si="451"/>
        <v>2.4256925058981312E-6</v>
      </c>
      <c r="BU326" s="12">
        <f>(BU$3*temperature!$I436+BU$4*temperature!$I436^2+BU$5*temperature!I436^6)*(K326/K$56)^$BW$1</f>
        <v>-324.85318796380909</v>
      </c>
      <c r="BV326" s="12">
        <f>(BV$3*temperature!$I436+BV$4*temperature!$I436^2+BV$5*temperature!J436^6)*(L326/L$56)^$BW$1</f>
        <v>-44.57160938253741</v>
      </c>
      <c r="BW326" s="12">
        <f>(BW$3*temperature!$I436+BW$4*temperature!$I436^2+BW$5*temperature!K436^6)*(M326/M$56)^$BW$1</f>
        <v>-36.990510525512349</v>
      </c>
      <c r="BX326" s="12">
        <f>(BX$3*temperature!$M436+BX$4*temperature!$M436^2+BX$5*temperature!$M436^6)*(K326/K$56)^$BW$1</f>
        <v>-324.85325528835108</v>
      </c>
      <c r="BY326" s="12">
        <f>(BY$3*temperature!$M436+BY$4*temperature!$M436^2+BY$5*temperature!$M436^6)*(L326/L$56)^$BW$1</f>
        <v>-44.571618198862872</v>
      </c>
      <c r="BZ326" s="12">
        <f>(BZ$3*temperature!$M436+BZ$4*temperature!$M436^2+BZ$5*temperature!$M436^6)*(M326/M$56)^$BW$1</f>
        <v>-36.990517487047384</v>
      </c>
      <c r="CA326" s="18">
        <f t="shared" ref="CA326:CA346" si="460">BX326-BU326</f>
        <v>-6.7324541987545672E-5</v>
      </c>
      <c r="CB326" s="18">
        <f t="shared" ref="CB326:CB346" si="461">BY326-BV326</f>
        <v>-8.8163254616802078E-6</v>
      </c>
      <c r="CC326" s="18">
        <f t="shared" ref="CC326:CC346" si="462">BZ326-BW326</f>
        <v>-6.9615350355434202E-6</v>
      </c>
      <c r="CD326" s="18">
        <f t="shared" ref="CD326:CD346" si="463">SUMPRODUCT(CA326:CC326,AR326:AT326)/100</f>
        <v>-1.1510823461298671E-2</v>
      </c>
      <c r="CE326" s="18">
        <f t="shared" ref="CE326:CE346" si="464">CD326*BS326</f>
        <v>-2.1895405110248889E-6</v>
      </c>
      <c r="CF326" s="18">
        <f t="shared" ref="CF326:CF346" si="465">CD326*BT326</f>
        <v>-2.7921718206788575E-8</v>
      </c>
    </row>
    <row r="327" spans="1:84" x14ac:dyDescent="0.3">
      <c r="A327" s="2">
        <f t="shared" si="407"/>
        <v>2281</v>
      </c>
      <c r="B327" s="5">
        <f t="shared" si="408"/>
        <v>1165.4057166481214</v>
      </c>
      <c r="C327" s="5">
        <f t="shared" si="409"/>
        <v>2964.1701167565698</v>
      </c>
      <c r="D327" s="5">
        <f t="shared" si="410"/>
        <v>4369.9569726976497</v>
      </c>
      <c r="E327" s="15">
        <f t="shared" si="411"/>
        <v>3.7733318842893578E-9</v>
      </c>
      <c r="F327" s="15">
        <f t="shared" si="412"/>
        <v>7.4337168346332098E-9</v>
      </c>
      <c r="G327" s="15">
        <f t="shared" si="413"/>
        <v>1.5175668484700237E-8</v>
      </c>
      <c r="H327" s="5">
        <f t="shared" si="414"/>
        <v>349.62171499443639</v>
      </c>
      <c r="I327" s="5">
        <f t="shared" si="415"/>
        <v>97089.651011238515</v>
      </c>
      <c r="J327" s="5">
        <f t="shared" si="416"/>
        <v>38760.273433501345</v>
      </c>
      <c r="K327" s="5">
        <f t="shared" si="417"/>
        <v>300</v>
      </c>
      <c r="L327" s="5">
        <f t="shared" si="418"/>
        <v>32754.412596762548</v>
      </c>
      <c r="M327" s="5">
        <f t="shared" si="419"/>
        <v>8869.715119774728</v>
      </c>
      <c r="N327" s="15">
        <f t="shared" si="420"/>
        <v>0</v>
      </c>
      <c r="O327" s="15">
        <f t="shared" si="421"/>
        <v>-1.8335902028087103E-3</v>
      </c>
      <c r="P327" s="15">
        <f t="shared" si="422"/>
        <v>-6.1808818454744952E-4</v>
      </c>
      <c r="Q327" s="5">
        <f t="shared" si="423"/>
        <v>2.6397563350945021</v>
      </c>
      <c r="R327" s="5">
        <f t="shared" si="424"/>
        <v>2101.5048864290588</v>
      </c>
      <c r="S327" s="5">
        <f t="shared" si="425"/>
        <v>1793.9578997583606</v>
      </c>
      <c r="T327" s="5">
        <f t="shared" si="426"/>
        <v>7.5503214528208273</v>
      </c>
      <c r="U327" s="5">
        <f t="shared" si="427"/>
        <v>21.644993720142235</v>
      </c>
      <c r="V327" s="5">
        <f t="shared" si="428"/>
        <v>46.283417036160635</v>
      </c>
      <c r="W327" s="15">
        <f t="shared" si="429"/>
        <v>-1.0734613539272964E-2</v>
      </c>
      <c r="X327" s="15">
        <f t="shared" si="430"/>
        <v>-1.217998157191269E-2</v>
      </c>
      <c r="Y327" s="15">
        <f t="shared" si="431"/>
        <v>-9.7425357312937999E-3</v>
      </c>
      <c r="Z327" s="5">
        <f t="shared" si="446"/>
        <v>1.7184607729068579</v>
      </c>
      <c r="AA327" s="5">
        <f t="shared" si="447"/>
        <v>5907.4446140193913</v>
      </c>
      <c r="AB327" s="5">
        <f t="shared" si="448"/>
        <v>56938.332473675873</v>
      </c>
      <c r="AC327" s="16">
        <f t="shared" si="432"/>
        <v>0.77063325804228211</v>
      </c>
      <c r="AD327" s="16">
        <f t="shared" si="433"/>
        <v>3.1161878474017675</v>
      </c>
      <c r="AE327" s="16">
        <f t="shared" si="434"/>
        <v>32.936404355327099</v>
      </c>
      <c r="AF327" s="15">
        <f t="shared" si="435"/>
        <v>-4.0504037456468023E-3</v>
      </c>
      <c r="AG327" s="15">
        <f t="shared" si="436"/>
        <v>2.9673830763510267E-4</v>
      </c>
      <c r="AH327" s="15">
        <f t="shared" si="437"/>
        <v>9.7937136394747881E-3</v>
      </c>
      <c r="AI327" s="1">
        <f t="shared" si="401"/>
        <v>31509.66824147345</v>
      </c>
      <c r="AJ327" s="1">
        <f t="shared" si="402"/>
        <v>197246.4045147482</v>
      </c>
      <c r="AK327" s="1">
        <f t="shared" si="403"/>
        <v>77861.776126602272</v>
      </c>
      <c r="AL327" s="14">
        <f t="shared" si="438"/>
        <v>101.72260603804972</v>
      </c>
      <c r="AM327" s="14">
        <f t="shared" si="439"/>
        <v>25.578484210334341</v>
      </c>
      <c r="AN327" s="14">
        <f t="shared" si="440"/>
        <v>7.9155716289332112</v>
      </c>
      <c r="AO327" s="11">
        <f t="shared" si="441"/>
        <v>1.3534742745641346E-3</v>
      </c>
      <c r="AP327" s="11">
        <f t="shared" si="442"/>
        <v>1.7050206118031492E-3</v>
      </c>
      <c r="AQ327" s="11">
        <f t="shared" si="443"/>
        <v>1.5466688246637019E-3</v>
      </c>
      <c r="AR327" s="1">
        <f t="shared" si="449"/>
        <v>349.62171499443639</v>
      </c>
      <c r="AS327" s="1">
        <f t="shared" si="444"/>
        <v>97089.651011238515</v>
      </c>
      <c r="AT327" s="1">
        <f t="shared" si="445"/>
        <v>38760.273433501345</v>
      </c>
      <c r="AU327" s="1">
        <f t="shared" si="404"/>
        <v>69.924342998887283</v>
      </c>
      <c r="AV327" s="1">
        <f t="shared" si="405"/>
        <v>19417.930202247702</v>
      </c>
      <c r="AW327" s="1">
        <f t="shared" si="406"/>
        <v>7752.0546867002695</v>
      </c>
      <c r="AX327" s="1">
        <f t="shared" ref="AX327:AX346" si="466">(AR327-AU327)/B327*1000</f>
        <v>240</v>
      </c>
      <c r="AY327" s="1">
        <f t="shared" si="452"/>
        <v>26203.53007741004</v>
      </c>
      <c r="AZ327" s="1">
        <f t="shared" si="453"/>
        <v>7095.7720958197824</v>
      </c>
      <c r="BA327" s="1">
        <f t="shared" ref="BA327:BA346" si="467">LN(AX327)*B327</f>
        <v>6387.1679321469619</v>
      </c>
      <c r="BB327" s="1">
        <f t="shared" ref="BB327:BB346" si="468">LN(AY327)*C327</f>
        <v>30156.427578605366</v>
      </c>
      <c r="BC327" s="1">
        <f t="shared" ref="BC327:BC346" si="469">LN(AZ327)*D327</f>
        <v>38749.520221053681</v>
      </c>
      <c r="BD327" s="1">
        <f t="shared" ref="BD327:BD346" si="470">SUM(BA327:BC327)*BT327</f>
        <v>0.17394090150129762</v>
      </c>
      <c r="BE327" s="2">
        <f t="shared" si="398"/>
        <v>0.16431838121402917</v>
      </c>
      <c r="BF327" s="2">
        <f t="shared" si="399"/>
        <v>0.11054004131171606</v>
      </c>
      <c r="BG327" s="2">
        <f t="shared" si="400"/>
        <v>4.6334817249198731E-2</v>
      </c>
      <c r="BH327" s="2">
        <f t="shared" si="454"/>
        <v>5.2373109656791685E-2</v>
      </c>
      <c r="BI327" s="2">
        <f t="shared" ref="BI327:BI346" si="471">BI$5*BE327^2</f>
        <v>2.7000530404799016E-3</v>
      </c>
      <c r="BJ327" s="2">
        <f t="shared" si="455"/>
        <v>1.2219100733195894E-3</v>
      </c>
      <c r="BK327" s="2">
        <f t="shared" si="456"/>
        <v>2.1469152895166443E-4</v>
      </c>
      <c r="BL327" s="2">
        <f t="shared" si="457"/>
        <v>0.94399717458852561</v>
      </c>
      <c r="BM327" s="2">
        <f t="shared" si="458"/>
        <v>118.63482258571581</v>
      </c>
      <c r="BN327" s="2">
        <f t="shared" si="459"/>
        <v>8.3215023660229832</v>
      </c>
      <c r="BO327" s="2">
        <f t="shared" ref="BO327:BO346" si="472">2*BI$5*BE327*AR327/Z327*1000</f>
        <v>6686.1315836706917</v>
      </c>
      <c r="BP327" s="2">
        <f t="shared" ref="BP327:BP346" si="473">2*BJ$5*BF327*AS327/AA327*1000</f>
        <v>363.34810514356087</v>
      </c>
      <c r="BQ327" s="2">
        <f t="shared" ref="BQ327:BQ346" si="474">2*BK$5*BG327*AT327/AB327*1000</f>
        <v>6.3084045775333299</v>
      </c>
      <c r="BR327" s="11">
        <f t="shared" ref="BR327:BR346" si="475">SUM(H327:J327)*SUM(B326:D326)/SUM(H326:J326)/SUM(B327:D327)-1+BR$5</f>
        <v>2.8516721835838837E-2</v>
      </c>
      <c r="BS327" s="17">
        <f t="shared" si="450"/>
        <v>1.8493714774797524E-4</v>
      </c>
      <c r="BT327" s="17">
        <f t="shared" si="451"/>
        <v>2.3101833389506012E-6</v>
      </c>
      <c r="BU327" s="12">
        <f>(BU$3*temperature!$I437+BU$4*temperature!$I437^2+BU$5*temperature!I437^6)*(K327/K$56)^$BW$1</f>
        <v>-326.06285289872636</v>
      </c>
      <c r="BV327" s="12">
        <f>(BV$3*temperature!$I437+BV$4*temperature!$I437^2+BV$5*temperature!J437^6)*(L327/L$56)^$BW$1</f>
        <v>-44.750541227730359</v>
      </c>
      <c r="BW327" s="12">
        <f>(BW$3*temperature!$I437+BW$4*temperature!$I437^2+BW$5*temperature!K437^6)*(M327/M$56)^$BW$1</f>
        <v>-37.121322741749267</v>
      </c>
      <c r="BX327" s="12">
        <f>(BX$3*temperature!$M437+BX$4*temperature!$M437^2+BX$5*temperature!$M437^6)*(K327/K$56)^$BW$1</f>
        <v>-326.06292015151263</v>
      </c>
      <c r="BY327" s="12">
        <f>(BY$3*temperature!$M437+BY$4*temperature!$M437^2+BY$5*temperature!$M437^6)*(L327/L$56)^$BW$1</f>
        <v>-44.750550038188393</v>
      </c>
      <c r="BZ327" s="12">
        <f>(BZ$3*temperature!$M437+BZ$4*temperature!$M437^2+BZ$5*temperature!$M437^6)*(M327/M$56)^$BW$1</f>
        <v>-37.121329696081958</v>
      </c>
      <c r="CA327" s="18">
        <f t="shared" si="460"/>
        <v>-6.7252786266180919E-5</v>
      </c>
      <c r="CB327" s="18">
        <f t="shared" si="461"/>
        <v>-8.8104580342474037E-6</v>
      </c>
      <c r="CC327" s="18">
        <f t="shared" si="462"/>
        <v>-6.9543326901566616E-6</v>
      </c>
      <c r="CD327" s="18">
        <f t="shared" si="463"/>
        <v>-1.1484691668847887E-2</v>
      </c>
      <c r="CE327" s="18">
        <f t="shared" si="464"/>
        <v>-2.123946120001662E-6</v>
      </c>
      <c r="CF327" s="18">
        <f t="shared" si="465"/>
        <v>-2.6531743346357162E-8</v>
      </c>
    </row>
    <row r="328" spans="1:84" x14ac:dyDescent="0.3">
      <c r="A328" s="2">
        <f t="shared" si="407"/>
        <v>2282</v>
      </c>
      <c r="B328" s="5">
        <f t="shared" si="408"/>
        <v>1165.4057208257107</v>
      </c>
      <c r="C328" s="5">
        <f t="shared" si="409"/>
        <v>2964.1701376896308</v>
      </c>
      <c r="D328" s="5">
        <f t="shared" si="410"/>
        <v>4369.957035698817</v>
      </c>
      <c r="E328" s="15">
        <f t="shared" si="411"/>
        <v>3.5846652900748897E-9</v>
      </c>
      <c r="F328" s="15">
        <f t="shared" si="412"/>
        <v>7.0620309929015493E-9</v>
      </c>
      <c r="G328" s="15">
        <f t="shared" si="413"/>
        <v>1.4416885060465224E-8</v>
      </c>
      <c r="H328" s="5">
        <f t="shared" si="414"/>
        <v>349.62171624771321</v>
      </c>
      <c r="I328" s="5">
        <f t="shared" si="415"/>
        <v>96908.726198378878</v>
      </c>
      <c r="J328" s="5">
        <f t="shared" si="416"/>
        <v>38735.607834780254</v>
      </c>
      <c r="K328" s="5">
        <f t="shared" si="417"/>
        <v>300</v>
      </c>
      <c r="L328" s="5">
        <f t="shared" si="418"/>
        <v>32693.375108998516</v>
      </c>
      <c r="M328" s="5">
        <f t="shared" si="419"/>
        <v>8864.0706346408952</v>
      </c>
      <c r="N328" s="15">
        <f t="shared" si="420"/>
        <v>0</v>
      </c>
      <c r="O328" s="15">
        <f t="shared" si="421"/>
        <v>-1.863489005755059E-3</v>
      </c>
      <c r="P328" s="15">
        <f t="shared" si="422"/>
        <v>-6.3637727453602633E-4</v>
      </c>
      <c r="Q328" s="5">
        <f t="shared" si="423"/>
        <v>2.6114195803604803</v>
      </c>
      <c r="R328" s="5">
        <f t="shared" si="424"/>
        <v>2072.040177426954</v>
      </c>
      <c r="S328" s="5">
        <f t="shared" si="425"/>
        <v>1775.3497147860753</v>
      </c>
      <c r="T328" s="5">
        <f t="shared" si="426"/>
        <v>7.4692716699275135</v>
      </c>
      <c r="U328" s="5">
        <f t="shared" si="427"/>
        <v>21.381358095506737</v>
      </c>
      <c r="V328" s="5">
        <f t="shared" si="428"/>
        <v>45.832499191919467</v>
      </c>
      <c r="W328" s="15">
        <f t="shared" si="429"/>
        <v>-1.0734613539272964E-2</v>
      </c>
      <c r="X328" s="15">
        <f t="shared" si="430"/>
        <v>-1.217998157191269E-2</v>
      </c>
      <c r="Y328" s="15">
        <f t="shared" si="431"/>
        <v>-9.7425357312937999E-3</v>
      </c>
      <c r="Z328" s="5">
        <f t="shared" si="446"/>
        <v>1.6931280249123406</v>
      </c>
      <c r="AA328" s="5">
        <f t="shared" si="447"/>
        <v>5826.5206287132705</v>
      </c>
      <c r="AB328" s="5">
        <f t="shared" si="448"/>
        <v>56900.623162790762</v>
      </c>
      <c r="AC328" s="16">
        <f t="shared" si="432"/>
        <v>0.76751188220738764</v>
      </c>
      <c r="AD328" s="16">
        <f t="shared" si="433"/>
        <v>3.1171125397098787</v>
      </c>
      <c r="AE328" s="16">
        <f t="shared" si="434"/>
        <v>33.258974067897121</v>
      </c>
      <c r="AF328" s="15">
        <f t="shared" si="435"/>
        <v>-4.0504037456468023E-3</v>
      </c>
      <c r="AG328" s="15">
        <f t="shared" si="436"/>
        <v>2.9673830763510267E-4</v>
      </c>
      <c r="AH328" s="15">
        <f t="shared" si="437"/>
        <v>9.7937136394747881E-3</v>
      </c>
      <c r="AI328" s="1">
        <f t="shared" si="401"/>
        <v>28428.625760324991</v>
      </c>
      <c r="AJ328" s="1">
        <f t="shared" si="402"/>
        <v>196939.69426552107</v>
      </c>
      <c r="AK328" s="1">
        <f t="shared" si="403"/>
        <v>77827.653200642322</v>
      </c>
      <c r="AL328" s="14">
        <f t="shared" si="438"/>
        <v>101.85890817915971</v>
      </c>
      <c r="AM328" s="14">
        <f t="shared" si="439"/>
        <v>25.621659934703672</v>
      </c>
      <c r="AN328" s="14">
        <f t="shared" si="440"/>
        <v>7.9276919691223968</v>
      </c>
      <c r="AO328" s="11">
        <f t="shared" si="441"/>
        <v>1.3399395318184932E-3</v>
      </c>
      <c r="AP328" s="11">
        <f t="shared" si="442"/>
        <v>1.6879704056851177E-3</v>
      </c>
      <c r="AQ328" s="11">
        <f t="shared" si="443"/>
        <v>1.5312021364170649E-3</v>
      </c>
      <c r="AR328" s="1">
        <f t="shared" si="449"/>
        <v>349.62171624771321</v>
      </c>
      <c r="AS328" s="1">
        <f t="shared" si="444"/>
        <v>96908.726198378878</v>
      </c>
      <c r="AT328" s="1">
        <f t="shared" si="445"/>
        <v>38735.607834780254</v>
      </c>
      <c r="AU328" s="1">
        <f t="shared" si="404"/>
        <v>69.924343249542645</v>
      </c>
      <c r="AV328" s="1">
        <f t="shared" si="405"/>
        <v>19381.745239675776</v>
      </c>
      <c r="AW328" s="1">
        <f t="shared" si="406"/>
        <v>7747.1215669560515</v>
      </c>
      <c r="AX328" s="1">
        <f t="shared" si="466"/>
        <v>240.00000000000003</v>
      </c>
      <c r="AY328" s="1">
        <f t="shared" si="452"/>
        <v>26154.700087198813</v>
      </c>
      <c r="AZ328" s="1">
        <f t="shared" si="453"/>
        <v>7091.2565077127147</v>
      </c>
      <c r="BA328" s="1">
        <f t="shared" si="467"/>
        <v>6387.1679550428198</v>
      </c>
      <c r="BB328" s="1">
        <f t="shared" si="468"/>
        <v>30150.898940029743</v>
      </c>
      <c r="BC328" s="1">
        <f t="shared" si="469"/>
        <v>38746.738953113323</v>
      </c>
      <c r="BD328" s="1">
        <f t="shared" si="470"/>
        <v>0.16563971823486648</v>
      </c>
      <c r="BE328" s="2">
        <f t="shared" si="398"/>
        <v>0.16431838121402917</v>
      </c>
      <c r="BF328" s="2">
        <f t="shared" si="399"/>
        <v>0.11054004131171606</v>
      </c>
      <c r="BG328" s="2">
        <f t="shared" si="400"/>
        <v>4.6334817249198731E-2</v>
      </c>
      <c r="BH328" s="2">
        <f t="shared" si="454"/>
        <v>5.2301655503034061E-2</v>
      </c>
      <c r="BI328" s="2">
        <f t="shared" si="471"/>
        <v>2.7000530404799016E-3</v>
      </c>
      <c r="BJ328" s="2">
        <f t="shared" si="455"/>
        <v>1.2219100733195894E-3</v>
      </c>
      <c r="BK328" s="2">
        <f t="shared" si="456"/>
        <v>2.1469152895166443E-4</v>
      </c>
      <c r="BL328" s="2">
        <f t="shared" si="457"/>
        <v>0.94399717797243943</v>
      </c>
      <c r="BM328" s="2">
        <f t="shared" si="458"/>
        <v>118.41374873436915</v>
      </c>
      <c r="BN328" s="2">
        <f t="shared" si="459"/>
        <v>8.3162068709210448</v>
      </c>
      <c r="BO328" s="2">
        <f t="shared" si="472"/>
        <v>6786.1701662010146</v>
      </c>
      <c r="BP328" s="2">
        <f t="shared" si="473"/>
        <v>367.70811535941607</v>
      </c>
      <c r="BQ328" s="2">
        <f t="shared" si="474"/>
        <v>6.3085682029396777</v>
      </c>
      <c r="BR328" s="11">
        <f t="shared" si="475"/>
        <v>2.8490510240832462E-2</v>
      </c>
      <c r="BS328" s="17">
        <f t="shared" si="450"/>
        <v>1.7980956830519377E-4</v>
      </c>
      <c r="BT328" s="17">
        <f t="shared" si="451"/>
        <v>2.2001746085243819E-6</v>
      </c>
      <c r="BU328" s="12">
        <f>(BU$3*temperature!$I438+BU$4*temperature!$I438^2+BU$5*temperature!I438^6)*(K328/K$56)^$BW$1</f>
        <v>-327.26737063963844</v>
      </c>
      <c r="BV328" s="12">
        <f>(BV$3*temperature!$I438+BV$4*temperature!$I438^2+BV$5*temperature!J438^6)*(L328/L$56)^$BW$1</f>
        <v>-44.929280594021463</v>
      </c>
      <c r="BW328" s="12">
        <f>(BW$3*temperature!$I438+BW$4*temperature!$I438^2+BW$5*temperature!K438^6)*(M328/M$56)^$BW$1</f>
        <v>-37.251797294796567</v>
      </c>
      <c r="BX328" s="12">
        <f>(BX$3*temperature!$M438+BX$4*temperature!$M438^2+BX$5*temperature!$M438^6)*(K328/K$56)^$BW$1</f>
        <v>-327.26743782086089</v>
      </c>
      <c r="BY328" s="12">
        <f>(BY$3*temperature!$M438+BY$4*temperature!$M438^2+BY$5*temperature!$M438^6)*(L328/L$56)^$BW$1</f>
        <v>-44.929289398701918</v>
      </c>
      <c r="BZ328" s="12">
        <f>(BZ$3*temperature!$M438+BZ$4*temperature!$M438^2+BZ$5*temperature!$M438^6)*(M328/M$56)^$BW$1</f>
        <v>-37.251804241986186</v>
      </c>
      <c r="CA328" s="18">
        <f t="shared" si="460"/>
        <v>-6.7181222448198241E-5</v>
      </c>
      <c r="CB328" s="18">
        <f t="shared" si="461"/>
        <v>-8.8046804549435365E-6</v>
      </c>
      <c r="CC328" s="18">
        <f t="shared" si="462"/>
        <v>-6.94718961824492E-6</v>
      </c>
      <c r="CD328" s="18">
        <f t="shared" si="463"/>
        <v>-1.1458419943704915E-2</v>
      </c>
      <c r="CE328" s="18">
        <f t="shared" si="464"/>
        <v>-2.0603335435372033E-6</v>
      </c>
      <c r="CF328" s="18">
        <f t="shared" si="465"/>
        <v>-2.5210524613948933E-8</v>
      </c>
    </row>
    <row r="329" spans="1:84" x14ac:dyDescent="0.3">
      <c r="A329" s="2">
        <f t="shared" si="407"/>
        <v>2283</v>
      </c>
      <c r="B329" s="5">
        <f t="shared" si="408"/>
        <v>1165.4057247944206</v>
      </c>
      <c r="C329" s="5">
        <f t="shared" si="409"/>
        <v>2964.1701575760389</v>
      </c>
      <c r="D329" s="5">
        <f t="shared" si="410"/>
        <v>4369.9570955499266</v>
      </c>
      <c r="E329" s="15">
        <f t="shared" si="411"/>
        <v>3.4054320255711452E-9</v>
      </c>
      <c r="F329" s="15">
        <f t="shared" si="412"/>
        <v>6.7089294432564718E-9</v>
      </c>
      <c r="G329" s="15">
        <f t="shared" si="413"/>
        <v>1.3696040807441962E-8</v>
      </c>
      <c r="H329" s="5">
        <f t="shared" si="414"/>
        <v>349.62171743832619</v>
      </c>
      <c r="I329" s="5">
        <f t="shared" si="415"/>
        <v>96725.238906530984</v>
      </c>
      <c r="J329" s="5">
        <f t="shared" si="416"/>
        <v>38710.253957091467</v>
      </c>
      <c r="K329" s="5">
        <f t="shared" si="417"/>
        <v>300</v>
      </c>
      <c r="L329" s="5">
        <f t="shared" si="418"/>
        <v>32631.47314917589</v>
      </c>
      <c r="M329" s="5">
        <f t="shared" si="419"/>
        <v>8858.2686536010642</v>
      </c>
      <c r="N329" s="15">
        <f t="shared" si="420"/>
        <v>0</v>
      </c>
      <c r="O329" s="15">
        <f t="shared" si="421"/>
        <v>-1.8934098916446596E-3</v>
      </c>
      <c r="P329" s="15">
        <f t="shared" si="422"/>
        <v>-6.5455040680262311E-4</v>
      </c>
      <c r="Q329" s="5">
        <f t="shared" si="423"/>
        <v>2.5833870091739688</v>
      </c>
      <c r="R329" s="5">
        <f t="shared" si="424"/>
        <v>2042.9273433516237</v>
      </c>
      <c r="S329" s="5">
        <f t="shared" si="425"/>
        <v>1756.9025963097226</v>
      </c>
      <c r="T329" s="5">
        <f t="shared" si="426"/>
        <v>7.3890919251310017</v>
      </c>
      <c r="U329" s="5">
        <f t="shared" si="427"/>
        <v>21.120933547920998</v>
      </c>
      <c r="V329" s="5">
        <f t="shared" si="428"/>
        <v>45.3859744308877</v>
      </c>
      <c r="W329" s="15">
        <f t="shared" si="429"/>
        <v>-1.0734613539272964E-2</v>
      </c>
      <c r="X329" s="15">
        <f t="shared" si="430"/>
        <v>-1.217998157191269E-2</v>
      </c>
      <c r="Y329" s="15">
        <f t="shared" si="431"/>
        <v>-9.7425357312937999E-3</v>
      </c>
      <c r="Z329" s="5">
        <f t="shared" si="446"/>
        <v>1.6681687201701942</v>
      </c>
      <c r="AA329" s="5">
        <f t="shared" si="447"/>
        <v>5746.5330549682649</v>
      </c>
      <c r="AB329" s="5">
        <f t="shared" si="448"/>
        <v>56861.898168412583</v>
      </c>
      <c r="AC329" s="16">
        <f t="shared" si="432"/>
        <v>0.76440314920486641</v>
      </c>
      <c r="AD329" s="16">
        <f t="shared" si="433"/>
        <v>3.1180375064096202</v>
      </c>
      <c r="AE329" s="16">
        <f t="shared" si="434"/>
        <v>33.584702935860825</v>
      </c>
      <c r="AF329" s="15">
        <f t="shared" si="435"/>
        <v>-4.0504037456468023E-3</v>
      </c>
      <c r="AG329" s="15">
        <f t="shared" si="436"/>
        <v>2.9673830763510267E-4</v>
      </c>
      <c r="AH329" s="15">
        <f t="shared" si="437"/>
        <v>9.7937136394747881E-3</v>
      </c>
      <c r="AI329" s="1">
        <f t="shared" si="401"/>
        <v>25655.687527542035</v>
      </c>
      <c r="AJ329" s="1">
        <f t="shared" si="402"/>
        <v>196627.47007864475</v>
      </c>
      <c r="AK329" s="1">
        <f t="shared" si="403"/>
        <v>77792.009447534147</v>
      </c>
      <c r="AL329" s="14">
        <f t="shared" si="438"/>
        <v>101.99402810911947</v>
      </c>
      <c r="AM329" s="14">
        <f t="shared" si="439"/>
        <v>25.664476052380834</v>
      </c>
      <c r="AN329" s="14">
        <f t="shared" si="440"/>
        <v>7.9397094790135743</v>
      </c>
      <c r="AO329" s="11">
        <f t="shared" si="441"/>
        <v>1.3265401365003082E-3</v>
      </c>
      <c r="AP329" s="11">
        <f t="shared" si="442"/>
        <v>1.6710907016282664E-3</v>
      </c>
      <c r="AQ329" s="11">
        <f t="shared" si="443"/>
        <v>1.5158901150528943E-3</v>
      </c>
      <c r="AR329" s="1">
        <f t="shared" si="449"/>
        <v>349.62171743832619</v>
      </c>
      <c r="AS329" s="1">
        <f t="shared" si="444"/>
        <v>96725.238906530984</v>
      </c>
      <c r="AT329" s="1">
        <f t="shared" si="445"/>
        <v>38710.253957091467</v>
      </c>
      <c r="AU329" s="1">
        <f t="shared" si="404"/>
        <v>69.92434348766524</v>
      </c>
      <c r="AV329" s="1">
        <f t="shared" si="405"/>
        <v>19345.047781306199</v>
      </c>
      <c r="AW329" s="1">
        <f t="shared" si="406"/>
        <v>7742.0507914182936</v>
      </c>
      <c r="AX329" s="1">
        <f t="shared" si="466"/>
        <v>240.00000000000003</v>
      </c>
      <c r="AY329" s="1">
        <f t="shared" si="452"/>
        <v>26105.178519340712</v>
      </c>
      <c r="AZ329" s="1">
        <f t="shared" si="453"/>
        <v>7086.6149228808517</v>
      </c>
      <c r="BA329" s="1">
        <f t="shared" si="467"/>
        <v>6387.1679767938867</v>
      </c>
      <c r="BB329" s="1">
        <f t="shared" si="468"/>
        <v>30145.281433220265</v>
      </c>
      <c r="BC329" s="1">
        <f t="shared" si="469"/>
        <v>38743.878190062962</v>
      </c>
      <c r="BD329" s="1">
        <f t="shared" si="470"/>
        <v>0.157734347246336</v>
      </c>
      <c r="BE329" s="2">
        <f t="shared" si="398"/>
        <v>0.16431838121402917</v>
      </c>
      <c r="BF329" s="2">
        <f t="shared" si="399"/>
        <v>0.11054004131171606</v>
      </c>
      <c r="BG329" s="2">
        <f t="shared" si="400"/>
        <v>4.6334817249198731E-2</v>
      </c>
      <c r="BH329" s="2">
        <f t="shared" si="454"/>
        <v>5.2230898910975702E-2</v>
      </c>
      <c r="BI329" s="2">
        <f t="shared" si="471"/>
        <v>2.7000530404799016E-3</v>
      </c>
      <c r="BJ329" s="2">
        <f t="shared" si="455"/>
        <v>1.2219100733195894E-3</v>
      </c>
      <c r="BK329" s="2">
        <f t="shared" si="456"/>
        <v>2.1469152895166443E-4</v>
      </c>
      <c r="BL329" s="2">
        <f t="shared" si="457"/>
        <v>0.94399718118715759</v>
      </c>
      <c r="BM329" s="2">
        <f t="shared" si="458"/>
        <v>118.18954376413407</v>
      </c>
      <c r="BN329" s="2">
        <f t="shared" si="459"/>
        <v>8.3107636081551846</v>
      </c>
      <c r="BO329" s="2">
        <f t="shared" si="472"/>
        <v>6887.7055362689243</v>
      </c>
      <c r="BP329" s="2">
        <f t="shared" si="473"/>
        <v>372.12043513330451</v>
      </c>
      <c r="BQ329" s="2">
        <f t="shared" si="474"/>
        <v>6.3087325627419455</v>
      </c>
      <c r="BR329" s="11">
        <f t="shared" si="475"/>
        <v>2.8464325091125037E-2</v>
      </c>
      <c r="BS329" s="17">
        <f t="shared" si="450"/>
        <v>1.7482861194615144E-4</v>
      </c>
      <c r="BT329" s="17">
        <f t="shared" si="451"/>
        <v>2.0954043890708399E-6</v>
      </c>
      <c r="BU329" s="12">
        <f>(BU$3*temperature!$I439+BU$4*temperature!$I439^2+BU$5*temperature!I439^6)*(K329/K$56)^$BW$1</f>
        <v>-328.466784881602</v>
      </c>
      <c r="BV329" s="12">
        <f>(BV$3*temperature!$I439+BV$4*temperature!$I439^2+BV$5*temperature!J439^6)*(L329/L$56)^$BW$1</f>
        <v>-45.107836801892063</v>
      </c>
      <c r="BW329" s="12">
        <f>(BW$3*temperature!$I439+BW$4*temperature!$I439^2+BW$5*temperature!K439^6)*(M329/M$56)^$BW$1</f>
        <v>-37.381939437301362</v>
      </c>
      <c r="BX329" s="12">
        <f>(BX$3*temperature!$M439+BX$4*temperature!$M439^2+BX$5*temperature!$M439^6)*(K329/K$56)^$BW$1</f>
        <v>-328.46685199145156</v>
      </c>
      <c r="BY329" s="12">
        <f>(BY$3*temperature!$M439+BY$4*temperature!$M439^2+BY$5*temperature!$M439^6)*(L329/L$56)^$BW$1</f>
        <v>-45.107845600884517</v>
      </c>
      <c r="BZ329" s="12">
        <f>(BZ$3*temperature!$M439+BZ$4*temperature!$M439^2+BZ$5*temperature!$M439^6)*(M329/M$56)^$BW$1</f>
        <v>-37.381946377406628</v>
      </c>
      <c r="CA329" s="18">
        <f t="shared" si="460"/>
        <v>-6.7109849567259516E-5</v>
      </c>
      <c r="CB329" s="18">
        <f t="shared" si="461"/>
        <v>-8.7989924537623665E-6</v>
      </c>
      <c r="CC329" s="18">
        <f t="shared" si="462"/>
        <v>-6.9401052655848616E-6</v>
      </c>
      <c r="CD329" s="18">
        <f t="shared" si="463"/>
        <v>-1.143200945409399E-2</v>
      </c>
      <c r="CE329" s="18">
        <f t="shared" si="464"/>
        <v>-1.9986423446145327E-6</v>
      </c>
      <c r="CF329" s="18">
        <f t="shared" si="465"/>
        <v>-2.3954682786007882E-8</v>
      </c>
    </row>
    <row r="330" spans="1:84" x14ac:dyDescent="0.3">
      <c r="A330" s="2">
        <f t="shared" si="407"/>
        <v>2284</v>
      </c>
      <c r="B330" s="5">
        <f t="shared" si="408"/>
        <v>1165.405728564695</v>
      </c>
      <c r="C330" s="5">
        <f t="shared" si="409"/>
        <v>2964.1701764681275</v>
      </c>
      <c r="D330" s="5">
        <f t="shared" si="410"/>
        <v>4369.9571524084813</v>
      </c>
      <c r="E330" s="15">
        <f t="shared" si="411"/>
        <v>3.2351604242925876E-9</v>
      </c>
      <c r="F330" s="15">
        <f t="shared" si="412"/>
        <v>6.3734829710936477E-9</v>
      </c>
      <c r="G330" s="15">
        <f t="shared" si="413"/>
        <v>1.3011238767069864E-8</v>
      </c>
      <c r="H330" s="5">
        <f t="shared" si="414"/>
        <v>349.62171856940847</v>
      </c>
      <c r="I330" s="5">
        <f t="shared" si="415"/>
        <v>96539.202564314794</v>
      </c>
      <c r="J330" s="5">
        <f t="shared" si="416"/>
        <v>38684.217662071205</v>
      </c>
      <c r="K330" s="5">
        <f t="shared" si="417"/>
        <v>300</v>
      </c>
      <c r="L330" s="5">
        <f t="shared" si="418"/>
        <v>32568.711246984927</v>
      </c>
      <c r="M330" s="5">
        <f t="shared" si="419"/>
        <v>8852.3105176787794</v>
      </c>
      <c r="N330" s="15">
        <f t="shared" si="420"/>
        <v>0</v>
      </c>
      <c r="O330" s="15">
        <f t="shared" si="421"/>
        <v>-1.923354851435799E-3</v>
      </c>
      <c r="P330" s="15">
        <f t="shared" si="422"/>
        <v>-6.7260727296436507E-4</v>
      </c>
      <c r="Q330" s="5">
        <f t="shared" si="423"/>
        <v>2.5556553562760627</v>
      </c>
      <c r="R330" s="5">
        <f t="shared" si="424"/>
        <v>2014.1631230646663</v>
      </c>
      <c r="S330" s="5">
        <f t="shared" si="425"/>
        <v>1738.615739953857</v>
      </c>
      <c r="T330" s="5">
        <f t="shared" si="426"/>
        <v>7.3097728789085581</v>
      </c>
      <c r="U330" s="5">
        <f t="shared" si="427"/>
        <v>20.863680966525727</v>
      </c>
      <c r="V330" s="5">
        <f t="shared" si="428"/>
        <v>44.943799953295191</v>
      </c>
      <c r="W330" s="15">
        <f t="shared" si="429"/>
        <v>-1.0734613539272964E-2</v>
      </c>
      <c r="X330" s="15">
        <f t="shared" si="430"/>
        <v>-1.217998157191269E-2</v>
      </c>
      <c r="Y330" s="15">
        <f t="shared" si="431"/>
        <v>-9.7425357312937999E-3</v>
      </c>
      <c r="Z330" s="5">
        <f t="shared" si="446"/>
        <v>1.6435773535787825</v>
      </c>
      <c r="AA330" s="5">
        <f t="shared" si="447"/>
        <v>5667.4736661970437</v>
      </c>
      <c r="AB330" s="5">
        <f t="shared" si="448"/>
        <v>56822.166175139508</v>
      </c>
      <c r="AC330" s="16">
        <f t="shared" si="432"/>
        <v>0.7613070078261428</v>
      </c>
      <c r="AD330" s="16">
        <f t="shared" si="433"/>
        <v>3.1189627475824149</v>
      </c>
      <c r="AE330" s="16">
        <f t="shared" si="434"/>
        <v>33.913621899081477</v>
      </c>
      <c r="AF330" s="15">
        <f t="shared" si="435"/>
        <v>-4.0504037456468023E-3</v>
      </c>
      <c r="AG330" s="15">
        <f t="shared" si="436"/>
        <v>2.9673830763510267E-4</v>
      </c>
      <c r="AH330" s="15">
        <f t="shared" si="437"/>
        <v>9.7937136394747881E-3</v>
      </c>
      <c r="AI330" s="1">
        <f t="shared" si="401"/>
        <v>23160.043118275498</v>
      </c>
      <c r="AJ330" s="1">
        <f t="shared" si="402"/>
        <v>196309.77085208648</v>
      </c>
      <c r="AK330" s="1">
        <f t="shared" si="403"/>
        <v>77754.859294199036</v>
      </c>
      <c r="AL330" s="14">
        <f t="shared" si="438"/>
        <v>102.12797428936985</v>
      </c>
      <c r="AM330" s="14">
        <f t="shared" si="439"/>
        <v>25.706934843001196</v>
      </c>
      <c r="AN330" s="14">
        <f t="shared" si="440"/>
        <v>7.9516248488580468</v>
      </c>
      <c r="AO330" s="11">
        <f t="shared" si="441"/>
        <v>1.3132747351353052E-3</v>
      </c>
      <c r="AP330" s="11">
        <f t="shared" si="442"/>
        <v>1.6543797946119837E-3</v>
      </c>
      <c r="AQ330" s="11">
        <f t="shared" si="443"/>
        <v>1.5007312139023654E-3</v>
      </c>
      <c r="AR330" s="1">
        <f t="shared" si="449"/>
        <v>349.62171856940847</v>
      </c>
      <c r="AS330" s="1">
        <f t="shared" si="444"/>
        <v>96539.202564314794</v>
      </c>
      <c r="AT330" s="1">
        <f t="shared" si="445"/>
        <v>38684.217662071205</v>
      </c>
      <c r="AU330" s="1">
        <f t="shared" si="404"/>
        <v>69.924343713881697</v>
      </c>
      <c r="AV330" s="1">
        <f t="shared" si="405"/>
        <v>19307.84051286296</v>
      </c>
      <c r="AW330" s="1">
        <f t="shared" si="406"/>
        <v>7736.8435324142411</v>
      </c>
      <c r="AX330" s="1">
        <f t="shared" si="466"/>
        <v>240</v>
      </c>
      <c r="AY330" s="1">
        <f t="shared" si="452"/>
        <v>26054.968997587941</v>
      </c>
      <c r="AZ330" s="1">
        <f t="shared" si="453"/>
        <v>7081.8484141430226</v>
      </c>
      <c r="BA330" s="1">
        <f t="shared" si="467"/>
        <v>6387.167997457399</v>
      </c>
      <c r="BB330" s="1">
        <f t="shared" si="468"/>
        <v>30139.574984552779</v>
      </c>
      <c r="BC330" s="1">
        <f t="shared" si="469"/>
        <v>38740.938440276594</v>
      </c>
      <c r="BD330" s="1">
        <f t="shared" si="470"/>
        <v>0.15020593334042417</v>
      </c>
      <c r="BE330" s="2">
        <f t="shared" si="398"/>
        <v>0.16431838121402917</v>
      </c>
      <c r="BF330" s="2">
        <f t="shared" si="399"/>
        <v>0.11054004131171606</v>
      </c>
      <c r="BG330" s="2">
        <f t="shared" si="400"/>
        <v>4.6334817249198731E-2</v>
      </c>
      <c r="BH330" s="2">
        <f t="shared" si="454"/>
        <v>5.2160835084056251E-2</v>
      </c>
      <c r="BI330" s="2">
        <f t="shared" si="471"/>
        <v>2.7000530404799016E-3</v>
      </c>
      <c r="BJ330" s="2">
        <f t="shared" si="455"/>
        <v>1.2219100733195894E-3</v>
      </c>
      <c r="BK330" s="2">
        <f t="shared" si="456"/>
        <v>2.1469152895166443E-4</v>
      </c>
      <c r="BL330" s="2">
        <f t="shared" si="457"/>
        <v>0.94399718424113976</v>
      </c>
      <c r="BM330" s="2">
        <f t="shared" si="458"/>
        <v>117.96222408357659</v>
      </c>
      <c r="BN330" s="2">
        <f t="shared" si="459"/>
        <v>8.3051738361690486</v>
      </c>
      <c r="BO330" s="2">
        <f t="shared" si="472"/>
        <v>6990.7600889608302</v>
      </c>
      <c r="BP330" s="2">
        <f t="shared" si="473"/>
        <v>376.58569119810943</v>
      </c>
      <c r="BQ330" s="2">
        <f t="shared" si="474"/>
        <v>6.30889765897206</v>
      </c>
      <c r="BR330" s="11">
        <f t="shared" si="475"/>
        <v>2.8438165293967116E-2</v>
      </c>
      <c r="BS330" s="17">
        <f t="shared" si="450"/>
        <v>1.6998996239433109E-4</v>
      </c>
      <c r="BT330" s="17">
        <f t="shared" si="451"/>
        <v>1.9956232276865139E-6</v>
      </c>
      <c r="BU330" s="12">
        <f>(BU$3*temperature!$I440+BU$4*temperature!$I440^2+BU$5*temperature!I440^6)*(K330/K$56)^$BW$1</f>
        <v>-329.66113762358697</v>
      </c>
      <c r="BV330" s="12">
        <f>(BV$3*temperature!$I440+BV$4*temperature!$I440^2+BV$5*temperature!J440^6)*(L330/L$56)^$BW$1</f>
        <v>-45.286218967056932</v>
      </c>
      <c r="BW330" s="12">
        <f>(BW$3*temperature!$I440+BW$4*temperature!$I440^2+BW$5*temperature!K440^6)*(M330/M$56)^$BW$1</f>
        <v>-37.511754214336577</v>
      </c>
      <c r="BX330" s="12">
        <f>(BX$3*temperature!$M440+BX$4*temperature!$M440^2+BX$5*temperature!$M440^6)*(K330/K$56)^$BW$1</f>
        <v>-329.66120466225328</v>
      </c>
      <c r="BY330" s="12">
        <f>(BY$3*temperature!$M440+BY$4*temperature!$M440^2+BY$5*temperature!$M440^6)*(L330/L$56)^$BW$1</f>
        <v>-45.286227760450664</v>
      </c>
      <c r="BZ330" s="12">
        <f>(BZ$3*temperature!$M440+BZ$4*temperature!$M440^2+BZ$5*temperature!$M440^6)*(M330/M$56)^$BW$1</f>
        <v>-37.511761147415633</v>
      </c>
      <c r="CA330" s="18">
        <f t="shared" si="460"/>
        <v>-6.7038666315966111E-5</v>
      </c>
      <c r="CB330" s="18">
        <f t="shared" si="461"/>
        <v>-8.7933937322759448E-6</v>
      </c>
      <c r="CC330" s="18">
        <f t="shared" si="462"/>
        <v>-6.9330790566368705E-6</v>
      </c>
      <c r="CD330" s="18">
        <f t="shared" si="463"/>
        <v>-1.1405461317712407E-2</v>
      </c>
      <c r="CE330" s="18">
        <f t="shared" si="464"/>
        <v>-1.9388139404879301E-6</v>
      </c>
      <c r="CF330" s="18">
        <f t="shared" si="465"/>
        <v>-2.2761003528106913E-8</v>
      </c>
    </row>
    <row r="331" spans="1:84" x14ac:dyDescent="0.3">
      <c r="A331" s="2">
        <f t="shared" si="407"/>
        <v>2285</v>
      </c>
      <c r="B331" s="5">
        <f t="shared" si="408"/>
        <v>1165.4057321464559</v>
      </c>
      <c r="C331" s="5">
        <f t="shared" si="409"/>
        <v>2964.1701944156111</v>
      </c>
      <c r="D331" s="5">
        <f t="shared" si="410"/>
        <v>4369.9572064241102</v>
      </c>
      <c r="E331" s="15">
        <f t="shared" si="411"/>
        <v>3.0734024030779582E-9</v>
      </c>
      <c r="F331" s="15">
        <f t="shared" si="412"/>
        <v>6.0548088225389649E-9</v>
      </c>
      <c r="G331" s="15">
        <f t="shared" si="413"/>
        <v>1.2360676828716369E-8</v>
      </c>
      <c r="H331" s="5">
        <f t="shared" si="414"/>
        <v>349.62171964393673</v>
      </c>
      <c r="I331" s="5">
        <f t="shared" si="415"/>
        <v>96350.630621867691</v>
      </c>
      <c r="J331" s="5">
        <f t="shared" si="416"/>
        <v>38657.50484789542</v>
      </c>
      <c r="K331" s="5">
        <f t="shared" si="417"/>
        <v>300</v>
      </c>
      <c r="L331" s="5">
        <f t="shared" si="418"/>
        <v>32505.093939406306</v>
      </c>
      <c r="M331" s="5">
        <f t="shared" si="419"/>
        <v>8846.1975762752245</v>
      </c>
      <c r="N331" s="15">
        <f t="shared" si="420"/>
        <v>0</v>
      </c>
      <c r="O331" s="15">
        <f t="shared" si="421"/>
        <v>-1.953325911368653E-3</v>
      </c>
      <c r="P331" s="15">
        <f t="shared" si="422"/>
        <v>-6.9054755719955008E-4</v>
      </c>
      <c r="Q331" s="5">
        <f t="shared" si="423"/>
        <v>2.5282213914571079</v>
      </c>
      <c r="R331" s="5">
        <f t="shared" si="424"/>
        <v>1985.7442682569861</v>
      </c>
      <c r="S331" s="5">
        <f t="shared" si="425"/>
        <v>1720.4883352563643</v>
      </c>
      <c r="T331" s="5">
        <f t="shared" si="426"/>
        <v>7.2313052919936158</v>
      </c>
      <c r="U331" s="5">
        <f t="shared" si="427"/>
        <v>20.609561716831177</v>
      </c>
      <c r="V331" s="5">
        <f t="shared" si="428"/>
        <v>44.505933376350093</v>
      </c>
      <c r="W331" s="15">
        <f t="shared" si="429"/>
        <v>-1.0734613539272964E-2</v>
      </c>
      <c r="X331" s="15">
        <f t="shared" si="430"/>
        <v>-1.217998157191269E-2</v>
      </c>
      <c r="Y331" s="15">
        <f t="shared" si="431"/>
        <v>-9.7425357312937999E-3</v>
      </c>
      <c r="Z331" s="5">
        <f t="shared" si="446"/>
        <v>1.6193485011884576</v>
      </c>
      <c r="AA331" s="5">
        <f t="shared" si="447"/>
        <v>5589.3342602553339</v>
      </c>
      <c r="AB331" s="5">
        <f t="shared" si="448"/>
        <v>56781.435920657859</v>
      </c>
      <c r="AC331" s="16">
        <f t="shared" si="432"/>
        <v>0.75822340707005664</v>
      </c>
      <c r="AD331" s="16">
        <f t="shared" si="433"/>
        <v>3.1198882633097096</v>
      </c>
      <c r="AE331" s="16">
        <f t="shared" si="434"/>
        <v>34.245762200438499</v>
      </c>
      <c r="AF331" s="15">
        <f t="shared" si="435"/>
        <v>-4.0504037456468023E-3</v>
      </c>
      <c r="AG331" s="15">
        <f t="shared" si="436"/>
        <v>2.9673830763510267E-4</v>
      </c>
      <c r="AH331" s="15">
        <f t="shared" si="437"/>
        <v>9.7937136394747881E-3</v>
      </c>
      <c r="AI331" s="1">
        <f t="shared" si="401"/>
        <v>20913.963150161831</v>
      </c>
      <c r="AJ331" s="1">
        <f t="shared" si="402"/>
        <v>195986.6342797408</v>
      </c>
      <c r="AK331" s="1">
        <f t="shared" si="403"/>
        <v>77716.216897193372</v>
      </c>
      <c r="AL331" s="14">
        <f t="shared" si="438"/>
        <v>102.26075515687079</v>
      </c>
      <c r="AM331" s="14">
        <f t="shared" si="439"/>
        <v>25.749038586251004</v>
      </c>
      <c r="AN331" s="14">
        <f t="shared" si="440"/>
        <v>7.9634387679538507</v>
      </c>
      <c r="AO331" s="11">
        <f t="shared" si="441"/>
        <v>1.3001419877839522E-3</v>
      </c>
      <c r="AP331" s="11">
        <f t="shared" si="442"/>
        <v>1.6378359966658638E-3</v>
      </c>
      <c r="AQ331" s="11">
        <f t="shared" si="443"/>
        <v>1.4857239017633417E-3</v>
      </c>
      <c r="AR331" s="1">
        <f t="shared" si="449"/>
        <v>349.62171964393673</v>
      </c>
      <c r="AS331" s="1">
        <f t="shared" si="444"/>
        <v>96350.630621867691</v>
      </c>
      <c r="AT331" s="1">
        <f t="shared" si="445"/>
        <v>38657.50484789542</v>
      </c>
      <c r="AU331" s="1">
        <f t="shared" si="404"/>
        <v>69.924343928787351</v>
      </c>
      <c r="AV331" s="1">
        <f t="shared" si="405"/>
        <v>19270.126124373539</v>
      </c>
      <c r="AW331" s="1">
        <f t="shared" si="406"/>
        <v>7731.5009695790841</v>
      </c>
      <c r="AX331" s="1">
        <f t="shared" si="466"/>
        <v>240</v>
      </c>
      <c r="AY331" s="1">
        <f t="shared" si="452"/>
        <v>26004.075151525045</v>
      </c>
      <c r="AZ331" s="1">
        <f t="shared" si="453"/>
        <v>7076.9580610201801</v>
      </c>
      <c r="BA331" s="1">
        <f t="shared" si="467"/>
        <v>6387.1680170877371</v>
      </c>
      <c r="BB331" s="1">
        <f t="shared" si="468"/>
        <v>30133.779514351823</v>
      </c>
      <c r="BC331" s="1">
        <f t="shared" si="469"/>
        <v>38737.920213466939</v>
      </c>
      <c r="BD331" s="1">
        <f t="shared" si="470"/>
        <v>0.14303651862964076</v>
      </c>
      <c r="BE331" s="2">
        <f t="shared" si="398"/>
        <v>0.16431838121402917</v>
      </c>
      <c r="BF331" s="2">
        <f t="shared" si="399"/>
        <v>0.11054004131171606</v>
      </c>
      <c r="BG331" s="2">
        <f t="shared" si="400"/>
        <v>4.6334817249198731E-2</v>
      </c>
      <c r="BH331" s="2">
        <f t="shared" si="454"/>
        <v>5.2091459214601413E-2</v>
      </c>
      <c r="BI331" s="2">
        <f t="shared" si="471"/>
        <v>2.7000530404799016E-3</v>
      </c>
      <c r="BJ331" s="2">
        <f t="shared" si="455"/>
        <v>1.2219100733195894E-3</v>
      </c>
      <c r="BK331" s="2">
        <f t="shared" si="456"/>
        <v>2.1469152895166443E-4</v>
      </c>
      <c r="BL331" s="2">
        <f t="shared" si="457"/>
        <v>0.94399718714242309</v>
      </c>
      <c r="BM331" s="2">
        <f t="shared" si="458"/>
        <v>117.73180612755503</v>
      </c>
      <c r="BN331" s="2">
        <f t="shared" si="459"/>
        <v>8.2994388212510479</v>
      </c>
      <c r="BO331" s="2">
        <f t="shared" si="472"/>
        <v>7095.356554440772</v>
      </c>
      <c r="BP331" s="2">
        <f t="shared" si="473"/>
        <v>381.10451776289386</v>
      </c>
      <c r="BQ331" s="2">
        <f t="shared" si="474"/>
        <v>6.3090634937098855</v>
      </c>
      <c r="BR331" s="11">
        <f t="shared" si="475"/>
        <v>2.8412029740309291E-2</v>
      </c>
      <c r="BS331" s="17">
        <f t="shared" si="450"/>
        <v>1.6528943414477565E-4</v>
      </c>
      <c r="BT331" s="17">
        <f t="shared" si="451"/>
        <v>1.9005935501776323E-6</v>
      </c>
      <c r="BU331" s="12">
        <f>(BU$3*temperature!$I441+BU$4*temperature!$I441^2+BU$5*temperature!I441^6)*(K331/K$56)^$BW$1</f>
        <v>-330.85046924747695</v>
      </c>
      <c r="BV331" s="12">
        <f>(BV$3*temperature!$I441+BV$4*temperature!$I441^2+BV$5*temperature!J441^6)*(L331/L$56)^$BW$1</f>
        <v>-45.464436011788607</v>
      </c>
      <c r="BW331" s="12">
        <f>(BW$3*temperature!$I441+BW$4*temperature!$I441^2+BW$5*temperature!K441^6)*(M331/M$56)^$BW$1</f>
        <v>-37.641246471852739</v>
      </c>
      <c r="BX331" s="12">
        <f>(BX$3*temperature!$M441+BX$4*temperature!$M441^2+BX$5*temperature!$M441^6)*(K331/K$56)^$BW$1</f>
        <v>-330.85053621514868</v>
      </c>
      <c r="BY331" s="12">
        <f>(BY$3*temperature!$M441+BY$4*temperature!$M441^2+BY$5*temperature!$M441^6)*(L331/L$56)^$BW$1</f>
        <v>-45.464444799672641</v>
      </c>
      <c r="BZ331" s="12">
        <f>(BZ$3*temperature!$M441+BZ$4*temperature!$M441^2+BZ$5*temperature!$M441^6)*(M331/M$56)^$BW$1</f>
        <v>-37.64125339796319</v>
      </c>
      <c r="CA331" s="18">
        <f t="shared" si="460"/>
        <v>-6.6967671727979905E-5</v>
      </c>
      <c r="CB331" s="18">
        <f t="shared" si="461"/>
        <v>-8.7878840346888865E-6</v>
      </c>
      <c r="CC331" s="18">
        <f t="shared" si="462"/>
        <v>-6.9261104513884675E-6</v>
      </c>
      <c r="CD331" s="18">
        <f t="shared" si="463"/>
        <v>-1.137877669475813E-2</v>
      </c>
      <c r="CE331" s="18">
        <f t="shared" si="464"/>
        <v>-1.8807915611363319E-6</v>
      </c>
      <c r="CF331" s="18">
        <f t="shared" si="465"/>
        <v>-2.1626429594968858E-8</v>
      </c>
    </row>
    <row r="332" spans="1:84" x14ac:dyDescent="0.3">
      <c r="A332" s="2">
        <f t="shared" si="407"/>
        <v>2286</v>
      </c>
      <c r="B332" s="5">
        <f t="shared" si="408"/>
        <v>1165.4057355491286</v>
      </c>
      <c r="C332" s="5">
        <f t="shared" si="409"/>
        <v>2964.170211465721</v>
      </c>
      <c r="D332" s="5">
        <f t="shared" si="410"/>
        <v>4369.9572577389581</v>
      </c>
      <c r="E332" s="15">
        <f t="shared" si="411"/>
        <v>2.9197322829240603E-9</v>
      </c>
      <c r="F332" s="15">
        <f t="shared" si="412"/>
        <v>5.7520683814120161E-9</v>
      </c>
      <c r="G332" s="15">
        <f t="shared" si="413"/>
        <v>1.174264298728055E-8</v>
      </c>
      <c r="H332" s="5">
        <f t="shared" si="414"/>
        <v>349.62172066473858</v>
      </c>
      <c r="I332" s="5">
        <f t="shared" si="415"/>
        <v>96159.536547050331</v>
      </c>
      <c r="J332" s="5">
        <f t="shared" si="416"/>
        <v>38630.121448490987</v>
      </c>
      <c r="K332" s="5">
        <f t="shared" si="417"/>
        <v>300</v>
      </c>
      <c r="L332" s="5">
        <f t="shared" si="418"/>
        <v>32440.62576942956</v>
      </c>
      <c r="M332" s="5">
        <f t="shared" si="419"/>
        <v>8839.9311869879584</v>
      </c>
      <c r="N332" s="15">
        <f t="shared" si="420"/>
        <v>0</v>
      </c>
      <c r="O332" s="15">
        <f t="shared" si="421"/>
        <v>-1.9833251396511598E-3</v>
      </c>
      <c r="P332" s="15">
        <f t="shared" si="422"/>
        <v>-7.083709394047899E-4</v>
      </c>
      <c r="Q332" s="5">
        <f t="shared" si="423"/>
        <v>2.5010819191805824</v>
      </c>
      <c r="R332" s="5">
        <f t="shared" si="424"/>
        <v>1957.6675437491062</v>
      </c>
      <c r="S332" s="5">
        <f t="shared" si="425"/>
        <v>1702.5195658850196</v>
      </c>
      <c r="T332" s="5">
        <f t="shared" si="426"/>
        <v>7.1536800242995646</v>
      </c>
      <c r="U332" s="5">
        <f t="shared" si="427"/>
        <v>20.358537634914978</v>
      </c>
      <c r="V332" s="5">
        <f t="shared" si="428"/>
        <v>44.07233273017642</v>
      </c>
      <c r="W332" s="15">
        <f t="shared" si="429"/>
        <v>-1.0734613539272964E-2</v>
      </c>
      <c r="X332" s="15">
        <f t="shared" si="430"/>
        <v>-1.217998157191269E-2</v>
      </c>
      <c r="Y332" s="15">
        <f t="shared" si="431"/>
        <v>-9.7425357312937999E-3</v>
      </c>
      <c r="Z332" s="5">
        <f t="shared" si="446"/>
        <v>1.5954768190053628</v>
      </c>
      <c r="AA332" s="5">
        <f t="shared" si="447"/>
        <v>5512.1066603765994</v>
      </c>
      <c r="AB332" s="5">
        <f t="shared" si="448"/>
        <v>56739.716194750989</v>
      </c>
      <c r="AC332" s="16">
        <f t="shared" si="432"/>
        <v>0.75515229614202306</v>
      </c>
      <c r="AD332" s="16">
        <f t="shared" si="433"/>
        <v>3.1208140536729747</v>
      </c>
      <c r="AE332" s="16">
        <f t="shared" si="434"/>
        <v>34.581155388795146</v>
      </c>
      <c r="AF332" s="15">
        <f t="shared" si="435"/>
        <v>-4.0504037456468023E-3</v>
      </c>
      <c r="AG332" s="15">
        <f t="shared" si="436"/>
        <v>2.9673830763510267E-4</v>
      </c>
      <c r="AH332" s="15">
        <f t="shared" si="437"/>
        <v>9.7937136394747881E-3</v>
      </c>
      <c r="AI332" s="1">
        <f t="shared" si="401"/>
        <v>18892.491179074434</v>
      </c>
      <c r="AJ332" s="1">
        <f t="shared" si="402"/>
        <v>195658.09697614028</v>
      </c>
      <c r="AK332" s="1">
        <f t="shared" si="403"/>
        <v>77676.096177053114</v>
      </c>
      <c r="AL332" s="14">
        <f t="shared" si="438"/>
        <v>102.3923791233379</v>
      </c>
      <c r="AM332" s="14">
        <f t="shared" si="439"/>
        <v>25.790789561504344</v>
      </c>
      <c r="AN332" s="14">
        <f t="shared" si="440"/>
        <v>7.9751519245584506</v>
      </c>
      <c r="AO332" s="11">
        <f t="shared" si="441"/>
        <v>1.2871405679061127E-3</v>
      </c>
      <c r="AP332" s="11">
        <f t="shared" si="442"/>
        <v>1.6214576366992051E-3</v>
      </c>
      <c r="AQ332" s="11">
        <f t="shared" si="443"/>
        <v>1.4708666627457083E-3</v>
      </c>
      <c r="AR332" s="1">
        <f t="shared" si="449"/>
        <v>349.62172066473858</v>
      </c>
      <c r="AS332" s="1">
        <f t="shared" si="444"/>
        <v>96159.536547050331</v>
      </c>
      <c r="AT332" s="1">
        <f t="shared" si="445"/>
        <v>38630.121448490987</v>
      </c>
      <c r="AU332" s="1">
        <f t="shared" si="404"/>
        <v>69.924344132947724</v>
      </c>
      <c r="AV332" s="1">
        <f t="shared" si="405"/>
        <v>19231.907309410068</v>
      </c>
      <c r="AW332" s="1">
        <f t="shared" si="406"/>
        <v>7726.0242896981981</v>
      </c>
      <c r="AX332" s="1">
        <f t="shared" si="466"/>
        <v>239.99999999999997</v>
      </c>
      <c r="AY332" s="1">
        <f t="shared" si="452"/>
        <v>25952.500615543649</v>
      </c>
      <c r="AZ332" s="1">
        <f t="shared" si="453"/>
        <v>7071.9449495903655</v>
      </c>
      <c r="BA332" s="1">
        <f t="shared" si="467"/>
        <v>6387.1680357365576</v>
      </c>
      <c r="BB332" s="1">
        <f t="shared" si="468"/>
        <v>30127.894936766639</v>
      </c>
      <c r="BC332" s="1">
        <f t="shared" si="469"/>
        <v>38734.824020707558</v>
      </c>
      <c r="BD332" s="1">
        <f t="shared" si="470"/>
        <v>0.13620899987704008</v>
      </c>
      <c r="BE332" s="2">
        <f t="shared" ref="BE332:BE346" si="476">BE331</f>
        <v>0.16431838121402917</v>
      </c>
      <c r="BF332" s="2">
        <f t="shared" ref="BF332:BF346" si="477">BF331</f>
        <v>0.11054004131171606</v>
      </c>
      <c r="BG332" s="2">
        <f t="shared" ref="BG332:BG346" si="478">BG331</f>
        <v>4.6334817249198731E-2</v>
      </c>
      <c r="BH332" s="2">
        <f t="shared" si="454"/>
        <v>5.2022766485001461E-2</v>
      </c>
      <c r="BI332" s="2">
        <f t="shared" si="471"/>
        <v>2.7000530404799016E-3</v>
      </c>
      <c r="BJ332" s="2">
        <f t="shared" si="455"/>
        <v>1.2219100733195894E-3</v>
      </c>
      <c r="BK332" s="2">
        <f t="shared" si="456"/>
        <v>2.1469152895166443E-4</v>
      </c>
      <c r="BL332" s="2">
        <f t="shared" si="457"/>
        <v>0.94399718989864223</v>
      </c>
      <c r="BM332" s="2">
        <f t="shared" si="458"/>
        <v>117.49830635258401</v>
      </c>
      <c r="BN332" s="2">
        <f t="shared" si="459"/>
        <v>8.2935598373650166</v>
      </c>
      <c r="BO332" s="2">
        <f t="shared" si="472"/>
        <v>7201.5180029638805</v>
      </c>
      <c r="BP332" s="2">
        <f t="shared" si="473"/>
        <v>385.67755659866657</v>
      </c>
      <c r="BQ332" s="2">
        <f t="shared" si="474"/>
        <v>6.309230069063223</v>
      </c>
      <c r="BR332" s="11">
        <f t="shared" si="475"/>
        <v>2.8385917299348223E-2</v>
      </c>
      <c r="BS332" s="17">
        <f t="shared" si="450"/>
        <v>1.6072296838701307E-4</v>
      </c>
      <c r="BT332" s="17">
        <f t="shared" si="451"/>
        <v>1.8100890954072689E-6</v>
      </c>
      <c r="BU332" s="12">
        <f>(BU$3*temperature!$I442+BU$4*temperature!$I442^2+BU$5*temperature!I442^6)*(K332/K$56)^$BW$1</f>
        <v>-332.03481859253895</v>
      </c>
      <c r="BV332" s="12">
        <f>(BV$3*temperature!$I442+BV$4*temperature!$I442^2+BV$5*temperature!J442^6)*(L332/L$56)^$BW$1</f>
        <v>-45.642496675730925</v>
      </c>
      <c r="BW332" s="12">
        <f>(BW$3*temperature!$I442+BW$4*temperature!$I442^2+BW$5*temperature!K442^6)*(M332/M$56)^$BW$1</f>
        <v>-37.770420864671571</v>
      </c>
      <c r="BX332" s="12">
        <f>(BX$3*temperature!$M442+BX$4*temperature!$M442^2+BX$5*temperature!$M442^6)*(K332/K$56)^$BW$1</f>
        <v>-332.03488548940317</v>
      </c>
      <c r="BY332" s="12">
        <f>(BY$3*temperature!$M442+BY$4*temperature!$M442^2+BY$5*temperature!$M442^6)*(L332/L$56)^$BW$1</f>
        <v>-45.642505458193938</v>
      </c>
      <c r="BZ332" s="12">
        <f>(BZ$3*temperature!$M442+BZ$4*temperature!$M442^2+BZ$5*temperature!$M442^6)*(M332/M$56)^$BW$1</f>
        <v>-37.770427783870424</v>
      </c>
      <c r="CA332" s="18">
        <f t="shared" si="460"/>
        <v>-6.689686421168517E-5</v>
      </c>
      <c r="CB332" s="18">
        <f t="shared" si="461"/>
        <v>-8.782463012835251E-6</v>
      </c>
      <c r="CC332" s="18">
        <f t="shared" si="462"/>
        <v>-6.9191988529837545E-6</v>
      </c>
      <c r="CD332" s="18">
        <f t="shared" si="463"/>
        <v>-1.1351956618456359E-2</v>
      </c>
      <c r="CE332" s="18">
        <f t="shared" si="464"/>
        <v>-1.8245201647189052E-6</v>
      </c>
      <c r="CF332" s="18">
        <f t="shared" si="465"/>
        <v>-2.0548052886604229E-8</v>
      </c>
    </row>
    <row r="333" spans="1:84" x14ac:dyDescent="0.3">
      <c r="A333" s="2">
        <f t="shared" si="407"/>
        <v>2287</v>
      </c>
      <c r="B333" s="5">
        <f t="shared" si="408"/>
        <v>1165.4057387816677</v>
      </c>
      <c r="C333" s="5">
        <f t="shared" si="409"/>
        <v>2964.170227663325</v>
      </c>
      <c r="D333" s="5">
        <f t="shared" si="410"/>
        <v>4369.9573064880633</v>
      </c>
      <c r="E333" s="15">
        <f t="shared" si="411"/>
        <v>2.773745668777857E-9</v>
      </c>
      <c r="F333" s="15">
        <f t="shared" si="412"/>
        <v>5.4644649623414151E-9</v>
      </c>
      <c r="G333" s="15">
        <f t="shared" si="413"/>
        <v>1.1155510837916522E-8</v>
      </c>
      <c r="H333" s="5">
        <f t="shared" si="414"/>
        <v>349.62172163450026</v>
      </c>
      <c r="I333" s="5">
        <f t="shared" si="415"/>
        <v>95965.933821017345</v>
      </c>
      <c r="J333" s="5">
        <f t="shared" si="416"/>
        <v>38602.073432608988</v>
      </c>
      <c r="K333" s="5">
        <f t="shared" si="417"/>
        <v>300</v>
      </c>
      <c r="L333" s="5">
        <f t="shared" si="418"/>
        <v>32375.311284557341</v>
      </c>
      <c r="M333" s="5">
        <f t="shared" si="419"/>
        <v>8833.5127153980648</v>
      </c>
      <c r="N333" s="15">
        <f t="shared" si="420"/>
        <v>0</v>
      </c>
      <c r="O333" s="15">
        <f t="shared" si="421"/>
        <v>-2.0133546540205272E-3</v>
      </c>
      <c r="P333" s="15">
        <f t="shared" si="422"/>
        <v>-7.2607709880612159E-4</v>
      </c>
      <c r="Q333" s="5">
        <f t="shared" si="423"/>
        <v>2.4742337782110106</v>
      </c>
      <c r="R333" s="5">
        <f t="shared" si="424"/>
        <v>1929.9297277704311</v>
      </c>
      <c r="S333" s="5">
        <f t="shared" si="425"/>
        <v>1684.7086098454045</v>
      </c>
      <c r="T333" s="5">
        <f t="shared" si="426"/>
        <v>7.0768880338550924</v>
      </c>
      <c r="U333" s="5">
        <f t="shared" si="427"/>
        <v>20.110571021690621</v>
      </c>
      <c r="V333" s="5">
        <f t="shared" si="428"/>
        <v>43.642956453791207</v>
      </c>
      <c r="W333" s="15">
        <f t="shared" si="429"/>
        <v>-1.0734613539272964E-2</v>
      </c>
      <c r="X333" s="15">
        <f t="shared" si="430"/>
        <v>-1.217998157191269E-2</v>
      </c>
      <c r="Y333" s="15">
        <f t="shared" si="431"/>
        <v>-9.7425357312937999E-3</v>
      </c>
      <c r="Z333" s="5">
        <f t="shared" si="446"/>
        <v>1.5719570418128597</v>
      </c>
      <c r="AA333" s="5">
        <f t="shared" si="447"/>
        <v>5435.7827160510396</v>
      </c>
      <c r="AB333" s="5">
        <f t="shared" si="448"/>
        <v>56697.015838129904</v>
      </c>
      <c r="AC333" s="16">
        <f t="shared" si="432"/>
        <v>0.75209362445319561</v>
      </c>
      <c r="AD333" s="16">
        <f t="shared" si="433"/>
        <v>3.1217401187537055</v>
      </c>
      <c r="AE333" s="16">
        <f t="shared" si="434"/>
        <v>34.919833321995185</v>
      </c>
      <c r="AF333" s="15">
        <f t="shared" si="435"/>
        <v>-4.0504037456468023E-3</v>
      </c>
      <c r="AG333" s="15">
        <f t="shared" si="436"/>
        <v>2.9673830763510267E-4</v>
      </c>
      <c r="AH333" s="15">
        <f t="shared" si="437"/>
        <v>9.7937136394747881E-3</v>
      </c>
      <c r="AI333" s="1">
        <f t="shared" si="401"/>
        <v>17073.16640529994</v>
      </c>
      <c r="AJ333" s="1">
        <f t="shared" si="402"/>
        <v>195324.19458793633</v>
      </c>
      <c r="AK333" s="1">
        <f t="shared" si="403"/>
        <v>77634.510849045997</v>
      </c>
      <c r="AL333" s="14">
        <f t="shared" si="438"/>
        <v>102.52285457450182</v>
      </c>
      <c r="AM333" s="14">
        <f t="shared" si="439"/>
        <v>25.832190047468437</v>
      </c>
      <c r="AN333" s="14">
        <f t="shared" si="440"/>
        <v>7.9867650058036546</v>
      </c>
      <c r="AO333" s="11">
        <f t="shared" si="441"/>
        <v>1.2742691622270516E-3</v>
      </c>
      <c r="AP333" s="11">
        <f t="shared" si="442"/>
        <v>1.6052430603322131E-3</v>
      </c>
      <c r="AQ333" s="11">
        <f t="shared" si="443"/>
        <v>1.4561579961182513E-3</v>
      </c>
      <c r="AR333" s="1">
        <f t="shared" si="449"/>
        <v>349.62172163450026</v>
      </c>
      <c r="AS333" s="1">
        <f t="shared" si="444"/>
        <v>95965.933821017345</v>
      </c>
      <c r="AT333" s="1">
        <f t="shared" si="445"/>
        <v>38602.073432608988</v>
      </c>
      <c r="AU333" s="1">
        <f t="shared" si="404"/>
        <v>69.924344326900055</v>
      </c>
      <c r="AV333" s="1">
        <f t="shared" si="405"/>
        <v>19193.18676420347</v>
      </c>
      <c r="AW333" s="1">
        <f t="shared" si="406"/>
        <v>7720.4146865217981</v>
      </c>
      <c r="AX333" s="1">
        <f t="shared" si="466"/>
        <v>240</v>
      </c>
      <c r="AY333" s="1">
        <f t="shared" si="452"/>
        <v>25900.249027645874</v>
      </c>
      <c r="AZ333" s="1">
        <f t="shared" si="453"/>
        <v>7066.8101723184518</v>
      </c>
      <c r="BA333" s="1">
        <f t="shared" si="467"/>
        <v>6387.1680534529369</v>
      </c>
      <c r="BB333" s="1">
        <f t="shared" si="468"/>
        <v>30121.921159624522</v>
      </c>
      <c r="BC333" s="1">
        <f t="shared" si="469"/>
        <v>38731.650374438999</v>
      </c>
      <c r="BD333" s="1">
        <f t="shared" si="470"/>
        <v>0.12970708786451576</v>
      </c>
      <c r="BE333" s="2">
        <f t="shared" si="476"/>
        <v>0.16431838121402917</v>
      </c>
      <c r="BF333" s="2">
        <f t="shared" si="477"/>
        <v>0.11054004131171606</v>
      </c>
      <c r="BG333" s="2">
        <f t="shared" si="478"/>
        <v>4.6334817249198731E-2</v>
      </c>
      <c r="BH333" s="2">
        <f t="shared" si="454"/>
        <v>5.1954752068854429E-2</v>
      </c>
      <c r="BI333" s="2">
        <f t="shared" si="471"/>
        <v>2.7000530404799016E-3</v>
      </c>
      <c r="BJ333" s="2">
        <f t="shared" si="455"/>
        <v>1.2219100733195894E-3</v>
      </c>
      <c r="BK333" s="2">
        <f t="shared" si="456"/>
        <v>2.1469152895166443E-4</v>
      </c>
      <c r="BL333" s="2">
        <f t="shared" si="457"/>
        <v>0.94399719251705017</v>
      </c>
      <c r="BM333" s="2">
        <f t="shared" si="458"/>
        <v>117.26174123142216</v>
      </c>
      <c r="BN333" s="2">
        <f t="shared" si="459"/>
        <v>8.2875381659512488</v>
      </c>
      <c r="BO333" s="2">
        <f t="shared" si="472"/>
        <v>7309.2678499648591</v>
      </c>
      <c r="BP333" s="2">
        <f t="shared" si="473"/>
        <v>390.30545712464283</v>
      </c>
      <c r="BQ333" s="2">
        <f t="shared" si="474"/>
        <v>6.3093973871450331</v>
      </c>
      <c r="BR333" s="11">
        <f t="shared" si="475"/>
        <v>2.8359826812335148E-2</v>
      </c>
      <c r="BS333" s="17">
        <f t="shared" si="450"/>
        <v>1.562866290595352E-4</v>
      </c>
      <c r="BT333" s="17">
        <f t="shared" si="451"/>
        <v>1.7238943765783512E-6</v>
      </c>
      <c r="BU333" s="12">
        <f>(BU$3*temperature!$I443+BU$4*temperature!$I443^2+BU$5*temperature!I443^6)*(K333/K$56)^$BW$1</f>
        <v>-333.21422302591145</v>
      </c>
      <c r="BV333" s="12">
        <f>(BV$3*temperature!$I443+BV$4*temperature!$I443^2+BV$5*temperature!J443^6)*(L333/L$56)^$BW$1</f>
        <v>-45.820409526286255</v>
      </c>
      <c r="BW333" s="12">
        <f>(BW$3*temperature!$I443+BW$4*temperature!$I443^2+BW$5*temperature!K443^6)*(M333/M$56)^$BW$1</f>
        <v>-37.899281864084514</v>
      </c>
      <c r="BX333" s="12">
        <f>(BX$3*temperature!$M443+BX$4*temperature!$M443^2+BX$5*temperature!$M443^6)*(K333/K$56)^$BW$1</f>
        <v>-333.21428985215368</v>
      </c>
      <c r="BY333" s="12">
        <f>(BY$3*temperature!$M443+BY$4*temperature!$M443^2+BY$5*temperature!$M443^6)*(L333/L$56)^$BW$1</f>
        <v>-45.820418303416702</v>
      </c>
      <c r="BZ333" s="12">
        <f>(BZ$3*temperature!$M443+BZ$4*temperature!$M443^2+BZ$5*temperature!$M443^6)*(M333/M$56)^$BW$1</f>
        <v>-37.899288776428207</v>
      </c>
      <c r="CA333" s="18">
        <f t="shared" si="460"/>
        <v>-6.6826242232309596E-5</v>
      </c>
      <c r="CB333" s="18">
        <f t="shared" si="461"/>
        <v>-8.7771304464467903E-6</v>
      </c>
      <c r="CC333" s="18">
        <f t="shared" si="462"/>
        <v>-6.9123436929885429E-6</v>
      </c>
      <c r="CD333" s="18">
        <f t="shared" si="463"/>
        <v>-1.1325002242499486E-2</v>
      </c>
      <c r="CE333" s="18">
        <f t="shared" si="464"/>
        <v>-1.7699464245719216E-6</v>
      </c>
      <c r="CF333" s="18">
        <f t="shared" si="465"/>
        <v>-1.9523107680582082E-8</v>
      </c>
    </row>
    <row r="334" spans="1:84" x14ac:dyDescent="0.3">
      <c r="A334" s="2">
        <f t="shared" si="407"/>
        <v>2288</v>
      </c>
      <c r="B334" s="5">
        <f t="shared" si="408"/>
        <v>1165.4057418525799</v>
      </c>
      <c r="C334" s="5">
        <f t="shared" si="409"/>
        <v>2964.1702430510491</v>
      </c>
      <c r="D334" s="5">
        <f t="shared" si="410"/>
        <v>4369.9573527997145</v>
      </c>
      <c r="E334" s="15">
        <f t="shared" si="411"/>
        <v>2.6350583853389641E-9</v>
      </c>
      <c r="F334" s="15">
        <f t="shared" si="412"/>
        <v>5.1912417142243443E-9</v>
      </c>
      <c r="G334" s="15">
        <f t="shared" si="413"/>
        <v>1.0597735296020695E-8</v>
      </c>
      <c r="H334" s="5">
        <f t="shared" si="414"/>
        <v>349.62172255577394</v>
      </c>
      <c r="I334" s="5">
        <f t="shared" si="415"/>
        <v>95769.835933143884</v>
      </c>
      <c r="J334" s="5">
        <f t="shared" si="416"/>
        <v>38573.366802760152</v>
      </c>
      <c r="K334" s="5">
        <f t="shared" si="417"/>
        <v>300</v>
      </c>
      <c r="L334" s="5">
        <f t="shared" si="418"/>
        <v>32309.155035092408</v>
      </c>
      <c r="M334" s="5">
        <f t="shared" si="419"/>
        <v>8826.9435348258557</v>
      </c>
      <c r="N334" s="15">
        <f t="shared" si="420"/>
        <v>0</v>
      </c>
      <c r="O334" s="15">
        <f t="shared" si="421"/>
        <v>-2.0434166295256739E-3</v>
      </c>
      <c r="P334" s="15">
        <f t="shared" si="422"/>
        <v>-7.4366571757555899E-4</v>
      </c>
      <c r="Q334" s="5">
        <f t="shared" si="423"/>
        <v>2.4476738412458645</v>
      </c>
      <c r="R334" s="5">
        <f t="shared" si="424"/>
        <v>1902.52761221845</v>
      </c>
      <c r="S334" s="5">
        <f t="shared" si="425"/>
        <v>1667.0546396806039</v>
      </c>
      <c r="T334" s="5">
        <f t="shared" si="426"/>
        <v>7.0009203757509528</v>
      </c>
      <c r="U334" s="5">
        <f t="shared" si="427"/>
        <v>19.865624637245787</v>
      </c>
      <c r="V334" s="5">
        <f t="shared" si="428"/>
        <v>43.217763391120847</v>
      </c>
      <c r="W334" s="15">
        <f t="shared" si="429"/>
        <v>-1.0734613539272964E-2</v>
      </c>
      <c r="X334" s="15">
        <f t="shared" si="430"/>
        <v>-1.217998157191269E-2</v>
      </c>
      <c r="Y334" s="15">
        <f t="shared" si="431"/>
        <v>-9.7425357312937999E-3</v>
      </c>
      <c r="Z334" s="5">
        <f t="shared" si="446"/>
        <v>1.5487839820103277</v>
      </c>
      <c r="AA334" s="5">
        <f t="shared" si="447"/>
        <v>5360.3543038476309</v>
      </c>
      <c r="AB334" s="5">
        <f t="shared" si="448"/>
        <v>56653.34374106169</v>
      </c>
      <c r="AC334" s="16">
        <f t="shared" si="432"/>
        <v>0.74904734161963327</v>
      </c>
      <c r="AD334" s="16">
        <f t="shared" si="433"/>
        <v>3.1226664586334212</v>
      </c>
      <c r="AE334" s="16">
        <f t="shared" si="434"/>
        <v>35.261828169888993</v>
      </c>
      <c r="AF334" s="15">
        <f t="shared" si="435"/>
        <v>-4.0504037456468023E-3</v>
      </c>
      <c r="AG334" s="15">
        <f t="shared" si="436"/>
        <v>2.9673830763510267E-4</v>
      </c>
      <c r="AH334" s="15">
        <f t="shared" si="437"/>
        <v>9.7937136394747881E-3</v>
      </c>
      <c r="AI334" s="1">
        <f t="shared" si="401"/>
        <v>15435.774109096847</v>
      </c>
      <c r="AJ334" s="1">
        <f t="shared" si="402"/>
        <v>194984.96189334619</v>
      </c>
      <c r="AK334" s="1">
        <f t="shared" si="403"/>
        <v>77591.474450663198</v>
      </c>
      <c r="AL334" s="14">
        <f t="shared" si="438"/>
        <v>102.65218986938953</v>
      </c>
      <c r="AM334" s="14">
        <f t="shared" si="439"/>
        <v>25.87324232183725</v>
      </c>
      <c r="AN334" s="14">
        <f t="shared" si="440"/>
        <v>7.9982786976127107</v>
      </c>
      <c r="AO334" s="11">
        <f t="shared" si="441"/>
        <v>1.2615264706047811E-3</v>
      </c>
      <c r="AP334" s="11">
        <f t="shared" si="442"/>
        <v>1.5891906297288909E-3</v>
      </c>
      <c r="AQ334" s="11">
        <f t="shared" si="443"/>
        <v>1.4415964161570687E-3</v>
      </c>
      <c r="AR334" s="1">
        <f t="shared" si="449"/>
        <v>349.62172255577394</v>
      </c>
      <c r="AS334" s="1">
        <f t="shared" si="444"/>
        <v>95769.835933143884</v>
      </c>
      <c r="AT334" s="1">
        <f t="shared" si="445"/>
        <v>38573.366802760152</v>
      </c>
      <c r="AU334" s="1">
        <f t="shared" si="404"/>
        <v>69.924344511154786</v>
      </c>
      <c r="AV334" s="1">
        <f t="shared" si="405"/>
        <v>19153.967186628779</v>
      </c>
      <c r="AW334" s="1">
        <f t="shared" si="406"/>
        <v>7714.6733605520312</v>
      </c>
      <c r="AX334" s="1">
        <f t="shared" si="466"/>
        <v>239.99999999999997</v>
      </c>
      <c r="AY334" s="1">
        <f t="shared" si="452"/>
        <v>25847.324028073923</v>
      </c>
      <c r="AZ334" s="1">
        <f t="shared" si="453"/>
        <v>7061.5548278606848</v>
      </c>
      <c r="BA334" s="1">
        <f t="shared" si="467"/>
        <v>6387.1680702834983</v>
      </c>
      <c r="BB334" s="1">
        <f t="shared" si="468"/>
        <v>30115.85808426109</v>
      </c>
      <c r="BC334" s="1">
        <f t="shared" si="469"/>
        <v>38728.39978845905</v>
      </c>
      <c r="BD334" s="1">
        <f t="shared" si="470"/>
        <v>0.12351526869058539</v>
      </c>
      <c r="BE334" s="2">
        <f t="shared" si="476"/>
        <v>0.16431838121402917</v>
      </c>
      <c r="BF334" s="2">
        <f t="shared" si="477"/>
        <v>0.11054004131171606</v>
      </c>
      <c r="BG334" s="2">
        <f t="shared" si="478"/>
        <v>4.6334817249198731E-2</v>
      </c>
      <c r="BH334" s="2">
        <f t="shared" si="454"/>
        <v>5.1887411132072771E-2</v>
      </c>
      <c r="BI334" s="2">
        <f t="shared" si="471"/>
        <v>2.7000530404799016E-3</v>
      </c>
      <c r="BJ334" s="2">
        <f t="shared" si="455"/>
        <v>1.2219100733195894E-3</v>
      </c>
      <c r="BK334" s="2">
        <f t="shared" si="456"/>
        <v>2.1469152895166443E-4</v>
      </c>
      <c r="BL334" s="2">
        <f t="shared" si="457"/>
        <v>0.94399719500453805</v>
      </c>
      <c r="BM334" s="2">
        <f t="shared" si="458"/>
        <v>117.0221272468729</v>
      </c>
      <c r="BN334" s="2">
        <f t="shared" si="459"/>
        <v>8.2813750956979533</v>
      </c>
      <c r="BO334" s="2">
        <f t="shared" si="472"/>
        <v>7418.6298612225846</v>
      </c>
      <c r="BP334" s="2">
        <f t="shared" si="473"/>
        <v>394.98887649523977</v>
      </c>
      <c r="BQ334" s="2">
        <f t="shared" si="474"/>
        <v>6.3095654500505463</v>
      </c>
      <c r="BR334" s="11">
        <f t="shared" si="475"/>
        <v>2.833375708624028E-2</v>
      </c>
      <c r="BS334" s="17">
        <f t="shared" si="450"/>
        <v>1.5197659903147488E-4</v>
      </c>
      <c r="BT334" s="17">
        <f t="shared" si="451"/>
        <v>1.6418041681698582E-6</v>
      </c>
      <c r="BU334" s="12">
        <f>(BU$3*temperature!$I444+BU$4*temperature!$I444^2+BU$5*temperature!I444^6)*(K334/K$56)^$BW$1</f>
        <v>-334.38871850950994</v>
      </c>
      <c r="BV334" s="12">
        <f>(BV$3*temperature!$I444+BV$4*temperature!$I444^2+BV$5*temperature!J444^6)*(L334/L$56)^$BW$1</f>
        <v>-45.998182968634289</v>
      </c>
      <c r="BW334" s="12">
        <f>(BW$3*temperature!$I444+BW$4*temperature!$I444^2+BW$5*temperature!K444^6)*(M334/M$56)^$BW$1</f>
        <v>-38.027833765099274</v>
      </c>
      <c r="BX334" s="12">
        <f>(BX$3*temperature!$M444+BX$4*temperature!$M444^2+BX$5*temperature!$M444^6)*(K334/K$56)^$BW$1</f>
        <v>-334.38878526531448</v>
      </c>
      <c r="BY334" s="12">
        <f>(BY$3*temperature!$M444+BY$4*temperature!$M444^2+BY$5*temperature!$M444^6)*(L334/L$56)^$BW$1</f>
        <v>-45.998191740520276</v>
      </c>
      <c r="BZ334" s="12">
        <f>(BZ$3*temperature!$M444+BZ$4*temperature!$M444^2+BZ$5*temperature!$M444^6)*(M334/M$56)^$BW$1</f>
        <v>-38.02784067064367</v>
      </c>
      <c r="CA334" s="18">
        <f t="shared" si="460"/>
        <v>-6.6755804539297969E-5</v>
      </c>
      <c r="CB334" s="18">
        <f t="shared" si="461"/>
        <v>-8.7718859873575639E-6</v>
      </c>
      <c r="CC334" s="18">
        <f t="shared" si="462"/>
        <v>-6.9055443958632168E-6</v>
      </c>
      <c r="CD334" s="18">
        <f t="shared" si="463"/>
        <v>-1.1297914581614802E-2</v>
      </c>
      <c r="CE334" s="18">
        <f t="shared" si="464"/>
        <v>-1.7170186342619262E-6</v>
      </c>
      <c r="CF334" s="18">
        <f t="shared" si="465"/>
        <v>-1.8548963251722202E-8</v>
      </c>
    </row>
    <row r="335" spans="1:84" x14ac:dyDescent="0.3">
      <c r="A335" s="2">
        <f t="shared" si="407"/>
        <v>2289</v>
      </c>
      <c r="B335" s="5">
        <f t="shared" si="408"/>
        <v>1165.4057447699465</v>
      </c>
      <c r="C335" s="5">
        <f t="shared" si="409"/>
        <v>2964.1702576693874</v>
      </c>
      <c r="D335" s="5">
        <f t="shared" si="410"/>
        <v>4369.9573967957831</v>
      </c>
      <c r="E335" s="15">
        <f t="shared" si="411"/>
        <v>2.5033054660720158E-9</v>
      </c>
      <c r="F335" s="15">
        <f t="shared" si="412"/>
        <v>4.931679628513127E-9</v>
      </c>
      <c r="G335" s="15">
        <f t="shared" si="413"/>
        <v>1.006784853121966E-8</v>
      </c>
      <c r="H335" s="5">
        <f t="shared" si="414"/>
        <v>349.62172343098393</v>
      </c>
      <c r="I335" s="5">
        <f t="shared" si="415"/>
        <v>95571.256375322642</v>
      </c>
      <c r="J335" s="5">
        <f t="shared" si="416"/>
        <v>38544.007594017967</v>
      </c>
      <c r="K335" s="5">
        <f t="shared" si="417"/>
        <v>300</v>
      </c>
      <c r="L335" s="5">
        <f t="shared" si="418"/>
        <v>32242.161572212332</v>
      </c>
      <c r="M335" s="5">
        <f t="shared" si="419"/>
        <v>8820.2250260562905</v>
      </c>
      <c r="N335" s="15">
        <f t="shared" si="420"/>
        <v>0</v>
      </c>
      <c r="O335" s="15">
        <f t="shared" si="421"/>
        <v>-2.0735133062845801E-3</v>
      </c>
      <c r="P335" s="15">
        <f t="shared" si="422"/>
        <v>-7.6113648434006365E-4</v>
      </c>
      <c r="Q335" s="5">
        <f t="shared" si="423"/>
        <v>2.4213990145514037</v>
      </c>
      <c r="R335" s="5">
        <f t="shared" si="424"/>
        <v>1875.458002899298</v>
      </c>
      <c r="S335" s="5">
        <f t="shared" si="425"/>
        <v>1649.5568226633018</v>
      </c>
      <c r="T335" s="5">
        <f t="shared" si="426"/>
        <v>6.9257682010980446</v>
      </c>
      <c r="U335" s="5">
        <f t="shared" si="427"/>
        <v>19.623661695249599</v>
      </c>
      <c r="V335" s="5">
        <f t="shared" si="428"/>
        <v>42.796712787056251</v>
      </c>
      <c r="W335" s="15">
        <f t="shared" si="429"/>
        <v>-1.0734613539272964E-2</v>
      </c>
      <c r="X335" s="15">
        <f t="shared" si="430"/>
        <v>-1.217998157191269E-2</v>
      </c>
      <c r="Y335" s="15">
        <f t="shared" si="431"/>
        <v>-9.7425357312937999E-3</v>
      </c>
      <c r="Z335" s="5">
        <f t="shared" si="446"/>
        <v>1.5259525284690711</v>
      </c>
      <c r="AA335" s="5">
        <f t="shared" si="447"/>
        <v>5285.8133281818691</v>
      </c>
      <c r="AB335" s="5">
        <f t="shared" si="448"/>
        <v>56608.708841796142</v>
      </c>
      <c r="AC335" s="16">
        <f t="shared" si="432"/>
        <v>0.74601339746147033</v>
      </c>
      <c r="AD335" s="16">
        <f t="shared" si="433"/>
        <v>3.123593073393665</v>
      </c>
      <c r="AE335" s="16">
        <f t="shared" si="434"/>
        <v>35.607172417389251</v>
      </c>
      <c r="AF335" s="15">
        <f t="shared" si="435"/>
        <v>-4.0504037456468023E-3</v>
      </c>
      <c r="AG335" s="15">
        <f t="shared" si="436"/>
        <v>2.9673830763510267E-4</v>
      </c>
      <c r="AH335" s="15">
        <f t="shared" si="437"/>
        <v>9.7937136394747881E-3</v>
      </c>
      <c r="AI335" s="1">
        <f t="shared" si="401"/>
        <v>13962.121042698318</v>
      </c>
      <c r="AJ335" s="1">
        <f t="shared" si="402"/>
        <v>194640.43289064037</v>
      </c>
      <c r="AK335" s="1">
        <f t="shared" si="403"/>
        <v>77547.000366148903</v>
      </c>
      <c r="AL335" s="14">
        <f t="shared" si="438"/>
        <v>102.78039333962745</v>
      </c>
      <c r="AM335" s="14">
        <f t="shared" si="439"/>
        <v>25.913948660953231</v>
      </c>
      <c r="AN335" s="14">
        <f t="shared" si="440"/>
        <v>8.0096936846195543</v>
      </c>
      <c r="AO335" s="11">
        <f t="shared" si="441"/>
        <v>1.2489112058987333E-3</v>
      </c>
      <c r="AP335" s="11">
        <f t="shared" si="442"/>
        <v>1.5732987234316021E-3</v>
      </c>
      <c r="AQ335" s="11">
        <f t="shared" si="443"/>
        <v>1.427180451995498E-3</v>
      </c>
      <c r="AR335" s="1">
        <f t="shared" si="449"/>
        <v>349.62172343098393</v>
      </c>
      <c r="AS335" s="1">
        <f t="shared" si="444"/>
        <v>95571.256375322642</v>
      </c>
      <c r="AT335" s="1">
        <f t="shared" si="445"/>
        <v>38544.007594017967</v>
      </c>
      <c r="AU335" s="1">
        <f t="shared" si="404"/>
        <v>69.92434468619679</v>
      </c>
      <c r="AV335" s="1">
        <f t="shared" si="405"/>
        <v>19114.251275064529</v>
      </c>
      <c r="AW335" s="1">
        <f t="shared" si="406"/>
        <v>7708.8015188035934</v>
      </c>
      <c r="AX335" s="1">
        <f t="shared" si="466"/>
        <v>240</v>
      </c>
      <c r="AY335" s="1">
        <f t="shared" si="452"/>
        <v>25793.729257769864</v>
      </c>
      <c r="AZ335" s="1">
        <f t="shared" si="453"/>
        <v>7056.1800208450331</v>
      </c>
      <c r="BA335" s="1">
        <f t="shared" si="467"/>
        <v>6387.1680862725307</v>
      </c>
      <c r="BB335" s="1">
        <f t="shared" si="468"/>
        <v>30109.705605327334</v>
      </c>
      <c r="BC335" s="1">
        <f t="shared" si="469"/>
        <v>38725.072777897345</v>
      </c>
      <c r="BD335" s="1">
        <f t="shared" si="470"/>
        <v>0.11761876690616235</v>
      </c>
      <c r="BE335" s="2">
        <f t="shared" si="476"/>
        <v>0.16431838121402917</v>
      </c>
      <c r="BF335" s="2">
        <f t="shared" si="477"/>
        <v>0.11054004131171606</v>
      </c>
      <c r="BG335" s="2">
        <f t="shared" si="478"/>
        <v>4.6334817249198731E-2</v>
      </c>
      <c r="BH335" s="2">
        <f t="shared" si="454"/>
        <v>5.1820738833953967E-2</v>
      </c>
      <c r="BI335" s="2">
        <f t="shared" si="471"/>
        <v>2.7000530404799016E-3</v>
      </c>
      <c r="BJ335" s="2">
        <f t="shared" si="455"/>
        <v>1.2219100733195894E-3</v>
      </c>
      <c r="BK335" s="2">
        <f t="shared" si="456"/>
        <v>2.1469152895166443E-4</v>
      </c>
      <c r="BL335" s="2">
        <f t="shared" si="457"/>
        <v>0.94399719736765142</v>
      </c>
      <c r="BM335" s="2">
        <f t="shared" si="458"/>
        <v>116.77948088481577</v>
      </c>
      <c r="BN335" s="2">
        <f t="shared" si="459"/>
        <v>8.2750719222842815</v>
      </c>
      <c r="BO335" s="2">
        <f t="shared" si="472"/>
        <v>7529.6281581019966</v>
      </c>
      <c r="BP335" s="2">
        <f t="shared" si="473"/>
        <v>399.72847968789569</v>
      </c>
      <c r="BQ335" s="2">
        <f t="shared" si="474"/>
        <v>6.3097342598350794</v>
      </c>
      <c r="BR335" s="11">
        <f t="shared" si="475"/>
        <v>2.8307706887477274E-2</v>
      </c>
      <c r="BS335" s="17">
        <f t="shared" si="450"/>
        <v>1.4778917640717837E-4</v>
      </c>
      <c r="BT335" s="17">
        <f t="shared" si="451"/>
        <v>1.5636230173046268E-6</v>
      </c>
      <c r="BU335" s="12">
        <f>(BU$3*temperature!$I445+BU$4*temperature!$I445^2+BU$5*temperature!I445^6)*(K335/K$56)^$BW$1</f>
        <v>-335.5583396636473</v>
      </c>
      <c r="BV335" s="12">
        <f>(BV$3*temperature!$I445+BV$4*temperature!$I445^2+BV$5*temperature!J445^6)*(L335/L$56)^$BW$1</f>
        <v>-46.175825255423042</v>
      </c>
      <c r="BW335" s="12">
        <f>(BW$3*temperature!$I445+BW$4*temperature!$I445^2+BW$5*temperature!K445^6)*(M335/M$56)^$BW$1</f>
        <v>-38.156080693365837</v>
      </c>
      <c r="BX335" s="12">
        <f>(BX$3*temperature!$M445+BX$4*temperature!$M445^2+BX$5*temperature!$M445^6)*(K335/K$56)^$BW$1</f>
        <v>-335.55840634919718</v>
      </c>
      <c r="BY335" s="12">
        <f>(BY$3*temperature!$M445+BY$4*temperature!$M445^2+BY$5*temperature!$M445^6)*(L335/L$56)^$BW$1</f>
        <v>-46.175834022152486</v>
      </c>
      <c r="BZ335" s="12">
        <f>(BZ$3*temperature!$M445+BZ$4*temperature!$M445^2+BZ$5*temperature!$M445^6)*(M335/M$56)^$BW$1</f>
        <v>-38.15608759216628</v>
      </c>
      <c r="CA335" s="18">
        <f t="shared" si="460"/>
        <v>-6.6685549882095074E-5</v>
      </c>
      <c r="CB335" s="18">
        <f t="shared" si="461"/>
        <v>-8.766729443721033E-6</v>
      </c>
      <c r="CC335" s="18">
        <f t="shared" si="462"/>
        <v>-6.898800442911579E-6</v>
      </c>
      <c r="CD335" s="18">
        <f t="shared" si="463"/>
        <v>-1.1270694807778718E-2</v>
      </c>
      <c r="CE335" s="18">
        <f t="shared" si="464"/>
        <v>-1.6656867031782783E-6</v>
      </c>
      <c r="CF335" s="18">
        <f t="shared" si="465"/>
        <v>-1.7623117822458552E-8</v>
      </c>
    </row>
    <row r="336" spans="1:84" x14ac:dyDescent="0.3">
      <c r="A336" s="2">
        <f t="shared" si="407"/>
        <v>2290</v>
      </c>
      <c r="B336" s="5">
        <f t="shared" si="408"/>
        <v>1165.4057475414447</v>
      </c>
      <c r="C336" s="5">
        <f t="shared" si="409"/>
        <v>2964.1702715568085</v>
      </c>
      <c r="D336" s="5">
        <f t="shared" si="410"/>
        <v>4369.9574385920487</v>
      </c>
      <c r="E336" s="15">
        <f t="shared" si="411"/>
        <v>2.3781401927684147E-9</v>
      </c>
      <c r="F336" s="15">
        <f t="shared" si="412"/>
        <v>4.6850956470874707E-9</v>
      </c>
      <c r="G336" s="15">
        <f t="shared" si="413"/>
        <v>9.5644561046586765E-9</v>
      </c>
      <c r="H336" s="5">
        <f t="shared" si="414"/>
        <v>349.62172426243342</v>
      </c>
      <c r="I336" s="5">
        <f t="shared" si="415"/>
        <v>95370.208635674309</v>
      </c>
      <c r="J336" s="5">
        <f t="shared" si="416"/>
        <v>38514.001872702611</v>
      </c>
      <c r="K336" s="5">
        <f t="shared" si="417"/>
        <v>300</v>
      </c>
      <c r="L336" s="5">
        <f t="shared" si="418"/>
        <v>32174.33544584638</v>
      </c>
      <c r="M336" s="5">
        <f t="shared" si="419"/>
        <v>8813.3585770371683</v>
      </c>
      <c r="N336" s="15">
        <f t="shared" si="420"/>
        <v>0</v>
      </c>
      <c r="O336" s="15">
        <f t="shared" si="421"/>
        <v>-2.1036469969311078E-3</v>
      </c>
      <c r="P336" s="15">
        <f t="shared" si="422"/>
        <v>-7.7848909736855099E-4</v>
      </c>
      <c r="Q336" s="5">
        <f t="shared" si="423"/>
        <v>2.3954062376024301</v>
      </c>
      <c r="R336" s="5">
        <f t="shared" si="424"/>
        <v>1848.7177197515689</v>
      </c>
      <c r="S336" s="5">
        <f t="shared" si="425"/>
        <v>1632.2143209812027</v>
      </c>
      <c r="T336" s="5">
        <f t="shared" si="426"/>
        <v>6.8514227559966709</v>
      </c>
      <c r="U336" s="5">
        <f t="shared" si="427"/>
        <v>19.384645857428008</v>
      </c>
      <c r="V336" s="5">
        <f t="shared" si="428"/>
        <v>42.379764283546436</v>
      </c>
      <c r="W336" s="15">
        <f t="shared" si="429"/>
        <v>-1.0734613539272964E-2</v>
      </c>
      <c r="X336" s="15">
        <f t="shared" si="430"/>
        <v>-1.217998157191269E-2</v>
      </c>
      <c r="Y336" s="15">
        <f t="shared" si="431"/>
        <v>-9.7425357312937999E-3</v>
      </c>
      <c r="Z336" s="5">
        <f t="shared" si="446"/>
        <v>1.5034576454050859</v>
      </c>
      <c r="AA336" s="5">
        <f t="shared" si="447"/>
        <v>5212.151722033037</v>
      </c>
      <c r="AB336" s="5">
        <f t="shared" si="448"/>
        <v>56563.120124798486</v>
      </c>
      <c r="AC336" s="16">
        <f t="shared" si="432"/>
        <v>0.74299174200208973</v>
      </c>
      <c r="AD336" s="16">
        <f t="shared" si="433"/>
        <v>3.1245199631160046</v>
      </c>
      <c r="AE336" s="16">
        <f t="shared" si="434"/>
        <v>35.955898867556563</v>
      </c>
      <c r="AF336" s="15">
        <f t="shared" si="435"/>
        <v>-4.0504037456468023E-3</v>
      </c>
      <c r="AG336" s="15">
        <f t="shared" si="436"/>
        <v>2.9673830763510267E-4</v>
      </c>
      <c r="AH336" s="15">
        <f t="shared" si="437"/>
        <v>9.7937136394747881E-3</v>
      </c>
      <c r="AI336" s="1">
        <f t="shared" si="401"/>
        <v>12635.833283114684</v>
      </c>
      <c r="AJ336" s="1">
        <f t="shared" si="402"/>
        <v>194290.64087664089</v>
      </c>
      <c r="AK336" s="1">
        <f t="shared" si="403"/>
        <v>77501.10184833761</v>
      </c>
      <c r="AL336" s="14">
        <f t="shared" si="438"/>
        <v>102.9074732887661</v>
      </c>
      <c r="AM336" s="14">
        <f t="shared" si="439"/>
        <v>25.954311339477108</v>
      </c>
      <c r="AN336" s="14">
        <f t="shared" si="440"/>
        <v>8.021010650090183</v>
      </c>
      <c r="AO336" s="11">
        <f t="shared" si="441"/>
        <v>1.2364220938397459E-3</v>
      </c>
      <c r="AP336" s="11">
        <f t="shared" si="442"/>
        <v>1.557565736197286E-3</v>
      </c>
      <c r="AQ336" s="11">
        <f t="shared" si="443"/>
        <v>1.4129086474755431E-3</v>
      </c>
      <c r="AR336" s="1">
        <f t="shared" si="449"/>
        <v>349.62172426243342</v>
      </c>
      <c r="AS336" s="1">
        <f t="shared" si="444"/>
        <v>95370.208635674309</v>
      </c>
      <c r="AT336" s="1">
        <f t="shared" si="445"/>
        <v>38514.001872702611</v>
      </c>
      <c r="AU336" s="1">
        <f t="shared" si="404"/>
        <v>69.924344852486684</v>
      </c>
      <c r="AV336" s="1">
        <f t="shared" si="405"/>
        <v>19074.041727134863</v>
      </c>
      <c r="AW336" s="1">
        <f t="shared" si="406"/>
        <v>7702.8003745405222</v>
      </c>
      <c r="AX336" s="1">
        <f t="shared" si="466"/>
        <v>240</v>
      </c>
      <c r="AY336" s="1">
        <f t="shared" si="452"/>
        <v>25739.468356677105</v>
      </c>
      <c r="AZ336" s="1">
        <f t="shared" si="453"/>
        <v>7050.6868616297352</v>
      </c>
      <c r="BA336" s="1">
        <f t="shared" si="467"/>
        <v>6387.1681014621117</v>
      </c>
      <c r="BB336" s="1">
        <f t="shared" si="468"/>
        <v>30103.463610574508</v>
      </c>
      <c r="BC336" s="1">
        <f t="shared" si="469"/>
        <v>38721.669859176021</v>
      </c>
      <c r="BD336" s="1">
        <f t="shared" si="470"/>
        <v>0.11200351040114767</v>
      </c>
      <c r="BE336" s="2">
        <f t="shared" si="476"/>
        <v>0.16431838121402917</v>
      </c>
      <c r="BF336" s="2">
        <f t="shared" si="477"/>
        <v>0.11054004131171606</v>
      </c>
      <c r="BG336" s="2">
        <f t="shared" si="478"/>
        <v>4.6334817249198731E-2</v>
      </c>
      <c r="BH336" s="2">
        <f t="shared" si="454"/>
        <v>5.1754730328215932E-2</v>
      </c>
      <c r="BI336" s="2">
        <f t="shared" si="471"/>
        <v>2.7000530404799016E-3</v>
      </c>
      <c r="BJ336" s="2">
        <f t="shared" si="455"/>
        <v>1.2219100733195894E-3</v>
      </c>
      <c r="BK336" s="2">
        <f t="shared" si="456"/>
        <v>2.1469152895166443E-4</v>
      </c>
      <c r="BL336" s="2">
        <f t="shared" si="457"/>
        <v>0.94399719961260908</v>
      </c>
      <c r="BM336" s="2">
        <f t="shared" si="458"/>
        <v>116.53381862652134</v>
      </c>
      <c r="BN336" s="2">
        <f t="shared" si="459"/>
        <v>8.2686299480977912</v>
      </c>
      <c r="BO336" s="2">
        <f t="shared" si="472"/>
        <v>7642.2872228744172</v>
      </c>
      <c r="BP336" s="2">
        <f t="shared" si="473"/>
        <v>404.52493959183323</v>
      </c>
      <c r="BQ336" s="2">
        <f t="shared" si="474"/>
        <v>6.3099038184938916</v>
      </c>
      <c r="BR336" s="11">
        <f t="shared" si="475"/>
        <v>2.8281674935955542E-2</v>
      </c>
      <c r="BS336" s="17">
        <f t="shared" si="450"/>
        <v>1.4372077094949772E-4</v>
      </c>
      <c r="BT336" s="17">
        <f t="shared" si="451"/>
        <v>1.4891647783853589E-6</v>
      </c>
      <c r="BU336" s="12">
        <f>(BU$3*temperature!$I446+BU$4*temperature!$I446^2+BU$5*temperature!I446^6)*(K336/K$56)^$BW$1</f>
        <v>-336.72311982760601</v>
      </c>
      <c r="BV336" s="12">
        <f>(BV$3*temperature!$I446+BV$4*temperature!$I446^2+BV$5*temperature!J446^6)*(L336/L$56)^$BW$1</f>
        <v>-46.353344496163203</v>
      </c>
      <c r="BW336" s="12">
        <f>(BW$3*temperature!$I446+BW$4*temperature!$I446^2+BW$5*temperature!K446^6)*(M336/M$56)^$BW$1</f>
        <v>-38.284026611805373</v>
      </c>
      <c r="BX336" s="12">
        <f>(BX$3*temperature!$M446+BX$4*temperature!$M446^2+BX$5*temperature!$M446^6)*(K336/K$56)^$BW$1</f>
        <v>-336.72318644308274</v>
      </c>
      <c r="BY336" s="12">
        <f>(BY$3*temperature!$M446+BY$4*temperature!$M446^2+BY$5*temperature!$M446^6)*(L336/L$56)^$BW$1</f>
        <v>-46.35335325782372</v>
      </c>
      <c r="BZ336" s="12">
        <f>(BZ$3*temperature!$M446+BZ$4*temperature!$M446^2+BZ$5*temperature!$M446^6)*(M336/M$56)^$BW$1</f>
        <v>-38.284033503916611</v>
      </c>
      <c r="CA336" s="18">
        <f t="shared" si="460"/>
        <v>-6.6615476725928602E-5</v>
      </c>
      <c r="CB336" s="18">
        <f t="shared" si="461"/>
        <v>-8.7616605171092488E-6</v>
      </c>
      <c r="CC336" s="18">
        <f t="shared" si="462"/>
        <v>-6.8921112372777316E-6</v>
      </c>
      <c r="CD336" s="18">
        <f t="shared" si="463"/>
        <v>-1.1243343944465316E-2</v>
      </c>
      <c r="CE336" s="18">
        <f t="shared" si="464"/>
        <v>-1.615902059748922E-6</v>
      </c>
      <c r="CF336" s="18">
        <f t="shared" si="465"/>
        <v>-1.6743191793370059E-8</v>
      </c>
    </row>
    <row r="337" spans="1:84" x14ac:dyDescent="0.3">
      <c r="A337" s="2">
        <f t="shared" si="407"/>
        <v>2291</v>
      </c>
      <c r="B337" s="5">
        <f t="shared" si="408"/>
        <v>1165.4057501743682</v>
      </c>
      <c r="C337" s="5">
        <f t="shared" si="409"/>
        <v>2964.1702847498586</v>
      </c>
      <c r="D337" s="5">
        <f t="shared" si="410"/>
        <v>4369.9574782985019</v>
      </c>
      <c r="E337" s="15">
        <f t="shared" si="411"/>
        <v>2.2592331831299939E-9</v>
      </c>
      <c r="F337" s="15">
        <f t="shared" si="412"/>
        <v>4.4508408647330969E-9</v>
      </c>
      <c r="G337" s="15">
        <f t="shared" si="413"/>
        <v>9.0862332994257425E-9</v>
      </c>
      <c r="H337" s="5">
        <f t="shared" si="414"/>
        <v>349.62172505231047</v>
      </c>
      <c r="I337" s="5">
        <f t="shared" si="415"/>
        <v>95166.706191713703</v>
      </c>
      <c r="J337" s="5">
        <f t="shared" si="416"/>
        <v>38483.355734957921</v>
      </c>
      <c r="K337" s="5">
        <f t="shared" si="417"/>
        <v>300</v>
      </c>
      <c r="L337" s="5">
        <f t="shared" si="418"/>
        <v>32105.6812023688</v>
      </c>
      <c r="M337" s="5">
        <f t="shared" si="419"/>
        <v>8806.3455825528781</v>
      </c>
      <c r="N337" s="15">
        <f t="shared" si="420"/>
        <v>0</v>
      </c>
      <c r="O337" s="15">
        <f t="shared" si="421"/>
        <v>-2.1338200937556229E-3</v>
      </c>
      <c r="P337" s="15">
        <f t="shared" si="422"/>
        <v>-7.957232674683512E-4</v>
      </c>
      <c r="Q337" s="5">
        <f t="shared" si="423"/>
        <v>2.3696924827258918</v>
      </c>
      <c r="R337" s="5">
        <f t="shared" si="424"/>
        <v>1822.3035970551261</v>
      </c>
      <c r="S337" s="5">
        <f t="shared" si="425"/>
        <v>1615.0262919165937</v>
      </c>
      <c r="T337" s="5">
        <f t="shared" si="426"/>
        <v>6.7778753805168659</v>
      </c>
      <c r="U337" s="5">
        <f t="shared" si="427"/>
        <v>19.148541228106481</v>
      </c>
      <c r="V337" s="5">
        <f t="shared" si="428"/>
        <v>41.966877915730173</v>
      </c>
      <c r="W337" s="15">
        <f t="shared" si="429"/>
        <v>-1.0734613539272964E-2</v>
      </c>
      <c r="X337" s="15">
        <f t="shared" si="430"/>
        <v>-1.217998157191269E-2</v>
      </c>
      <c r="Y337" s="15">
        <f t="shared" si="431"/>
        <v>-9.7425357312937999E-3</v>
      </c>
      <c r="Z337" s="5">
        <f t="shared" si="446"/>
        <v>1.4812943712684428</v>
      </c>
      <c r="AA337" s="5">
        <f t="shared" si="447"/>
        <v>5139.3614476161265</v>
      </c>
      <c r="AB337" s="5">
        <f t="shared" si="448"/>
        <v>56516.586618807829</v>
      </c>
      <c r="AC337" s="16">
        <f t="shared" si="432"/>
        <v>0.73998232546729981</v>
      </c>
      <c r="AD337" s="16">
        <f t="shared" si="433"/>
        <v>3.1254471278820315</v>
      </c>
      <c r="AE337" s="16">
        <f t="shared" si="434"/>
        <v>36.308040644715327</v>
      </c>
      <c r="AF337" s="15">
        <f t="shared" si="435"/>
        <v>-4.0504037456468023E-3</v>
      </c>
      <c r="AG337" s="15">
        <f t="shared" si="436"/>
        <v>2.9673830763510267E-4</v>
      </c>
      <c r="AH337" s="15">
        <f t="shared" si="437"/>
        <v>9.7937136394747881E-3</v>
      </c>
      <c r="AI337" s="1">
        <f t="shared" si="401"/>
        <v>11442.174299655702</v>
      </c>
      <c r="AJ337" s="1">
        <f t="shared" si="402"/>
        <v>193935.61851611166</v>
      </c>
      <c r="AK337" s="1">
        <f t="shared" si="403"/>
        <v>77453.792038044368</v>
      </c>
      <c r="AL337" s="14">
        <f t="shared" si="438"/>
        <v>103.03343799162559</v>
      </c>
      <c r="AM337" s="14">
        <f t="shared" si="439"/>
        <v>25.994332630065585</v>
      </c>
      <c r="AN337" s="14">
        <f t="shared" si="440"/>
        <v>8.0322302758460999</v>
      </c>
      <c r="AO337" s="11">
        <f t="shared" si="441"/>
        <v>1.2240578729013484E-3</v>
      </c>
      <c r="AP337" s="11">
        <f t="shared" si="442"/>
        <v>1.5419900788353131E-3</v>
      </c>
      <c r="AQ337" s="11">
        <f t="shared" si="443"/>
        <v>1.3987795610007877E-3</v>
      </c>
      <c r="AR337" s="1">
        <f t="shared" si="449"/>
        <v>349.62172505231047</v>
      </c>
      <c r="AS337" s="1">
        <f t="shared" si="444"/>
        <v>95166.706191713703</v>
      </c>
      <c r="AT337" s="1">
        <f t="shared" si="445"/>
        <v>38483.355734957921</v>
      </c>
      <c r="AU337" s="1">
        <f t="shared" si="404"/>
        <v>69.92434501046209</v>
      </c>
      <c r="AV337" s="1">
        <f t="shared" si="405"/>
        <v>19033.341238342742</v>
      </c>
      <c r="AW337" s="1">
        <f t="shared" si="406"/>
        <v>7696.6711469915845</v>
      </c>
      <c r="AX337" s="1">
        <f t="shared" si="466"/>
        <v>240</v>
      </c>
      <c r="AY337" s="1">
        <f t="shared" si="452"/>
        <v>25684.544961895041</v>
      </c>
      <c r="AZ337" s="1">
        <f t="shared" si="453"/>
        <v>7045.0764660423019</v>
      </c>
      <c r="BA337" s="1">
        <f t="shared" si="467"/>
        <v>6387.1681158922147</v>
      </c>
      <c r="BB337" s="1">
        <f t="shared" si="468"/>
        <v>30097.131980617716</v>
      </c>
      <c r="BC337" s="1">
        <f t="shared" si="469"/>
        <v>38718.191549957432</v>
      </c>
      <c r="BD337" s="1">
        <f t="shared" si="470"/>
        <v>0.10665609695879844</v>
      </c>
      <c r="BE337" s="2">
        <f t="shared" si="476"/>
        <v>0.16431838121402917</v>
      </c>
      <c r="BF337" s="2">
        <f t="shared" si="477"/>
        <v>0.11054004131171606</v>
      </c>
      <c r="BG337" s="2">
        <f t="shared" si="478"/>
        <v>4.6334817249198731E-2</v>
      </c>
      <c r="BH337" s="2">
        <f t="shared" si="454"/>
        <v>5.1689380763998531E-2</v>
      </c>
      <c r="BI337" s="2">
        <f t="shared" si="471"/>
        <v>2.7000530404799016E-3</v>
      </c>
      <c r="BJ337" s="2">
        <f t="shared" si="455"/>
        <v>1.2219100733195894E-3</v>
      </c>
      <c r="BK337" s="2">
        <f t="shared" si="456"/>
        <v>2.1469152895166443E-4</v>
      </c>
      <c r="BL337" s="2">
        <f t="shared" si="457"/>
        <v>0.94399720174531909</v>
      </c>
      <c r="BM337" s="2">
        <f t="shared" si="458"/>
        <v>116.28515694030072</v>
      </c>
      <c r="BN337" s="2">
        <f t="shared" si="459"/>
        <v>8.2620504819289202</v>
      </c>
      <c r="BO337" s="2">
        <f t="shared" si="472"/>
        <v>7756.6319041174547</v>
      </c>
      <c r="BP337" s="2">
        <f t="shared" si="473"/>
        <v>409.37893709777961</v>
      </c>
      <c r="BQ337" s="2">
        <f t="shared" si="474"/>
        <v>6.3100741279438326</v>
      </c>
      <c r="BR337" s="11">
        <f t="shared" si="475"/>
        <v>2.8255659899450641E-2</v>
      </c>
      <c r="BS337" s="17">
        <f t="shared" si="450"/>
        <v>1.397679006177457E-4</v>
      </c>
      <c r="BT337" s="17">
        <f t="shared" si="451"/>
        <v>1.4182521698908178E-6</v>
      </c>
      <c r="BU337" s="12">
        <f>(BU$3*temperature!$I447+BU$4*temperature!$I447^2+BU$5*temperature!I447^6)*(K337/K$56)^$BW$1</f>
        <v>-337.88309111735839</v>
      </c>
      <c r="BV337" s="12">
        <f>(BV$3*temperature!$I447+BV$4*temperature!$I447^2+BV$5*temperature!J447^6)*(L337/L$56)^$BW$1</f>
        <v>-46.530748666349865</v>
      </c>
      <c r="BW337" s="12">
        <f>(BW$3*temperature!$I447+BW$4*temperature!$I447^2+BW$5*temperature!K447^6)*(M337/M$56)^$BW$1</f>
        <v>-38.411675326960719</v>
      </c>
      <c r="BX337" s="12">
        <f>(BX$3*temperature!$M447+BX$4*temperature!$M447^2+BX$5*temperature!$M447^6)*(K337/K$56)^$BW$1</f>
        <v>-337.88315766294193</v>
      </c>
      <c r="BY337" s="12">
        <f>(BY$3*temperature!$M447+BY$4*temperature!$M447^2+BY$5*temperature!$M447^6)*(L337/L$56)^$BW$1</f>
        <v>-46.530757423028803</v>
      </c>
      <c r="BZ337" s="12">
        <f>(BZ$3*temperature!$M447+BZ$4*temperature!$M447^2+BZ$5*temperature!$M447^6)*(M337/M$56)^$BW$1</f>
        <v>-38.411682212436958</v>
      </c>
      <c r="CA337" s="18">
        <f t="shared" si="460"/>
        <v>-6.6545583536026243E-5</v>
      </c>
      <c r="CB337" s="18">
        <f t="shared" si="461"/>
        <v>-8.7566789375159715E-6</v>
      </c>
      <c r="CC337" s="18">
        <f t="shared" si="462"/>
        <v>-6.8854762389491952E-6</v>
      </c>
      <c r="CD337" s="18">
        <f t="shared" si="463"/>
        <v>-1.1215863048803103E-2</v>
      </c>
      <c r="CE337" s="18">
        <f t="shared" si="464"/>
        <v>-1.5676176319473584E-6</v>
      </c>
      <c r="CF337" s="18">
        <f t="shared" si="465"/>
        <v>-1.5906922106163245E-8</v>
      </c>
    </row>
    <row r="338" spans="1:84" x14ac:dyDescent="0.3">
      <c r="A338" s="2">
        <f t="shared" si="407"/>
        <v>2292</v>
      </c>
      <c r="B338" s="5">
        <f t="shared" si="408"/>
        <v>1165.4057526756455</v>
      </c>
      <c r="C338" s="5">
        <f t="shared" si="409"/>
        <v>2964.1702972832563</v>
      </c>
      <c r="D338" s="5">
        <f t="shared" si="410"/>
        <v>4369.9575160196327</v>
      </c>
      <c r="E338" s="15">
        <f t="shared" si="411"/>
        <v>2.146271523973494E-9</v>
      </c>
      <c r="F338" s="15">
        <f t="shared" si="412"/>
        <v>4.2282988214964422E-9</v>
      </c>
      <c r="G338" s="15">
        <f t="shared" si="413"/>
        <v>8.6319216344544554E-9</v>
      </c>
      <c r="H338" s="5">
        <f t="shared" si="414"/>
        <v>349.62172580269367</v>
      </c>
      <c r="I338" s="5">
        <f t="shared" si="415"/>
        <v>94960.762503022663</v>
      </c>
      <c r="J338" s="5">
        <f t="shared" si="416"/>
        <v>38452.075305235863</v>
      </c>
      <c r="K338" s="5">
        <f t="shared" si="417"/>
        <v>300</v>
      </c>
      <c r="L338" s="5">
        <f t="shared" si="418"/>
        <v>32036.20338212579</v>
      </c>
      <c r="M338" s="5">
        <f t="shared" si="419"/>
        <v>8799.1874438769973</v>
      </c>
      <c r="N338" s="15">
        <f t="shared" si="420"/>
        <v>0</v>
      </c>
      <c r="O338" s="15">
        <f t="shared" si="421"/>
        <v>-2.1640350754459359E-3</v>
      </c>
      <c r="P338" s="15">
        <f t="shared" si="422"/>
        <v>-8.1283872053150574E-4</v>
      </c>
      <c r="Q338" s="5">
        <f t="shared" si="423"/>
        <v>2.344254754748317</v>
      </c>
      <c r="R338" s="5">
        <f t="shared" si="424"/>
        <v>1796.2124836267055</v>
      </c>
      <c r="S338" s="5">
        <f t="shared" si="425"/>
        <v>1597.9918880209204</v>
      </c>
      <c r="T338" s="5">
        <f t="shared" si="426"/>
        <v>6.705117507689665</v>
      </c>
      <c r="U338" s="5">
        <f t="shared" si="427"/>
        <v>18.915312348819135</v>
      </c>
      <c r="V338" s="5">
        <f t="shared" si="428"/>
        <v>41.558014108105326</v>
      </c>
      <c r="W338" s="15">
        <f t="shared" si="429"/>
        <v>-1.0734613539272964E-2</v>
      </c>
      <c r="X338" s="15">
        <f t="shared" si="430"/>
        <v>-1.217998157191269E-2</v>
      </c>
      <c r="Y338" s="15">
        <f t="shared" si="431"/>
        <v>-9.7425357312937999E-3</v>
      </c>
      <c r="Z338" s="5">
        <f t="shared" si="446"/>
        <v>1.4594578176490334</v>
      </c>
      <c r="AA338" s="5">
        <f t="shared" si="447"/>
        <v>5067.434497013227</v>
      </c>
      <c r="AB338" s="5">
        <f t="shared" si="448"/>
        <v>56469.117394738976</v>
      </c>
      <c r="AC338" s="16">
        <f t="shared" si="432"/>
        <v>0.73698509828451464</v>
      </c>
      <c r="AD338" s="16">
        <f t="shared" si="433"/>
        <v>3.1263745677733623</v>
      </c>
      <c r="AE338" s="16">
        <f t="shared" si="434"/>
        <v>36.663631197600083</v>
      </c>
      <c r="AF338" s="15">
        <f t="shared" si="435"/>
        <v>-4.0504037456468023E-3</v>
      </c>
      <c r="AG338" s="15">
        <f t="shared" si="436"/>
        <v>2.9673830763510267E-4</v>
      </c>
      <c r="AH338" s="15">
        <f t="shared" si="437"/>
        <v>9.7937136394747881E-3</v>
      </c>
      <c r="AI338" s="1">
        <f t="shared" si="401"/>
        <v>10367.881214700594</v>
      </c>
      <c r="AJ338" s="1">
        <f t="shared" si="402"/>
        <v>193575.39790284325</v>
      </c>
      <c r="AK338" s="1">
        <f t="shared" si="403"/>
        <v>77405.083981231524</v>
      </c>
      <c r="AL338" s="14">
        <f t="shared" si="438"/>
        <v>103.15829569366188</v>
      </c>
      <c r="AM338" s="14">
        <f t="shared" si="439"/>
        <v>26.034014803056877</v>
      </c>
      <c r="AN338" s="14">
        <f t="shared" si="440"/>
        <v>8.0433532421898146</v>
      </c>
      <c r="AO338" s="11">
        <f t="shared" si="441"/>
        <v>1.2118172941723349E-3</v>
      </c>
      <c r="AP338" s="11">
        <f t="shared" si="442"/>
        <v>1.5265701780469599E-3</v>
      </c>
      <c r="AQ338" s="11">
        <f t="shared" si="443"/>
        <v>1.3847917653907799E-3</v>
      </c>
      <c r="AR338" s="1">
        <f t="shared" si="449"/>
        <v>349.62172580269367</v>
      </c>
      <c r="AS338" s="1">
        <f t="shared" si="444"/>
        <v>94960.762503022663</v>
      </c>
      <c r="AT338" s="1">
        <f t="shared" si="445"/>
        <v>38452.075305235863</v>
      </c>
      <c r="AU338" s="1">
        <f t="shared" si="404"/>
        <v>69.924345160538735</v>
      </c>
      <c r="AV338" s="1">
        <f t="shared" si="405"/>
        <v>18992.152500604534</v>
      </c>
      <c r="AW338" s="1">
        <f t="shared" si="406"/>
        <v>7690.4150610471734</v>
      </c>
      <c r="AX338" s="1">
        <f t="shared" si="466"/>
        <v>240.00000000000003</v>
      </c>
      <c r="AY338" s="1">
        <f t="shared" si="452"/>
        <v>25628.962705700633</v>
      </c>
      <c r="AZ338" s="1">
        <f t="shared" si="453"/>
        <v>7039.3499551015975</v>
      </c>
      <c r="BA338" s="1">
        <f t="shared" si="467"/>
        <v>6387.1681296008128</v>
      </c>
      <c r="BB338" s="1">
        <f t="shared" si="468"/>
        <v>30090.71058867934</v>
      </c>
      <c r="BC338" s="1">
        <f t="shared" si="469"/>
        <v>38714.638369080669</v>
      </c>
      <c r="BD338" s="1">
        <f t="shared" si="470"/>
        <v>0.10156376239876368</v>
      </c>
      <c r="BE338" s="2">
        <f t="shared" si="476"/>
        <v>0.16431838121402917</v>
      </c>
      <c r="BF338" s="2">
        <f t="shared" si="477"/>
        <v>0.11054004131171606</v>
      </c>
      <c r="BG338" s="2">
        <f t="shared" si="478"/>
        <v>4.6334817249198731E-2</v>
      </c>
      <c r="BH338" s="2">
        <f t="shared" si="454"/>
        <v>5.1624685286832714E-2</v>
      </c>
      <c r="BI338" s="2">
        <f t="shared" si="471"/>
        <v>2.7000530404799016E-3</v>
      </c>
      <c r="BJ338" s="2">
        <f t="shared" si="455"/>
        <v>1.2219100733195894E-3</v>
      </c>
      <c r="BK338" s="2">
        <f t="shared" si="456"/>
        <v>2.1469152895166443E-4</v>
      </c>
      <c r="BL338" s="2">
        <f t="shared" si="457"/>
        <v>0.94399720377139351</v>
      </c>
      <c r="BM338" s="2">
        <f t="shared" si="458"/>
        <v>116.03351227255254</v>
      </c>
      <c r="BN338" s="2">
        <f t="shared" si="459"/>
        <v>8.2553348386456271</v>
      </c>
      <c r="BO338" s="2">
        <f t="shared" si="472"/>
        <v>7872.6874221957196</v>
      </c>
      <c r="BP338" s="2">
        <f t="shared" si="473"/>
        <v>414.2911611886903</v>
      </c>
      <c r="BQ338" s="2">
        <f t="shared" si="474"/>
        <v>6.3102451900072483</v>
      </c>
      <c r="BR338" s="11">
        <f t="shared" si="475"/>
        <v>2.8229660388376016E-2</v>
      </c>
      <c r="BS338" s="17">
        <f t="shared" si="450"/>
        <v>1.3592718821641409E-4</v>
      </c>
      <c r="BT338" s="17">
        <f t="shared" si="451"/>
        <v>1.3507163522769693E-6</v>
      </c>
      <c r="BU338" s="12">
        <f>(BU$3*temperature!$I448+BU$4*temperature!$I448^2+BU$5*temperature!I448^6)*(K338/K$56)^$BW$1</f>
        <v>-339.03828448059903</v>
      </c>
      <c r="BV338" s="12">
        <f>(BV$3*temperature!$I448+BV$4*temperature!$I448^2+BV$5*temperature!J448^6)*(L338/L$56)^$BW$1</f>
        <v>-46.708045616331518</v>
      </c>
      <c r="BW338" s="12">
        <f>(BW$3*temperature!$I448+BW$4*temperature!$I448^2+BW$5*temperature!K448^6)*(M338/M$56)^$BW$1</f>
        <v>-38.539030495083786</v>
      </c>
      <c r="BX338" s="12">
        <f>(BX$3*temperature!$M448+BX$4*temperature!$M448^2+BX$5*temperature!$M448^6)*(K338/K$56)^$BW$1</f>
        <v>-339.03835095646809</v>
      </c>
      <c r="BY338" s="12">
        <f>(BY$3*temperature!$M448+BY$4*temperature!$M448^2+BY$5*temperature!$M448^6)*(L338/L$56)^$BW$1</f>
        <v>-46.708054368116002</v>
      </c>
      <c r="BZ338" s="12">
        <f>(BZ$3*temperature!$M448+BZ$4*temperature!$M448^2+BZ$5*temperature!$M448^6)*(M338/M$56)^$BW$1</f>
        <v>-38.539037373978672</v>
      </c>
      <c r="CA338" s="18">
        <f t="shared" si="460"/>
        <v>-6.6475869061832782E-5</v>
      </c>
      <c r="CB338" s="18">
        <f t="shared" si="461"/>
        <v>-8.7517844846729531E-6</v>
      </c>
      <c r="CC338" s="18">
        <f t="shared" si="462"/>
        <v>-6.8788948865972088E-6</v>
      </c>
      <c r="CD338" s="18">
        <f t="shared" si="463"/>
        <v>-1.1188253201885365E-2</v>
      </c>
      <c r="CE338" s="18">
        <f t="shared" si="464"/>
        <v>-1.5207877987855696E-6</v>
      </c>
      <c r="CF338" s="18">
        <f t="shared" si="465"/>
        <v>-1.5112156553201721E-8</v>
      </c>
    </row>
    <row r="339" spans="1:84" x14ac:dyDescent="0.3">
      <c r="A339" s="2">
        <f t="shared" si="407"/>
        <v>2293</v>
      </c>
      <c r="B339" s="5">
        <f t="shared" si="408"/>
        <v>1165.4057550518587</v>
      </c>
      <c r="C339" s="5">
        <f t="shared" si="409"/>
        <v>2964.1703091899844</v>
      </c>
      <c r="D339" s="5">
        <f t="shared" si="410"/>
        <v>4369.9575518547072</v>
      </c>
      <c r="E339" s="15">
        <f t="shared" si="411"/>
        <v>2.0389579477748191E-9</v>
      </c>
      <c r="F339" s="15">
        <f t="shared" si="412"/>
        <v>4.01688388042162E-9</v>
      </c>
      <c r="G339" s="15">
        <f t="shared" si="413"/>
        <v>8.2003255527317319E-9</v>
      </c>
      <c r="H339" s="5">
        <f t="shared" si="414"/>
        <v>349.62172651555761</v>
      </c>
      <c r="I339" s="5">
        <f t="shared" si="415"/>
        <v>94752.391003476121</v>
      </c>
      <c r="J339" s="5">
        <f t="shared" si="416"/>
        <v>38420.166734702652</v>
      </c>
      <c r="K339" s="5">
        <f t="shared" si="417"/>
        <v>300</v>
      </c>
      <c r="L339" s="5">
        <f t="shared" si="418"/>
        <v>31965.906516811781</v>
      </c>
      <c r="M339" s="5">
        <f t="shared" si="419"/>
        <v>8791.8855684070168</v>
      </c>
      <c r="N339" s="15">
        <f t="shared" si="420"/>
        <v>0</v>
      </c>
      <c r="O339" s="15">
        <f t="shared" si="421"/>
        <v>-2.1942945134763026E-3</v>
      </c>
      <c r="P339" s="15">
        <f t="shared" si="422"/>
        <v>-8.2983519973334197E-4</v>
      </c>
      <c r="Q339" s="5">
        <f t="shared" si="423"/>
        <v>2.3190900906470175</v>
      </c>
      <c r="R339" s="5">
        <f t="shared" si="424"/>
        <v>1770.4412430038874</v>
      </c>
      <c r="S339" s="5">
        <f t="shared" si="425"/>
        <v>1581.1102572851637</v>
      </c>
      <c r="T339" s="5">
        <f t="shared" si="426"/>
        <v>6.6331406625092031</v>
      </c>
      <c r="U339" s="5">
        <f t="shared" si="427"/>
        <v>18.684924192983544</v>
      </c>
      <c r="V339" s="5">
        <f t="shared" si="428"/>
        <v>41.1531336707355</v>
      </c>
      <c r="W339" s="15">
        <f t="shared" si="429"/>
        <v>-1.0734613539272964E-2</v>
      </c>
      <c r="X339" s="15">
        <f t="shared" si="430"/>
        <v>-1.217998157191269E-2</v>
      </c>
      <c r="Y339" s="15">
        <f t="shared" si="431"/>
        <v>-9.7425357312937999E-3</v>
      </c>
      <c r="Z339" s="5">
        <f t="shared" si="446"/>
        <v>1.437943168198446</v>
      </c>
      <c r="AA339" s="5">
        <f t="shared" si="447"/>
        <v>4996.362892769228</v>
      </c>
      <c r="AB339" s="5">
        <f t="shared" si="448"/>
        <v>56420.721563449297</v>
      </c>
      <c r="AC339" s="16">
        <f t="shared" si="432"/>
        <v>0.73400001108193713</v>
      </c>
      <c r="AD339" s="16">
        <f t="shared" si="433"/>
        <v>3.1273022828716366</v>
      </c>
      <c r="AE339" s="16">
        <f t="shared" si="434"/>
        <v>37.022704302532695</v>
      </c>
      <c r="AF339" s="15">
        <f t="shared" si="435"/>
        <v>-4.0504037456468023E-3</v>
      </c>
      <c r="AG339" s="15">
        <f t="shared" si="436"/>
        <v>2.9673830763510267E-4</v>
      </c>
      <c r="AH339" s="15">
        <f t="shared" si="437"/>
        <v>9.7937136394747881E-3</v>
      </c>
      <c r="AI339" s="1">
        <f t="shared" si="401"/>
        <v>9401.0174383910726</v>
      </c>
      <c r="AJ339" s="1">
        <f t="shared" si="402"/>
        <v>193210.01061316347</v>
      </c>
      <c r="AK339" s="1">
        <f t="shared" si="403"/>
        <v>77354.99064415555</v>
      </c>
      <c r="AL339" s="14">
        <f t="shared" si="438"/>
        <v>103.28205461035321</v>
      </c>
      <c r="AM339" s="14">
        <f t="shared" si="439"/>
        <v>26.073360126163923</v>
      </c>
      <c r="AN339" s="14">
        <f t="shared" si="440"/>
        <v>8.05438022783237</v>
      </c>
      <c r="AO339" s="11">
        <f t="shared" si="441"/>
        <v>1.1996991212306115E-3</v>
      </c>
      <c r="AP339" s="11">
        <f t="shared" si="442"/>
        <v>1.5113044762664902E-3</v>
      </c>
      <c r="AQ339" s="11">
        <f t="shared" si="443"/>
        <v>1.3709438477368721E-3</v>
      </c>
      <c r="AR339" s="1">
        <f t="shared" si="449"/>
        <v>349.62172651555761</v>
      </c>
      <c r="AS339" s="1">
        <f t="shared" si="444"/>
        <v>94752.391003476121</v>
      </c>
      <c r="AT339" s="1">
        <f t="shared" si="445"/>
        <v>38420.166734702652</v>
      </c>
      <c r="AU339" s="1">
        <f t="shared" si="404"/>
        <v>69.924345303111522</v>
      </c>
      <c r="AV339" s="1">
        <f t="shared" si="405"/>
        <v>18950.478200695226</v>
      </c>
      <c r="AW339" s="1">
        <f t="shared" si="406"/>
        <v>7684.0333469405305</v>
      </c>
      <c r="AX339" s="1">
        <f t="shared" si="466"/>
        <v>240</v>
      </c>
      <c r="AY339" s="1">
        <f t="shared" si="452"/>
        <v>25572.725213449423</v>
      </c>
      <c r="AZ339" s="1">
        <f t="shared" si="453"/>
        <v>7033.508454725612</v>
      </c>
      <c r="BA339" s="1">
        <f t="shared" si="467"/>
        <v>6387.1681426239793</v>
      </c>
      <c r="BB339" s="1">
        <f t="shared" si="468"/>
        <v>30084.199300313452</v>
      </c>
      <c r="BC339" s="1">
        <f t="shared" si="469"/>
        <v>38711.01083648832</v>
      </c>
      <c r="BD339" s="1">
        <f t="shared" si="470"/>
        <v>9.6714350233422092E-2</v>
      </c>
      <c r="BE339" s="2">
        <f t="shared" si="476"/>
        <v>0.16431838121402917</v>
      </c>
      <c r="BF339" s="2">
        <f t="shared" si="477"/>
        <v>0.11054004131171606</v>
      </c>
      <c r="BG339" s="2">
        <f t="shared" si="478"/>
        <v>4.6334817249198731E-2</v>
      </c>
      <c r="BH339" s="2">
        <f t="shared" si="454"/>
        <v>5.1560639039578748E-2</v>
      </c>
      <c r="BI339" s="2">
        <f t="shared" si="471"/>
        <v>2.7000530404799016E-3</v>
      </c>
      <c r="BJ339" s="2">
        <f t="shared" si="455"/>
        <v>1.2219100733195894E-3</v>
      </c>
      <c r="BK339" s="2">
        <f t="shared" si="456"/>
        <v>2.1469152895166443E-4</v>
      </c>
      <c r="BL339" s="2">
        <f t="shared" si="457"/>
        <v>0.94399720569616397</v>
      </c>
      <c r="BM339" s="2">
        <f t="shared" si="458"/>
        <v>115.77890103826391</v>
      </c>
      <c r="BN339" s="2">
        <f t="shared" si="459"/>
        <v>8.2484843388511884</v>
      </c>
      <c r="BO339" s="2">
        <f t="shared" si="472"/>
        <v>7990.4793748235315</v>
      </c>
      <c r="BP339" s="2">
        <f t="shared" si="473"/>
        <v>419.26230903147871</v>
      </c>
      <c r="BQ339" s="2">
        <f t="shared" si="474"/>
        <v>6.3104170063980272</v>
      </c>
      <c r="BR339" s="11">
        <f t="shared" si="475"/>
        <v>2.8203674950913443E-2</v>
      </c>
      <c r="BS339" s="17">
        <f t="shared" si="450"/>
        <v>1.3219535815089459E-4</v>
      </c>
      <c r="BT339" s="17">
        <f t="shared" si="451"/>
        <v>1.2863965259780658E-6</v>
      </c>
      <c r="BU339" s="12">
        <f>(BU$3*temperature!$I449+BU$4*temperature!$I449^2+BU$5*temperature!I449^6)*(K339/K$56)^$BW$1</f>
        <v>-340.18872974924398</v>
      </c>
      <c r="BV339" s="12">
        <f>(BV$3*temperature!$I449+BV$4*temperature!$I449^2+BV$5*temperature!J449^6)*(L339/L$56)^$BW$1</f>
        <v>-46.885243079944495</v>
      </c>
      <c r="BW339" s="12">
        <f>(BW$3*temperature!$I449+BW$4*temperature!$I449^2+BW$5*temperature!K449^6)*(M339/M$56)^$BW$1</f>
        <v>-38.666095627973661</v>
      </c>
      <c r="BX339" s="12">
        <f>(BX$3*temperature!$M449+BX$4*temperature!$M449^2+BX$5*temperature!$M449^6)*(K339/K$56)^$BW$1</f>
        <v>-340.1887961555754</v>
      </c>
      <c r="BY339" s="12">
        <f>(BY$3*temperature!$M449+BY$4*temperature!$M449^2+BY$5*temperature!$M449^6)*(L339/L$56)^$BW$1</f>
        <v>-46.885251826921369</v>
      </c>
      <c r="BZ339" s="12">
        <f>(BZ$3*temperature!$M449+BZ$4*temperature!$M449^2+BZ$5*temperature!$M449^6)*(M339/M$56)^$BW$1</f>
        <v>-38.666102500340266</v>
      </c>
      <c r="CA339" s="18">
        <f t="shared" si="460"/>
        <v>-6.6406331427515397E-5</v>
      </c>
      <c r="CB339" s="18">
        <f t="shared" si="461"/>
        <v>-8.7469768743630993E-6</v>
      </c>
      <c r="CC339" s="18">
        <f t="shared" si="462"/>
        <v>-6.8723666046821563E-6</v>
      </c>
      <c r="CD339" s="18">
        <f t="shared" si="463"/>
        <v>-1.1160515399571589E-2</v>
      </c>
      <c r="CE339" s="18">
        <f t="shared" si="464"/>
        <v>-1.4753683303949407E-6</v>
      </c>
      <c r="CF339" s="18">
        <f t="shared" si="465"/>
        <v>-1.4356848238133597E-8</v>
      </c>
    </row>
    <row r="340" spans="1:84" x14ac:dyDescent="0.3">
      <c r="A340" s="2">
        <f t="shared" si="407"/>
        <v>2294</v>
      </c>
      <c r="B340" s="5">
        <f t="shared" si="408"/>
        <v>1165.4057573092614</v>
      </c>
      <c r="C340" s="5">
        <f t="shared" si="409"/>
        <v>2964.170320501376</v>
      </c>
      <c r="D340" s="5">
        <f t="shared" si="410"/>
        <v>4369.9575858980279</v>
      </c>
      <c r="E340" s="15">
        <f t="shared" si="411"/>
        <v>1.937010050386078E-9</v>
      </c>
      <c r="F340" s="15">
        <f t="shared" si="412"/>
        <v>3.8160396864005389E-9</v>
      </c>
      <c r="G340" s="15">
        <f t="shared" si="413"/>
        <v>7.7903092750951451E-9</v>
      </c>
      <c r="H340" s="5">
        <f t="shared" si="414"/>
        <v>349.62172719277839</v>
      </c>
      <c r="I340" s="5">
        <f t="shared" si="415"/>
        <v>94541.605093068152</v>
      </c>
      <c r="J340" s="5">
        <f t="shared" si="416"/>
        <v>38387.636199578767</v>
      </c>
      <c r="K340" s="5">
        <f t="shared" si="417"/>
        <v>300</v>
      </c>
      <c r="L340" s="5">
        <f t="shared" si="418"/>
        <v>31894.795126710826</v>
      </c>
      <c r="M340" s="5">
        <f t="shared" si="419"/>
        <v>8784.4413692839298</v>
      </c>
      <c r="N340" s="15">
        <f t="shared" si="420"/>
        <v>0</v>
      </c>
      <c r="O340" s="15">
        <f t="shared" si="421"/>
        <v>-2.2246010781379333E-3</v>
      </c>
      <c r="P340" s="15">
        <f t="shared" si="422"/>
        <v>-8.4671246744127959E-4</v>
      </c>
      <c r="Q340" s="5">
        <f t="shared" si="423"/>
        <v>2.2941955592050438</v>
      </c>
      <c r="R340" s="5">
        <f t="shared" si="424"/>
        <v>1744.9867536189038</v>
      </c>
      <c r="S340" s="5">
        <f t="shared" si="425"/>
        <v>1564.3805433066859</v>
      </c>
      <c r="T340" s="5">
        <f t="shared" si="426"/>
        <v>6.56193646094553</v>
      </c>
      <c r="U340" s="5">
        <f t="shared" si="427"/>
        <v>18.457342160640419</v>
      </c>
      <c r="V340" s="5">
        <f t="shared" si="428"/>
        <v>40.75219779549365</v>
      </c>
      <c r="W340" s="15">
        <f t="shared" si="429"/>
        <v>-1.0734613539272964E-2</v>
      </c>
      <c r="X340" s="15">
        <f t="shared" si="430"/>
        <v>-1.217998157191269E-2</v>
      </c>
      <c r="Y340" s="15">
        <f t="shared" si="431"/>
        <v>-9.7425357312937999E-3</v>
      </c>
      <c r="Z340" s="5">
        <f t="shared" si="446"/>
        <v>1.4167456775677254</v>
      </c>
      <c r="AA340" s="5">
        <f t="shared" si="447"/>
        <v>4926.1386884561953</v>
      </c>
      <c r="AB340" s="5">
        <f t="shared" si="448"/>
        <v>56371.408273391011</v>
      </c>
      <c r="AC340" s="16">
        <f t="shared" si="432"/>
        <v>0.73102701468774611</v>
      </c>
      <c r="AD340" s="16">
        <f t="shared" si="433"/>
        <v>3.1282302732585192</v>
      </c>
      <c r="AE340" s="16">
        <f t="shared" si="434"/>
        <v>37.385294066630649</v>
      </c>
      <c r="AF340" s="15">
        <f t="shared" si="435"/>
        <v>-4.0504037456468023E-3</v>
      </c>
      <c r="AG340" s="15">
        <f t="shared" si="436"/>
        <v>2.9673830763510267E-4</v>
      </c>
      <c r="AH340" s="15">
        <f t="shared" si="437"/>
        <v>9.7937136394747881E-3</v>
      </c>
      <c r="AI340" s="1">
        <f t="shared" si="401"/>
        <v>8530.8400398550784</v>
      </c>
      <c r="AJ340" s="1">
        <f t="shared" si="402"/>
        <v>192839.48775254234</v>
      </c>
      <c r="AK340" s="1">
        <f t="shared" si="403"/>
        <v>77303.524926680533</v>
      </c>
      <c r="AL340" s="14">
        <f t="shared" si="438"/>
        <v>103.40472292660661</v>
      </c>
      <c r="AM340" s="14">
        <f t="shared" si="439"/>
        <v>26.112370864175205</v>
      </c>
      <c r="AN340" s="14">
        <f t="shared" si="440"/>
        <v>8.0653119098228441</v>
      </c>
      <c r="AO340" s="11">
        <f t="shared" si="441"/>
        <v>1.1877021300183055E-3</v>
      </c>
      <c r="AP340" s="11">
        <f t="shared" si="442"/>
        <v>1.4961914315038253E-3</v>
      </c>
      <c r="AQ340" s="11">
        <f t="shared" si="443"/>
        <v>1.3572344092595034E-3</v>
      </c>
      <c r="AR340" s="1">
        <f t="shared" si="449"/>
        <v>349.62172719277839</v>
      </c>
      <c r="AS340" s="1">
        <f t="shared" si="444"/>
        <v>94541.605093068152</v>
      </c>
      <c r="AT340" s="1">
        <f t="shared" si="445"/>
        <v>38387.636199578767</v>
      </c>
      <c r="AU340" s="1">
        <f t="shared" si="404"/>
        <v>69.924345438555676</v>
      </c>
      <c r="AV340" s="1">
        <f t="shared" si="405"/>
        <v>18908.321018613631</v>
      </c>
      <c r="AW340" s="1">
        <f t="shared" si="406"/>
        <v>7677.5272399157539</v>
      </c>
      <c r="AX340" s="1">
        <f t="shared" si="466"/>
        <v>239.99999999999997</v>
      </c>
      <c r="AY340" s="1">
        <f t="shared" si="452"/>
        <v>25515.836101368663</v>
      </c>
      <c r="AZ340" s="1">
        <f t="shared" si="453"/>
        <v>7027.5530954271426</v>
      </c>
      <c r="BA340" s="1">
        <f t="shared" si="467"/>
        <v>6387.1681549959885</v>
      </c>
      <c r="BB340" s="1">
        <f t="shared" si="468"/>
        <v>30077.597973112181</v>
      </c>
      <c r="BC340" s="1">
        <f t="shared" si="469"/>
        <v>38707.309473144735</v>
      </c>
      <c r="BD340" s="1">
        <f t="shared" si="470"/>
        <v>9.2096282765725956E-2</v>
      </c>
      <c r="BE340" s="2">
        <f t="shared" si="476"/>
        <v>0.16431838121402917</v>
      </c>
      <c r="BF340" s="2">
        <f t="shared" si="477"/>
        <v>0.11054004131171606</v>
      </c>
      <c r="BG340" s="2">
        <f t="shared" si="478"/>
        <v>4.6334817249198731E-2</v>
      </c>
      <c r="BH340" s="2">
        <f t="shared" si="454"/>
        <v>5.1497237163334902E-2</v>
      </c>
      <c r="BI340" s="2">
        <f t="shared" si="471"/>
        <v>2.7000530404799016E-3</v>
      </c>
      <c r="BJ340" s="2">
        <f t="shared" si="455"/>
        <v>1.2219100733195894E-3</v>
      </c>
      <c r="BK340" s="2">
        <f t="shared" si="456"/>
        <v>2.1469152895166443E-4</v>
      </c>
      <c r="BL340" s="2">
        <f t="shared" si="457"/>
        <v>0.94399720752469596</v>
      </c>
      <c r="BM340" s="2">
        <f t="shared" si="458"/>
        <v>115.52133961102257</v>
      </c>
      <c r="BN340" s="2">
        <f t="shared" si="459"/>
        <v>8.2415003085278258</v>
      </c>
      <c r="BO340" s="2">
        <f t="shared" si="472"/>
        <v>8110.033742710888</v>
      </c>
      <c r="BP340" s="2">
        <f t="shared" si="473"/>
        <v>424.29308606976423</v>
      </c>
      <c r="BQ340" s="2">
        <f t="shared" si="474"/>
        <v>6.3105895787095321</v>
      </c>
      <c r="BR340" s="11">
        <f t="shared" si="475"/>
        <v>2.8177702068504756E-2</v>
      </c>
      <c r="BS340" s="17">
        <f t="shared" si="450"/>
        <v>1.2856923328659141E-4</v>
      </c>
      <c r="BT340" s="17">
        <f t="shared" si="451"/>
        <v>1.2251395485505388E-6</v>
      </c>
      <c r="BU340" s="12">
        <f>(BU$3*temperature!$I450+BU$4*temperature!$I450^2+BU$5*temperature!I450^6)*(K340/K$56)^$BW$1</f>
        <v>-341.3344556895255</v>
      </c>
      <c r="BV340" s="12">
        <f>(BV$3*temperature!$I450+BV$4*temperature!$I450^2+BV$5*temperature!J450^6)*(L340/L$56)^$BW$1</f>
        <v>-47.062348682928061</v>
      </c>
      <c r="BW340" s="12">
        <f>(BW$3*temperature!$I450+BW$4*temperature!$I450^2+BW$5*temperature!K450^6)*(M340/M$56)^$BW$1</f>
        <v>-38.792874098577094</v>
      </c>
      <c r="BX340" s="12">
        <f>(BX$3*temperature!$M450+BX$4*temperature!$M450^2+BX$5*temperature!$M450^6)*(K340/K$56)^$BW$1</f>
        <v>-341.33452202649494</v>
      </c>
      <c r="BY340" s="12">
        <f>(BY$3*temperature!$M450+BY$4*temperature!$M450^2+BY$5*temperature!$M450^6)*(L340/L$56)^$BW$1</f>
        <v>-47.062357425183926</v>
      </c>
      <c r="BZ340" s="12">
        <f>(BZ$3*temperature!$M450+BZ$4*temperature!$M450^2+BZ$5*temperature!$M450^6)*(M340/M$56)^$BW$1</f>
        <v>-38.792880964467955</v>
      </c>
      <c r="CA340" s="18">
        <f t="shared" si="460"/>
        <v>-6.6336969439362292E-5</v>
      </c>
      <c r="CB340" s="18">
        <f t="shared" si="461"/>
        <v>-8.74225586500188E-6</v>
      </c>
      <c r="CC340" s="18">
        <f t="shared" si="462"/>
        <v>-6.8658908602969859E-6</v>
      </c>
      <c r="CD340" s="18">
        <f t="shared" si="463"/>
        <v>-1.1132650679747846E-2</v>
      </c>
      <c r="CE340" s="18">
        <f t="shared" si="464"/>
        <v>-1.4313163623426312E-6</v>
      </c>
      <c r="CF340" s="18">
        <f t="shared" si="465"/>
        <v>-1.3639050627957125E-8</v>
      </c>
    </row>
    <row r="341" spans="1:84" x14ac:dyDescent="0.3">
      <c r="A341" s="2">
        <f t="shared" si="407"/>
        <v>2295</v>
      </c>
      <c r="B341" s="5">
        <f t="shared" si="408"/>
        <v>1165.405759453794</v>
      </c>
      <c r="C341" s="5">
        <f t="shared" si="409"/>
        <v>2964.1703312471977</v>
      </c>
      <c r="D341" s="5">
        <f t="shared" si="410"/>
        <v>4369.9576182391829</v>
      </c>
      <c r="E341" s="15">
        <f t="shared" si="411"/>
        <v>1.840159547866774E-9</v>
      </c>
      <c r="F341" s="15">
        <f t="shared" si="412"/>
        <v>3.6252377020805117E-9</v>
      </c>
      <c r="G341" s="15">
        <f t="shared" si="413"/>
        <v>7.4007938113403873E-9</v>
      </c>
      <c r="H341" s="5">
        <f t="shared" si="414"/>
        <v>349.62172783613818</v>
      </c>
      <c r="I341" s="5">
        <f t="shared" si="415"/>
        <v>94328.418129379046</v>
      </c>
      <c r="J341" s="5">
        <f t="shared" si="416"/>
        <v>38354.489899425658</v>
      </c>
      <c r="K341" s="5">
        <f t="shared" si="417"/>
        <v>300</v>
      </c>
      <c r="L341" s="5">
        <f t="shared" si="418"/>
        <v>31822.873717816892</v>
      </c>
      <c r="M341" s="5">
        <f t="shared" si="419"/>
        <v>8776.856264999682</v>
      </c>
      <c r="N341" s="15">
        <f t="shared" si="420"/>
        <v>0</v>
      </c>
      <c r="O341" s="15">
        <f t="shared" si="421"/>
        <v>-2.2549575442702974E-3</v>
      </c>
      <c r="P341" s="15">
        <f t="shared" si="422"/>
        <v>-8.6347030680522519E-4</v>
      </c>
      <c r="Q341" s="5">
        <f t="shared" si="423"/>
        <v>2.2695682606698293</v>
      </c>
      <c r="R341" s="5">
        <f t="shared" si="424"/>
        <v>1719.8459089635317</v>
      </c>
      <c r="S341" s="5">
        <f t="shared" si="425"/>
        <v>1547.8018854531879</v>
      </c>
      <c r="T341" s="5">
        <f t="shared" si="426"/>
        <v>6.4914966089680153</v>
      </c>
      <c r="U341" s="5">
        <f t="shared" si="427"/>
        <v>18.232532073257332</v>
      </c>
      <c r="V341" s="5">
        <f t="shared" si="428"/>
        <v>40.3551680523423</v>
      </c>
      <c r="W341" s="15">
        <f t="shared" si="429"/>
        <v>-1.0734613539272964E-2</v>
      </c>
      <c r="X341" s="15">
        <f t="shared" si="430"/>
        <v>-1.217998157191269E-2</v>
      </c>
      <c r="Y341" s="15">
        <f t="shared" si="431"/>
        <v>-9.7425357312937999E-3</v>
      </c>
      <c r="Z341" s="5">
        <f t="shared" si="446"/>
        <v>1.3958606703607939</v>
      </c>
      <c r="AA341" s="5">
        <f t="shared" si="447"/>
        <v>4856.7539692104056</v>
      </c>
      <c r="AB341" s="5">
        <f t="shared" si="448"/>
        <v>56321.186708167341</v>
      </c>
      <c r="AC341" s="16">
        <f t="shared" si="432"/>
        <v>0.72806606012928587</v>
      </c>
      <c r="AD341" s="16">
        <f t="shared" si="433"/>
        <v>3.1291585390156986</v>
      </c>
      <c r="AE341" s="16">
        <f t="shared" si="434"/>
        <v>37.751434931046788</v>
      </c>
      <c r="AF341" s="15">
        <f t="shared" si="435"/>
        <v>-4.0504037456468023E-3</v>
      </c>
      <c r="AG341" s="15">
        <f t="shared" si="436"/>
        <v>2.9673830763510267E-4</v>
      </c>
      <c r="AH341" s="15">
        <f t="shared" si="437"/>
        <v>9.7937136394747881E-3</v>
      </c>
      <c r="AI341" s="1">
        <f t="shared" si="401"/>
        <v>7747.6803813081269</v>
      </c>
      <c r="AJ341" s="1">
        <f t="shared" si="402"/>
        <v>192463.85999590176</v>
      </c>
      <c r="AK341" s="1">
        <f t="shared" si="403"/>
        <v>77250.699673928233</v>
      </c>
      <c r="AL341" s="14">
        <f t="shared" si="438"/>
        <v>103.52630879618376</v>
      </c>
      <c r="AM341" s="14">
        <f t="shared" si="439"/>
        <v>26.151049278663002</v>
      </c>
      <c r="AN341" s="14">
        <f t="shared" si="440"/>
        <v>8.0761489634798131</v>
      </c>
      <c r="AO341" s="11">
        <f t="shared" si="441"/>
        <v>1.1758251087181223E-3</v>
      </c>
      <c r="AP341" s="11">
        <f t="shared" si="442"/>
        <v>1.4812295171887869E-3</v>
      </c>
      <c r="AQ341" s="11">
        <f t="shared" si="443"/>
        <v>1.3436620651669084E-3</v>
      </c>
      <c r="AR341" s="1">
        <f t="shared" si="449"/>
        <v>349.62172783613818</v>
      </c>
      <c r="AS341" s="1">
        <f t="shared" si="444"/>
        <v>94328.418129379046</v>
      </c>
      <c r="AT341" s="1">
        <f t="shared" si="445"/>
        <v>38354.489899425658</v>
      </c>
      <c r="AU341" s="1">
        <f t="shared" si="404"/>
        <v>69.924345567227633</v>
      </c>
      <c r="AV341" s="1">
        <f t="shared" si="405"/>
        <v>18865.683625875809</v>
      </c>
      <c r="AW341" s="1">
        <f t="shared" si="406"/>
        <v>7670.8979798851324</v>
      </c>
      <c r="AX341" s="1">
        <f t="shared" si="466"/>
        <v>240</v>
      </c>
      <c r="AY341" s="1">
        <f t="shared" si="452"/>
        <v>25458.298974253514</v>
      </c>
      <c r="AZ341" s="1">
        <f t="shared" si="453"/>
        <v>7021.4850119997445</v>
      </c>
      <c r="BA341" s="1">
        <f t="shared" si="467"/>
        <v>6387.1681667493967</v>
      </c>
      <c r="BB341" s="1">
        <f t="shared" si="468"/>
        <v>30070.906456394998</v>
      </c>
      <c r="BC341" s="1">
        <f t="shared" si="469"/>
        <v>38703.5348009472</v>
      </c>
      <c r="BD341" s="1">
        <f t="shared" si="470"/>
        <v>8.7698533560155695E-2</v>
      </c>
      <c r="BE341" s="2">
        <f t="shared" si="476"/>
        <v>0.16431838121402917</v>
      </c>
      <c r="BF341" s="2">
        <f t="shared" si="477"/>
        <v>0.11054004131171606</v>
      </c>
      <c r="BG341" s="2">
        <f t="shared" si="478"/>
        <v>4.6334817249198731E-2</v>
      </c>
      <c r="BH341" s="2">
        <f t="shared" si="454"/>
        <v>5.1434474798317947E-2</v>
      </c>
      <c r="BI341" s="2">
        <f t="shared" si="471"/>
        <v>2.7000530404799016E-3</v>
      </c>
      <c r="BJ341" s="2">
        <f t="shared" si="455"/>
        <v>1.2219100733195894E-3</v>
      </c>
      <c r="BK341" s="2">
        <f t="shared" si="456"/>
        <v>2.1469152895166443E-4</v>
      </c>
      <c r="BL341" s="2">
        <f t="shared" si="457"/>
        <v>0.94399720926180153</v>
      </c>
      <c r="BM341" s="2">
        <f t="shared" si="458"/>
        <v>115.26084431259044</v>
      </c>
      <c r="BN341" s="2">
        <f t="shared" si="459"/>
        <v>8.2343840786688656</v>
      </c>
      <c r="BO341" s="2">
        <f t="shared" si="472"/>
        <v>8231.3768952938481</v>
      </c>
      <c r="BP341" s="2">
        <f t="shared" si="473"/>
        <v>429.38420611763388</v>
      </c>
      <c r="BQ341" s="2">
        <f t="shared" si="474"/>
        <v>6.3107629084044694</v>
      </c>
      <c r="BR341" s="11">
        <f t="shared" si="475"/>
        <v>2.8151740151668297E-2</v>
      </c>
      <c r="BS341" s="17">
        <f t="shared" si="450"/>
        <v>1.2504573190795105E-4</v>
      </c>
      <c r="BT341" s="17">
        <f t="shared" si="451"/>
        <v>1.1667995700481321E-6</v>
      </c>
      <c r="BU341" s="12">
        <f>(BU$3*temperature!$I451+BU$4*temperature!$I451^2+BU$5*temperature!I451^6)*(K341/K$56)^$BW$1</f>
        <v>-342.47549004980863</v>
      </c>
      <c r="BV341" s="12">
        <f>(BV$3*temperature!$I451+BV$4*temperature!$I451^2+BV$5*temperature!J451^6)*(L341/L$56)^$BW$1</f>
        <v>-47.239369951135075</v>
      </c>
      <c r="BW341" s="12">
        <f>(BW$3*temperature!$I451+BW$4*temperature!$I451^2+BW$5*temperature!K451^6)*(M341/M$56)^$BW$1</f>
        <v>-38.919369146362513</v>
      </c>
      <c r="BX341" s="12">
        <f>(BX$3*temperature!$M451+BX$4*temperature!$M451^2+BX$5*temperature!$M451^6)*(K341/K$56)^$BW$1</f>
        <v>-342.47555631758974</v>
      </c>
      <c r="BY341" s="12">
        <f>(BY$3*temperature!$M451+BY$4*temperature!$M451^2+BY$5*temperature!$M451^6)*(L341/L$56)^$BW$1</f>
        <v>-47.239378688756332</v>
      </c>
      <c r="BZ341" s="12">
        <f>(BZ$3*temperature!$M451+BZ$4*temperature!$M451^2+BZ$5*temperature!$M451^6)*(M341/M$56)^$BW$1</f>
        <v>-38.919376005829605</v>
      </c>
      <c r="CA341" s="18">
        <f t="shared" si="460"/>
        <v>-6.6267781107853807E-5</v>
      </c>
      <c r="CB341" s="18">
        <f t="shared" si="461"/>
        <v>-8.7376212576373291E-6</v>
      </c>
      <c r="CC341" s="18">
        <f t="shared" si="462"/>
        <v>-6.8594670921129364E-6</v>
      </c>
      <c r="CD341" s="18">
        <f t="shared" si="463"/>
        <v>-1.110466008877248E-2</v>
      </c>
      <c r="CE341" s="18">
        <f t="shared" si="464"/>
        <v>-1.3885903483895675E-6</v>
      </c>
      <c r="CF341" s="18">
        <f t="shared" si="465"/>
        <v>-1.2956912617110382E-8</v>
      </c>
    </row>
    <row r="342" spans="1:84" x14ac:dyDescent="0.3">
      <c r="A342" s="2">
        <f t="shared" si="407"/>
        <v>2296</v>
      </c>
      <c r="B342" s="5">
        <f t="shared" si="408"/>
        <v>1165.4057614910998</v>
      </c>
      <c r="C342" s="5">
        <f t="shared" si="409"/>
        <v>2964.1703414557287</v>
      </c>
      <c r="D342" s="5">
        <f t="shared" si="410"/>
        <v>4369.9576489632809</v>
      </c>
      <c r="E342" s="15">
        <f t="shared" si="411"/>
        <v>1.7481515704734353E-9</v>
      </c>
      <c r="F342" s="15">
        <f t="shared" si="412"/>
        <v>3.443975816976486E-9</v>
      </c>
      <c r="G342" s="15">
        <f t="shared" si="413"/>
        <v>7.0307541207733676E-9</v>
      </c>
      <c r="H342" s="5">
        <f t="shared" si="414"/>
        <v>349.62172844732993</v>
      </c>
      <c r="I342" s="5">
        <f t="shared" si="415"/>
        <v>94112.843418723322</v>
      </c>
      <c r="J342" s="5">
        <f t="shared" si="416"/>
        <v>38320.734055390109</v>
      </c>
      <c r="K342" s="5">
        <f t="shared" si="417"/>
        <v>300</v>
      </c>
      <c r="L342" s="5">
        <f t="shared" si="418"/>
        <v>31750.146778846633</v>
      </c>
      <c r="M342" s="5">
        <f t="shared" si="419"/>
        <v>8769.1316789949287</v>
      </c>
      <c r="N342" s="15">
        <f t="shared" si="420"/>
        <v>0</v>
      </c>
      <c r="O342" s="15">
        <f t="shared" si="421"/>
        <v>-2.2853667966994395E-3</v>
      </c>
      <c r="P342" s="15">
        <f t="shared" si="422"/>
        <v>-8.801085230889516E-4</v>
      </c>
      <c r="Q342" s="5">
        <f t="shared" si="423"/>
        <v>2.2452053264154981</v>
      </c>
      <c r="R342" s="5">
        <f t="shared" si="424"/>
        <v>1695.0156177462052</v>
      </c>
      <c r="S342" s="5">
        <f t="shared" si="425"/>
        <v>1531.3734190242947</v>
      </c>
      <c r="T342" s="5">
        <f t="shared" si="426"/>
        <v>6.4218129015792424</v>
      </c>
      <c r="U342" s="5">
        <f t="shared" si="427"/>
        <v>18.010460168595749</v>
      </c>
      <c r="V342" s="5">
        <f t="shared" si="428"/>
        <v>39.962006385649993</v>
      </c>
      <c r="W342" s="15">
        <f t="shared" si="429"/>
        <v>-1.0734613539272964E-2</v>
      </c>
      <c r="X342" s="15">
        <f t="shared" si="430"/>
        <v>-1.217998157191269E-2</v>
      </c>
      <c r="Y342" s="15">
        <f t="shared" si="431"/>
        <v>-9.7425357312937999E-3</v>
      </c>
      <c r="Z342" s="5">
        <f t="shared" si="446"/>
        <v>1.3752835401032923</v>
      </c>
      <c r="AA342" s="5">
        <f t="shared" si="447"/>
        <v>4788.2008522454844</v>
      </c>
      <c r="AB342" s="5">
        <f t="shared" si="448"/>
        <v>56270.066084010854</v>
      </c>
      <c r="AC342" s="16">
        <f t="shared" si="432"/>
        <v>0.72511709863225993</v>
      </c>
      <c r="AD342" s="16">
        <f t="shared" si="433"/>
        <v>3.1300870802248881</v>
      </c>
      <c r="AE342" s="16">
        <f t="shared" si="434"/>
        <v>38.121161674240724</v>
      </c>
      <c r="AF342" s="15">
        <f t="shared" si="435"/>
        <v>-4.0504037456468023E-3</v>
      </c>
      <c r="AG342" s="15">
        <f t="shared" si="436"/>
        <v>2.9673830763510267E-4</v>
      </c>
      <c r="AH342" s="15">
        <f t="shared" si="437"/>
        <v>9.7937136394747881E-3</v>
      </c>
      <c r="AI342" s="1">
        <f t="shared" si="401"/>
        <v>7042.8366887445418</v>
      </c>
      <c r="AJ342" s="1">
        <f t="shared" si="402"/>
        <v>192083.1576221874</v>
      </c>
      <c r="AK342" s="1">
        <f t="shared" si="403"/>
        <v>77196.527686420552</v>
      </c>
      <c r="AL342" s="14">
        <f t="shared" si="438"/>
        <v>103.64682034114625</v>
      </c>
      <c r="AM342" s="14">
        <f t="shared" si="439"/>
        <v>26.189397627699048</v>
      </c>
      <c r="AN342" s="14">
        <f t="shared" si="440"/>
        <v>8.0868920623247309</v>
      </c>
      <c r="AO342" s="11">
        <f t="shared" si="441"/>
        <v>1.1640668576309411E-3</v>
      </c>
      <c r="AP342" s="11">
        <f t="shared" si="442"/>
        <v>1.466417222016899E-3</v>
      </c>
      <c r="AQ342" s="11">
        <f t="shared" si="443"/>
        <v>1.3302254445152393E-3</v>
      </c>
      <c r="AR342" s="1">
        <f t="shared" si="449"/>
        <v>349.62172844732993</v>
      </c>
      <c r="AS342" s="1">
        <f t="shared" si="444"/>
        <v>94112.843418723322</v>
      </c>
      <c r="AT342" s="1">
        <f t="shared" si="445"/>
        <v>38320.734055390109</v>
      </c>
      <c r="AU342" s="1">
        <f t="shared" si="404"/>
        <v>69.924345689465994</v>
      </c>
      <c r="AV342" s="1">
        <f t="shared" si="405"/>
        <v>18822.568683744666</v>
      </c>
      <c r="AW342" s="1">
        <f t="shared" si="406"/>
        <v>7664.1468110780224</v>
      </c>
      <c r="AX342" s="1">
        <f t="shared" si="466"/>
        <v>239.99999999999997</v>
      </c>
      <c r="AY342" s="1">
        <f t="shared" si="452"/>
        <v>25400.117423077299</v>
      </c>
      <c r="AZ342" s="1">
        <f t="shared" si="453"/>
        <v>7015.3053431959434</v>
      </c>
      <c r="BA342" s="1">
        <f t="shared" si="467"/>
        <v>6387.1681779151349</v>
      </c>
      <c r="BB342" s="1">
        <f t="shared" si="468"/>
        <v>30064.1245908817</v>
      </c>
      <c r="BC342" s="1">
        <f t="shared" si="469"/>
        <v>38699.687342631209</v>
      </c>
      <c r="BD342" s="1">
        <f t="shared" si="470"/>
        <v>8.3510601221628539E-2</v>
      </c>
      <c r="BE342" s="2">
        <f t="shared" si="476"/>
        <v>0.16431838121402917</v>
      </c>
      <c r="BF342" s="2">
        <f t="shared" si="477"/>
        <v>0.11054004131171606</v>
      </c>
      <c r="BG342" s="2">
        <f t="shared" si="478"/>
        <v>4.6334817249198731E-2</v>
      </c>
      <c r="BH342" s="2">
        <f t="shared" si="454"/>
        <v>5.1372347084716767E-2</v>
      </c>
      <c r="BI342" s="2">
        <f t="shared" si="471"/>
        <v>2.7000530404799016E-3</v>
      </c>
      <c r="BJ342" s="2">
        <f t="shared" si="455"/>
        <v>1.2219100733195894E-3</v>
      </c>
      <c r="BK342" s="2">
        <f t="shared" si="456"/>
        <v>2.1469152895166443E-4</v>
      </c>
      <c r="BL342" s="2">
        <f t="shared" si="457"/>
        <v>0.94399721091205169</v>
      </c>
      <c r="BM342" s="2">
        <f t="shared" si="458"/>
        <v>114.99743140208726</v>
      </c>
      <c r="BN342" s="2">
        <f t="shared" si="459"/>
        <v>8.2271369849018186</v>
      </c>
      <c r="BO342" s="2">
        <f t="shared" si="472"/>
        <v>8354.5355965507079</v>
      </c>
      <c r="BP342" s="2">
        <f t="shared" si="473"/>
        <v>434.53639145442355</v>
      </c>
      <c r="BQ342" s="2">
        <f t="shared" si="474"/>
        <v>6.3109369968064764</v>
      </c>
      <c r="BR342" s="11">
        <f t="shared" si="475"/>
        <v>2.8125787536100483E-2</v>
      </c>
      <c r="BS342" s="17">
        <f t="shared" si="450"/>
        <v>1.2162186477407011E-4</v>
      </c>
      <c r="BT342" s="17">
        <f t="shared" si="451"/>
        <v>1.1112376857601257E-6</v>
      </c>
      <c r="BU342" s="12">
        <f>(BU$3*temperature!$I452+BU$4*temperature!$I452^2+BU$5*temperature!I452^6)*(K342/K$56)^$BW$1</f>
        <v>-343.61185960624266</v>
      </c>
      <c r="BV342" s="12">
        <f>(BV$3*temperature!$I452+BV$4*temperature!$I452^2+BV$5*temperature!J452^6)*(L342/L$56)^$BW$1</f>
        <v>-47.41631431855194</v>
      </c>
      <c r="BW342" s="12">
        <f>(BW$3*temperature!$I452+BW$4*temperature!$I452^2+BW$5*temperature!K452^6)*(M342/M$56)^$BW$1</f>
        <v>-39.045583882477523</v>
      </c>
      <c r="BX342" s="12">
        <f>(BX$3*temperature!$M452+BX$4*temperature!$M452^2+BX$5*temperature!$M452^6)*(K342/K$56)^$BW$1</f>
        <v>-343.61192580500824</v>
      </c>
      <c r="BY342" s="12">
        <f>(BY$3*temperature!$M452+BY$4*temperature!$M452^2+BY$5*temperature!$M452^6)*(L342/L$56)^$BW$1</f>
        <v>-47.416323051624779</v>
      </c>
      <c r="BZ342" s="12">
        <f>(BZ$3*temperature!$M452+BZ$4*temperature!$M452^2+BZ$5*temperature!$M452^6)*(M342/M$56)^$BW$1</f>
        <v>-39.045590735572297</v>
      </c>
      <c r="CA342" s="18">
        <f t="shared" si="460"/>
        <v>-6.6198765580338659E-5</v>
      </c>
      <c r="CB342" s="18">
        <f t="shared" si="461"/>
        <v>-8.7330728391066259E-6</v>
      </c>
      <c r="CC342" s="18">
        <f t="shared" si="462"/>
        <v>-6.8530947743283832E-6</v>
      </c>
      <c r="CD342" s="18">
        <f t="shared" si="463"/>
        <v>-1.1076544658178467E-2</v>
      </c>
      <c r="CE342" s="18">
        <f t="shared" si="464"/>
        <v>-1.3471500165809301E-6</v>
      </c>
      <c r="CF342" s="18">
        <f t="shared" si="465"/>
        <v>-1.2308673852172923E-8</v>
      </c>
    </row>
    <row r="343" spans="1:84" x14ac:dyDescent="0.3">
      <c r="A343" s="2">
        <f t="shared" si="407"/>
        <v>2297</v>
      </c>
      <c r="B343" s="5">
        <f t="shared" si="408"/>
        <v>1165.4057634265405</v>
      </c>
      <c r="C343" s="5">
        <f t="shared" si="409"/>
        <v>2964.1703511538331</v>
      </c>
      <c r="D343" s="5">
        <f t="shared" si="410"/>
        <v>4369.9576781511742</v>
      </c>
      <c r="E343" s="15">
        <f t="shared" si="411"/>
        <v>1.6607439919497635E-9</v>
      </c>
      <c r="F343" s="15">
        <f t="shared" si="412"/>
        <v>3.2717770261276618E-9</v>
      </c>
      <c r="G343" s="15">
        <f t="shared" si="413"/>
        <v>6.6792164147346991E-9</v>
      </c>
      <c r="H343" s="5">
        <f t="shared" si="414"/>
        <v>349.62172902796215</v>
      </c>
      <c r="I343" s="5">
        <f t="shared" si="415"/>
        <v>93894.894207012854</v>
      </c>
      <c r="J343" s="5">
        <f t="shared" si="416"/>
        <v>38286.374908416889</v>
      </c>
      <c r="K343" s="5">
        <f t="shared" si="417"/>
        <v>300</v>
      </c>
      <c r="L343" s="5">
        <f t="shared" si="418"/>
        <v>31676.618778156026</v>
      </c>
      <c r="M343" s="5">
        <f t="shared" si="419"/>
        <v>8761.2690392495861</v>
      </c>
      <c r="N343" s="15">
        <f t="shared" si="420"/>
        <v>0</v>
      </c>
      <c r="O343" s="15">
        <f t="shared" si="421"/>
        <v>-2.3158318354482565E-3</v>
      </c>
      <c r="P343" s="15">
        <f t="shared" si="422"/>
        <v>-8.9662694473802151E-4</v>
      </c>
      <c r="Q343" s="5">
        <f t="shared" si="423"/>
        <v>2.2211039186087951</v>
      </c>
      <c r="R343" s="5">
        <f t="shared" si="424"/>
        <v>1670.4928040422897</v>
      </c>
      <c r="S343" s="5">
        <f t="shared" si="425"/>
        <v>1515.0942754112502</v>
      </c>
      <c r="T343" s="5">
        <f t="shared" si="426"/>
        <v>6.3528772218592717</v>
      </c>
      <c r="U343" s="5">
        <f t="shared" si="427"/>
        <v>17.791093095640587</v>
      </c>
      <c r="V343" s="5">
        <f t="shared" si="428"/>
        <v>39.572675110543607</v>
      </c>
      <c r="W343" s="15">
        <f t="shared" si="429"/>
        <v>-1.0734613539272964E-2</v>
      </c>
      <c r="X343" s="15">
        <f t="shared" si="430"/>
        <v>-1.217998157191269E-2</v>
      </c>
      <c r="Y343" s="15">
        <f t="shared" si="431"/>
        <v>-9.7425357312937999E-3</v>
      </c>
      <c r="Z343" s="5">
        <f t="shared" si="446"/>
        <v>1.3550097482266197</v>
      </c>
      <c r="AA343" s="5">
        <f t="shared" si="447"/>
        <v>4720.4714873447274</v>
      </c>
      <c r="AB343" s="5">
        <f t="shared" si="448"/>
        <v>56218.055647200556</v>
      </c>
      <c r="AC343" s="16">
        <f t="shared" si="432"/>
        <v>0.72218008161992731</v>
      </c>
      <c r="AD343" s="16">
        <f t="shared" si="433"/>
        <v>3.1310158969678246</v>
      </c>
      <c r="AE343" s="16">
        <f t="shared" si="434"/>
        <v>38.494509415282359</v>
      </c>
      <c r="AF343" s="15">
        <f t="shared" si="435"/>
        <v>-4.0504037456468023E-3</v>
      </c>
      <c r="AG343" s="15">
        <f t="shared" si="436"/>
        <v>2.9673830763510267E-4</v>
      </c>
      <c r="AH343" s="15">
        <f t="shared" si="437"/>
        <v>9.7937136394747881E-3</v>
      </c>
      <c r="AI343" s="1">
        <f t="shared" si="401"/>
        <v>6408.4773655595536</v>
      </c>
      <c r="AJ343" s="1">
        <f t="shared" si="402"/>
        <v>191697.41054371334</v>
      </c>
      <c r="AK343" s="1">
        <f t="shared" si="403"/>
        <v>77141.021728856518</v>
      </c>
      <c r="AL343" s="14">
        <f t="shared" si="438"/>
        <v>103.76626565131961</v>
      </c>
      <c r="AM343" s="14">
        <f t="shared" si="439"/>
        <v>26.227418165577401</v>
      </c>
      <c r="AN343" s="14">
        <f t="shared" si="440"/>
        <v>8.0975418780171999</v>
      </c>
      <c r="AO343" s="11">
        <f t="shared" si="441"/>
        <v>1.1524261890546318E-3</v>
      </c>
      <c r="AP343" s="11">
        <f t="shared" si="442"/>
        <v>1.45175304979673E-3</v>
      </c>
      <c r="AQ343" s="11">
        <f t="shared" si="443"/>
        <v>1.3169231900700868E-3</v>
      </c>
      <c r="AR343" s="1">
        <f t="shared" si="449"/>
        <v>349.62172902796215</v>
      </c>
      <c r="AS343" s="1">
        <f t="shared" si="444"/>
        <v>93894.894207012854</v>
      </c>
      <c r="AT343" s="1">
        <f t="shared" si="445"/>
        <v>38286.374908416889</v>
      </c>
      <c r="AU343" s="1">
        <f t="shared" si="404"/>
        <v>69.924345805592438</v>
      </c>
      <c r="AV343" s="1">
        <f t="shared" si="405"/>
        <v>18778.978841402572</v>
      </c>
      <c r="AW343" s="1">
        <f t="shared" si="406"/>
        <v>7657.2749816833784</v>
      </c>
      <c r="AX343" s="1">
        <f t="shared" si="466"/>
        <v>240</v>
      </c>
      <c r="AY343" s="1">
        <f t="shared" si="452"/>
        <v>25341.295022524821</v>
      </c>
      <c r="AZ343" s="1">
        <f t="shared" si="453"/>
        <v>7009.0152313996678</v>
      </c>
      <c r="BA343" s="1">
        <f t="shared" si="467"/>
        <v>6387.1681885225862</v>
      </c>
      <c r="BB343" s="1">
        <f t="shared" si="468"/>
        <v>30057.252208349866</v>
      </c>
      <c r="BC343" s="1">
        <f t="shared" si="469"/>
        <v>38695.767621670864</v>
      </c>
      <c r="BD343" s="1">
        <f t="shared" si="470"/>
        <v>7.9522484420292194E-2</v>
      </c>
      <c r="BE343" s="2">
        <f t="shared" si="476"/>
        <v>0.16431838121402917</v>
      </c>
      <c r="BF343" s="2">
        <f t="shared" si="477"/>
        <v>0.11054004131171606</v>
      </c>
      <c r="BG343" s="2">
        <f t="shared" si="478"/>
        <v>4.6334817249198731E-2</v>
      </c>
      <c r="BH343" s="2">
        <f t="shared" si="454"/>
        <v>5.1310849163520231E-2</v>
      </c>
      <c r="BI343" s="2">
        <f t="shared" si="471"/>
        <v>2.7000530404799016E-3</v>
      </c>
      <c r="BJ343" s="2">
        <f t="shared" si="455"/>
        <v>1.2219100733195894E-3</v>
      </c>
      <c r="BK343" s="2">
        <f t="shared" si="456"/>
        <v>2.1469152895166443E-4</v>
      </c>
      <c r="BL343" s="2">
        <f t="shared" si="457"/>
        <v>0.9439972124797894</v>
      </c>
      <c r="BM343" s="2">
        <f t="shared" si="458"/>
        <v>114.73111706482617</v>
      </c>
      <c r="BN343" s="2">
        <f t="shared" si="459"/>
        <v>8.219760367104664</v>
      </c>
      <c r="BO343" s="2">
        <f t="shared" si="472"/>
        <v>8479.5370109051855</v>
      </c>
      <c r="BP343" s="2">
        <f t="shared" si="473"/>
        <v>439.75037292051081</v>
      </c>
      <c r="BQ343" s="2">
        <f t="shared" si="474"/>
        <v>6.3111118450932855</v>
      </c>
      <c r="BR343" s="11">
        <f t="shared" si="475"/>
        <v>2.8099842479050036E-2</v>
      </c>
      <c r="BS343" s="17">
        <f t="shared" si="450"/>
        <v>1.1829473226766973E-4</v>
      </c>
      <c r="BT343" s="17">
        <f t="shared" si="451"/>
        <v>1.058321605485834E-6</v>
      </c>
      <c r="BU343" s="12">
        <f>(BU$3*temperature!$I453+BU$4*temperature!$I453^2+BU$5*temperature!I453^6)*(K343/K$56)^$BW$1</f>
        <v>-344.74359020635694</v>
      </c>
      <c r="BV343" s="12">
        <f>(BV$3*temperature!$I453+BV$4*temperature!$I453^2+BV$5*temperature!J453^6)*(L343/L$56)^$BW$1</f>
        <v>-47.593189135141003</v>
      </c>
      <c r="BW343" s="12">
        <f>(BW$3*temperature!$I453+BW$4*temperature!$I453^2+BW$5*temperature!K453^6)*(M343/M$56)^$BW$1</f>
        <v>-39.171521294699446</v>
      </c>
      <c r="BX343" s="12">
        <f>(BX$3*temperature!$M453+BX$4*temperature!$M453^2+BX$5*temperature!$M453^6)*(K343/K$56)^$BW$1</f>
        <v>-344.74365633627809</v>
      </c>
      <c r="BY343" s="12">
        <f>(BY$3*temperature!$M453+BY$4*temperature!$M453^2+BY$5*temperature!$M453^6)*(L343/L$56)^$BW$1</f>
        <v>-47.593197863751399</v>
      </c>
      <c r="BZ343" s="12">
        <f>(BZ$3*temperature!$M453+BZ$4*temperature!$M453^2+BZ$5*temperature!$M453^6)*(M343/M$56)^$BW$1</f>
        <v>-39.171528141472827</v>
      </c>
      <c r="CA343" s="18">
        <f t="shared" si="460"/>
        <v>-6.6129921151514282E-5</v>
      </c>
      <c r="CB343" s="18">
        <f t="shared" si="461"/>
        <v>-8.7286103962469497E-6</v>
      </c>
      <c r="CC343" s="18">
        <f t="shared" si="462"/>
        <v>-6.846773381141702E-6</v>
      </c>
      <c r="CD343" s="18">
        <f t="shared" si="463"/>
        <v>-1.1048305396866756E-2</v>
      </c>
      <c r="CE343" s="18">
        <f t="shared" si="464"/>
        <v>-1.3069563289338036E-6</v>
      </c>
      <c r="CF343" s="18">
        <f t="shared" si="465"/>
        <v>-1.1692660305509829E-8</v>
      </c>
    </row>
    <row r="344" spans="1:84" x14ac:dyDescent="0.3">
      <c r="A344" s="2">
        <f t="shared" si="407"/>
        <v>2298</v>
      </c>
      <c r="B344" s="5">
        <f t="shared" si="408"/>
        <v>1165.4057652652091</v>
      </c>
      <c r="C344" s="5">
        <f t="shared" si="409"/>
        <v>2964.1703603670321</v>
      </c>
      <c r="D344" s="5">
        <f t="shared" si="410"/>
        <v>4369.9577058796731</v>
      </c>
      <c r="E344" s="15">
        <f t="shared" si="411"/>
        <v>1.5777067923522753E-9</v>
      </c>
      <c r="F344" s="15">
        <f t="shared" si="412"/>
        <v>3.1081881748212786E-9</v>
      </c>
      <c r="G344" s="15">
        <f t="shared" si="413"/>
        <v>6.3452555939979637E-9</v>
      </c>
      <c r="H344" s="5">
        <f t="shared" si="414"/>
        <v>349.62172957956273</v>
      </c>
      <c r="I344" s="5">
        <f t="shared" si="415"/>
        <v>93674.583670365741</v>
      </c>
      <c r="J344" s="5">
        <f t="shared" si="416"/>
        <v>38251.418717438115</v>
      </c>
      <c r="K344" s="5">
        <f t="shared" si="417"/>
        <v>300</v>
      </c>
      <c r="L344" s="5">
        <f t="shared" si="418"/>
        <v>31602.294160571353</v>
      </c>
      <c r="M344" s="5">
        <f t="shared" si="419"/>
        <v>8753.2697778680449</v>
      </c>
      <c r="N344" s="15">
        <f t="shared" si="420"/>
        <v>0</v>
      </c>
      <c r="O344" s="15">
        <f t="shared" si="421"/>
        <v>-2.3463557807478219E-3</v>
      </c>
      <c r="P344" s="15">
        <f t="shared" si="422"/>
        <v>-9.130254242513125E-4</v>
      </c>
      <c r="Q344" s="5">
        <f t="shared" si="423"/>
        <v>2.1972612298785994</v>
      </c>
      <c r="R344" s="5">
        <f t="shared" si="424"/>
        <v>1646.2744074383297</v>
      </c>
      <c r="S344" s="5">
        <f t="shared" si="425"/>
        <v>1498.9635822550647</v>
      </c>
      <c r="T344" s="5">
        <f t="shared" si="426"/>
        <v>6.2846815400201628</v>
      </c>
      <c r="U344" s="5">
        <f t="shared" si="427"/>
        <v>17.5743979095915</v>
      </c>
      <c r="V344" s="5">
        <f t="shared" si="428"/>
        <v>39.187136909296257</v>
      </c>
      <c r="W344" s="15">
        <f t="shared" si="429"/>
        <v>-1.0734613539272964E-2</v>
      </c>
      <c r="X344" s="15">
        <f t="shared" si="430"/>
        <v>-1.217998157191269E-2</v>
      </c>
      <c r="Y344" s="15">
        <f t="shared" si="431"/>
        <v>-9.7425357312937999E-3</v>
      </c>
      <c r="Z344" s="5">
        <f t="shared" si="446"/>
        <v>1.335034823066946</v>
      </c>
      <c r="AA344" s="5">
        <f t="shared" si="447"/>
        <v>4653.5580573352208</v>
      </c>
      <c r="AB344" s="5">
        <f t="shared" si="448"/>
        <v>56165.164671433049</v>
      </c>
      <c r="AC344" s="16">
        <f t="shared" si="432"/>
        <v>0.71925496071230244</v>
      </c>
      <c r="AD344" s="16">
        <f t="shared" si="433"/>
        <v>3.1319449893262692</v>
      </c>
      <c r="AE344" s="16">
        <f t="shared" si="434"/>
        <v>38.871513617187702</v>
      </c>
      <c r="AF344" s="15">
        <f t="shared" si="435"/>
        <v>-4.0504037456468023E-3</v>
      </c>
      <c r="AG344" s="15">
        <f t="shared" si="436"/>
        <v>2.9673830763510267E-4</v>
      </c>
      <c r="AH344" s="15">
        <f t="shared" si="437"/>
        <v>9.7937136394747881E-3</v>
      </c>
      <c r="AI344" s="1">
        <f t="shared" si="401"/>
        <v>5837.5539748091905</v>
      </c>
      <c r="AJ344" s="1">
        <f t="shared" si="402"/>
        <v>191306.64833074459</v>
      </c>
      <c r="AK344" s="1">
        <f t="shared" si="403"/>
        <v>77084.194537654257</v>
      </c>
      <c r="AL344" s="14">
        <f t="shared" si="438"/>
        <v>103.88465278377582</v>
      </c>
      <c r="AM344" s="14">
        <f t="shared" si="439"/>
        <v>26.265113142544472</v>
      </c>
      <c r="AN344" s="14">
        <f t="shared" si="440"/>
        <v>8.1080990802921065</v>
      </c>
      <c r="AO344" s="11">
        <f t="shared" si="441"/>
        <v>1.1409019271640855E-3</v>
      </c>
      <c r="AP344" s="11">
        <f t="shared" si="442"/>
        <v>1.4372355192987627E-3</v>
      </c>
      <c r="AQ344" s="11">
        <f t="shared" si="443"/>
        <v>1.303753958169386E-3</v>
      </c>
      <c r="AR344" s="1">
        <f t="shared" si="449"/>
        <v>349.62172957956273</v>
      </c>
      <c r="AS344" s="1">
        <f t="shared" si="444"/>
        <v>93674.583670365741</v>
      </c>
      <c r="AT344" s="1">
        <f t="shared" si="445"/>
        <v>38251.418717438115</v>
      </c>
      <c r="AU344" s="1">
        <f t="shared" si="404"/>
        <v>69.924345915912554</v>
      </c>
      <c r="AV344" s="1">
        <f t="shared" si="405"/>
        <v>18734.916734073147</v>
      </c>
      <c r="AW344" s="1">
        <f t="shared" si="406"/>
        <v>7650.2837434876237</v>
      </c>
      <c r="AX344" s="1">
        <f t="shared" si="466"/>
        <v>240</v>
      </c>
      <c r="AY344" s="1">
        <f t="shared" si="452"/>
        <v>25281.83532845708</v>
      </c>
      <c r="AZ344" s="1">
        <f t="shared" si="453"/>
        <v>7002.6158222944359</v>
      </c>
      <c r="BA344" s="1">
        <f t="shared" si="467"/>
        <v>6387.1681985996647</v>
      </c>
      <c r="BB344" s="1">
        <f t="shared" si="468"/>
        <v>30050.289131277288</v>
      </c>
      <c r="BC344" s="1">
        <f t="shared" si="469"/>
        <v>38691.77616217552</v>
      </c>
      <c r="BD344" s="1">
        <f t="shared" si="470"/>
        <v>7.5724658103075299E-2</v>
      </c>
      <c r="BE344" s="2">
        <f t="shared" si="476"/>
        <v>0.16431838121402917</v>
      </c>
      <c r="BF344" s="2">
        <f t="shared" si="477"/>
        <v>0.11054004131171606</v>
      </c>
      <c r="BG344" s="2">
        <f t="shared" si="478"/>
        <v>4.6334817249198731E-2</v>
      </c>
      <c r="BH344" s="2">
        <f t="shared" si="454"/>
        <v>5.1249976177320272E-2</v>
      </c>
      <c r="BI344" s="2">
        <f t="shared" si="471"/>
        <v>2.7000530404799016E-3</v>
      </c>
      <c r="BJ344" s="2">
        <f t="shared" si="455"/>
        <v>1.2219100733195894E-3</v>
      </c>
      <c r="BK344" s="2">
        <f t="shared" si="456"/>
        <v>2.1469152895166443E-4</v>
      </c>
      <c r="BL344" s="2">
        <f t="shared" si="457"/>
        <v>0.94399721396914027</v>
      </c>
      <c r="BM344" s="2">
        <f t="shared" si="458"/>
        <v>114.46191740083862</v>
      </c>
      <c r="BN344" s="2">
        <f t="shared" si="459"/>
        <v>8.2122555690171044</v>
      </c>
      <c r="BO344" s="2">
        <f t="shared" si="472"/>
        <v>8606.4087092179143</v>
      </c>
      <c r="BP344" s="2">
        <f t="shared" si="473"/>
        <v>445.02689001411215</v>
      </c>
      <c r="BQ344" s="2">
        <f t="shared" si="474"/>
        <v>6.3112874542912039</v>
      </c>
      <c r="BR344" s="11">
        <f t="shared" si="475"/>
        <v>2.8073903155900831E-2</v>
      </c>
      <c r="BS344" s="17">
        <f t="shared" si="450"/>
        <v>1.1506152163434485E-4</v>
      </c>
      <c r="BT344" s="17">
        <f t="shared" si="451"/>
        <v>1.0079253385579371E-6</v>
      </c>
      <c r="BU344" s="12">
        <f>(BU$3*temperature!$I454+BU$4*temperature!$I454^2+BU$5*temperature!I454^6)*(K344/K$56)^$BW$1</f>
        <v>-345.87070681069719</v>
      </c>
      <c r="BV344" s="12">
        <f>(BV$3*temperature!$I454+BV$4*temperature!$I454^2+BV$5*temperature!J454^6)*(L344/L$56)^$BW$1</f>
        <v>-47.770001674517815</v>
      </c>
      <c r="BW344" s="12">
        <f>(BW$3*temperature!$I454+BW$4*temperature!$I454^2+BW$5*temperature!K454^6)*(M344/M$56)^$BW$1</f>
        <v>-39.297184252187961</v>
      </c>
      <c r="BX344" s="12">
        <f>(BX$3*temperature!$M454+BX$4*temperature!$M454^2+BX$5*temperature!$M454^6)*(K344/K$56)^$BW$1</f>
        <v>-345.8707728719433</v>
      </c>
      <c r="BY344" s="12">
        <f>(BY$3*temperature!$M454+BY$4*temperature!$M454^2+BY$5*temperature!$M454^6)*(L344/L$56)^$BW$1</f>
        <v>-47.770010398751538</v>
      </c>
      <c r="BZ344" s="12">
        <f>(BZ$3*temperature!$M454+BZ$4*temperature!$M454^2+BZ$5*temperature!$M454^6)*(M344/M$56)^$BW$1</f>
        <v>-39.297191092690305</v>
      </c>
      <c r="CA344" s="18">
        <f t="shared" si="460"/>
        <v>-6.6061246116078109E-5</v>
      </c>
      <c r="CB344" s="18">
        <f t="shared" si="461"/>
        <v>-8.724233723000907E-6</v>
      </c>
      <c r="CC344" s="18">
        <f t="shared" si="462"/>
        <v>-6.8405023441187041E-6</v>
      </c>
      <c r="CD344" s="18">
        <f t="shared" si="463"/>
        <v>-1.1019943283728607E-2</v>
      </c>
      <c r="CE344" s="18">
        <f t="shared" si="464"/>
        <v>-1.2679714425499924E-6</v>
      </c>
      <c r="CF344" s="18">
        <f t="shared" si="465"/>
        <v>-1.1107280065141423E-8</v>
      </c>
    </row>
    <row r="345" spans="1:84" x14ac:dyDescent="0.3">
      <c r="A345" s="2">
        <f t="shared" si="407"/>
        <v>2299</v>
      </c>
      <c r="B345" s="5">
        <f t="shared" si="408"/>
        <v>1165.4057670119444</v>
      </c>
      <c r="C345" s="5">
        <f t="shared" si="409"/>
        <v>2964.1703691195712</v>
      </c>
      <c r="D345" s="5">
        <f t="shared" si="410"/>
        <v>4369.9577322217465</v>
      </c>
      <c r="E345" s="15">
        <f t="shared" si="411"/>
        <v>1.4988214527346614E-9</v>
      </c>
      <c r="F345" s="15">
        <f t="shared" si="412"/>
        <v>2.9527787660802143E-9</v>
      </c>
      <c r="G345" s="15">
        <f t="shared" si="413"/>
        <v>6.0279928142980655E-9</v>
      </c>
      <c r="H345" s="5">
        <f t="shared" si="414"/>
        <v>349.62173010358327</v>
      </c>
      <c r="I345" s="5">
        <f t="shared" si="415"/>
        <v>93451.924905488544</v>
      </c>
      <c r="J345" s="5">
        <f t="shared" si="416"/>
        <v>38215.871757548724</v>
      </c>
      <c r="K345" s="5">
        <f t="shared" si="417"/>
        <v>300</v>
      </c>
      <c r="L345" s="5">
        <f t="shared" si="418"/>
        <v>31527.177344143678</v>
      </c>
      <c r="M345" s="5">
        <f t="shared" si="419"/>
        <v>8745.1353306612546</v>
      </c>
      <c r="N345" s="15">
        <f t="shared" si="420"/>
        <v>0</v>
      </c>
      <c r="O345" s="15">
        <f t="shared" si="421"/>
        <v>-2.3769418778905038E-3</v>
      </c>
      <c r="P345" s="15">
        <f t="shared" si="422"/>
        <v>-9.2930383881895118E-4</v>
      </c>
      <c r="Q345" s="5">
        <f t="shared" si="423"/>
        <v>2.1736744829889747</v>
      </c>
      <c r="R345" s="5">
        <f t="shared" si="424"/>
        <v>1622.3573831709543</v>
      </c>
      <c r="S345" s="5">
        <f t="shared" si="425"/>
        <v>1482.9804636034812</v>
      </c>
      <c r="T345" s="5">
        <f t="shared" si="426"/>
        <v>6.2172179124706437</v>
      </c>
      <c r="U345" s="5">
        <f t="shared" si="427"/>
        <v>17.360342066915216</v>
      </c>
      <c r="V345" s="5">
        <f t="shared" si="428"/>
        <v>38.805354827750335</v>
      </c>
      <c r="W345" s="15">
        <f t="shared" si="429"/>
        <v>-1.0734613539272964E-2</v>
      </c>
      <c r="X345" s="15">
        <f t="shared" si="430"/>
        <v>-1.217998157191269E-2</v>
      </c>
      <c r="Y345" s="15">
        <f t="shared" si="431"/>
        <v>-9.7425357312937999E-3</v>
      </c>
      <c r="Z345" s="5">
        <f t="shared" si="446"/>
        <v>1.3153543588789804</v>
      </c>
      <c r="AA345" s="5">
        <f t="shared" si="447"/>
        <v>4587.4527785459513</v>
      </c>
      <c r="AB345" s="5">
        <f t="shared" si="448"/>
        <v>56111.402455160212</v>
      </c>
      <c r="AC345" s="16">
        <f t="shared" si="432"/>
        <v>0.71634168772535833</v>
      </c>
      <c r="AD345" s="16">
        <f t="shared" si="433"/>
        <v>3.1328743573820081</v>
      </c>
      <c r="AE345" s="16">
        <f t="shared" si="434"/>
        <v>39.252210090287385</v>
      </c>
      <c r="AF345" s="15">
        <f t="shared" si="435"/>
        <v>-4.0504037456468023E-3</v>
      </c>
      <c r="AG345" s="15">
        <f t="shared" si="436"/>
        <v>2.9673830763510267E-4</v>
      </c>
      <c r="AH345" s="15">
        <f t="shared" si="437"/>
        <v>9.7937136394747881E-3</v>
      </c>
      <c r="AI345" s="1">
        <f t="shared" si="401"/>
        <v>5323.7229232441841</v>
      </c>
      <c r="AJ345" s="1">
        <f t="shared" si="402"/>
        <v>190910.90023174326</v>
      </c>
      <c r="AK345" s="1">
        <f t="shared" si="403"/>
        <v>77026.058827376459</v>
      </c>
      <c r="AL345" s="14">
        <f t="shared" si="438"/>
        <v>104.00198976233396</v>
      </c>
      <c r="AM345" s="14">
        <f t="shared" si="439"/>
        <v>26.302484804536068</v>
      </c>
      <c r="AN345" s="14">
        <f t="shared" si="440"/>
        <v>8.1185643368985758</v>
      </c>
      <c r="AO345" s="11">
        <f t="shared" si="441"/>
        <v>1.1294929078924446E-3</v>
      </c>
      <c r="AP345" s="11">
        <f t="shared" si="442"/>
        <v>1.4228631641057751E-3</v>
      </c>
      <c r="AQ345" s="11">
        <f t="shared" si="443"/>
        <v>1.2907164185876922E-3</v>
      </c>
      <c r="AR345" s="1">
        <f t="shared" si="449"/>
        <v>349.62173010358327</v>
      </c>
      <c r="AS345" s="1">
        <f t="shared" si="444"/>
        <v>93451.924905488544</v>
      </c>
      <c r="AT345" s="1">
        <f t="shared" si="445"/>
        <v>38215.871757548724</v>
      </c>
      <c r="AU345" s="1">
        <f t="shared" si="404"/>
        <v>69.924346020716655</v>
      </c>
      <c r="AV345" s="1">
        <f t="shared" si="405"/>
        <v>18690.384981097708</v>
      </c>
      <c r="AW345" s="1">
        <f t="shared" si="406"/>
        <v>7643.1743515097451</v>
      </c>
      <c r="AX345" s="1">
        <f t="shared" si="466"/>
        <v>239.99999999999997</v>
      </c>
      <c r="AY345" s="1">
        <f t="shared" si="452"/>
        <v>25221.74187531494</v>
      </c>
      <c r="AZ345" s="1">
        <f t="shared" si="453"/>
        <v>6996.1082645290026</v>
      </c>
      <c r="BA345" s="1">
        <f t="shared" si="467"/>
        <v>6387.1682081728904</v>
      </c>
      <c r="BB345" s="1">
        <f t="shared" si="468"/>
        <v>30043.235172469926</v>
      </c>
      <c r="BC345" s="1">
        <f t="shared" si="469"/>
        <v>38687.713488783345</v>
      </c>
      <c r="BD345" s="1">
        <f t="shared" si="470"/>
        <v>7.2108050835667667E-2</v>
      </c>
      <c r="BE345" s="2">
        <f t="shared" si="476"/>
        <v>0.16431838121402917</v>
      </c>
      <c r="BF345" s="2">
        <f t="shared" si="477"/>
        <v>0.11054004131171606</v>
      </c>
      <c r="BG345" s="2">
        <f t="shared" si="478"/>
        <v>4.6334817249198731E-2</v>
      </c>
      <c r="BH345" s="2">
        <f t="shared" si="454"/>
        <v>5.1189723271091211E-2</v>
      </c>
      <c r="BI345" s="2">
        <f t="shared" si="471"/>
        <v>2.7000530404799016E-3</v>
      </c>
      <c r="BJ345" s="2">
        <f t="shared" si="455"/>
        <v>1.2219100733195894E-3</v>
      </c>
      <c r="BK345" s="2">
        <f t="shared" si="456"/>
        <v>2.1469152895166443E-4</v>
      </c>
      <c r="BL345" s="2">
        <f t="shared" si="457"/>
        <v>0.94399721538402359</v>
      </c>
      <c r="BM345" s="2">
        <f t="shared" si="458"/>
        <v>114.18984841312228</v>
      </c>
      <c r="BN345" s="2">
        <f t="shared" si="459"/>
        <v>8.2046239378488668</v>
      </c>
      <c r="BO345" s="2">
        <f t="shared" si="472"/>
        <v>8735.1786748675931</v>
      </c>
      <c r="BP345" s="2">
        <f t="shared" si="473"/>
        <v>450.36669098908379</v>
      </c>
      <c r="BQ345" s="2">
        <f t="shared" si="474"/>
        <v>6.3114638252710176</v>
      </c>
      <c r="BR345" s="11">
        <f t="shared" si="475"/>
        <v>2.8047967656953027E-2</v>
      </c>
      <c r="BS345" s="17">
        <f t="shared" si="450"/>
        <v>1.1191950430911436E-4</v>
      </c>
      <c r="BT345" s="17">
        <f t="shared" si="451"/>
        <v>9.5992889386470206E-7</v>
      </c>
      <c r="BU345" s="12">
        <f>(BU$3*temperature!$I455+BU$4*temperature!$I455^2+BU$5*temperature!I455^6)*(K345/K$56)^$BW$1</f>
        <v>-346.99323353260155</v>
      </c>
      <c r="BV345" s="12">
        <f>(BV$3*temperature!$I455+BV$4*temperature!$I455^2+BV$5*temperature!J455^6)*(L345/L$56)^$BW$1</f>
        <v>-47.946759141476122</v>
      </c>
      <c r="BW345" s="12">
        <f>(BW$3*temperature!$I455+BW$4*temperature!$I455^2+BW$5*temperature!K455^6)*(M345/M$56)^$BW$1</f>
        <v>-39.422575510048098</v>
      </c>
      <c r="BX345" s="12">
        <f>(BX$3*temperature!$M455+BX$4*temperature!$M455^2+BX$5*temperature!$M455^6)*(K345/K$56)^$BW$1</f>
        <v>-346.99329952534066</v>
      </c>
      <c r="BY345" s="12">
        <f>(BY$3*temperature!$M455+BY$4*temperature!$M455^2+BY$5*temperature!$M455^6)*(L345/L$56)^$BW$1</f>
        <v>-47.946767861418749</v>
      </c>
      <c r="BZ345" s="12">
        <f>(BZ$3*temperature!$M455+BZ$4*temperature!$M455^2+BZ$5*temperature!$M455^6)*(M345/M$56)^$BW$1</f>
        <v>-39.422582344329264</v>
      </c>
      <c r="CA345" s="18">
        <f t="shared" si="460"/>
        <v>-6.599273910978809E-5</v>
      </c>
      <c r="CB345" s="18">
        <f t="shared" si="461"/>
        <v>-8.7199426275219594E-6</v>
      </c>
      <c r="CC345" s="18">
        <f t="shared" si="462"/>
        <v>-6.8342811658794744E-6</v>
      </c>
      <c r="CD345" s="18">
        <f t="shared" si="463"/>
        <v>-1.0991459318194697E-2</v>
      </c>
      <c r="CE345" s="18">
        <f t="shared" si="464"/>
        <v>-1.2301586785261465E-6</v>
      </c>
      <c r="CF345" s="18">
        <f t="shared" si="465"/>
        <v>-1.0551019385273508E-8</v>
      </c>
    </row>
    <row r="346" spans="1:84" x14ac:dyDescent="0.3">
      <c r="A346" s="2">
        <f t="shared" si="407"/>
        <v>2300</v>
      </c>
      <c r="B346" s="5">
        <f t="shared" si="408"/>
        <v>1165.4057686713427</v>
      </c>
      <c r="C346" s="5">
        <f t="shared" si="409"/>
        <v>2964.1703774344837</v>
      </c>
      <c r="D346" s="5">
        <f t="shared" si="410"/>
        <v>4369.9577572467169</v>
      </c>
      <c r="E346" s="15">
        <f t="shared" si="411"/>
        <v>1.4238803800979283E-9</v>
      </c>
      <c r="F346" s="15">
        <f t="shared" si="412"/>
        <v>2.8051398277762035E-9</v>
      </c>
      <c r="G346" s="15">
        <f t="shared" si="413"/>
        <v>5.7265931735831616E-9</v>
      </c>
      <c r="H346" s="5">
        <f t="shared" si="414"/>
        <v>349.62173060140282</v>
      </c>
      <c r="I346" s="5">
        <f t="shared" si="415"/>
        <v>93226.930919857667</v>
      </c>
      <c r="J346" s="5">
        <f t="shared" si="416"/>
        <v>38179.740318174583</v>
      </c>
      <c r="K346" s="5">
        <f t="shared" si="417"/>
        <v>300</v>
      </c>
      <c r="L346" s="5">
        <f t="shared" si="418"/>
        <v>31451.272716835672</v>
      </c>
      <c r="M346" s="5">
        <f t="shared" si="419"/>
        <v>8736.8671367271181</v>
      </c>
      <c r="N346" s="15">
        <f t="shared" si="420"/>
        <v>0</v>
      </c>
      <c r="O346" s="15">
        <f t="shared" si="421"/>
        <v>-2.4075935019316486E-3</v>
      </c>
      <c r="P346" s="15">
        <f t="shared" si="422"/>
        <v>-9.4546209080925703E-4</v>
      </c>
      <c r="Q346" s="5">
        <f t="shared" si="423"/>
        <v>2.1503409305157377</v>
      </c>
      <c r="R346" s="5">
        <f t="shared" si="424"/>
        <v>1598.7387022610476</v>
      </c>
      <c r="S346" s="5">
        <f t="shared" si="425"/>
        <v>1467.1440400669835</v>
      </c>
      <c r="T346" s="5">
        <f t="shared" si="426"/>
        <v>6.1504784808908264</v>
      </c>
      <c r="U346" s="5">
        <f t="shared" si="427"/>
        <v>17.148893420458087</v>
      </c>
      <c r="V346" s="5">
        <f t="shared" si="428"/>
        <v>38.427292271775443</v>
      </c>
      <c r="W346" s="15">
        <f t="shared" si="429"/>
        <v>-1.0734613539272964E-2</v>
      </c>
      <c r="X346" s="15">
        <f t="shared" si="430"/>
        <v>-1.217998157191269E-2</v>
      </c>
      <c r="Y346" s="15">
        <f t="shared" si="431"/>
        <v>-9.7425357312937999E-3</v>
      </c>
      <c r="Z346" s="5">
        <f t="shared" si="446"/>
        <v>1.2959640148642693</v>
      </c>
      <c r="AA346" s="5">
        <f t="shared" si="447"/>
        <v>4522.1479012517975</v>
      </c>
      <c r="AB346" s="5">
        <f t="shared" si="448"/>
        <v>56056.778318907323</v>
      </c>
      <c r="AC346" s="16">
        <f t="shared" si="432"/>
        <v>0.71344021467023255</v>
      </c>
      <c r="AD346" s="16">
        <f t="shared" si="433"/>
        <v>3.1338040012168511</v>
      </c>
      <c r="AE346" s="16">
        <f t="shared" si="434"/>
        <v>39.636634995628164</v>
      </c>
      <c r="AF346" s="15">
        <f t="shared" si="435"/>
        <v>-4.0504037456468023E-3</v>
      </c>
      <c r="AG346" s="15">
        <f t="shared" si="436"/>
        <v>2.9673830763510267E-4</v>
      </c>
      <c r="AH346" s="15">
        <f t="shared" si="437"/>
        <v>9.7937136394747881E-3</v>
      </c>
      <c r="AI346" s="1">
        <f t="shared" si="401"/>
        <v>4861.2749769404818</v>
      </c>
      <c r="AJ346" s="1">
        <f t="shared" si="402"/>
        <v>190510.19518966664</v>
      </c>
      <c r="AK346" s="1">
        <f t="shared" si="403"/>
        <v>76966.627296148567</v>
      </c>
      <c r="AL346" s="14">
        <f t="shared" si="438"/>
        <v>104.11828457707878</v>
      </c>
      <c r="AM346" s="14">
        <f t="shared" si="439"/>
        <v>26.339535392921363</v>
      </c>
      <c r="AN346" s="14">
        <f t="shared" si="440"/>
        <v>8.128938313540722</v>
      </c>
      <c r="AO346" s="11">
        <f t="shared" si="441"/>
        <v>1.1181979788135201E-3</v>
      </c>
      <c r="AP346" s="11">
        <f t="shared" si="442"/>
        <v>1.4086345324647173E-3</v>
      </c>
      <c r="AQ346" s="11">
        <f t="shared" si="443"/>
        <v>1.2778092544018153E-3</v>
      </c>
      <c r="AR346" s="1">
        <f t="shared" si="449"/>
        <v>349.62173060140282</v>
      </c>
      <c r="AS346" s="1">
        <f t="shared" si="444"/>
        <v>93226.930919857667</v>
      </c>
      <c r="AT346" s="1">
        <f t="shared" si="445"/>
        <v>38179.740318174583</v>
      </c>
      <c r="AU346" s="1">
        <f t="shared" si="404"/>
        <v>69.924346120280561</v>
      </c>
      <c r="AV346" s="1">
        <f t="shared" si="405"/>
        <v>18645.386183971536</v>
      </c>
      <c r="AW346" s="1">
        <f t="shared" si="406"/>
        <v>7635.9480636349172</v>
      </c>
      <c r="AX346" s="1">
        <f t="shared" si="466"/>
        <v>240</v>
      </c>
      <c r="AY346" s="1">
        <f t="shared" si="452"/>
        <v>25161.018173468536</v>
      </c>
      <c r="AZ346" s="1">
        <f t="shared" si="453"/>
        <v>6989.4937093816943</v>
      </c>
      <c r="BA346" s="1">
        <f t="shared" si="467"/>
        <v>6387.1682172674537</v>
      </c>
      <c r="BB346" s="1">
        <f t="shared" si="468"/>
        <v>30036.090134675789</v>
      </c>
      <c r="BC346" s="1">
        <f t="shared" si="469"/>
        <v>38683.580126552784</v>
      </c>
      <c r="BD346" s="1">
        <f t="shared" si="470"/>
        <v>6.8664023221273851E-2</v>
      </c>
      <c r="BE346" s="2">
        <f t="shared" si="476"/>
        <v>0.16431838121402917</v>
      </c>
      <c r="BF346" s="2">
        <f t="shared" si="477"/>
        <v>0.11054004131171606</v>
      </c>
      <c r="BG346" s="2">
        <f t="shared" si="478"/>
        <v>4.6334817249198731E-2</v>
      </c>
      <c r="BH346" s="2">
        <f t="shared" si="454"/>
        <v>5.1130085592946198E-2</v>
      </c>
      <c r="BI346" s="2">
        <f t="shared" si="471"/>
        <v>2.7000530404799016E-3</v>
      </c>
      <c r="BJ346" s="2">
        <f t="shared" si="455"/>
        <v>1.2219100733195894E-3</v>
      </c>
      <c r="BK346" s="2">
        <f t="shared" si="456"/>
        <v>2.1469152895166443E-4</v>
      </c>
      <c r="BL346" s="2">
        <f t="shared" si="457"/>
        <v>0.94399721672816272</v>
      </c>
      <c r="BM346" s="2">
        <f t="shared" si="458"/>
        <v>113.91492599564359</v>
      </c>
      <c r="BN346" s="2">
        <f t="shared" si="459"/>
        <v>8.196866823886408</v>
      </c>
      <c r="BO346" s="2">
        <f t="shared" si="472"/>
        <v>8865.8753099231326</v>
      </c>
      <c r="BP346" s="2">
        <f t="shared" si="473"/>
        <v>455.77053295372775</v>
      </c>
      <c r="BQ346" s="2">
        <f t="shared" si="474"/>
        <v>6.311640958744869</v>
      </c>
      <c r="BR346" s="11">
        <f t="shared" si="475"/>
        <v>2.8022033984378275E-2</v>
      </c>
      <c r="BS346" s="17">
        <f t="shared" si="450"/>
        <v>1.0886603332740651E-4</v>
      </c>
      <c r="BT346" s="17">
        <f t="shared" si="451"/>
        <v>9.1421799415685909E-7</v>
      </c>
      <c r="BU346" s="12">
        <f>(BU$3*temperature!$I456+BU$4*temperature!$I456^2+BU$5*temperature!I456^6)*(K346/K$56)^$BW$1</f>
        <v>-348.11119367620267</v>
      </c>
      <c r="BV346" s="12">
        <f>(BV$3*temperature!$I456+BV$4*temperature!$I456^2+BV$5*temperature!J456^6)*(L346/L$56)^$BW$1</f>
        <v>-48.123468679371683</v>
      </c>
      <c r="BW346" s="12">
        <f>(BW$3*temperature!$I456+BW$4*temperature!$I456^2+BW$5*temperature!K456^6)*(M346/M$56)^$BW$1</f>
        <v>-39.547697713711862</v>
      </c>
      <c r="BX346" s="12">
        <f>(BX$3*temperature!$M456+BX$4*temperature!$M456^2+BX$5*temperature!$M456^6)*(K346/K$56)^$BW$1</f>
        <v>-348.11125960060099</v>
      </c>
      <c r="BY346" s="12">
        <f>(BY$3*temperature!$M456+BY$4*temperature!$M456^2+BY$5*temperature!$M456^6)*(L346/L$56)^$BW$1</f>
        <v>-48.123477395108615</v>
      </c>
      <c r="BZ346" s="12">
        <f>(BZ$3*temperature!$M456+BZ$4*temperature!$M456^2+BZ$5*temperature!$M456^6)*(M346/M$56)^$BW$1</f>
        <v>-39.547704541821147</v>
      </c>
      <c r="CA346" s="18">
        <f t="shared" si="460"/>
        <v>-6.592439831365482E-5</v>
      </c>
      <c r="CB346" s="18">
        <f t="shared" si="461"/>
        <v>-8.7157369321744227E-6</v>
      </c>
      <c r="CC346" s="18">
        <f t="shared" si="462"/>
        <v>-6.8281092850952518E-6</v>
      </c>
      <c r="CD346" s="18">
        <f t="shared" si="463"/>
        <v>-1.0962854464878068E-2</v>
      </c>
      <c r="CE346" s="18">
        <f t="shared" si="464"/>
        <v>-1.1934824795369229E-6</v>
      </c>
      <c r="CF346" s="18">
        <f t="shared" si="465"/>
        <v>-1.0022438819114393E-8</v>
      </c>
    </row>
    <row r="347" spans="1:84" x14ac:dyDescent="0.3">
      <c r="A347" s="2"/>
    </row>
    <row r="348" spans="1:84" x14ac:dyDescent="0.3">
      <c r="A348" s="2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2"/>
      <c r="BF348" s="2"/>
      <c r="BG348" s="2"/>
      <c r="BO348" s="2"/>
      <c r="BP348" s="2"/>
      <c r="BQ348" s="2"/>
      <c r="BU348">
        <v>0</v>
      </c>
      <c r="BV348">
        <v>0</v>
      </c>
      <c r="BW348">
        <v>0</v>
      </c>
    </row>
    <row r="349" spans="1:84" x14ac:dyDescent="0.3">
      <c r="A349" s="2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U349" s="17">
        <v>0.55625502368488189</v>
      </c>
      <c r="BV349" s="17">
        <v>0.25614242432509837</v>
      </c>
      <c r="BW349" s="17">
        <v>6.5535372701661904E-2</v>
      </c>
    </row>
    <row r="350" spans="1:84" x14ac:dyDescent="0.3">
      <c r="A350" s="2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U350" s="17">
        <v>-1.1349593951160645E-2</v>
      </c>
      <c r="BV350" s="17">
        <v>-1.0562444405667358E-2</v>
      </c>
      <c r="BW350" s="17">
        <v>-1.0062573529094615E-2</v>
      </c>
    </row>
    <row r="351" spans="1:84" x14ac:dyDescent="0.3">
      <c r="A351" s="2"/>
    </row>
    <row r="352" spans="1:84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1048576" spans="1:1" x14ac:dyDescent="0.3">
      <c r="A1048576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carbondioxide</vt:lpstr>
      <vt:lpstr>temperature</vt:lpstr>
      <vt:lpstr>economy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</cp:lastModifiedBy>
  <dcterms:created xsi:type="dcterms:W3CDTF">2012-08-21T07:25:12Z</dcterms:created>
  <dcterms:modified xsi:type="dcterms:W3CDTF">2020-04-20T11:30:53Z</dcterms:modified>
</cp:coreProperties>
</file>