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EAF76A6B-AB37-40FE-BF10-ED2A547F0DE6}" xr6:coauthVersionLast="46" xr6:coauthVersionMax="46" xr10:uidLastSave="{00000000-0000-0000-0000-000000000000}"/>
  <bookViews>
    <workbookView xWindow="1596" yWindow="684" windowWidth="17256" windowHeight="10884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economy!$BF$1:$BH$3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5" i="13" l="1"/>
  <c r="BY5" i="13"/>
  <c r="BX5" i="13"/>
  <c r="C4" i="12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BG71" i="13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6" i="13"/>
  <c r="BG67" i="13" s="1"/>
  <c r="BG68" i="13" s="1"/>
  <c r="BG69" i="13" s="1"/>
  <c r="BG70" i="13" s="1"/>
  <c r="BF66" i="13"/>
  <c r="BF67" i="13" s="1"/>
  <c r="BF68" i="13" s="1"/>
  <c r="BF69" i="13" s="1"/>
  <c r="BF70" i="13" s="1"/>
  <c r="BE66" i="13"/>
  <c r="BE67" i="13" s="1"/>
  <c r="BE68" i="13" s="1"/>
  <c r="BE69" i="13" s="1"/>
  <c r="BE70" i="13" s="1"/>
  <c r="BG61" i="13"/>
  <c r="BG62" i="13" s="1"/>
  <c r="BG63" i="13" s="1"/>
  <c r="BG64" i="13" s="1"/>
  <c r="BG65" i="13" s="1"/>
  <c r="BF61" i="13"/>
  <c r="BF62" i="13" s="1"/>
  <c r="BF63" i="13" s="1"/>
  <c r="BF64" i="13" s="1"/>
  <c r="BF65" i="13" s="1"/>
  <c r="BE61" i="13"/>
  <c r="BE62" i="13" s="1"/>
  <c r="BE63" i="13" s="1"/>
  <c r="BE64" i="13" s="1"/>
  <c r="BE65" i="13" s="1"/>
  <c r="M4" i="12"/>
  <c r="BT62" i="13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T101" i="13" s="1"/>
  <c r="BT102" i="13" s="1"/>
  <c r="BT103" i="13" s="1"/>
  <c r="BT104" i="13" s="1"/>
  <c r="BT105" i="13" s="1"/>
  <c r="BT106" i="13" s="1"/>
  <c r="BT107" i="13" s="1"/>
  <c r="BT108" i="13" s="1"/>
  <c r="BT109" i="13" s="1"/>
  <c r="BT110" i="13" s="1"/>
  <c r="BT111" i="13" s="1"/>
  <c r="BT112" i="13" s="1"/>
  <c r="BT113" i="13" s="1"/>
  <c r="BT114" i="13" s="1"/>
  <c r="BT115" i="13" s="1"/>
  <c r="BT116" i="13" s="1"/>
  <c r="BT117" i="13" s="1"/>
  <c r="BT118" i="13" s="1"/>
  <c r="BT119" i="13" s="1"/>
  <c r="BT120" i="13" s="1"/>
  <c r="BT121" i="13" s="1"/>
  <c r="BT122" i="13" s="1"/>
  <c r="BT123" i="13" s="1"/>
  <c r="BT124" i="13" s="1"/>
  <c r="BT125" i="13" s="1"/>
  <c r="BT126" i="13" s="1"/>
  <c r="BT127" i="13" s="1"/>
  <c r="BT128" i="13" s="1"/>
  <c r="BT129" i="13" s="1"/>
  <c r="BT130" i="13" s="1"/>
  <c r="BT131" i="13" s="1"/>
  <c r="BT132" i="13" s="1"/>
  <c r="BT133" i="13" s="1"/>
  <c r="BT134" i="13" s="1"/>
  <c r="BT135" i="13" s="1"/>
  <c r="BT136" i="13" s="1"/>
  <c r="BT137" i="13" s="1"/>
  <c r="BT138" i="13" s="1"/>
  <c r="BT139" i="13" s="1"/>
  <c r="BT140" i="13" s="1"/>
  <c r="BT141" i="13" s="1"/>
  <c r="BT142" i="13" s="1"/>
  <c r="BT143" i="13" s="1"/>
  <c r="BT144" i="13" s="1"/>
  <c r="BT145" i="13" s="1"/>
  <c r="BT146" i="13" s="1"/>
  <c r="BT147" i="13" s="1"/>
  <c r="BT148" i="13" s="1"/>
  <c r="BT149" i="13" s="1"/>
  <c r="BT150" i="13" s="1"/>
  <c r="BT151" i="13" s="1"/>
  <c r="BT152" i="13" s="1"/>
  <c r="BT153" i="13" s="1"/>
  <c r="BT154" i="13" s="1"/>
  <c r="BT155" i="13" s="1"/>
  <c r="BT156" i="13" s="1"/>
  <c r="BT157" i="13" s="1"/>
  <c r="BT158" i="13" s="1"/>
  <c r="BT159" i="13" s="1"/>
  <c r="BT160" i="13" s="1"/>
  <c r="BT161" i="13" s="1"/>
  <c r="BT162" i="13" s="1"/>
  <c r="BT163" i="13" s="1"/>
  <c r="BT164" i="13" s="1"/>
  <c r="BT165" i="13" s="1"/>
  <c r="BT166" i="13" s="1"/>
  <c r="BT167" i="13" s="1"/>
  <c r="BT168" i="13" s="1"/>
  <c r="BT169" i="13" s="1"/>
  <c r="BT170" i="13" s="1"/>
  <c r="BT171" i="13" s="1"/>
  <c r="BT172" i="13" s="1"/>
  <c r="BT173" i="13" s="1"/>
  <c r="BT174" i="13" s="1"/>
  <c r="BT175" i="13" s="1"/>
  <c r="BT176" i="13" s="1"/>
  <c r="BT177" i="13" s="1"/>
  <c r="BT178" i="13" s="1"/>
  <c r="BT179" i="13" s="1"/>
  <c r="BT180" i="13" s="1"/>
  <c r="BT181" i="13" s="1"/>
  <c r="BT182" i="13" s="1"/>
  <c r="BT183" i="13" s="1"/>
  <c r="BT184" i="13" s="1"/>
  <c r="BT185" i="13" s="1"/>
  <c r="BT186" i="13" s="1"/>
  <c r="BT187" i="13" s="1"/>
  <c r="BT188" i="13" s="1"/>
  <c r="BT189" i="13" s="1"/>
  <c r="BT190" i="13" s="1"/>
  <c r="BT191" i="13" s="1"/>
  <c r="BT192" i="13" s="1"/>
  <c r="BT193" i="13" s="1"/>
  <c r="BT194" i="13" s="1"/>
  <c r="BT195" i="13" s="1"/>
  <c r="BT196" i="13" s="1"/>
  <c r="BT197" i="13" s="1"/>
  <c r="BT198" i="13" s="1"/>
  <c r="BT199" i="13" s="1"/>
  <c r="BT200" i="13" s="1"/>
  <c r="BT201" i="13" s="1"/>
  <c r="BT202" i="13" s="1"/>
  <c r="BT203" i="13" s="1"/>
  <c r="BT204" i="13" s="1"/>
  <c r="BT205" i="13" s="1"/>
  <c r="BT206" i="13" s="1"/>
  <c r="BT207" i="13" s="1"/>
  <c r="BT208" i="13" s="1"/>
  <c r="BT209" i="13" s="1"/>
  <c r="BT210" i="13" s="1"/>
  <c r="BT211" i="13" s="1"/>
  <c r="BT212" i="13" s="1"/>
  <c r="BT213" i="13" s="1"/>
  <c r="BT214" i="13" s="1"/>
  <c r="BT215" i="13" s="1"/>
  <c r="BT216" i="13" s="1"/>
  <c r="BT217" i="13" s="1"/>
  <c r="BT218" i="13" s="1"/>
  <c r="BT219" i="13" s="1"/>
  <c r="BT220" i="13" s="1"/>
  <c r="BT221" i="13" s="1"/>
  <c r="BT222" i="13" s="1"/>
  <c r="BT223" i="13" s="1"/>
  <c r="BT224" i="13" s="1"/>
  <c r="BT225" i="13" s="1"/>
  <c r="BT226" i="13" s="1"/>
  <c r="BT227" i="13" s="1"/>
  <c r="BT228" i="13" s="1"/>
  <c r="BT229" i="13" s="1"/>
  <c r="BT230" i="13" s="1"/>
  <c r="BT231" i="13" s="1"/>
  <c r="BT232" i="13" s="1"/>
  <c r="BT233" i="13" s="1"/>
  <c r="BT234" i="13" s="1"/>
  <c r="BT235" i="13" s="1"/>
  <c r="BT236" i="13" s="1"/>
  <c r="BT237" i="13" s="1"/>
  <c r="BT238" i="13" s="1"/>
  <c r="BT239" i="13" s="1"/>
  <c r="BT240" i="13" s="1"/>
  <c r="BT241" i="13" s="1"/>
  <c r="BT242" i="13" s="1"/>
  <c r="BT243" i="13" s="1"/>
  <c r="BT244" i="13" s="1"/>
  <c r="BT245" i="13" s="1"/>
  <c r="BT246" i="13" s="1"/>
  <c r="BT247" i="13" s="1"/>
  <c r="BT248" i="13" s="1"/>
  <c r="BT249" i="13" s="1"/>
  <c r="BT250" i="13" s="1"/>
  <c r="BT251" i="13" s="1"/>
  <c r="BT252" i="13" s="1"/>
  <c r="BT253" i="13" s="1"/>
  <c r="BT254" i="13" s="1"/>
  <c r="BT255" i="13" s="1"/>
  <c r="BT256" i="13" s="1"/>
  <c r="BT257" i="13" s="1"/>
  <c r="BT258" i="13" s="1"/>
  <c r="BT259" i="13" s="1"/>
  <c r="BT260" i="13" s="1"/>
  <c r="BT261" i="13" s="1"/>
  <c r="BT262" i="13" s="1"/>
  <c r="BT263" i="13" s="1"/>
  <c r="BT264" i="13" s="1"/>
  <c r="BT265" i="13" s="1"/>
  <c r="BT266" i="13" s="1"/>
  <c r="BT267" i="13" s="1"/>
  <c r="BT268" i="13" s="1"/>
  <c r="BT269" i="13" s="1"/>
  <c r="BT270" i="13" s="1"/>
  <c r="BT271" i="13" s="1"/>
  <c r="BT272" i="13" s="1"/>
  <c r="BT273" i="13" s="1"/>
  <c r="BT274" i="13" s="1"/>
  <c r="BT275" i="13" s="1"/>
  <c r="BT276" i="13" s="1"/>
  <c r="BT277" i="13" s="1"/>
  <c r="BT278" i="13" s="1"/>
  <c r="BT279" i="13" s="1"/>
  <c r="BT280" i="13" s="1"/>
  <c r="BT281" i="13" s="1"/>
  <c r="BT282" i="13" s="1"/>
  <c r="BT283" i="13" s="1"/>
  <c r="BT284" i="13" s="1"/>
  <c r="BT285" i="13" s="1"/>
  <c r="BT286" i="13" s="1"/>
  <c r="BT287" i="13" s="1"/>
  <c r="BT288" i="13" s="1"/>
  <c r="BT289" i="13" s="1"/>
  <c r="BT290" i="13" s="1"/>
  <c r="BT291" i="13" s="1"/>
  <c r="BT292" i="13" s="1"/>
  <c r="BT293" i="13" s="1"/>
  <c r="BT294" i="13" s="1"/>
  <c r="BT295" i="13" s="1"/>
  <c r="BT296" i="13" s="1"/>
  <c r="BT297" i="13" s="1"/>
  <c r="BT298" i="13" s="1"/>
  <c r="BT299" i="13" s="1"/>
  <c r="BT300" i="13" s="1"/>
  <c r="BT301" i="13" s="1"/>
  <c r="BT302" i="13" s="1"/>
  <c r="BT303" i="13" s="1"/>
  <c r="BT304" i="13" s="1"/>
  <c r="BT305" i="13" s="1"/>
  <c r="BT306" i="13" s="1"/>
  <c r="BT307" i="13" s="1"/>
  <c r="BT308" i="13" s="1"/>
  <c r="BT309" i="13" s="1"/>
  <c r="BT310" i="13" s="1"/>
  <c r="BT311" i="13" s="1"/>
  <c r="BT312" i="13" s="1"/>
  <c r="BT313" i="13" s="1"/>
  <c r="BT314" i="13" s="1"/>
  <c r="BT315" i="13" s="1"/>
  <c r="BT316" i="13" s="1"/>
  <c r="BT317" i="13" s="1"/>
  <c r="BT318" i="13" s="1"/>
  <c r="BT319" i="13" s="1"/>
  <c r="BT320" i="13" s="1"/>
  <c r="BT321" i="13" s="1"/>
  <c r="BT322" i="13" s="1"/>
  <c r="BT323" i="13" s="1"/>
  <c r="BT324" i="13" s="1"/>
  <c r="BT325" i="13" s="1"/>
  <c r="BT326" i="13" s="1"/>
  <c r="BT327" i="13" s="1"/>
  <c r="BT328" i="13" s="1"/>
  <c r="BT329" i="13" s="1"/>
  <c r="BT330" i="13" s="1"/>
  <c r="BT331" i="13" s="1"/>
  <c r="BT332" i="13" s="1"/>
  <c r="BT333" i="13" s="1"/>
  <c r="BT334" i="13" s="1"/>
  <c r="BT335" i="13" s="1"/>
  <c r="BT336" i="13" s="1"/>
  <c r="BT337" i="13" s="1"/>
  <c r="BT338" i="13" s="1"/>
  <c r="BT339" i="13" s="1"/>
  <c r="BT340" i="13" s="1"/>
  <c r="BT341" i="13" s="1"/>
  <c r="BT342" i="13" s="1"/>
  <c r="BT343" i="13" s="1"/>
  <c r="BT344" i="13" s="1"/>
  <c r="BT345" i="13" s="1"/>
  <c r="BT346" i="13" s="1"/>
  <c r="BZ4" i="13"/>
  <c r="BY4" i="13"/>
  <c r="BX4" i="13"/>
  <c r="BZ3" i="13"/>
  <c r="BY3" i="13"/>
  <c r="BX3" i="13"/>
  <c r="M5" i="12"/>
  <c r="N3" i="12"/>
  <c r="N7" i="12" s="1"/>
  <c r="M3" i="12"/>
  <c r="L3" i="12"/>
  <c r="G3" i="12"/>
  <c r="K3" i="12" s="1"/>
  <c r="S5" i="7"/>
  <c r="S6" i="7" s="1"/>
  <c r="R4" i="7"/>
  <c r="Q4" i="7"/>
  <c r="P4" i="7"/>
  <c r="O4" i="7"/>
  <c r="N4" i="7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I61" i="13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N7" i="7"/>
  <c r="S4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BP6" i="13"/>
  <c r="BO6" i="13"/>
  <c r="AU6" i="13"/>
  <c r="AI7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BL6" i="13"/>
  <c r="BN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K7" i="13" l="1"/>
  <c r="AT7" i="13" s="1"/>
  <c r="N8" i="7"/>
  <c r="S7" i="7"/>
  <c r="AN9" i="13"/>
  <c r="AQ9" i="13" s="1"/>
  <c r="AX6" i="13"/>
  <c r="BA6" i="13" s="1"/>
  <c r="BP7" i="13"/>
  <c r="BQ7" i="13"/>
  <c r="AY6" i="13"/>
  <c r="BB6" i="13" s="1"/>
  <c r="AW7" i="13"/>
  <c r="AK8" i="13" s="1"/>
  <c r="AT8" i="13" s="1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P9" i="13" s="1"/>
  <c r="Y56" i="13"/>
  <c r="V56" i="13" s="1"/>
  <c r="Y57" i="13"/>
  <c r="X57" i="13"/>
  <c r="X56" i="13"/>
  <c r="U56" i="13" s="1"/>
  <c r="AN10" i="13"/>
  <c r="AQ10" i="13" s="1"/>
  <c r="G8" i="7"/>
  <c r="L7" i="7"/>
  <c r="N9" i="7" l="1"/>
  <c r="S8" i="7"/>
  <c r="BD6" i="13"/>
  <c r="AY7" i="13"/>
  <c r="BB7" i="13" s="1"/>
  <c r="AM10" i="13"/>
  <c r="AP10" i="13" s="1"/>
  <c r="AS9" i="13"/>
  <c r="AV9" i="13" s="1"/>
  <c r="AJ10" i="13" s="1"/>
  <c r="AZ7" i="13"/>
  <c r="BC7" i="13" s="1"/>
  <c r="AW8" i="13"/>
  <c r="AK9" i="13" s="1"/>
  <c r="AT9" i="13" s="1"/>
  <c r="AW9" i="13" s="1"/>
  <c r="AK10" i="13" s="1"/>
  <c r="BQ8" i="13"/>
  <c r="T58" i="13"/>
  <c r="T59" i="13" s="1"/>
  <c r="T60" i="13" s="1"/>
  <c r="T61" i="13" s="1"/>
  <c r="BP8" i="13"/>
  <c r="AY8" i="13"/>
  <c r="BB8" i="13" s="1"/>
  <c r="BN8" i="13"/>
  <c r="BM8" i="13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N10" i="7" l="1"/>
  <c r="S9" i="7"/>
  <c r="AY9" i="13"/>
  <c r="BB9" i="13" s="1"/>
  <c r="AM11" i="13"/>
  <c r="AP11" i="13" s="1"/>
  <c r="AS10" i="13"/>
  <c r="BM10" i="13" s="1"/>
  <c r="BP9" i="13"/>
  <c r="BM9" i="13"/>
  <c r="BN9" i="13"/>
  <c r="BQ9" i="13"/>
  <c r="AZ9" i="13"/>
  <c r="BC9" i="13" s="1"/>
  <c r="AZ8" i="13"/>
  <c r="BC8" i="13" s="1"/>
  <c r="AT10" i="13"/>
  <c r="V63" i="13"/>
  <c r="U62" i="13"/>
  <c r="T62" i="13"/>
  <c r="AN12" i="13"/>
  <c r="AQ12" i="13" s="1"/>
  <c r="G10" i="7"/>
  <c r="L9" i="7"/>
  <c r="BP10" i="13" l="1"/>
  <c r="N11" i="7"/>
  <c r="S10" i="7"/>
  <c r="AV10" i="13"/>
  <c r="AJ11" i="13" s="1"/>
  <c r="AS11" i="13" s="1"/>
  <c r="AM12" i="13"/>
  <c r="BQ10" i="13"/>
  <c r="BN10" i="13"/>
  <c r="AW10" i="13"/>
  <c r="AK11" i="13" s="1"/>
  <c r="AT11" i="13" s="1"/>
  <c r="V64" i="13"/>
  <c r="T63" i="13"/>
  <c r="U63" i="13"/>
  <c r="AN13" i="13"/>
  <c r="AQ13" i="13" s="1"/>
  <c r="L10" i="7"/>
  <c r="G11" i="7"/>
  <c r="AY10" i="13" l="1"/>
  <c r="BB10" i="13" s="1"/>
  <c r="N12" i="7"/>
  <c r="S11" i="7"/>
  <c r="AV11" i="13"/>
  <c r="AJ12" i="13" s="1"/>
  <c r="BP11" i="13"/>
  <c r="AP12" i="13"/>
  <c r="AM13" i="13"/>
  <c r="AS12" i="13"/>
  <c r="BM12" i="13" s="1"/>
  <c r="BM11" i="13"/>
  <c r="BQ11" i="13"/>
  <c r="AZ10" i="13"/>
  <c r="BC10" i="13" s="1"/>
  <c r="BN11" i="13"/>
  <c r="AW11" i="13"/>
  <c r="AK12" i="13" s="1"/>
  <c r="AT12" i="13" s="1"/>
  <c r="U64" i="13"/>
  <c r="V65" i="13"/>
  <c r="T64" i="13"/>
  <c r="AN14" i="13"/>
  <c r="AQ14" i="13" s="1"/>
  <c r="L11" i="7"/>
  <c r="G12" i="7"/>
  <c r="N13" i="7" l="1"/>
  <c r="S12" i="7"/>
  <c r="AV12" i="13"/>
  <c r="AJ13" i="13" s="1"/>
  <c r="AS13" i="13" s="1"/>
  <c r="AV13" i="13" s="1"/>
  <c r="AJ14" i="13" s="1"/>
  <c r="BP12" i="13"/>
  <c r="AY11" i="13"/>
  <c r="BB11" i="13" s="1"/>
  <c r="AP13" i="13"/>
  <c r="AM14" i="13"/>
  <c r="AZ11" i="13"/>
  <c r="BC11" i="13" s="1"/>
  <c r="BQ12" i="13"/>
  <c r="BN12" i="13"/>
  <c r="AW12" i="13"/>
  <c r="AK13" i="13" s="1"/>
  <c r="AT13" i="13" s="1"/>
  <c r="T65" i="13"/>
  <c r="U65" i="13"/>
  <c r="V66" i="13"/>
  <c r="AN15" i="13"/>
  <c r="AQ15" i="13" s="1"/>
  <c r="L12" i="7"/>
  <c r="G13" i="7"/>
  <c r="AY12" i="13" l="1"/>
  <c r="BB12" i="13" s="1"/>
  <c r="BM13" i="13"/>
  <c r="BP13" i="13"/>
  <c r="N14" i="7"/>
  <c r="S13" i="7"/>
  <c r="AY13" i="13"/>
  <c r="BB13" i="13" s="1"/>
  <c r="AS14" i="13"/>
  <c r="BM14" i="13" s="1"/>
  <c r="AP14" i="13"/>
  <c r="AM15" i="13"/>
  <c r="AZ12" i="13"/>
  <c r="BC12" i="13" s="1"/>
  <c r="BQ13" i="13"/>
  <c r="BN13" i="13"/>
  <c r="AW13" i="13"/>
  <c r="AK14" i="13" s="1"/>
  <c r="AT14" i="13" s="1"/>
  <c r="T66" i="13"/>
  <c r="U66" i="13"/>
  <c r="V67" i="13"/>
  <c r="AN16" i="13"/>
  <c r="AQ16" i="13" s="1"/>
  <c r="L13" i="7"/>
  <c r="G14" i="7"/>
  <c r="N15" i="7" l="1"/>
  <c r="S14" i="7"/>
  <c r="BP14" i="13"/>
  <c r="AP15" i="13"/>
  <c r="AM16" i="13"/>
  <c r="AV14" i="13"/>
  <c r="AJ15" i="13" s="1"/>
  <c r="AS15" i="13" s="1"/>
  <c r="AZ13" i="13"/>
  <c r="BC13" i="13" s="1"/>
  <c r="BQ14" i="13"/>
  <c r="AW14" i="13"/>
  <c r="AK15" i="13" s="1"/>
  <c r="AT15" i="13" s="1"/>
  <c r="BN14" i="13"/>
  <c r="V68" i="13"/>
  <c r="T67" i="13"/>
  <c r="U67" i="13"/>
  <c r="AN17" i="13"/>
  <c r="AQ17" i="13" s="1"/>
  <c r="L14" i="7"/>
  <c r="G15" i="7"/>
  <c r="N16" i="7" l="1"/>
  <c r="S15" i="7"/>
  <c r="AY14" i="13"/>
  <c r="BB14" i="13" s="1"/>
  <c r="AZ14" i="13"/>
  <c r="BC14" i="13" s="1"/>
  <c r="AP16" i="13"/>
  <c r="AM17" i="13"/>
  <c r="BM15" i="13"/>
  <c r="AV15" i="13"/>
  <c r="BP15" i="13"/>
  <c r="BQ15" i="13"/>
  <c r="AW15" i="13"/>
  <c r="AK16" i="13" s="1"/>
  <c r="AT16" i="13" s="1"/>
  <c r="BN15" i="13"/>
  <c r="U68" i="13"/>
  <c r="V69" i="13"/>
  <c r="T68" i="13"/>
  <c r="AN18" i="13"/>
  <c r="AQ18" i="13" s="1"/>
  <c r="L15" i="7"/>
  <c r="G16" i="7"/>
  <c r="N17" i="7" l="1"/>
  <c r="S16" i="7"/>
  <c r="AP17" i="13"/>
  <c r="AM18" i="13"/>
  <c r="AJ16" i="13"/>
  <c r="AS16" i="13" s="1"/>
  <c r="AY15" i="13"/>
  <c r="BB15" i="13" s="1"/>
  <c r="AZ15" i="13"/>
  <c r="BC15" i="13" s="1"/>
  <c r="BQ16" i="13"/>
  <c r="BN16" i="13"/>
  <c r="AW16" i="13"/>
  <c r="AK17" i="13" s="1"/>
  <c r="AT17" i="13" s="1"/>
  <c r="T69" i="13"/>
  <c r="U69" i="13"/>
  <c r="V70" i="13"/>
  <c r="AN19" i="13"/>
  <c r="AQ19" i="13" s="1"/>
  <c r="L16" i="7"/>
  <c r="G17" i="7"/>
  <c r="N18" i="7" l="1"/>
  <c r="S17" i="7"/>
  <c r="AZ16" i="13"/>
  <c r="BC16" i="13" s="1"/>
  <c r="AP18" i="13"/>
  <c r="AM19" i="13"/>
  <c r="BM16" i="13"/>
  <c r="AV16" i="13"/>
  <c r="AJ17" i="13" s="1"/>
  <c r="AS17" i="13" s="1"/>
  <c r="BP16" i="13"/>
  <c r="BQ17" i="13"/>
  <c r="AW17" i="13"/>
  <c r="AK18" i="13" s="1"/>
  <c r="AT18" i="13" s="1"/>
  <c r="BN17" i="13"/>
  <c r="T70" i="13"/>
  <c r="V71" i="13"/>
  <c r="U70" i="13"/>
  <c r="AN20" i="13"/>
  <c r="AQ20" i="13" s="1"/>
  <c r="L17" i="7"/>
  <c r="G18" i="7"/>
  <c r="N19" i="7" l="1"/>
  <c r="S18" i="7"/>
  <c r="AY16" i="13"/>
  <c r="BB16" i="13" s="1"/>
  <c r="AP19" i="13"/>
  <c r="AM20" i="13"/>
  <c r="BP17" i="13"/>
  <c r="BM17" i="13"/>
  <c r="AV17" i="13"/>
  <c r="AJ18" i="13" s="1"/>
  <c r="AS18" i="13" s="1"/>
  <c r="BQ18" i="13"/>
  <c r="AZ17" i="13"/>
  <c r="BC17" i="13" s="1"/>
  <c r="AW18" i="13"/>
  <c r="AK19" i="13" s="1"/>
  <c r="AT19" i="13" s="1"/>
  <c r="BN18" i="13"/>
  <c r="T71" i="13"/>
  <c r="V72" i="13"/>
  <c r="U71" i="13"/>
  <c r="AN21" i="13"/>
  <c r="AQ21" i="13" s="1"/>
  <c r="L18" i="7"/>
  <c r="G19" i="7"/>
  <c r="N20" i="7" l="1"/>
  <c r="S19" i="7"/>
  <c r="AY17" i="13"/>
  <c r="BB17" i="13" s="1"/>
  <c r="BM18" i="13"/>
  <c r="AV18" i="13"/>
  <c r="AJ19" i="13" s="1"/>
  <c r="AS19" i="13" s="1"/>
  <c r="BP18" i="13"/>
  <c r="AP20" i="13"/>
  <c r="AM21" i="13"/>
  <c r="BQ19" i="13"/>
  <c r="AZ18" i="13"/>
  <c r="BC18" i="13" s="1"/>
  <c r="BN19" i="13"/>
  <c r="AW19" i="13"/>
  <c r="AK20" i="13" s="1"/>
  <c r="AT20" i="13" s="1"/>
  <c r="U72" i="13"/>
  <c r="T72" i="13"/>
  <c r="V73" i="13"/>
  <c r="AN22" i="13"/>
  <c r="AQ22" i="13" s="1"/>
  <c r="G20" i="7"/>
  <c r="L19" i="7"/>
  <c r="N21" i="7" l="1"/>
  <c r="S20" i="7"/>
  <c r="BP19" i="13"/>
  <c r="BM19" i="13"/>
  <c r="AV19" i="13"/>
  <c r="AJ20" i="13" s="1"/>
  <c r="AS20" i="13" s="1"/>
  <c r="AP21" i="13"/>
  <c r="AM22" i="13"/>
  <c r="AY18" i="13"/>
  <c r="BB18" i="13" s="1"/>
  <c r="AZ19" i="13"/>
  <c r="BC19" i="13" s="1"/>
  <c r="BQ20" i="13"/>
  <c r="AW20" i="13"/>
  <c r="AK21" i="13" s="1"/>
  <c r="AT21" i="13" s="1"/>
  <c r="BN20" i="13"/>
  <c r="V74" i="13"/>
  <c r="U73" i="13"/>
  <c r="T73" i="13"/>
  <c r="AN23" i="13"/>
  <c r="AQ23" i="13" s="1"/>
  <c r="L20" i="7"/>
  <c r="G21" i="7"/>
  <c r="N22" i="7" l="1"/>
  <c r="S21" i="7"/>
  <c r="AY19" i="13"/>
  <c r="BB19" i="13" s="1"/>
  <c r="AP22" i="13"/>
  <c r="AM23" i="13"/>
  <c r="BP20" i="13"/>
  <c r="BM20" i="13"/>
  <c r="AV20" i="13"/>
  <c r="AJ21" i="13" s="1"/>
  <c r="AS21" i="13" s="1"/>
  <c r="AZ20" i="13"/>
  <c r="BC20" i="13" s="1"/>
  <c r="BQ21" i="13"/>
  <c r="BN21" i="13"/>
  <c r="AW21" i="13"/>
  <c r="AK22" i="13" s="1"/>
  <c r="AT22" i="13" s="1"/>
  <c r="V75" i="13"/>
  <c r="U74" i="13"/>
  <c r="T74" i="13"/>
  <c r="AN24" i="13"/>
  <c r="AQ24" i="13" s="1"/>
  <c r="G22" i="7"/>
  <c r="L21" i="7"/>
  <c r="N23" i="7" l="1"/>
  <c r="S22" i="7"/>
  <c r="AY20" i="13"/>
  <c r="BB20" i="13" s="1"/>
  <c r="AP23" i="13"/>
  <c r="AM24" i="13"/>
  <c r="AV21" i="13"/>
  <c r="AJ22" i="13" s="1"/>
  <c r="AS22" i="13" s="1"/>
  <c r="BP21" i="13"/>
  <c r="BM21" i="13"/>
  <c r="BQ22" i="13"/>
  <c r="AZ21" i="13"/>
  <c r="BC21" i="13" s="1"/>
  <c r="BN22" i="13"/>
  <c r="AW22" i="13"/>
  <c r="AK23" i="13" s="1"/>
  <c r="AT23" i="13" s="1"/>
  <c r="T75" i="13"/>
  <c r="U75" i="13"/>
  <c r="V76" i="13"/>
  <c r="AN25" i="13"/>
  <c r="AQ25" i="13" s="1"/>
  <c r="L22" i="7"/>
  <c r="G23" i="7"/>
  <c r="N24" i="7" l="1"/>
  <c r="S23" i="7"/>
  <c r="AY21" i="13"/>
  <c r="BB21" i="13" s="1"/>
  <c r="AP24" i="13"/>
  <c r="AM25" i="13"/>
  <c r="BP22" i="13"/>
  <c r="BM22" i="13"/>
  <c r="AV22" i="13"/>
  <c r="AJ23" i="13" s="1"/>
  <c r="AS23" i="13" s="1"/>
  <c r="BQ23" i="13"/>
  <c r="AZ22" i="13"/>
  <c r="BC22" i="13" s="1"/>
  <c r="AW23" i="13"/>
  <c r="AK24" i="13" s="1"/>
  <c r="AT24" i="13" s="1"/>
  <c r="BN23" i="13"/>
  <c r="V77" i="13"/>
  <c r="T76" i="13"/>
  <c r="U76" i="13"/>
  <c r="AN26" i="13"/>
  <c r="AQ26" i="13" s="1"/>
  <c r="G24" i="7"/>
  <c r="L23" i="7"/>
  <c r="N25" i="7" l="1"/>
  <c r="S24" i="7"/>
  <c r="AY22" i="13"/>
  <c r="BB22" i="13" s="1"/>
  <c r="BP23" i="13"/>
  <c r="BM23" i="13"/>
  <c r="AV23" i="13"/>
  <c r="AJ24" i="13" s="1"/>
  <c r="AS24" i="13" s="1"/>
  <c r="AP25" i="13"/>
  <c r="AM26" i="13"/>
  <c r="BQ24" i="13"/>
  <c r="AZ23" i="13"/>
  <c r="BC23" i="13" s="1"/>
  <c r="AW24" i="13"/>
  <c r="AK25" i="13" s="1"/>
  <c r="AT25" i="13" s="1"/>
  <c r="BN24" i="13"/>
  <c r="U77" i="13"/>
  <c r="V78" i="13"/>
  <c r="T77" i="13"/>
  <c r="AN27" i="13"/>
  <c r="AQ27" i="13" s="1"/>
  <c r="L24" i="7"/>
  <c r="G25" i="7"/>
  <c r="AY23" i="13" l="1"/>
  <c r="BB23" i="13" s="1"/>
  <c r="N26" i="7"/>
  <c r="S25" i="7"/>
  <c r="AP26" i="13"/>
  <c r="AM27" i="13"/>
  <c r="BM24" i="13"/>
  <c r="AV24" i="13"/>
  <c r="AJ25" i="13" s="1"/>
  <c r="AS25" i="13" s="1"/>
  <c r="BP24" i="13"/>
  <c r="AY24" i="13"/>
  <c r="BB24" i="13" s="1"/>
  <c r="BQ25" i="13"/>
  <c r="AZ24" i="13"/>
  <c r="BC24" i="13" s="1"/>
  <c r="AW25" i="13"/>
  <c r="AK26" i="13" s="1"/>
  <c r="AT26" i="13" s="1"/>
  <c r="BN25" i="13"/>
  <c r="T78" i="13"/>
  <c r="V79" i="13"/>
  <c r="U78" i="13"/>
  <c r="AN28" i="13"/>
  <c r="AQ28" i="13" s="1"/>
  <c r="G26" i="7"/>
  <c r="L25" i="7"/>
  <c r="N27" i="7" l="1"/>
  <c r="S26" i="7"/>
  <c r="AP27" i="13"/>
  <c r="AM28" i="13"/>
  <c r="BM25" i="13"/>
  <c r="AV25" i="13"/>
  <c r="AJ26" i="13" s="1"/>
  <c r="AS26" i="13" s="1"/>
  <c r="BP25" i="13"/>
  <c r="AY25" i="13"/>
  <c r="BB25" i="13" s="1"/>
  <c r="AZ25" i="13"/>
  <c r="BC25" i="13" s="1"/>
  <c r="BQ26" i="13"/>
  <c r="AW26" i="13"/>
  <c r="AK27" i="13" s="1"/>
  <c r="AT27" i="13" s="1"/>
  <c r="BN26" i="13"/>
  <c r="U79" i="13"/>
  <c r="T79" i="13"/>
  <c r="V80" i="13"/>
  <c r="AN29" i="13"/>
  <c r="AQ29" i="13" s="1"/>
  <c r="L26" i="7"/>
  <c r="G27" i="7"/>
  <c r="N28" i="7" l="1"/>
  <c r="S27" i="7"/>
  <c r="AP28" i="13"/>
  <c r="AM29" i="13"/>
  <c r="BP26" i="13"/>
  <c r="AV26" i="13"/>
  <c r="AJ27" i="13" s="1"/>
  <c r="AS27" i="13" s="1"/>
  <c r="AY26" i="13"/>
  <c r="BB26" i="13" s="1"/>
  <c r="BM26" i="13"/>
  <c r="BQ27" i="13"/>
  <c r="AZ26" i="13"/>
  <c r="BC26" i="13" s="1"/>
  <c r="AW27" i="13"/>
  <c r="AK28" i="13" s="1"/>
  <c r="AT28" i="13" s="1"/>
  <c r="BN27" i="13"/>
  <c r="V81" i="13"/>
  <c r="U80" i="13"/>
  <c r="T80" i="13"/>
  <c r="AN30" i="13"/>
  <c r="AQ30" i="13" s="1"/>
  <c r="G28" i="7"/>
  <c r="L27" i="7"/>
  <c r="N29" i="7" l="1"/>
  <c r="S28" i="7"/>
  <c r="AP29" i="13"/>
  <c r="AM30" i="13"/>
  <c r="BP27" i="13"/>
  <c r="AV27" i="13"/>
  <c r="AJ28" i="13" s="1"/>
  <c r="AS28" i="13" s="1"/>
  <c r="BM27" i="13"/>
  <c r="AY27" i="13"/>
  <c r="BB27" i="13" s="1"/>
  <c r="AZ27" i="13"/>
  <c r="BC27" i="13" s="1"/>
  <c r="BQ28" i="13"/>
  <c r="BN28" i="13"/>
  <c r="AW28" i="13"/>
  <c r="AK29" i="13" s="1"/>
  <c r="AT29" i="13" s="1"/>
  <c r="T81" i="13"/>
  <c r="V82" i="13"/>
  <c r="U81" i="13"/>
  <c r="AN31" i="13"/>
  <c r="AQ31" i="13" s="1"/>
  <c r="L28" i="7"/>
  <c r="G29" i="7"/>
  <c r="N30" i="7" l="1"/>
  <c r="S29" i="7"/>
  <c r="AP30" i="13"/>
  <c r="AM31" i="13"/>
  <c r="BP28" i="13"/>
  <c r="BM28" i="13"/>
  <c r="AV28" i="13"/>
  <c r="AJ29" i="13" s="1"/>
  <c r="AS29" i="13" s="1"/>
  <c r="BQ29" i="13"/>
  <c r="AZ28" i="13"/>
  <c r="BC28" i="13" s="1"/>
  <c r="AW29" i="13"/>
  <c r="AK30" i="13" s="1"/>
  <c r="AT30" i="13" s="1"/>
  <c r="BN29" i="13"/>
  <c r="T82" i="13"/>
  <c r="V83" i="13"/>
  <c r="U82" i="13"/>
  <c r="AN32" i="13"/>
  <c r="AQ32" i="13" s="1"/>
  <c r="G30" i="7"/>
  <c r="L29" i="7"/>
  <c r="N31" i="7" l="1"/>
  <c r="S30" i="7"/>
  <c r="AY28" i="13"/>
  <c r="BB28" i="13" s="1"/>
  <c r="BP29" i="13"/>
  <c r="AV29" i="13"/>
  <c r="AJ30" i="13" s="1"/>
  <c r="BM29" i="13"/>
  <c r="AP31" i="13"/>
  <c r="AM32" i="13"/>
  <c r="BQ30" i="13"/>
  <c r="AZ29" i="13"/>
  <c r="BC29" i="13" s="1"/>
  <c r="BN30" i="13"/>
  <c r="AW30" i="13"/>
  <c r="AK31" i="13" s="1"/>
  <c r="AT31" i="13" s="1"/>
  <c r="T83" i="13"/>
  <c r="U83" i="13"/>
  <c r="V84" i="13"/>
  <c r="AN33" i="13"/>
  <c r="AQ33" i="13" s="1"/>
  <c r="L30" i="7"/>
  <c r="G31" i="7"/>
  <c r="N32" i="7" l="1"/>
  <c r="S31" i="7"/>
  <c r="AP32" i="13"/>
  <c r="AM33" i="13"/>
  <c r="AS30" i="13"/>
  <c r="AY29" i="13"/>
  <c r="BB29" i="13" s="1"/>
  <c r="BQ31" i="13"/>
  <c r="AZ30" i="13"/>
  <c r="BC30" i="13" s="1"/>
  <c r="AW31" i="13"/>
  <c r="AK32" i="13" s="1"/>
  <c r="AT32" i="13" s="1"/>
  <c r="BN31" i="13"/>
  <c r="V85" i="13"/>
  <c r="T84" i="13"/>
  <c r="U84" i="13"/>
  <c r="AN34" i="13"/>
  <c r="AQ34" i="13" s="1"/>
  <c r="G32" i="7"/>
  <c r="L31" i="7"/>
  <c r="N33" i="7" l="1"/>
  <c r="S32" i="7"/>
  <c r="AP33" i="13"/>
  <c r="AM34" i="13"/>
  <c r="AV30" i="13"/>
  <c r="BP30" i="13"/>
  <c r="BM30" i="13"/>
  <c r="BQ32" i="13"/>
  <c r="AZ31" i="13"/>
  <c r="BC31" i="13" s="1"/>
  <c r="BN32" i="13"/>
  <c r="AW32" i="13"/>
  <c r="AK33" i="13" s="1"/>
  <c r="AT33" i="13" s="1"/>
  <c r="U85" i="13"/>
  <c r="V86" i="13"/>
  <c r="T85" i="13"/>
  <c r="AN35" i="13"/>
  <c r="AQ35" i="13" s="1"/>
  <c r="L32" i="7"/>
  <c r="G33" i="7"/>
  <c r="N34" i="7" l="1"/>
  <c r="S33" i="7"/>
  <c r="AY30" i="13"/>
  <c r="BB30" i="13" s="1"/>
  <c r="AJ31" i="13"/>
  <c r="AS31" i="13" s="1"/>
  <c r="AP34" i="13"/>
  <c r="AM35" i="13"/>
  <c r="BQ33" i="13"/>
  <c r="AZ32" i="13"/>
  <c r="BC32" i="13" s="1"/>
  <c r="AW33" i="13"/>
  <c r="AK34" i="13" s="1"/>
  <c r="AT34" i="13" s="1"/>
  <c r="BN33" i="13"/>
  <c r="T86" i="13"/>
  <c r="U86" i="13"/>
  <c r="V87" i="13"/>
  <c r="AN36" i="13"/>
  <c r="AQ36" i="13" s="1"/>
  <c r="G34" i="7"/>
  <c r="L33" i="7"/>
  <c r="N35" i="7" l="1"/>
  <c r="S34" i="7"/>
  <c r="BP31" i="13"/>
  <c r="BM31" i="13"/>
  <c r="AV31" i="13"/>
  <c r="AJ32" i="13" s="1"/>
  <c r="AS32" i="13" s="1"/>
  <c r="AP35" i="13"/>
  <c r="AM36" i="13"/>
  <c r="AZ33" i="13"/>
  <c r="BC33" i="13" s="1"/>
  <c r="BQ34" i="13"/>
  <c r="BN34" i="13"/>
  <c r="AW34" i="13"/>
  <c r="AK35" i="13" s="1"/>
  <c r="AT35" i="13" s="1"/>
  <c r="V88" i="13"/>
  <c r="T87" i="13"/>
  <c r="U87" i="13"/>
  <c r="AN37" i="13"/>
  <c r="AQ37" i="13" s="1"/>
  <c r="L34" i="7"/>
  <c r="G35" i="7"/>
  <c r="N36" i="7" l="1"/>
  <c r="S35" i="7"/>
  <c r="AP36" i="13"/>
  <c r="AM37" i="13"/>
  <c r="BM32" i="13"/>
  <c r="AV32" i="13"/>
  <c r="AJ33" i="13" s="1"/>
  <c r="AS33" i="13" s="1"/>
  <c r="BP32" i="13"/>
  <c r="AY32" i="13"/>
  <c r="BB32" i="13" s="1"/>
  <c r="AY31" i="13"/>
  <c r="BB31" i="13" s="1"/>
  <c r="BQ35" i="13"/>
  <c r="AZ34" i="13"/>
  <c r="BC34" i="13" s="1"/>
  <c r="BN35" i="13"/>
  <c r="AW35" i="13"/>
  <c r="AK36" i="13" s="1"/>
  <c r="AT36" i="13" s="1"/>
  <c r="U88" i="13"/>
  <c r="V89" i="13"/>
  <c r="T88" i="13"/>
  <c r="AN38" i="13"/>
  <c r="AQ38" i="13" s="1"/>
  <c r="G36" i="7"/>
  <c r="L35" i="7"/>
  <c r="N37" i="7" l="1"/>
  <c r="S36" i="7"/>
  <c r="AP37" i="13"/>
  <c r="AM38" i="13"/>
  <c r="AV33" i="13"/>
  <c r="AJ34" i="13" s="1"/>
  <c r="BP33" i="13"/>
  <c r="BM33" i="13"/>
  <c r="AY33" i="13"/>
  <c r="BB33" i="13" s="1"/>
  <c r="AZ35" i="13"/>
  <c r="BC35" i="13" s="1"/>
  <c r="BQ36" i="13"/>
  <c r="AW36" i="13"/>
  <c r="AK37" i="13" s="1"/>
  <c r="AT37" i="13" s="1"/>
  <c r="BN36" i="13"/>
  <c r="T89" i="13"/>
  <c r="U89" i="13"/>
  <c r="V90" i="13"/>
  <c r="AN39" i="13"/>
  <c r="AQ39" i="13" s="1"/>
  <c r="L36" i="7"/>
  <c r="G37" i="7"/>
  <c r="N38" i="7" l="1"/>
  <c r="S37" i="7"/>
  <c r="AP38" i="13"/>
  <c r="AM39" i="13"/>
  <c r="AS34" i="13"/>
  <c r="BQ37" i="13"/>
  <c r="AZ36" i="13"/>
  <c r="BC36" i="13" s="1"/>
  <c r="AW37" i="13"/>
  <c r="AK38" i="13" s="1"/>
  <c r="AT38" i="13" s="1"/>
  <c r="BN37" i="13"/>
  <c r="V91" i="13"/>
  <c r="T90" i="13"/>
  <c r="U90" i="13"/>
  <c r="AN40" i="13"/>
  <c r="AQ40" i="13" s="1"/>
  <c r="G38" i="7"/>
  <c r="L37" i="7"/>
  <c r="N39" i="7" l="1"/>
  <c r="S38" i="7"/>
  <c r="AP39" i="13"/>
  <c r="AM40" i="13"/>
  <c r="BP34" i="13"/>
  <c r="AV34" i="13"/>
  <c r="AJ35" i="13" s="1"/>
  <c r="AS35" i="13" s="1"/>
  <c r="BM34" i="13"/>
  <c r="AZ37" i="13"/>
  <c r="BC37" i="13" s="1"/>
  <c r="BQ38" i="13"/>
  <c r="BN38" i="13"/>
  <c r="AW38" i="13"/>
  <c r="AK39" i="13" s="1"/>
  <c r="AT39" i="13" s="1"/>
  <c r="U91" i="13"/>
  <c r="V92" i="13"/>
  <c r="T91" i="13"/>
  <c r="AN41" i="13"/>
  <c r="AQ41" i="13" s="1"/>
  <c r="L38" i="7"/>
  <c r="G39" i="7"/>
  <c r="N40" i="7" l="1"/>
  <c r="S39" i="7"/>
  <c r="AY34" i="13"/>
  <c r="BB34" i="13" s="1"/>
  <c r="AP40" i="13"/>
  <c r="AM41" i="13"/>
  <c r="BP35" i="13"/>
  <c r="AV35" i="13"/>
  <c r="AJ36" i="13" s="1"/>
  <c r="AS36" i="13" s="1"/>
  <c r="BM35" i="13"/>
  <c r="BQ39" i="13"/>
  <c r="AZ38" i="13"/>
  <c r="BC38" i="13" s="1"/>
  <c r="AW39" i="13"/>
  <c r="AK40" i="13" s="1"/>
  <c r="AT40" i="13" s="1"/>
  <c r="BN39" i="13"/>
  <c r="T92" i="13"/>
  <c r="U92" i="13"/>
  <c r="V93" i="13"/>
  <c r="AN42" i="13"/>
  <c r="AQ42" i="13" s="1"/>
  <c r="G40" i="7"/>
  <c r="L39" i="7"/>
  <c r="AY35" i="13" l="1"/>
  <c r="BB35" i="13" s="1"/>
  <c r="N41" i="7"/>
  <c r="S40" i="7"/>
  <c r="AP41" i="13"/>
  <c r="AM42" i="13"/>
  <c r="BM36" i="13"/>
  <c r="AV36" i="13"/>
  <c r="AJ37" i="13" s="1"/>
  <c r="AS37" i="13" s="1"/>
  <c r="BP36" i="13"/>
  <c r="AY36" i="13"/>
  <c r="BB36" i="13" s="1"/>
  <c r="AZ39" i="13"/>
  <c r="BC39" i="13" s="1"/>
  <c r="BQ40" i="13"/>
  <c r="BN40" i="13"/>
  <c r="AW40" i="13"/>
  <c r="AK41" i="13" s="1"/>
  <c r="AT41" i="13" s="1"/>
  <c r="T93" i="13"/>
  <c r="V94" i="13"/>
  <c r="U93" i="13"/>
  <c r="AN43" i="13"/>
  <c r="AQ43" i="13" s="1"/>
  <c r="L40" i="7"/>
  <c r="G41" i="7"/>
  <c r="N42" i="7" l="1"/>
  <c r="S41" i="7"/>
  <c r="AP42" i="13"/>
  <c r="AM43" i="13"/>
  <c r="BP37" i="13"/>
  <c r="AV37" i="13"/>
  <c r="AJ38" i="13" s="1"/>
  <c r="AS38" i="13" s="1"/>
  <c r="AY37" i="13"/>
  <c r="BB37" i="13" s="1"/>
  <c r="BM37" i="13"/>
  <c r="AZ40" i="13"/>
  <c r="BC40" i="13" s="1"/>
  <c r="BQ41" i="13"/>
  <c r="BN41" i="13"/>
  <c r="AW41" i="13"/>
  <c r="AK42" i="13" s="1"/>
  <c r="AT42" i="13" s="1"/>
  <c r="T94" i="13"/>
  <c r="V95" i="13"/>
  <c r="U94" i="13"/>
  <c r="AN44" i="13"/>
  <c r="AQ44" i="13" s="1"/>
  <c r="L41" i="7"/>
  <c r="G42" i="7"/>
  <c r="N43" i="7" l="1"/>
  <c r="S42" i="7"/>
  <c r="AP43" i="13"/>
  <c r="AM44" i="13"/>
  <c r="BP38" i="13"/>
  <c r="AV38" i="13"/>
  <c r="AJ39" i="13" s="1"/>
  <c r="AS39" i="13" s="1"/>
  <c r="BM38" i="13"/>
  <c r="AY38" i="13"/>
  <c r="BB38" i="13" s="1"/>
  <c r="AZ41" i="13"/>
  <c r="BC41" i="13" s="1"/>
  <c r="BQ42" i="13"/>
  <c r="AW42" i="13"/>
  <c r="AK43" i="13" s="1"/>
  <c r="AT43" i="13" s="1"/>
  <c r="BN42" i="13"/>
  <c r="V96" i="13"/>
  <c r="U95" i="13"/>
  <c r="T95" i="13"/>
  <c r="AN45" i="13"/>
  <c r="AQ45" i="13" s="1"/>
  <c r="L42" i="7"/>
  <c r="G43" i="7"/>
  <c r="N44" i="7" l="1"/>
  <c r="S43" i="7"/>
  <c r="AZ42" i="13"/>
  <c r="BC42" i="13" s="1"/>
  <c r="AP44" i="13"/>
  <c r="AM45" i="13"/>
  <c r="AV39" i="13"/>
  <c r="AJ40" i="13" s="1"/>
  <c r="AS40" i="13" s="1"/>
  <c r="BM39" i="13"/>
  <c r="BP39" i="13"/>
  <c r="BQ43" i="13"/>
  <c r="BN43" i="13"/>
  <c r="AW43" i="13"/>
  <c r="AK44" i="13" s="1"/>
  <c r="AT44" i="13" s="1"/>
  <c r="T96" i="13"/>
  <c r="V97" i="13"/>
  <c r="U96" i="13"/>
  <c r="AN46" i="13"/>
  <c r="AQ46" i="13" s="1"/>
  <c r="G44" i="7"/>
  <c r="L43" i="7"/>
  <c r="N45" i="7" l="1"/>
  <c r="S44" i="7"/>
  <c r="AY39" i="13"/>
  <c r="BB39" i="13" s="1"/>
  <c r="AP45" i="13"/>
  <c r="AM46" i="13"/>
  <c r="AV40" i="13"/>
  <c r="AJ41" i="13" s="1"/>
  <c r="AS41" i="13" s="1"/>
  <c r="BP40" i="13"/>
  <c r="BM40" i="13"/>
  <c r="AZ43" i="13"/>
  <c r="BC43" i="13" s="1"/>
  <c r="BQ44" i="13"/>
  <c r="BN44" i="13"/>
  <c r="AW44" i="13"/>
  <c r="AK45" i="13" s="1"/>
  <c r="AT45" i="13" s="1"/>
  <c r="T97" i="13"/>
  <c r="U97" i="13"/>
  <c r="V98" i="13"/>
  <c r="AN47" i="13"/>
  <c r="AQ47" i="13" s="1"/>
  <c r="L44" i="7"/>
  <c r="G45" i="7"/>
  <c r="N46" i="7" l="1"/>
  <c r="S45" i="7"/>
  <c r="AY40" i="13"/>
  <c r="BB40" i="13" s="1"/>
  <c r="AP46" i="13"/>
  <c r="AM47" i="13"/>
  <c r="BP41" i="13"/>
  <c r="AV41" i="13"/>
  <c r="AJ42" i="13" s="1"/>
  <c r="AS42" i="13" s="1"/>
  <c r="BM41" i="13"/>
  <c r="BQ45" i="13"/>
  <c r="AZ44" i="13"/>
  <c r="BC44" i="13" s="1"/>
  <c r="BN45" i="13"/>
  <c r="AW45" i="13"/>
  <c r="AK46" i="13" s="1"/>
  <c r="AT46" i="13" s="1"/>
  <c r="V99" i="13"/>
  <c r="T98" i="13"/>
  <c r="U98" i="13"/>
  <c r="AN48" i="13"/>
  <c r="AQ48" i="13" s="1"/>
  <c r="G46" i="7"/>
  <c r="L45" i="7"/>
  <c r="N47" i="7" l="1"/>
  <c r="S46" i="7"/>
  <c r="AY41" i="13"/>
  <c r="BB41" i="13" s="1"/>
  <c r="AP47" i="13"/>
  <c r="AM48" i="13"/>
  <c r="AV42" i="13"/>
  <c r="AJ43" i="13" s="1"/>
  <c r="AS43" i="13" s="1"/>
  <c r="BP42" i="13"/>
  <c r="BM42" i="13"/>
  <c r="AZ45" i="13"/>
  <c r="BC45" i="13" s="1"/>
  <c r="BQ46" i="13"/>
  <c r="BN46" i="13"/>
  <c r="AW46" i="13"/>
  <c r="AK47" i="13" s="1"/>
  <c r="AT47" i="13" s="1"/>
  <c r="U99" i="13"/>
  <c r="V100" i="13"/>
  <c r="T99" i="13"/>
  <c r="AN49" i="13"/>
  <c r="AQ49" i="13" s="1"/>
  <c r="L46" i="7"/>
  <c r="G47" i="7"/>
  <c r="N48" i="7" l="1"/>
  <c r="S47" i="7"/>
  <c r="AY42" i="13"/>
  <c r="BB42" i="13" s="1"/>
  <c r="AP48" i="13"/>
  <c r="AM49" i="13"/>
  <c r="BP43" i="13"/>
  <c r="AV43" i="13"/>
  <c r="AJ44" i="13" s="1"/>
  <c r="AS44" i="13" s="1"/>
  <c r="BM43" i="13"/>
  <c r="BQ47" i="13"/>
  <c r="AZ46" i="13"/>
  <c r="AW47" i="13"/>
  <c r="AK48" i="13" s="1"/>
  <c r="AT48" i="13" s="1"/>
  <c r="BN47" i="13"/>
  <c r="T100" i="13"/>
  <c r="U100" i="13"/>
  <c r="V101" i="13"/>
  <c r="AN50" i="13"/>
  <c r="AQ50" i="13" s="1"/>
  <c r="G48" i="7"/>
  <c r="L47" i="7"/>
  <c r="N49" i="7" l="1"/>
  <c r="S48" i="7"/>
  <c r="AY43" i="13"/>
  <c r="BB43" i="13" s="1"/>
  <c r="AP49" i="13"/>
  <c r="AM50" i="13"/>
  <c r="BM44" i="13"/>
  <c r="BP44" i="13"/>
  <c r="AV44" i="13"/>
  <c r="AJ45" i="13" s="1"/>
  <c r="AS45" i="13" s="1"/>
  <c r="AZ47" i="13"/>
  <c r="BC47" i="13" s="1"/>
  <c r="BQ48" i="13"/>
  <c r="F6" i="14"/>
  <c r="BC46" i="13"/>
  <c r="BN48" i="13"/>
  <c r="AW48" i="13"/>
  <c r="AK49" i="13" s="1"/>
  <c r="AT49" i="13" s="1"/>
  <c r="T101" i="13"/>
  <c r="V102" i="13"/>
  <c r="U101" i="13"/>
  <c r="AN51" i="13"/>
  <c r="AQ51" i="13" s="1"/>
  <c r="L48" i="7"/>
  <c r="G49" i="7"/>
  <c r="N50" i="7" l="1"/>
  <c r="S49" i="7"/>
  <c r="BP45" i="13"/>
  <c r="BM45" i="13"/>
  <c r="AV45" i="13"/>
  <c r="AJ46" i="13" s="1"/>
  <c r="AS46" i="13" s="1"/>
  <c r="AP50" i="13"/>
  <c r="AM51" i="13"/>
  <c r="AY44" i="13"/>
  <c r="BB44" i="13" s="1"/>
  <c r="AZ48" i="13"/>
  <c r="BC48" i="13" s="1"/>
  <c r="F7" i="14"/>
  <c r="BQ49" i="13"/>
  <c r="BN49" i="13"/>
  <c r="AW49" i="13"/>
  <c r="AK50" i="13" s="1"/>
  <c r="AT50" i="13" s="1"/>
  <c r="U102" i="13"/>
  <c r="T102" i="13"/>
  <c r="V103" i="13"/>
  <c r="AN52" i="13"/>
  <c r="AQ52" i="13" s="1"/>
  <c r="L49" i="7"/>
  <c r="G50" i="7"/>
  <c r="F8" i="14" l="1"/>
  <c r="N51" i="7"/>
  <c r="S50" i="7"/>
  <c r="AP51" i="13"/>
  <c r="AM52" i="13"/>
  <c r="BP46" i="13"/>
  <c r="BM46" i="13"/>
  <c r="AV46" i="13"/>
  <c r="AJ47" i="13" s="1"/>
  <c r="AS47" i="13" s="1"/>
  <c r="AY45" i="13"/>
  <c r="BB45" i="13" s="1"/>
  <c r="BQ50" i="13"/>
  <c r="AZ49" i="13"/>
  <c r="BN50" i="13"/>
  <c r="AW50" i="13"/>
  <c r="AK51" i="13" s="1"/>
  <c r="AT51" i="13" s="1"/>
  <c r="V104" i="13"/>
  <c r="U103" i="13"/>
  <c r="T103" i="13"/>
  <c r="AN53" i="13"/>
  <c r="L50" i="7"/>
  <c r="G51" i="7"/>
  <c r="N52" i="7" l="1"/>
  <c r="S51" i="7"/>
  <c r="AY46" i="13"/>
  <c r="E6" i="14" s="1"/>
  <c r="AP52" i="13"/>
  <c r="AM53" i="13"/>
  <c r="BM47" i="13"/>
  <c r="BP47" i="13"/>
  <c r="AV47" i="13"/>
  <c r="AJ48" i="13" s="1"/>
  <c r="AS48" i="13" s="1"/>
  <c r="F9" i="14"/>
  <c r="BC49" i="13"/>
  <c r="AZ50" i="13"/>
  <c r="BQ51" i="13"/>
  <c r="AQ53" i="13"/>
  <c r="AW51" i="13"/>
  <c r="AK52" i="13" s="1"/>
  <c r="AT52" i="13" s="1"/>
  <c r="BN51" i="13"/>
  <c r="T104" i="13"/>
  <c r="V105" i="13"/>
  <c r="U104" i="13"/>
  <c r="AN54" i="13"/>
  <c r="L51" i="7"/>
  <c r="G52" i="7"/>
  <c r="BB46" i="13" l="1"/>
  <c r="N53" i="7"/>
  <c r="S52" i="7"/>
  <c r="AY47" i="13"/>
  <c r="BB47" i="13" s="1"/>
  <c r="AP53" i="13"/>
  <c r="AM54" i="13"/>
  <c r="BP48" i="13"/>
  <c r="AV48" i="13"/>
  <c r="AJ49" i="13" s="1"/>
  <c r="AS49" i="13" s="1"/>
  <c r="BM48" i="13"/>
  <c r="F10" i="14"/>
  <c r="BC50" i="13"/>
  <c r="AZ51" i="13"/>
  <c r="BQ52" i="13"/>
  <c r="AQ54" i="13"/>
  <c r="BN52" i="13"/>
  <c r="AW52" i="13"/>
  <c r="AK53" i="13" s="1"/>
  <c r="AT53" i="13" s="1"/>
  <c r="T105" i="13"/>
  <c r="U105" i="13"/>
  <c r="V106" i="13"/>
  <c r="AN55" i="13"/>
  <c r="L52" i="7"/>
  <c r="G53" i="7"/>
  <c r="N54" i="7" l="1"/>
  <c r="S53" i="7"/>
  <c r="E7" i="14"/>
  <c r="AY48" i="13"/>
  <c r="BB48" i="13" s="1"/>
  <c r="AM55" i="13"/>
  <c r="AP54" i="13"/>
  <c r="E8" i="14"/>
  <c r="BP49" i="13"/>
  <c r="BM49" i="13"/>
  <c r="AV49" i="13"/>
  <c r="AJ50" i="13" s="1"/>
  <c r="AS50" i="13" s="1"/>
  <c r="BQ53" i="13"/>
  <c r="AZ52" i="13"/>
  <c r="F11" i="14"/>
  <c r="BC51" i="13"/>
  <c r="AQ55" i="13"/>
  <c r="BN53" i="13"/>
  <c r="AW53" i="13"/>
  <c r="AK54" i="13" s="1"/>
  <c r="AT54" i="13" s="1"/>
  <c r="T106" i="13"/>
  <c r="U106" i="13"/>
  <c r="V107" i="13"/>
  <c r="AN56" i="13"/>
  <c r="L53" i="7"/>
  <c r="G54" i="7"/>
  <c r="N55" i="7" l="1"/>
  <c r="S54" i="7"/>
  <c r="AP55" i="13"/>
  <c r="AM56" i="13"/>
  <c r="AP56" i="13" s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V50" i="13"/>
  <c r="AJ51" i="13" s="1"/>
  <c r="AS51" i="13" s="1"/>
  <c r="BM50" i="13"/>
  <c r="BP50" i="13"/>
  <c r="AY50" i="13"/>
  <c r="AY49" i="13"/>
  <c r="BQ54" i="13"/>
  <c r="AZ53" i="13"/>
  <c r="BC52" i="13"/>
  <c r="F12" i="14"/>
  <c r="AW54" i="13"/>
  <c r="AK55" i="13" s="1"/>
  <c r="AT55" i="13" s="1"/>
  <c r="BN54" i="13"/>
  <c r="AQ56" i="13"/>
  <c r="AQ57" i="13" s="1"/>
  <c r="U107" i="13"/>
  <c r="V108" i="13"/>
  <c r="T107" i="13"/>
  <c r="L54" i="7"/>
  <c r="G55" i="7"/>
  <c r="N56" i="7" l="1"/>
  <c r="S55" i="7"/>
  <c r="AM57" i="13"/>
  <c r="AM58" i="13" s="1"/>
  <c r="E9" i="14"/>
  <c r="BB49" i="13"/>
  <c r="BP51" i="13"/>
  <c r="AV51" i="13"/>
  <c r="AJ52" i="13" s="1"/>
  <c r="AS52" i="13" s="1"/>
  <c r="BM51" i="13"/>
  <c r="E10" i="14"/>
  <c r="BB50" i="13"/>
  <c r="AZ54" i="13"/>
  <c r="F13" i="14"/>
  <c r="BC53" i="13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W55" i="13"/>
  <c r="AK56" i="13" s="1"/>
  <c r="AT56" i="13" s="1"/>
  <c r="BN55" i="13"/>
  <c r="T108" i="13"/>
  <c r="U108" i="13"/>
  <c r="V109" i="13"/>
  <c r="L55" i="7"/>
  <c r="G56" i="7"/>
  <c r="N57" i="7" l="1"/>
  <c r="S56" i="7"/>
  <c r="AY51" i="13"/>
  <c r="BB51" i="13" s="1"/>
  <c r="AV52" i="13"/>
  <c r="AJ53" i="13" s="1"/>
  <c r="AS53" i="13" s="1"/>
  <c r="BM52" i="13"/>
  <c r="BP52" i="13"/>
  <c r="F14" i="14"/>
  <c r="BC54" i="13"/>
  <c r="AZ55" i="13"/>
  <c r="AN58" i="13"/>
  <c r="AM59" i="13"/>
  <c r="BN56" i="13"/>
  <c r="AW56" i="13"/>
  <c r="AK57" i="13" s="1"/>
  <c r="T109" i="13"/>
  <c r="V110" i="13"/>
  <c r="U109" i="13"/>
  <c r="L56" i="7"/>
  <c r="G57" i="7"/>
  <c r="N58" i="7" l="1"/>
  <c r="S57" i="7"/>
  <c r="E11" i="14"/>
  <c r="AY52" i="13"/>
  <c r="BB52" i="13" s="1"/>
  <c r="AV53" i="13"/>
  <c r="AJ54" i="13" s="1"/>
  <c r="AS54" i="13" s="1"/>
  <c r="BP53" i="13"/>
  <c r="BM53" i="13"/>
  <c r="E12" i="14"/>
  <c r="AZ56" i="13"/>
  <c r="F15" i="14"/>
  <c r="BC55" i="13"/>
  <c r="AM60" i="13"/>
  <c r="AN59" i="13"/>
  <c r="T110" i="13"/>
  <c r="V111" i="13"/>
  <c r="U110" i="13"/>
  <c r="L57" i="7"/>
  <c r="G58" i="7"/>
  <c r="N59" i="7" l="1"/>
  <c r="S58" i="7"/>
  <c r="BP54" i="13"/>
  <c r="AV54" i="13"/>
  <c r="AJ55" i="13" s="1"/>
  <c r="AS55" i="13" s="1"/>
  <c r="BM54" i="13"/>
  <c r="AY53" i="13"/>
  <c r="BC56" i="13"/>
  <c r="F16" i="14"/>
  <c r="AN60" i="13"/>
  <c r="AM61" i="13"/>
  <c r="V112" i="13"/>
  <c r="U111" i="13"/>
  <c r="T111" i="13"/>
  <c r="L58" i="7"/>
  <c r="G59" i="7"/>
  <c r="N60" i="7" l="1"/>
  <c r="S59" i="7"/>
  <c r="BB53" i="13"/>
  <c r="E13" i="14"/>
  <c r="BM55" i="13"/>
  <c r="AV55" i="13"/>
  <c r="AJ56" i="13" s="1"/>
  <c r="AS56" i="13" s="1"/>
  <c r="AY55" i="13"/>
  <c r="AY54" i="13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BB54" i="13"/>
  <c r="E14" i="14"/>
  <c r="E15" i="14"/>
  <c r="BB55" i="13"/>
  <c r="BM56" i="13"/>
  <c r="AV56" i="13"/>
  <c r="AJ57" i="13" s="1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AY56" i="13"/>
  <c r="T114" i="13"/>
  <c r="V115" i="13"/>
  <c r="U114" i="13"/>
  <c r="G62" i="7"/>
  <c r="L61" i="7"/>
  <c r="N63" i="7" l="1"/>
  <c r="S62" i="7"/>
  <c r="E16" i="14"/>
  <c r="BB56" i="13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N109" i="7" l="1"/>
  <c r="S108" i="7"/>
  <c r="K8" i="12" s="1"/>
  <c r="L8" i="12" s="1"/>
  <c r="J8" i="12"/>
  <c r="N8" i="12"/>
  <c r="M8" i="12"/>
  <c r="V162" i="13"/>
  <c r="U161" i="13"/>
  <c r="T161" i="13"/>
  <c r="L108" i="7"/>
  <c r="G8" i="12" s="1"/>
  <c r="H8" i="12" s="1"/>
  <c r="I8" i="12" s="1"/>
  <c r="G109" i="7"/>
  <c r="N9" i="12" l="1"/>
  <c r="J9" i="12"/>
  <c r="N110" i="7"/>
  <c r="S109" i="7"/>
  <c r="K9" i="12" s="1"/>
  <c r="L9" i="12" s="1"/>
  <c r="M9" i="12" s="1"/>
  <c r="T162" i="13"/>
  <c r="U162" i="13"/>
  <c r="V163" i="13"/>
  <c r="G110" i="7"/>
  <c r="L109" i="7"/>
  <c r="G9" i="12" s="1"/>
  <c r="H9" i="12" s="1"/>
  <c r="I9" i="12" s="1"/>
  <c r="N111" i="7" l="1"/>
  <c r="S110" i="7"/>
  <c r="K10" i="12" s="1"/>
  <c r="L10" i="12" s="1"/>
  <c r="M10" i="12" s="1"/>
  <c r="J10" i="12"/>
  <c r="N10" i="12"/>
  <c r="V164" i="13"/>
  <c r="T163" i="13"/>
  <c r="U163" i="13"/>
  <c r="L110" i="7"/>
  <c r="G10" i="12" s="1"/>
  <c r="H10" i="12" s="1"/>
  <c r="I10" i="12" s="1"/>
  <c r="G111" i="7"/>
  <c r="J11" i="12" l="1"/>
  <c r="N11" i="12"/>
  <c r="N112" i="7"/>
  <c r="S111" i="7"/>
  <c r="K11" i="12" s="1"/>
  <c r="L11" i="12" s="1"/>
  <c r="M11" i="12" s="1"/>
  <c r="U164" i="13"/>
  <c r="V165" i="13"/>
  <c r="T164" i="13"/>
  <c r="G112" i="7"/>
  <c r="L111" i="7"/>
  <c r="G11" i="12" s="1"/>
  <c r="H11" i="12" s="1"/>
  <c r="I11" i="12" s="1"/>
  <c r="N113" i="7" l="1"/>
  <c r="S112" i="7"/>
  <c r="K12" i="12" s="1"/>
  <c r="L12" i="12" s="1"/>
  <c r="M12" i="12" s="1"/>
  <c r="N12" i="12"/>
  <c r="J12" i="12"/>
  <c r="U165" i="13"/>
  <c r="V166" i="13"/>
  <c r="T165" i="13"/>
  <c r="L112" i="7"/>
  <c r="G12" i="12" s="1"/>
  <c r="H12" i="12" s="1"/>
  <c r="I12" i="12" s="1"/>
  <c r="G113" i="7"/>
  <c r="N13" i="12" l="1"/>
  <c r="N114" i="7"/>
  <c r="S113" i="7"/>
  <c r="K13" i="12" s="1"/>
  <c r="L13" i="12" s="1"/>
  <c r="M13" i="12" s="1"/>
  <c r="J13" i="12"/>
  <c r="U166" i="13"/>
  <c r="T166" i="13"/>
  <c r="V167" i="13"/>
  <c r="G114" i="7"/>
  <c r="L113" i="7"/>
  <c r="G13" i="12" s="1"/>
  <c r="H13" i="12" s="1"/>
  <c r="I13" i="12" s="1"/>
  <c r="J14" i="12" l="1"/>
  <c r="N115" i="7"/>
  <c r="S114" i="7"/>
  <c r="K14" i="12" s="1"/>
  <c r="L14" i="12" s="1"/>
  <c r="M14" i="12" s="1"/>
  <c r="N14" i="12"/>
  <c r="V168" i="13"/>
  <c r="U167" i="13"/>
  <c r="T167" i="13"/>
  <c r="L114" i="7"/>
  <c r="G14" i="12" s="1"/>
  <c r="H14" i="12" s="1"/>
  <c r="I14" i="12" s="1"/>
  <c r="G115" i="7"/>
  <c r="N15" i="12" l="1"/>
  <c r="N116" i="7"/>
  <c r="S115" i="7"/>
  <c r="K15" i="12" s="1"/>
  <c r="L15" i="12" s="1"/>
  <c r="M15" i="12" s="1"/>
  <c r="J15" i="12"/>
  <c r="T168" i="13"/>
  <c r="V169" i="13"/>
  <c r="U168" i="13"/>
  <c r="G116" i="7"/>
  <c r="L115" i="7"/>
  <c r="G15" i="12" s="1"/>
  <c r="H15" i="12" s="1"/>
  <c r="I15" i="12" s="1"/>
  <c r="J16" i="12" l="1"/>
  <c r="N117" i="7"/>
  <c r="S116" i="7"/>
  <c r="K16" i="12" s="1"/>
  <c r="L16" i="12" s="1"/>
  <c r="M16" i="12" s="1"/>
  <c r="N16" i="12"/>
  <c r="T169" i="13"/>
  <c r="V170" i="13"/>
  <c r="U169" i="13"/>
  <c r="L116" i="7"/>
  <c r="G16" i="12" s="1"/>
  <c r="H16" i="12" s="1"/>
  <c r="I16" i="12" s="1"/>
  <c r="G117" i="7"/>
  <c r="N118" i="7" l="1"/>
  <c r="S117" i="7"/>
  <c r="K17" i="12" s="1"/>
  <c r="L17" i="12" s="1"/>
  <c r="M17" i="12" s="1"/>
  <c r="N17" i="12"/>
  <c r="J17" i="12"/>
  <c r="V171" i="13"/>
  <c r="U170" i="13"/>
  <c r="T170" i="13"/>
  <c r="G118" i="7"/>
  <c r="L117" i="7"/>
  <c r="G17" i="12" s="1"/>
  <c r="H17" i="12" s="1"/>
  <c r="I17" i="12" s="1"/>
  <c r="J18" i="12" l="1"/>
  <c r="N18" i="12"/>
  <c r="N119" i="7"/>
  <c r="S118" i="7"/>
  <c r="K18" i="12" s="1"/>
  <c r="L18" i="12" s="1"/>
  <c r="M18" i="12" s="1"/>
  <c r="T171" i="13"/>
  <c r="V172" i="13"/>
  <c r="U171" i="13"/>
  <c r="L118" i="7"/>
  <c r="G18" i="12" s="1"/>
  <c r="H18" i="12" s="1"/>
  <c r="I18" i="12" s="1"/>
  <c r="G119" i="7"/>
  <c r="N19" i="12" l="1"/>
  <c r="N120" i="7"/>
  <c r="S119" i="7"/>
  <c r="K19" i="12" s="1"/>
  <c r="L19" i="12" s="1"/>
  <c r="M19" i="12" s="1"/>
  <c r="J19" i="12"/>
  <c r="T172" i="13"/>
  <c r="U172" i="13"/>
  <c r="V173" i="13"/>
  <c r="G120" i="7"/>
  <c r="L119" i="7"/>
  <c r="G19" i="12" s="1"/>
  <c r="H19" i="12" s="1"/>
  <c r="I19" i="12" s="1"/>
  <c r="J20" i="12" l="1"/>
  <c r="N121" i="7"/>
  <c r="S120" i="7"/>
  <c r="K20" i="12" s="1"/>
  <c r="L20" i="12" s="1"/>
  <c r="M20" i="12" s="1"/>
  <c r="N20" i="12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N21" i="12"/>
  <c r="J21" i="12"/>
  <c r="U174" i="13"/>
  <c r="V175" i="13"/>
  <c r="T174" i="13"/>
  <c r="G122" i="7"/>
  <c r="L121" i="7"/>
  <c r="G21" i="12" s="1"/>
  <c r="H21" i="12" s="1"/>
  <c r="I21" i="12" s="1"/>
  <c r="N22" i="12" l="1"/>
  <c r="J22" i="12"/>
  <c r="N123" i="7"/>
  <c r="S122" i="7"/>
  <c r="K22" i="12" s="1"/>
  <c r="L22" i="12" s="1"/>
  <c r="M22" i="12" s="1"/>
  <c r="T175" i="13"/>
  <c r="U175" i="13"/>
  <c r="V176" i="13"/>
  <c r="L122" i="7"/>
  <c r="G22" i="12" s="1"/>
  <c r="H22" i="12" s="1"/>
  <c r="I22" i="12" s="1"/>
  <c r="G123" i="7"/>
  <c r="N124" i="7" l="1"/>
  <c r="S123" i="7"/>
  <c r="K23" i="12" s="1"/>
  <c r="L23" i="12" s="1"/>
  <c r="M23" i="12" s="1"/>
  <c r="J23" i="12"/>
  <c r="N23" i="12"/>
  <c r="T176" i="13"/>
  <c r="V177" i="13"/>
  <c r="U176" i="13"/>
  <c r="G124" i="7"/>
  <c r="L123" i="7"/>
  <c r="G23" i="12" s="1"/>
  <c r="H23" i="12" s="1"/>
  <c r="I23" i="12" s="1"/>
  <c r="J24" i="12" l="1"/>
  <c r="N24" i="12"/>
  <c r="N125" i="7"/>
  <c r="S124" i="7"/>
  <c r="K24" i="12" s="1"/>
  <c r="L24" i="12" s="1"/>
  <c r="M24" i="12" s="1"/>
  <c r="T177" i="13"/>
  <c r="V178" i="13"/>
  <c r="U177" i="13"/>
  <c r="L124" i="7"/>
  <c r="G24" i="12" s="1"/>
  <c r="H24" i="12" s="1"/>
  <c r="I24" i="12" s="1"/>
  <c r="G125" i="7"/>
  <c r="N25" i="12" l="1"/>
  <c r="N126" i="7"/>
  <c r="S125" i="7"/>
  <c r="K25" i="12" s="1"/>
  <c r="L25" i="12" s="1"/>
  <c r="M25" i="12" s="1"/>
  <c r="J25" i="12"/>
  <c r="V179" i="13"/>
  <c r="U178" i="13"/>
  <c r="T178" i="13"/>
  <c r="G126" i="7"/>
  <c r="L125" i="7"/>
  <c r="G25" i="12" s="1"/>
  <c r="H25" i="12" s="1"/>
  <c r="I25" i="12" s="1"/>
  <c r="N127" i="7" l="1"/>
  <c r="S126" i="7"/>
  <c r="K26" i="12" s="1"/>
  <c r="L26" i="12" s="1"/>
  <c r="M26" i="12" s="1"/>
  <c r="J26" i="12"/>
  <c r="N26" i="12"/>
  <c r="T179" i="13"/>
  <c r="V180" i="13"/>
  <c r="U179" i="13"/>
  <c r="L126" i="7"/>
  <c r="G26" i="12" s="1"/>
  <c r="H26" i="12" s="1"/>
  <c r="I26" i="12" s="1"/>
  <c r="G127" i="7"/>
  <c r="J27" i="12" l="1"/>
  <c r="N27" i="12"/>
  <c r="N128" i="7"/>
  <c r="S127" i="7"/>
  <c r="K27" i="12" s="1"/>
  <c r="L27" i="12" s="1"/>
  <c r="M27" i="12" s="1"/>
  <c r="T180" i="13"/>
  <c r="U180" i="13"/>
  <c r="V181" i="13"/>
  <c r="G128" i="7"/>
  <c r="L127" i="7"/>
  <c r="G27" i="12" s="1"/>
  <c r="H27" i="12" s="1"/>
  <c r="I27" i="12" s="1"/>
  <c r="N129" i="7" l="1"/>
  <c r="S128" i="7"/>
  <c r="K28" i="12" s="1"/>
  <c r="L28" i="12" s="1"/>
  <c r="M28" i="12" s="1"/>
  <c r="N28" i="12"/>
  <c r="J28" i="12"/>
  <c r="T181" i="13"/>
  <c r="U181" i="13"/>
  <c r="V182" i="13"/>
  <c r="L128" i="7"/>
  <c r="G28" i="12" s="1"/>
  <c r="H28" i="12" s="1"/>
  <c r="I28" i="12" s="1"/>
  <c r="G129" i="7"/>
  <c r="J29" i="12" l="1"/>
  <c r="N29" i="12"/>
  <c r="N130" i="7"/>
  <c r="S129" i="7"/>
  <c r="K29" i="12" s="1"/>
  <c r="L29" i="12" s="1"/>
  <c r="M29" i="12" s="1"/>
  <c r="V183" i="13"/>
  <c r="U182" i="13"/>
  <c r="T182" i="13"/>
  <c r="G130" i="7"/>
  <c r="L129" i="7"/>
  <c r="G29" i="12" s="1"/>
  <c r="H29" i="12" s="1"/>
  <c r="I29" i="12" s="1"/>
  <c r="N131" i="7" l="1"/>
  <c r="S130" i="7"/>
  <c r="K30" i="12" s="1"/>
  <c r="L30" i="12" s="1"/>
  <c r="M30" i="12" s="1"/>
  <c r="N30" i="12"/>
  <c r="J30" i="12"/>
  <c r="T183" i="13"/>
  <c r="V184" i="13"/>
  <c r="U183" i="13"/>
  <c r="L130" i="7"/>
  <c r="G30" i="12" s="1"/>
  <c r="H30" i="12" s="1"/>
  <c r="I30" i="12" s="1"/>
  <c r="G131" i="7"/>
  <c r="J31" i="12" l="1"/>
  <c r="N31" i="12"/>
  <c r="N132" i="7"/>
  <c r="S131" i="7"/>
  <c r="K31" i="12" s="1"/>
  <c r="L31" i="12" s="1"/>
  <c r="M31" i="12" s="1"/>
  <c r="T184" i="13"/>
  <c r="U184" i="13"/>
  <c r="V185" i="13"/>
  <c r="G132" i="7"/>
  <c r="L131" i="7"/>
  <c r="G31" i="12" s="1"/>
  <c r="H31" i="12" s="1"/>
  <c r="I31" i="12" s="1"/>
  <c r="N32" i="12" l="1"/>
  <c r="N133" i="7"/>
  <c r="S132" i="7"/>
  <c r="K32" i="12" s="1"/>
  <c r="L32" i="12" s="1"/>
  <c r="M32" i="12" s="1"/>
  <c r="J32" i="12"/>
  <c r="T185" i="13"/>
  <c r="U185" i="13"/>
  <c r="V186" i="13"/>
  <c r="L132" i="7"/>
  <c r="G32" i="12" s="1"/>
  <c r="H32" i="12" s="1"/>
  <c r="I32" i="12" s="1"/>
  <c r="G133" i="7"/>
  <c r="J33" i="12" l="1"/>
  <c r="N134" i="7"/>
  <c r="S133" i="7"/>
  <c r="K33" i="12" s="1"/>
  <c r="L33" i="12" s="1"/>
  <c r="M33" i="12" s="1"/>
  <c r="N33" i="12"/>
  <c r="U186" i="13"/>
  <c r="V187" i="13"/>
  <c r="T186" i="13"/>
  <c r="G134" i="7"/>
  <c r="L133" i="7"/>
  <c r="G33" i="12" s="1"/>
  <c r="H33" i="12" s="1"/>
  <c r="I33" i="12" s="1"/>
  <c r="J34" i="12" l="1"/>
  <c r="N34" i="12"/>
  <c r="N135" i="7"/>
  <c r="S134" i="7"/>
  <c r="K34" i="12" s="1"/>
  <c r="L34" i="12" s="1"/>
  <c r="M34" i="12" s="1"/>
  <c r="T187" i="13"/>
  <c r="U187" i="13"/>
  <c r="V188" i="13"/>
  <c r="L134" i="7"/>
  <c r="G34" i="12" s="1"/>
  <c r="H34" i="12" s="1"/>
  <c r="I34" i="12" s="1"/>
  <c r="G135" i="7"/>
  <c r="N136" i="7" l="1"/>
  <c r="S135" i="7"/>
  <c r="K35" i="12" s="1"/>
  <c r="L35" i="12" s="1"/>
  <c r="M35" i="12" s="1"/>
  <c r="N35" i="12"/>
  <c r="J35" i="12"/>
  <c r="U188" i="13"/>
  <c r="V189" i="13"/>
  <c r="T188" i="13"/>
  <c r="G136" i="7"/>
  <c r="L135" i="7"/>
  <c r="G35" i="12" s="1"/>
  <c r="H35" i="12" s="1"/>
  <c r="I35" i="12" s="1"/>
  <c r="J36" i="12" l="1"/>
  <c r="N36" i="12"/>
  <c r="N137" i="7"/>
  <c r="S136" i="7"/>
  <c r="K36" i="12" s="1"/>
  <c r="L36" i="12" s="1"/>
  <c r="M36" i="12" s="1"/>
  <c r="T189" i="13"/>
  <c r="U189" i="13"/>
  <c r="V190" i="13"/>
  <c r="L136" i="7"/>
  <c r="G36" i="12" s="1"/>
  <c r="H36" i="12" s="1"/>
  <c r="I36" i="12" s="1"/>
  <c r="G137" i="7"/>
  <c r="N138" i="7" l="1"/>
  <c r="S137" i="7"/>
  <c r="K37" i="12" s="1"/>
  <c r="L37" i="12" s="1"/>
  <c r="M37" i="12" s="1"/>
  <c r="N37" i="12"/>
  <c r="J37" i="12"/>
  <c r="V191" i="13"/>
  <c r="T190" i="13"/>
  <c r="U190" i="13"/>
  <c r="G138" i="7"/>
  <c r="L137" i="7"/>
  <c r="G37" i="12" s="1"/>
  <c r="H37" i="12" s="1"/>
  <c r="I37" i="12" s="1"/>
  <c r="J38" i="12" l="1"/>
  <c r="N38" i="12"/>
  <c r="N139" i="7"/>
  <c r="S138" i="7"/>
  <c r="K38" i="12" s="1"/>
  <c r="L38" i="12" s="1"/>
  <c r="M38" i="12" s="1"/>
  <c r="T191" i="13"/>
  <c r="U191" i="13"/>
  <c r="V192" i="13"/>
  <c r="L138" i="7"/>
  <c r="G38" i="12" s="1"/>
  <c r="H38" i="12" s="1"/>
  <c r="I38" i="12" s="1"/>
  <c r="G139" i="7"/>
  <c r="N140" i="7" l="1"/>
  <c r="S139" i="7"/>
  <c r="K39" i="12" s="1"/>
  <c r="L39" i="12" s="1"/>
  <c r="M39" i="12" s="1"/>
  <c r="N39" i="12"/>
  <c r="J39" i="12"/>
  <c r="T192" i="13"/>
  <c r="U192" i="13"/>
  <c r="V193" i="13"/>
  <c r="L139" i="7"/>
  <c r="G39" i="12" s="1"/>
  <c r="H39" i="12" s="1"/>
  <c r="I39" i="12" s="1"/>
  <c r="G140" i="7"/>
  <c r="J40" i="12" l="1"/>
  <c r="N40" i="12"/>
  <c r="N141" i="7"/>
  <c r="S140" i="7"/>
  <c r="K40" i="12" s="1"/>
  <c r="L40" i="12" s="1"/>
  <c r="M40" i="12" s="1"/>
  <c r="U193" i="13"/>
  <c r="V194" i="13"/>
  <c r="T193" i="13"/>
  <c r="L140" i="7"/>
  <c r="G40" i="12" s="1"/>
  <c r="H40" i="12" s="1"/>
  <c r="I40" i="12" s="1"/>
  <c r="G141" i="7"/>
  <c r="N142" i="7" l="1"/>
  <c r="S141" i="7"/>
  <c r="K41" i="12" s="1"/>
  <c r="L41" i="12" s="1"/>
  <c r="M41" i="12" s="1"/>
  <c r="N41" i="12"/>
  <c r="J41" i="12"/>
  <c r="T194" i="13"/>
  <c r="U194" i="13"/>
  <c r="V195" i="13"/>
  <c r="G142" i="7"/>
  <c r="L141" i="7"/>
  <c r="G41" i="12" s="1"/>
  <c r="H41" i="12" s="1"/>
  <c r="I41" i="12" s="1"/>
  <c r="J42" i="12" l="1"/>
  <c r="N42" i="12"/>
  <c r="N143" i="7"/>
  <c r="S142" i="7"/>
  <c r="K42" i="12" s="1"/>
  <c r="L42" i="12" s="1"/>
  <c r="M42" i="12" s="1"/>
  <c r="T195" i="13"/>
  <c r="V196" i="13"/>
  <c r="U195" i="13"/>
  <c r="L142" i="7"/>
  <c r="G42" i="12" s="1"/>
  <c r="H42" i="12" s="1"/>
  <c r="I42" i="12" s="1"/>
  <c r="G143" i="7"/>
  <c r="N144" i="7" l="1"/>
  <c r="S143" i="7"/>
  <c r="K43" i="12" s="1"/>
  <c r="L43" i="12" s="1"/>
  <c r="M43" i="12" s="1"/>
  <c r="N43" i="12"/>
  <c r="J43" i="12"/>
  <c r="V197" i="13"/>
  <c r="U196" i="13"/>
  <c r="T196" i="13"/>
  <c r="G144" i="7"/>
  <c r="L143" i="7"/>
  <c r="G43" i="12" s="1"/>
  <c r="H43" i="12" s="1"/>
  <c r="I43" i="12" s="1"/>
  <c r="N44" i="12" l="1"/>
  <c r="J44" i="12"/>
  <c r="N145" i="7"/>
  <c r="S144" i="7"/>
  <c r="K44" i="12" s="1"/>
  <c r="L44" i="12" s="1"/>
  <c r="M44" i="12" s="1"/>
  <c r="V198" i="13"/>
  <c r="T197" i="13"/>
  <c r="U197" i="13"/>
  <c r="L144" i="7"/>
  <c r="G44" i="12" s="1"/>
  <c r="H44" i="12" s="1"/>
  <c r="I44" i="12" s="1"/>
  <c r="G145" i="7"/>
  <c r="N146" i="7" l="1"/>
  <c r="S145" i="7"/>
  <c r="K45" i="12" s="1"/>
  <c r="L45" i="12" s="1"/>
  <c r="M45" i="12" s="1"/>
  <c r="J45" i="12"/>
  <c r="N45" i="12"/>
  <c r="U198" i="13"/>
  <c r="V199" i="13"/>
  <c r="T198" i="13"/>
  <c r="L145" i="7"/>
  <c r="G45" i="12" s="1"/>
  <c r="H45" i="12" s="1"/>
  <c r="I45" i="12" s="1"/>
  <c r="G146" i="7"/>
  <c r="J46" i="12" l="1"/>
  <c r="N46" i="12"/>
  <c r="N147" i="7"/>
  <c r="S146" i="7"/>
  <c r="K46" i="12" s="1"/>
  <c r="L46" i="12" s="1"/>
  <c r="M46" i="12" s="1"/>
  <c r="U199" i="13"/>
  <c r="T199" i="13"/>
  <c r="V200" i="13"/>
  <c r="L146" i="7"/>
  <c r="G46" i="12" s="1"/>
  <c r="H46" i="12" s="1"/>
  <c r="I46" i="12" s="1"/>
  <c r="G147" i="7"/>
  <c r="N148" i="7" l="1"/>
  <c r="S147" i="7"/>
  <c r="K47" i="12" s="1"/>
  <c r="L47" i="12" s="1"/>
  <c r="M47" i="12" s="1"/>
  <c r="N47" i="12"/>
  <c r="J47" i="12"/>
  <c r="U200" i="13"/>
  <c r="T200" i="13"/>
  <c r="V201" i="13"/>
  <c r="L147" i="7"/>
  <c r="G47" i="12" s="1"/>
  <c r="H47" i="12" s="1"/>
  <c r="I47" i="12" s="1"/>
  <c r="G148" i="7"/>
  <c r="J48" i="12" l="1"/>
  <c r="N48" i="12"/>
  <c r="N149" i="7"/>
  <c r="S148" i="7"/>
  <c r="K48" i="12" s="1"/>
  <c r="L48" i="12" s="1"/>
  <c r="M48" i="12" s="1"/>
  <c r="U201" i="13"/>
  <c r="V202" i="13"/>
  <c r="T201" i="13"/>
  <c r="L148" i="7"/>
  <c r="G48" i="12" s="1"/>
  <c r="H48" i="12" s="1"/>
  <c r="I48" i="12" s="1"/>
  <c r="G149" i="7"/>
  <c r="N49" i="12" l="1"/>
  <c r="N150" i="7"/>
  <c r="S149" i="7"/>
  <c r="K49" i="12" s="1"/>
  <c r="L49" i="12" s="1"/>
  <c r="M49" i="12" s="1"/>
  <c r="J49" i="12"/>
  <c r="T202" i="13"/>
  <c r="U202" i="13"/>
  <c r="V203" i="13"/>
  <c r="L149" i="7"/>
  <c r="G49" i="12" s="1"/>
  <c r="H49" i="12" s="1"/>
  <c r="I49" i="12" s="1"/>
  <c r="G150" i="7"/>
  <c r="J50" i="12" l="1"/>
  <c r="N151" i="7"/>
  <c r="S150" i="7"/>
  <c r="K50" i="12" s="1"/>
  <c r="L50" i="12" s="1"/>
  <c r="M50" i="12" s="1"/>
  <c r="N50" i="12"/>
  <c r="V204" i="13"/>
  <c r="T203" i="13"/>
  <c r="U203" i="13"/>
  <c r="L150" i="7"/>
  <c r="G50" i="12" s="1"/>
  <c r="H50" i="12" s="1"/>
  <c r="I50" i="12" s="1"/>
  <c r="G151" i="7"/>
  <c r="N51" i="12" l="1"/>
  <c r="N152" i="7"/>
  <c r="S151" i="7"/>
  <c r="K51" i="12" s="1"/>
  <c r="L51" i="12" s="1"/>
  <c r="M51" i="12" s="1"/>
  <c r="J51" i="12"/>
  <c r="U204" i="13"/>
  <c r="V205" i="13"/>
  <c r="T204" i="13"/>
  <c r="L151" i="7"/>
  <c r="G51" i="12" s="1"/>
  <c r="H51" i="12" s="1"/>
  <c r="I51" i="12" s="1"/>
  <c r="G152" i="7"/>
  <c r="J52" i="12" l="1"/>
  <c r="N153" i="7"/>
  <c r="S152" i="7"/>
  <c r="K52" i="12" s="1"/>
  <c r="L52" i="12" s="1"/>
  <c r="M52" i="12" s="1"/>
  <c r="N52" i="12"/>
  <c r="V206" i="13"/>
  <c r="T205" i="13"/>
  <c r="U205" i="13"/>
  <c r="L152" i="7"/>
  <c r="G52" i="12" s="1"/>
  <c r="H52" i="12" s="1"/>
  <c r="I52" i="12" s="1"/>
  <c r="G153" i="7"/>
  <c r="J53" i="12" l="1"/>
  <c r="N53" i="12"/>
  <c r="N154" i="7"/>
  <c r="S153" i="7"/>
  <c r="K53" i="12" s="1"/>
  <c r="L53" i="12" s="1"/>
  <c r="M53" i="12" s="1"/>
  <c r="U206" i="13"/>
  <c r="V207" i="13"/>
  <c r="T206" i="13"/>
  <c r="G154" i="7"/>
  <c r="L153" i="7"/>
  <c r="G53" i="12" s="1"/>
  <c r="H53" i="12" s="1"/>
  <c r="I53" i="12" s="1"/>
  <c r="N54" i="12" l="1"/>
  <c r="N155" i="7"/>
  <c r="S154" i="7"/>
  <c r="K54" i="12" s="1"/>
  <c r="L54" i="12" s="1"/>
  <c r="M54" i="12" s="1"/>
  <c r="J54" i="12"/>
  <c r="T207" i="13"/>
  <c r="U207" i="13"/>
  <c r="V208" i="13"/>
  <c r="G155" i="7"/>
  <c r="L154" i="7"/>
  <c r="G54" i="12" s="1"/>
  <c r="H54" i="12" s="1"/>
  <c r="I54" i="12" s="1"/>
  <c r="J55" i="12" l="1"/>
  <c r="N156" i="7"/>
  <c r="S155" i="7"/>
  <c r="K55" i="12" s="1"/>
  <c r="L55" i="12" s="1"/>
  <c r="M55" i="12" s="1"/>
  <c r="N55" i="12"/>
  <c r="T208" i="13"/>
  <c r="U208" i="13"/>
  <c r="V209" i="13"/>
  <c r="G156" i="7"/>
  <c r="L155" i="7"/>
  <c r="G55" i="12" s="1"/>
  <c r="H55" i="12" s="1"/>
  <c r="I55" i="12" s="1"/>
  <c r="N56" i="12" l="1"/>
  <c r="N157" i="7"/>
  <c r="S156" i="7"/>
  <c r="K56" i="12" s="1"/>
  <c r="L56" i="12" s="1"/>
  <c r="M56" i="12" s="1"/>
  <c r="J56" i="12"/>
  <c r="V210" i="13"/>
  <c r="U209" i="13"/>
  <c r="T209" i="13"/>
  <c r="G157" i="7"/>
  <c r="L156" i="7"/>
  <c r="G56" i="12" s="1"/>
  <c r="H56" i="12" s="1"/>
  <c r="I56" i="12" s="1"/>
  <c r="J57" i="12" l="1"/>
  <c r="N158" i="7"/>
  <c r="S157" i="7"/>
  <c r="K57" i="12" s="1"/>
  <c r="L57" i="12" s="1"/>
  <c r="M57" i="12" s="1"/>
  <c r="N57" i="12"/>
  <c r="T210" i="13"/>
  <c r="V211" i="13"/>
  <c r="U210" i="13"/>
  <c r="L157" i="7"/>
  <c r="G57" i="12" s="1"/>
  <c r="H57" i="12" s="1"/>
  <c r="I57" i="12" s="1"/>
  <c r="G158" i="7"/>
  <c r="N159" i="7" l="1"/>
  <c r="S158" i="7"/>
  <c r="K58" i="12" s="1"/>
  <c r="L58" i="12" s="1"/>
  <c r="M58" i="12" s="1"/>
  <c r="N58" i="12"/>
  <c r="J58" i="12"/>
  <c r="T211" i="13"/>
  <c r="V212" i="13"/>
  <c r="U211" i="13"/>
  <c r="G159" i="7"/>
  <c r="L158" i="7"/>
  <c r="G58" i="12" s="1"/>
  <c r="H58" i="12" s="1"/>
  <c r="I58" i="12" s="1"/>
  <c r="J59" i="12" l="1"/>
  <c r="N59" i="12"/>
  <c r="N160" i="7"/>
  <c r="S159" i="7"/>
  <c r="K59" i="12" s="1"/>
  <c r="L59" i="12" s="1"/>
  <c r="M59" i="12" s="1"/>
  <c r="U212" i="13"/>
  <c r="T212" i="13"/>
  <c r="V213" i="13"/>
  <c r="L159" i="7"/>
  <c r="G59" i="12" s="1"/>
  <c r="H59" i="12" s="1"/>
  <c r="I59" i="12" s="1"/>
  <c r="G160" i="7"/>
  <c r="N60" i="12" l="1"/>
  <c r="N161" i="7"/>
  <c r="S160" i="7"/>
  <c r="K60" i="12" s="1"/>
  <c r="L60" i="12" s="1"/>
  <c r="M60" i="12" s="1"/>
  <c r="J60" i="12"/>
  <c r="V214" i="13"/>
  <c r="U213" i="13"/>
  <c r="T213" i="13"/>
  <c r="G161" i="7"/>
  <c r="L160" i="7"/>
  <c r="G60" i="12" s="1"/>
  <c r="H60" i="12" s="1"/>
  <c r="I60" i="12" s="1"/>
  <c r="J61" i="12" l="1"/>
  <c r="N162" i="7"/>
  <c r="S161" i="7"/>
  <c r="K61" i="12" s="1"/>
  <c r="L61" i="12" s="1"/>
  <c r="M61" i="12" s="1"/>
  <c r="N61" i="12"/>
  <c r="T214" i="13"/>
  <c r="V215" i="13"/>
  <c r="U214" i="13"/>
  <c r="G162" i="7"/>
  <c r="L161" i="7"/>
  <c r="G61" i="12" s="1"/>
  <c r="H61" i="12" s="1"/>
  <c r="I61" i="12" s="1"/>
  <c r="N62" i="12" l="1"/>
  <c r="N163" i="7"/>
  <c r="S162" i="7"/>
  <c r="K62" i="12" s="1"/>
  <c r="L62" i="12" s="1"/>
  <c r="M62" i="12" s="1"/>
  <c r="J62" i="12"/>
  <c r="U215" i="13"/>
  <c r="T215" i="13"/>
  <c r="V216" i="13"/>
  <c r="G163" i="7"/>
  <c r="L162" i="7"/>
  <c r="G62" i="12" s="1"/>
  <c r="H62" i="12" s="1"/>
  <c r="I62" i="12" s="1"/>
  <c r="J63" i="12" l="1"/>
  <c r="N164" i="7"/>
  <c r="S163" i="7"/>
  <c r="K63" i="12" s="1"/>
  <c r="L63" i="12" s="1"/>
  <c r="M63" i="12" s="1"/>
  <c r="N63" i="12"/>
  <c r="U216" i="13"/>
  <c r="V217" i="13"/>
  <c r="T216" i="13"/>
  <c r="G164" i="7"/>
  <c r="L163" i="7"/>
  <c r="G63" i="12" s="1"/>
  <c r="H63" i="12" s="1"/>
  <c r="I63" i="12" s="1"/>
  <c r="N165" i="7" l="1"/>
  <c r="S164" i="7"/>
  <c r="K64" i="12" s="1"/>
  <c r="L64" i="12" s="1"/>
  <c r="M64" i="12" s="1"/>
  <c r="N64" i="12"/>
  <c r="J64" i="12"/>
  <c r="T217" i="13"/>
  <c r="U217" i="13"/>
  <c r="V218" i="13"/>
  <c r="G165" i="7"/>
  <c r="L164" i="7"/>
  <c r="G64" i="12" s="1"/>
  <c r="H64" i="12" s="1"/>
  <c r="I64" i="12" s="1"/>
  <c r="J65" i="12" l="1"/>
  <c r="N65" i="12"/>
  <c r="N166" i="7"/>
  <c r="S165" i="7"/>
  <c r="K65" i="12" s="1"/>
  <c r="L65" i="12" s="1"/>
  <c r="M65" i="12" s="1"/>
  <c r="T218" i="13"/>
  <c r="V219" i="13"/>
  <c r="U218" i="13"/>
  <c r="L165" i="7"/>
  <c r="G65" i="12" s="1"/>
  <c r="H65" i="12" s="1"/>
  <c r="I65" i="12" s="1"/>
  <c r="G166" i="7"/>
  <c r="N66" i="12" l="1"/>
  <c r="N167" i="7"/>
  <c r="S166" i="7"/>
  <c r="K66" i="12" s="1"/>
  <c r="L66" i="12" s="1"/>
  <c r="M66" i="12" s="1"/>
  <c r="J66" i="12"/>
  <c r="U219" i="13"/>
  <c r="T219" i="13"/>
  <c r="V220" i="13"/>
  <c r="G167" i="7"/>
  <c r="L166" i="7"/>
  <c r="G66" i="12" s="1"/>
  <c r="H66" i="12" s="1"/>
  <c r="I66" i="12" s="1"/>
  <c r="N168" i="7" l="1"/>
  <c r="S167" i="7"/>
  <c r="K67" i="12" s="1"/>
  <c r="L67" i="12" s="1"/>
  <c r="M67" i="12" s="1"/>
  <c r="J67" i="12"/>
  <c r="N67" i="12"/>
  <c r="V221" i="13"/>
  <c r="U220" i="13"/>
  <c r="T220" i="13"/>
  <c r="L167" i="7"/>
  <c r="G67" i="12" s="1"/>
  <c r="H67" i="12" s="1"/>
  <c r="I67" i="12" s="1"/>
  <c r="G168" i="7"/>
  <c r="J68" i="12" l="1"/>
  <c r="N68" i="12"/>
  <c r="N169" i="7"/>
  <c r="S168" i="7"/>
  <c r="K68" i="12" s="1"/>
  <c r="L68" i="12" s="1"/>
  <c r="M68" i="12" s="1"/>
  <c r="T221" i="13"/>
  <c r="V222" i="13"/>
  <c r="U221" i="13"/>
  <c r="G169" i="7"/>
  <c r="L168" i="7"/>
  <c r="G68" i="12" s="1"/>
  <c r="H68" i="12" s="1"/>
  <c r="I68" i="12" s="1"/>
  <c r="N170" i="7" l="1"/>
  <c r="S169" i="7"/>
  <c r="K69" i="12" s="1"/>
  <c r="L69" i="12" s="1"/>
  <c r="M69" i="12" s="1"/>
  <c r="N69" i="12"/>
  <c r="J69" i="12"/>
  <c r="T222" i="13"/>
  <c r="U222" i="13"/>
  <c r="V223" i="13"/>
  <c r="G170" i="7"/>
  <c r="L169" i="7"/>
  <c r="G69" i="12" s="1"/>
  <c r="H69" i="12" s="1"/>
  <c r="I69" i="12" s="1"/>
  <c r="J70" i="12" l="1"/>
  <c r="N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N71" i="12" l="1"/>
  <c r="J71" i="12"/>
  <c r="N172" i="7"/>
  <c r="S171" i="7"/>
  <c r="K71" i="12" s="1"/>
  <c r="L71" i="12" s="1"/>
  <c r="M71" i="12" s="1"/>
  <c r="V225" i="13"/>
  <c r="T224" i="13"/>
  <c r="U224" i="13"/>
  <c r="G172" i="7"/>
  <c r="L171" i="7"/>
  <c r="G71" i="12" s="1"/>
  <c r="H71" i="12" s="1"/>
  <c r="I71" i="12" s="1"/>
  <c r="J72" i="12" l="1"/>
  <c r="N173" i="7"/>
  <c r="S172" i="7"/>
  <c r="K72" i="12" s="1"/>
  <c r="L72" i="12" s="1"/>
  <c r="M72" i="12" s="1"/>
  <c r="N72" i="12"/>
  <c r="U225" i="13"/>
  <c r="V226" i="13"/>
  <c r="T225" i="13"/>
  <c r="G173" i="7"/>
  <c r="L172" i="7"/>
  <c r="G72" i="12" s="1"/>
  <c r="H72" i="12" s="1"/>
  <c r="I72" i="12" s="1"/>
  <c r="N174" i="7" l="1"/>
  <c r="S173" i="7"/>
  <c r="K73" i="12" s="1"/>
  <c r="L73" i="12" s="1"/>
  <c r="M73" i="12" s="1"/>
  <c r="N73" i="12"/>
  <c r="J73" i="12"/>
  <c r="T226" i="13"/>
  <c r="U226" i="13"/>
  <c r="V227" i="13"/>
  <c r="L173" i="7"/>
  <c r="G73" i="12" s="1"/>
  <c r="H73" i="12" s="1"/>
  <c r="I73" i="12" s="1"/>
  <c r="G174" i="7"/>
  <c r="J74" i="12" l="1"/>
  <c r="N74" i="12"/>
  <c r="N175" i="7"/>
  <c r="S174" i="7"/>
  <c r="K74" i="12" s="1"/>
  <c r="L74" i="12" s="1"/>
  <c r="M74" i="12" s="1"/>
  <c r="T227" i="13"/>
  <c r="U227" i="13"/>
  <c r="V228" i="13"/>
  <c r="G175" i="7"/>
  <c r="L174" i="7"/>
  <c r="G74" i="12" s="1"/>
  <c r="H74" i="12" s="1"/>
  <c r="I74" i="12" s="1"/>
  <c r="N176" i="7" l="1"/>
  <c r="S175" i="7"/>
  <c r="K75" i="12" s="1"/>
  <c r="L75" i="12" s="1"/>
  <c r="M75" i="12" s="1"/>
  <c r="N75" i="12"/>
  <c r="J75" i="12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N179" i="7" l="1"/>
  <c r="S178" i="7"/>
  <c r="K78" i="12" s="1"/>
  <c r="L78" i="12" s="1"/>
  <c r="M78" i="12" s="1"/>
  <c r="J78" i="12"/>
  <c r="N78" i="12"/>
  <c r="T231" i="13"/>
  <c r="U231" i="13"/>
  <c r="V232" i="13"/>
  <c r="G179" i="7"/>
  <c r="L178" i="7"/>
  <c r="G78" i="12" s="1"/>
  <c r="H78" i="12" s="1"/>
  <c r="I78" i="12" s="1"/>
  <c r="N180" i="7" l="1"/>
  <c r="S179" i="7"/>
  <c r="K79" i="12" s="1"/>
  <c r="L79" i="12" s="1"/>
  <c r="M79" i="12" s="1"/>
  <c r="N79" i="12"/>
  <c r="J79" i="12"/>
  <c r="T232" i="13"/>
  <c r="U232" i="13"/>
  <c r="V233" i="13"/>
  <c r="G180" i="7"/>
  <c r="L179" i="7"/>
  <c r="G79" i="12" s="1"/>
  <c r="H79" i="12" s="1"/>
  <c r="I79" i="12" s="1"/>
  <c r="N80" i="12" l="1"/>
  <c r="J80" i="12"/>
  <c r="N181" i="7"/>
  <c r="S180" i="7"/>
  <c r="K80" i="12" s="1"/>
  <c r="L80" i="12" s="1"/>
  <c r="M80" i="12" s="1"/>
  <c r="V234" i="13"/>
  <c r="T233" i="13"/>
  <c r="U233" i="13"/>
  <c r="G181" i="7"/>
  <c r="L180" i="7"/>
  <c r="G80" i="12" s="1"/>
  <c r="H80" i="12" s="1"/>
  <c r="I80" i="12" s="1"/>
  <c r="N182" i="7" l="1"/>
  <c r="S181" i="7"/>
  <c r="K81" i="12" s="1"/>
  <c r="L81" i="12" s="1"/>
  <c r="M81" i="12" s="1"/>
  <c r="J81" i="12"/>
  <c r="N81" i="12"/>
  <c r="U234" i="13"/>
  <c r="V235" i="13"/>
  <c r="T234" i="13"/>
  <c r="L181" i="7"/>
  <c r="G81" i="12" s="1"/>
  <c r="H81" i="12" s="1"/>
  <c r="I81" i="12" s="1"/>
  <c r="G182" i="7"/>
  <c r="N82" i="12" l="1"/>
  <c r="J82" i="12"/>
  <c r="N183" i="7"/>
  <c r="S182" i="7"/>
  <c r="K82" i="12" s="1"/>
  <c r="L82" i="12" s="1"/>
  <c r="M82" i="12" s="1"/>
  <c r="U235" i="13"/>
  <c r="V236" i="13"/>
  <c r="T235" i="13"/>
  <c r="G183" i="7"/>
  <c r="L182" i="7"/>
  <c r="G82" i="12" s="1"/>
  <c r="H82" i="12" s="1"/>
  <c r="I82" i="12" s="1"/>
  <c r="N184" i="7" l="1"/>
  <c r="S183" i="7"/>
  <c r="K83" i="12" s="1"/>
  <c r="L83" i="12" s="1"/>
  <c r="M83" i="12" s="1"/>
  <c r="J83" i="12"/>
  <c r="N83" i="12"/>
  <c r="U236" i="13"/>
  <c r="T236" i="13"/>
  <c r="V237" i="13"/>
  <c r="L183" i="7"/>
  <c r="G83" i="12" s="1"/>
  <c r="H83" i="12" s="1"/>
  <c r="I83" i="12" s="1"/>
  <c r="G184" i="7"/>
  <c r="N84" i="12" l="1"/>
  <c r="J84" i="12"/>
  <c r="N185" i="7"/>
  <c r="S184" i="7"/>
  <c r="K84" i="12" s="1"/>
  <c r="L84" i="12" s="1"/>
  <c r="M84" i="12" s="1"/>
  <c r="V238" i="13"/>
  <c r="U237" i="13"/>
  <c r="T237" i="13"/>
  <c r="G185" i="7"/>
  <c r="L184" i="7"/>
  <c r="G84" i="12" s="1"/>
  <c r="H84" i="12" s="1"/>
  <c r="I84" i="12" s="1"/>
  <c r="N186" i="7" l="1"/>
  <c r="S185" i="7"/>
  <c r="K85" i="12" s="1"/>
  <c r="L85" i="12" s="1"/>
  <c r="M85" i="12" s="1"/>
  <c r="J85" i="12"/>
  <c r="N85" i="12"/>
  <c r="T238" i="13"/>
  <c r="V239" i="13"/>
  <c r="U238" i="13"/>
  <c r="G186" i="7"/>
  <c r="L185" i="7"/>
  <c r="G85" i="12" s="1"/>
  <c r="H85" i="12" s="1"/>
  <c r="I85" i="12" s="1"/>
  <c r="J86" i="12" l="1"/>
  <c r="N86" i="12"/>
  <c r="N187" i="7"/>
  <c r="S186" i="7"/>
  <c r="K86" i="12" s="1"/>
  <c r="L86" i="12" s="1"/>
  <c r="M86" i="12" s="1"/>
  <c r="U239" i="13"/>
  <c r="T239" i="13"/>
  <c r="V240" i="13"/>
  <c r="G187" i="7"/>
  <c r="L186" i="7"/>
  <c r="G86" i="12" s="1"/>
  <c r="H86" i="12" s="1"/>
  <c r="I86" i="12" s="1"/>
  <c r="N188" i="7" l="1"/>
  <c r="S187" i="7"/>
  <c r="K87" i="12" s="1"/>
  <c r="L87" i="12" s="1"/>
  <c r="M87" i="12" s="1"/>
  <c r="N87" i="12"/>
  <c r="J87" i="12"/>
  <c r="V241" i="13"/>
  <c r="U240" i="13"/>
  <c r="T240" i="13"/>
  <c r="G188" i="7"/>
  <c r="L187" i="7"/>
  <c r="G87" i="12" s="1"/>
  <c r="H87" i="12" s="1"/>
  <c r="I87" i="12" s="1"/>
  <c r="N88" i="12" l="1"/>
  <c r="J88" i="12"/>
  <c r="N189" i="7"/>
  <c r="S188" i="7"/>
  <c r="K88" i="12" s="1"/>
  <c r="L88" i="12" s="1"/>
  <c r="M88" i="12" s="1"/>
  <c r="U241" i="13"/>
  <c r="T241" i="13"/>
  <c r="V242" i="13"/>
  <c r="G189" i="7"/>
  <c r="L188" i="7"/>
  <c r="G88" i="12" s="1"/>
  <c r="H88" i="12" s="1"/>
  <c r="I88" i="12" s="1"/>
  <c r="N190" i="7" l="1"/>
  <c r="S189" i="7"/>
  <c r="K89" i="12" s="1"/>
  <c r="L89" i="12" s="1"/>
  <c r="M89" i="12" s="1"/>
  <c r="J89" i="12"/>
  <c r="N89" i="12"/>
  <c r="U242" i="13"/>
  <c r="T242" i="13"/>
  <c r="V243" i="13"/>
  <c r="L189" i="7"/>
  <c r="G89" i="12" s="1"/>
  <c r="H89" i="12" s="1"/>
  <c r="I89" i="12" s="1"/>
  <c r="G190" i="7"/>
  <c r="J90" i="12" l="1"/>
  <c r="N90" i="12"/>
  <c r="N191" i="7"/>
  <c r="S190" i="7"/>
  <c r="K90" i="12" s="1"/>
  <c r="L90" i="12" s="1"/>
  <c r="M90" i="12" s="1"/>
  <c r="U243" i="13"/>
  <c r="V244" i="13"/>
  <c r="T243" i="13"/>
  <c r="G191" i="7"/>
  <c r="L190" i="7"/>
  <c r="G90" i="12" s="1"/>
  <c r="H90" i="12" s="1"/>
  <c r="I90" i="12" s="1"/>
  <c r="N192" i="7" l="1"/>
  <c r="S191" i="7"/>
  <c r="K91" i="12" s="1"/>
  <c r="L91" i="12" s="1"/>
  <c r="M91" i="12" s="1"/>
  <c r="N91" i="12"/>
  <c r="J91" i="12"/>
  <c r="T244" i="13"/>
  <c r="U244" i="13"/>
  <c r="V245" i="13"/>
  <c r="L191" i="7"/>
  <c r="G91" i="12" s="1"/>
  <c r="H91" i="12" s="1"/>
  <c r="I91" i="12" s="1"/>
  <c r="G192" i="7"/>
  <c r="J92" i="12" l="1"/>
  <c r="N92" i="12"/>
  <c r="N193" i="7"/>
  <c r="S192" i="7"/>
  <c r="K92" i="12" s="1"/>
  <c r="L92" i="12" s="1"/>
  <c r="M92" i="12" s="1"/>
  <c r="V246" i="13"/>
  <c r="T245" i="13"/>
  <c r="U245" i="13"/>
  <c r="G193" i="7"/>
  <c r="L192" i="7"/>
  <c r="G92" i="12" s="1"/>
  <c r="H92" i="12" s="1"/>
  <c r="I92" i="12" s="1"/>
  <c r="N194" i="7" l="1"/>
  <c r="S193" i="7"/>
  <c r="K93" i="12" s="1"/>
  <c r="L93" i="12" s="1"/>
  <c r="M93" i="12" s="1"/>
  <c r="N93" i="12"/>
  <c r="J93" i="12"/>
  <c r="V247" i="13"/>
  <c r="T246" i="13"/>
  <c r="U246" i="13"/>
  <c r="L193" i="7"/>
  <c r="G93" i="12" s="1"/>
  <c r="H93" i="12" s="1"/>
  <c r="I93" i="12" s="1"/>
  <c r="G194" i="7"/>
  <c r="J94" i="12" l="1"/>
  <c r="N94" i="12"/>
  <c r="N195" i="7"/>
  <c r="S194" i="7"/>
  <c r="K94" i="12" s="1"/>
  <c r="L94" i="12" s="1"/>
  <c r="M94" i="12" s="1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N197" i="7" l="1"/>
  <c r="S196" i="7"/>
  <c r="K96" i="12" s="1"/>
  <c r="L96" i="12" s="1"/>
  <c r="M96" i="12" s="1"/>
  <c r="J96" i="12"/>
  <c r="N96" i="12"/>
  <c r="T249" i="13"/>
  <c r="V250" i="13"/>
  <c r="U249" i="13"/>
  <c r="G197" i="7"/>
  <c r="L196" i="7"/>
  <c r="G96" i="12" s="1"/>
  <c r="H96" i="12" s="1"/>
  <c r="I96" i="12" s="1"/>
  <c r="J97" i="12" l="1"/>
  <c r="N97" i="12"/>
  <c r="N198" i="7"/>
  <c r="S197" i="7"/>
  <c r="K97" i="12" s="1"/>
  <c r="L97" i="12" s="1"/>
  <c r="M97" i="12" s="1"/>
  <c r="T250" i="13"/>
  <c r="V251" i="13"/>
  <c r="U250" i="13"/>
  <c r="L197" i="7"/>
  <c r="G97" i="12" s="1"/>
  <c r="H97" i="12" s="1"/>
  <c r="I97" i="12" s="1"/>
  <c r="G198" i="7"/>
  <c r="N199" i="7" l="1"/>
  <c r="S198" i="7"/>
  <c r="K98" i="12" s="1"/>
  <c r="L98" i="12" s="1"/>
  <c r="M98" i="12" s="1"/>
  <c r="N98" i="12"/>
  <c r="J98" i="12"/>
  <c r="V252" i="13"/>
  <c r="U251" i="13"/>
  <c r="T251" i="13"/>
  <c r="G199" i="7"/>
  <c r="L198" i="7"/>
  <c r="G98" i="12" s="1"/>
  <c r="H98" i="12" s="1"/>
  <c r="I98" i="12" s="1"/>
  <c r="J99" i="12" l="1"/>
  <c r="N99" i="12"/>
  <c r="N200" i="7"/>
  <c r="S199" i="7"/>
  <c r="K99" i="12" s="1"/>
  <c r="L99" i="12" s="1"/>
  <c r="M99" i="12" s="1"/>
  <c r="V253" i="13"/>
  <c r="T252" i="13"/>
  <c r="U252" i="13"/>
  <c r="L199" i="7"/>
  <c r="G99" i="12" s="1"/>
  <c r="H99" i="12" s="1"/>
  <c r="I99" i="12" s="1"/>
  <c r="G200" i="7"/>
  <c r="N201" i="7" l="1"/>
  <c r="S200" i="7"/>
  <c r="K100" i="12" s="1"/>
  <c r="L100" i="12" s="1"/>
  <c r="M100" i="12" s="1"/>
  <c r="N100" i="12"/>
  <c r="J100" i="12"/>
  <c r="U253" i="13"/>
  <c r="V254" i="13"/>
  <c r="T253" i="13"/>
  <c r="G201" i="7"/>
  <c r="L200" i="7"/>
  <c r="G100" i="12" s="1"/>
  <c r="H100" i="12" s="1"/>
  <c r="I100" i="12" s="1"/>
  <c r="J101" i="12" l="1"/>
  <c r="N101" i="12"/>
  <c r="N202" i="7"/>
  <c r="S201" i="7"/>
  <c r="K101" i="12" s="1"/>
  <c r="L101" i="12" s="1"/>
  <c r="M101" i="12" s="1"/>
  <c r="U254" i="13"/>
  <c r="T254" i="13"/>
  <c r="V255" i="13"/>
  <c r="G202" i="7"/>
  <c r="L201" i="7"/>
  <c r="G101" i="12" s="1"/>
  <c r="H101" i="12" s="1"/>
  <c r="I101" i="12" s="1"/>
  <c r="N203" i="7" l="1"/>
  <c r="S202" i="7"/>
  <c r="K102" i="12" s="1"/>
  <c r="L102" i="12" s="1"/>
  <c r="M102" i="12" s="1"/>
  <c r="N102" i="12"/>
  <c r="J102" i="12"/>
  <c r="V256" i="13"/>
  <c r="U255" i="13"/>
  <c r="T255" i="13"/>
  <c r="G203" i="7"/>
  <c r="L202" i="7"/>
  <c r="G102" i="12" s="1"/>
  <c r="H102" i="12" s="1"/>
  <c r="I102" i="12" s="1"/>
  <c r="N103" i="12" l="1"/>
  <c r="J103" i="12"/>
  <c r="N204" i="7"/>
  <c r="S203" i="7"/>
  <c r="K103" i="12" s="1"/>
  <c r="L103" i="12" s="1"/>
  <c r="M103" i="12" s="1"/>
  <c r="V257" i="13"/>
  <c r="T256" i="13"/>
  <c r="U256" i="13"/>
  <c r="G204" i="7"/>
  <c r="L203" i="7"/>
  <c r="G103" i="12" s="1"/>
  <c r="H103" i="12" s="1"/>
  <c r="I103" i="12" s="1"/>
  <c r="N104" i="12" l="1"/>
  <c r="N205" i="7"/>
  <c r="S204" i="7"/>
  <c r="K104" i="12" s="1"/>
  <c r="L104" i="12" s="1"/>
  <c r="M104" i="12" s="1"/>
  <c r="J104" i="12"/>
  <c r="U257" i="13"/>
  <c r="V258" i="13"/>
  <c r="T257" i="13"/>
  <c r="G205" i="7"/>
  <c r="L204" i="7"/>
  <c r="G104" i="12" s="1"/>
  <c r="H104" i="12" s="1"/>
  <c r="I104" i="12" s="1"/>
  <c r="N105" i="12" l="1"/>
  <c r="J105" i="12"/>
  <c r="N206" i="7"/>
  <c r="S205" i="7"/>
  <c r="K105" i="12" s="1"/>
  <c r="L105" i="12" s="1"/>
  <c r="M105" i="12" s="1"/>
  <c r="U258" i="13"/>
  <c r="T258" i="13"/>
  <c r="V259" i="13"/>
  <c r="L205" i="7"/>
  <c r="G105" i="12" s="1"/>
  <c r="H105" i="12" s="1"/>
  <c r="I105" i="12" s="1"/>
  <c r="G206" i="7"/>
  <c r="N207" i="7" l="1"/>
  <c r="S206" i="7"/>
  <c r="K106" i="12" s="1"/>
  <c r="L106" i="12" s="1"/>
  <c r="M106" i="12" s="1"/>
  <c r="J106" i="12"/>
  <c r="N106" i="12"/>
  <c r="V260" i="13"/>
  <c r="U259" i="13"/>
  <c r="T259" i="13"/>
  <c r="G207" i="7"/>
  <c r="L206" i="7"/>
  <c r="G106" i="12" s="1"/>
  <c r="H106" i="12" s="1"/>
  <c r="I106" i="12" s="1"/>
  <c r="N107" i="12" l="1"/>
  <c r="J107" i="12"/>
  <c r="N208" i="7"/>
  <c r="S207" i="7"/>
  <c r="K107" i="12" s="1"/>
  <c r="L107" i="12" s="1"/>
  <c r="M107" i="12" s="1"/>
  <c r="T260" i="13"/>
  <c r="V261" i="13"/>
  <c r="U260" i="13"/>
  <c r="L207" i="7"/>
  <c r="G107" i="12" s="1"/>
  <c r="H107" i="12" s="1"/>
  <c r="I107" i="12" s="1"/>
  <c r="G208" i="7"/>
  <c r="N209" i="7" l="1"/>
  <c r="S208" i="7"/>
  <c r="K108" i="12" s="1"/>
  <c r="L108" i="12" s="1"/>
  <c r="M108" i="12" s="1"/>
  <c r="J108" i="12"/>
  <c r="N108" i="12"/>
  <c r="T261" i="13"/>
  <c r="U261" i="13"/>
  <c r="V262" i="13"/>
  <c r="G209" i="7"/>
  <c r="L208" i="7"/>
  <c r="G108" i="12" s="1"/>
  <c r="H108" i="12" s="1"/>
  <c r="I108" i="12" s="1"/>
  <c r="J109" i="12" l="1"/>
  <c r="N109" i="12"/>
  <c r="N210" i="7"/>
  <c r="S209" i="7"/>
  <c r="K109" i="12" s="1"/>
  <c r="L109" i="12" s="1"/>
  <c r="M109" i="12" s="1"/>
  <c r="V263" i="13"/>
  <c r="T262" i="13"/>
  <c r="U262" i="13"/>
  <c r="L209" i="7"/>
  <c r="G109" i="12" s="1"/>
  <c r="H109" i="12" s="1"/>
  <c r="I109" i="12" s="1"/>
  <c r="G210" i="7"/>
  <c r="N211" i="7" l="1"/>
  <c r="S210" i="7"/>
  <c r="K110" i="12" s="1"/>
  <c r="L110" i="12" s="1"/>
  <c r="M110" i="12" s="1"/>
  <c r="N110" i="12"/>
  <c r="J110" i="12"/>
  <c r="U263" i="13"/>
  <c r="V264" i="13"/>
  <c r="T263" i="13"/>
  <c r="G211" i="7"/>
  <c r="L210" i="7"/>
  <c r="G110" i="12" s="1"/>
  <c r="H110" i="12" s="1"/>
  <c r="I110" i="12" s="1"/>
  <c r="J111" i="12" l="1"/>
  <c r="N111" i="12"/>
  <c r="N212" i="7"/>
  <c r="S211" i="7"/>
  <c r="K111" i="12" s="1"/>
  <c r="L111" i="12" s="1"/>
  <c r="M111" i="12" s="1"/>
  <c r="T264" i="13"/>
  <c r="U264" i="13"/>
  <c r="V265" i="13"/>
  <c r="G212" i="7"/>
  <c r="L211" i="7"/>
  <c r="G111" i="12" s="1"/>
  <c r="H111" i="12" s="1"/>
  <c r="I111" i="12" s="1"/>
  <c r="N213" i="7" l="1"/>
  <c r="S212" i="7"/>
  <c r="K112" i="12" s="1"/>
  <c r="L112" i="12" s="1"/>
  <c r="M112" i="12" s="1"/>
  <c r="N112" i="12"/>
  <c r="J112" i="12"/>
  <c r="V266" i="13"/>
  <c r="T265" i="13"/>
  <c r="U265" i="13"/>
  <c r="G213" i="7"/>
  <c r="L212" i="7"/>
  <c r="G112" i="12" s="1"/>
  <c r="H112" i="12" s="1"/>
  <c r="I112" i="12" s="1"/>
  <c r="J113" i="12" l="1"/>
  <c r="N113" i="12"/>
  <c r="N214" i="7"/>
  <c r="S213" i="7"/>
  <c r="K113" i="12" s="1"/>
  <c r="L113" i="12" s="1"/>
  <c r="M113" i="12" s="1"/>
  <c r="V267" i="13"/>
  <c r="U266" i="13"/>
  <c r="T266" i="13"/>
  <c r="L213" i="7"/>
  <c r="G113" i="12" s="1"/>
  <c r="H113" i="12" s="1"/>
  <c r="I113" i="12" s="1"/>
  <c r="G214" i="7"/>
  <c r="N215" i="7" l="1"/>
  <c r="S214" i="7"/>
  <c r="K114" i="12" s="1"/>
  <c r="L114" i="12" s="1"/>
  <c r="M114" i="12" s="1"/>
  <c r="N114" i="12"/>
  <c r="J114" i="12"/>
  <c r="T267" i="13"/>
  <c r="V268" i="13"/>
  <c r="U267" i="13"/>
  <c r="G215" i="7"/>
  <c r="L214" i="7"/>
  <c r="G114" i="12" s="1"/>
  <c r="H114" i="12" s="1"/>
  <c r="I114" i="12" s="1"/>
  <c r="J115" i="12" l="1"/>
  <c r="N115" i="12"/>
  <c r="N216" i="7"/>
  <c r="S215" i="7"/>
  <c r="K115" i="12" s="1"/>
  <c r="L115" i="12" s="1"/>
  <c r="M115" i="12" s="1"/>
  <c r="T268" i="13"/>
  <c r="U268" i="13"/>
  <c r="V269" i="13"/>
  <c r="L215" i="7"/>
  <c r="G115" i="12" s="1"/>
  <c r="H115" i="12" s="1"/>
  <c r="I115" i="12" s="1"/>
  <c r="G216" i="7"/>
  <c r="N217" i="7" l="1"/>
  <c r="S216" i="7"/>
  <c r="K116" i="12" s="1"/>
  <c r="L116" i="12" s="1"/>
  <c r="M116" i="12" s="1"/>
  <c r="N116" i="12"/>
  <c r="J116" i="12"/>
  <c r="T269" i="13"/>
  <c r="V270" i="13"/>
  <c r="U269" i="13"/>
  <c r="G217" i="7"/>
  <c r="L216" i="7"/>
  <c r="G116" i="12" s="1"/>
  <c r="H116" i="12" s="1"/>
  <c r="I116" i="12" s="1"/>
  <c r="J117" i="12" l="1"/>
  <c r="N117" i="12"/>
  <c r="N218" i="7"/>
  <c r="S217" i="7"/>
  <c r="K117" i="12" s="1"/>
  <c r="L117" i="12" s="1"/>
  <c r="M117" i="12" s="1"/>
  <c r="U270" i="13"/>
  <c r="T270" i="13"/>
  <c r="V271" i="13"/>
  <c r="L217" i="7"/>
  <c r="G117" i="12" s="1"/>
  <c r="H117" i="12" s="1"/>
  <c r="I117" i="12" s="1"/>
  <c r="G218" i="7"/>
  <c r="N219" i="7" l="1"/>
  <c r="S218" i="7"/>
  <c r="K118" i="12" s="1"/>
  <c r="L118" i="12" s="1"/>
  <c r="M118" i="12" s="1"/>
  <c r="N118" i="12"/>
  <c r="J118" i="12"/>
  <c r="V272" i="13"/>
  <c r="U271" i="13"/>
  <c r="T271" i="13"/>
  <c r="G219" i="7"/>
  <c r="L218" i="7"/>
  <c r="G118" i="12" s="1"/>
  <c r="H118" i="12" s="1"/>
  <c r="I118" i="12" s="1"/>
  <c r="J119" i="12" l="1"/>
  <c r="N119" i="12"/>
  <c r="N220" i="7"/>
  <c r="S219" i="7"/>
  <c r="K119" i="12" s="1"/>
  <c r="L119" i="12" s="1"/>
  <c r="M119" i="12" s="1"/>
  <c r="T272" i="13"/>
  <c r="V273" i="13"/>
  <c r="U272" i="13"/>
  <c r="G220" i="7"/>
  <c r="L219" i="7"/>
  <c r="G119" i="12" s="1"/>
  <c r="H119" i="12" s="1"/>
  <c r="I119" i="12" s="1"/>
  <c r="N221" i="7" l="1"/>
  <c r="S220" i="7"/>
  <c r="K120" i="12" s="1"/>
  <c r="L120" i="12" s="1"/>
  <c r="M120" i="12" s="1"/>
  <c r="N120" i="12"/>
  <c r="J120" i="12"/>
  <c r="T273" i="13"/>
  <c r="V274" i="13"/>
  <c r="U273" i="13"/>
  <c r="G221" i="7"/>
  <c r="L220" i="7"/>
  <c r="G120" i="12" s="1"/>
  <c r="H120" i="12" s="1"/>
  <c r="I120" i="12" s="1"/>
  <c r="N121" i="12" l="1"/>
  <c r="J121" i="12"/>
  <c r="N222" i="7"/>
  <c r="S221" i="7"/>
  <c r="K121" i="12" s="1"/>
  <c r="L121" i="12" s="1"/>
  <c r="M121" i="12" s="1"/>
  <c r="V275" i="13"/>
  <c r="U274" i="13"/>
  <c r="T274" i="13"/>
  <c r="G222" i="7"/>
  <c r="L221" i="7"/>
  <c r="G121" i="12" s="1"/>
  <c r="H121" i="12" s="1"/>
  <c r="I121" i="12" s="1"/>
  <c r="N223" i="7" l="1"/>
  <c r="S222" i="7"/>
  <c r="K122" i="12" s="1"/>
  <c r="L122" i="12" s="1"/>
  <c r="M122" i="12" s="1"/>
  <c r="J122" i="12"/>
  <c r="N122" i="12"/>
  <c r="T275" i="13"/>
  <c r="V276" i="13"/>
  <c r="U275" i="13"/>
  <c r="G223" i="7"/>
  <c r="L222" i="7"/>
  <c r="G122" i="12" s="1"/>
  <c r="H122" i="12" s="1"/>
  <c r="I122" i="12" s="1"/>
  <c r="N123" i="12" l="1"/>
  <c r="J123" i="12"/>
  <c r="N224" i="7"/>
  <c r="S223" i="7"/>
  <c r="K123" i="12" s="1"/>
  <c r="L123" i="12" s="1"/>
  <c r="M123" i="12" s="1"/>
  <c r="T276" i="13"/>
  <c r="U276" i="13"/>
  <c r="V277" i="13"/>
  <c r="G224" i="7"/>
  <c r="L223" i="7"/>
  <c r="G123" i="12" s="1"/>
  <c r="H123" i="12" s="1"/>
  <c r="I123" i="12" s="1"/>
  <c r="N225" i="7" l="1"/>
  <c r="S224" i="7"/>
  <c r="K124" i="12" s="1"/>
  <c r="L124" i="12" s="1"/>
  <c r="M124" i="12" s="1"/>
  <c r="J124" i="12"/>
  <c r="N124" i="12"/>
  <c r="T277" i="13"/>
  <c r="U277" i="13"/>
  <c r="V278" i="13"/>
  <c r="G225" i="7"/>
  <c r="L224" i="7"/>
  <c r="G124" i="12" s="1"/>
  <c r="H124" i="12" s="1"/>
  <c r="I124" i="12" s="1"/>
  <c r="N125" i="12" l="1"/>
  <c r="J125" i="12"/>
  <c r="N226" i="7"/>
  <c r="S225" i="7"/>
  <c r="K125" i="12" s="1"/>
  <c r="L125" i="12" s="1"/>
  <c r="M125" i="12" s="1"/>
  <c r="V279" i="13"/>
  <c r="U278" i="13"/>
  <c r="T278" i="13"/>
  <c r="G226" i="7"/>
  <c r="L225" i="7"/>
  <c r="G125" i="12" s="1"/>
  <c r="H125" i="12" s="1"/>
  <c r="I125" i="12" s="1"/>
  <c r="N227" i="7" l="1"/>
  <c r="S226" i="7"/>
  <c r="K126" i="12" s="1"/>
  <c r="L126" i="12" s="1"/>
  <c r="M126" i="12" s="1"/>
  <c r="J126" i="12"/>
  <c r="N126" i="12"/>
  <c r="T279" i="13"/>
  <c r="V280" i="13"/>
  <c r="U279" i="13"/>
  <c r="G227" i="7"/>
  <c r="L226" i="7"/>
  <c r="G126" i="12" s="1"/>
  <c r="H126" i="12" s="1"/>
  <c r="I126" i="12" s="1"/>
  <c r="N127" i="12" l="1"/>
  <c r="J127" i="12"/>
  <c r="N228" i="7"/>
  <c r="S227" i="7"/>
  <c r="K127" i="12" s="1"/>
  <c r="L127" i="12" s="1"/>
  <c r="M127" i="12" s="1"/>
  <c r="T280" i="13"/>
  <c r="U280" i="13"/>
  <c r="V281" i="13"/>
  <c r="G228" i="7"/>
  <c r="L227" i="7"/>
  <c r="G127" i="12" s="1"/>
  <c r="H127" i="12" s="1"/>
  <c r="I127" i="12" s="1"/>
  <c r="N229" i="7" l="1"/>
  <c r="S228" i="7"/>
  <c r="K128" i="12" s="1"/>
  <c r="L128" i="12" s="1"/>
  <c r="M128" i="12" s="1"/>
  <c r="J128" i="12"/>
  <c r="N128" i="12"/>
  <c r="V282" i="13"/>
  <c r="U281" i="13"/>
  <c r="T281" i="13"/>
  <c r="G229" i="7"/>
  <c r="L228" i="7"/>
  <c r="G128" i="12" s="1"/>
  <c r="H128" i="12" s="1"/>
  <c r="I128" i="12" s="1"/>
  <c r="N129" i="12" l="1"/>
  <c r="J129" i="12"/>
  <c r="N230" i="7"/>
  <c r="S229" i="7"/>
  <c r="K129" i="12" s="1"/>
  <c r="L129" i="12" s="1"/>
  <c r="M129" i="12" s="1"/>
  <c r="V283" i="13"/>
  <c r="T282" i="13"/>
  <c r="U282" i="13"/>
  <c r="G230" i="7"/>
  <c r="L229" i="7"/>
  <c r="G129" i="12" s="1"/>
  <c r="H129" i="12" s="1"/>
  <c r="I129" i="12" s="1"/>
  <c r="N231" i="7" l="1"/>
  <c r="S230" i="7"/>
  <c r="K130" i="12" s="1"/>
  <c r="L130" i="12" s="1"/>
  <c r="M130" i="12" s="1"/>
  <c r="J130" i="12"/>
  <c r="N130" i="12"/>
  <c r="U283" i="13"/>
  <c r="V284" i="13"/>
  <c r="T283" i="13"/>
  <c r="G231" i="7"/>
  <c r="L230" i="7"/>
  <c r="G130" i="12" s="1"/>
  <c r="H130" i="12" s="1"/>
  <c r="I130" i="12" s="1"/>
  <c r="N131" i="12" l="1"/>
  <c r="J131" i="12"/>
  <c r="N232" i="7"/>
  <c r="S231" i="7"/>
  <c r="K131" i="12" s="1"/>
  <c r="L131" i="12" s="1"/>
  <c r="M131" i="12" s="1"/>
  <c r="T284" i="13"/>
  <c r="U284" i="13"/>
  <c r="V285" i="13"/>
  <c r="G232" i="7"/>
  <c r="L231" i="7"/>
  <c r="G131" i="12" s="1"/>
  <c r="H131" i="12" s="1"/>
  <c r="I131" i="12" s="1"/>
  <c r="N233" i="7" l="1"/>
  <c r="S232" i="7"/>
  <c r="K132" i="12" s="1"/>
  <c r="L132" i="12" s="1"/>
  <c r="M132" i="12" s="1"/>
  <c r="J132" i="12"/>
  <c r="N132" i="12"/>
  <c r="T285" i="13"/>
  <c r="U285" i="13"/>
  <c r="V286" i="13"/>
  <c r="L232" i="7"/>
  <c r="G132" i="12" s="1"/>
  <c r="H132" i="12" s="1"/>
  <c r="I132" i="12" s="1"/>
  <c r="G233" i="7"/>
  <c r="N133" i="12" l="1"/>
  <c r="J133" i="12"/>
  <c r="N234" i="7"/>
  <c r="S233" i="7"/>
  <c r="K133" i="12" s="1"/>
  <c r="L133" i="12" s="1"/>
  <c r="M133" i="12" s="1"/>
  <c r="V287" i="13"/>
  <c r="T286" i="13"/>
  <c r="U286" i="13"/>
  <c r="G234" i="7"/>
  <c r="L233" i="7"/>
  <c r="G133" i="12" s="1"/>
  <c r="H133" i="12" s="1"/>
  <c r="I133" i="12" s="1"/>
  <c r="N235" i="7" l="1"/>
  <c r="S234" i="7"/>
  <c r="K134" i="12" s="1"/>
  <c r="L134" i="12" s="1"/>
  <c r="M134" i="12" s="1"/>
  <c r="J134" i="12"/>
  <c r="N134" i="12"/>
  <c r="U287" i="13"/>
  <c r="V288" i="13"/>
  <c r="T287" i="13"/>
  <c r="L234" i="7"/>
  <c r="G134" i="12" s="1"/>
  <c r="H134" i="12" s="1"/>
  <c r="I134" i="12" s="1"/>
  <c r="G235" i="7"/>
  <c r="N135" i="12" l="1"/>
  <c r="J135" i="12"/>
  <c r="N236" i="7"/>
  <c r="S235" i="7"/>
  <c r="K135" i="12" s="1"/>
  <c r="L135" i="12" s="1"/>
  <c r="M135" i="12" s="1"/>
  <c r="T288" i="13"/>
  <c r="U288" i="13"/>
  <c r="V289" i="13"/>
  <c r="G236" i="7"/>
  <c r="L235" i="7"/>
  <c r="G135" i="12" s="1"/>
  <c r="H135" i="12" s="1"/>
  <c r="I135" i="12" s="1"/>
  <c r="N237" i="7" l="1"/>
  <c r="S236" i="7"/>
  <c r="K136" i="12" s="1"/>
  <c r="L136" i="12" s="1"/>
  <c r="M136" i="12" s="1"/>
  <c r="J136" i="12"/>
  <c r="N136" i="12"/>
  <c r="V290" i="13"/>
  <c r="T289" i="13"/>
  <c r="U289" i="13"/>
  <c r="L236" i="7"/>
  <c r="G136" i="12" s="1"/>
  <c r="H136" i="12" s="1"/>
  <c r="I136" i="12" s="1"/>
  <c r="G237" i="7"/>
  <c r="N137" i="12" l="1"/>
  <c r="J137" i="12"/>
  <c r="N238" i="7"/>
  <c r="S237" i="7"/>
  <c r="K137" i="12" s="1"/>
  <c r="L137" i="12" s="1"/>
  <c r="M137" i="12" s="1"/>
  <c r="U290" i="13"/>
  <c r="V291" i="13"/>
  <c r="T290" i="13"/>
  <c r="G238" i="7"/>
  <c r="L237" i="7"/>
  <c r="G137" i="12" s="1"/>
  <c r="H137" i="12" s="1"/>
  <c r="I137" i="12" s="1"/>
  <c r="J138" i="12" l="1"/>
  <c r="N239" i="7"/>
  <c r="S238" i="7"/>
  <c r="K138" i="12" s="1"/>
  <c r="L138" i="12" s="1"/>
  <c r="M138" i="12" s="1"/>
  <c r="N138" i="12"/>
  <c r="T291" i="13"/>
  <c r="V292" i="13"/>
  <c r="U291" i="13"/>
  <c r="L238" i="7"/>
  <c r="G138" i="12" s="1"/>
  <c r="H138" i="12" s="1"/>
  <c r="I138" i="12" s="1"/>
  <c r="G239" i="7"/>
  <c r="N139" i="12" l="1"/>
  <c r="N240" i="7"/>
  <c r="S239" i="7"/>
  <c r="K139" i="12" s="1"/>
  <c r="L139" i="12" s="1"/>
  <c r="M139" i="12" s="1"/>
  <c r="J139" i="12"/>
  <c r="U292" i="13"/>
  <c r="T292" i="13"/>
  <c r="V293" i="13"/>
  <c r="G240" i="7"/>
  <c r="L239" i="7"/>
  <c r="G139" i="12" s="1"/>
  <c r="H139" i="12" s="1"/>
  <c r="I139" i="12" s="1"/>
  <c r="N241" i="7" l="1"/>
  <c r="S240" i="7"/>
  <c r="K140" i="12" s="1"/>
  <c r="L140" i="12" s="1"/>
  <c r="M140" i="12" s="1"/>
  <c r="J140" i="12"/>
  <c r="N140" i="12"/>
  <c r="V294" i="13"/>
  <c r="U293" i="13"/>
  <c r="T293" i="13"/>
  <c r="L240" i="7"/>
  <c r="G140" i="12" s="1"/>
  <c r="H140" i="12" s="1"/>
  <c r="I140" i="12" s="1"/>
  <c r="G241" i="7"/>
  <c r="J141" i="12" l="1"/>
  <c r="N141" i="12"/>
  <c r="N242" i="7"/>
  <c r="S241" i="7"/>
  <c r="K141" i="12" s="1"/>
  <c r="L141" i="12" s="1"/>
  <c r="M141" i="12" s="1"/>
  <c r="T294" i="13"/>
  <c r="V295" i="13"/>
  <c r="U294" i="13"/>
  <c r="G242" i="7"/>
  <c r="L241" i="7"/>
  <c r="G141" i="12" s="1"/>
  <c r="H141" i="12" s="1"/>
  <c r="I141" i="12" s="1"/>
  <c r="N243" i="7" l="1"/>
  <c r="S242" i="7"/>
  <c r="K142" i="12" s="1"/>
  <c r="L142" i="12" s="1"/>
  <c r="M142" i="12" s="1"/>
  <c r="N142" i="12"/>
  <c r="J142" i="12"/>
  <c r="U295" i="13"/>
  <c r="V296" i="13"/>
  <c r="T295" i="13"/>
  <c r="L242" i="7"/>
  <c r="G142" i="12" s="1"/>
  <c r="H142" i="12" s="1"/>
  <c r="I142" i="12" s="1"/>
  <c r="G243" i="7"/>
  <c r="J143" i="12" l="1"/>
  <c r="N143" i="12"/>
  <c r="N244" i="7"/>
  <c r="S243" i="7"/>
  <c r="K143" i="12" s="1"/>
  <c r="L143" i="12" s="1"/>
  <c r="M143" i="12" s="1"/>
  <c r="T296" i="13"/>
  <c r="V297" i="13"/>
  <c r="U296" i="13"/>
  <c r="G244" i="7"/>
  <c r="L243" i="7"/>
  <c r="G143" i="12" s="1"/>
  <c r="H143" i="12" s="1"/>
  <c r="I143" i="12" s="1"/>
  <c r="N144" i="12" l="1"/>
  <c r="N245" i="7"/>
  <c r="S244" i="7"/>
  <c r="K144" i="12" s="1"/>
  <c r="L144" i="12" s="1"/>
  <c r="M144" i="12" s="1"/>
  <c r="J144" i="12"/>
  <c r="U297" i="13"/>
  <c r="T297" i="13"/>
  <c r="V298" i="13"/>
  <c r="L244" i="7"/>
  <c r="G144" i="12" s="1"/>
  <c r="H144" i="12" s="1"/>
  <c r="I144" i="12" s="1"/>
  <c r="G245" i="7"/>
  <c r="N246" i="7" l="1"/>
  <c r="S245" i="7"/>
  <c r="K145" i="12" s="1"/>
  <c r="L145" i="12" s="1"/>
  <c r="M145" i="12" s="1"/>
  <c r="J145" i="12"/>
  <c r="N145" i="12"/>
  <c r="U298" i="13"/>
  <c r="T298" i="13"/>
  <c r="V299" i="13"/>
  <c r="G246" i="7"/>
  <c r="L245" i="7"/>
  <c r="G145" i="12" s="1"/>
  <c r="H145" i="12" s="1"/>
  <c r="I145" i="12" s="1"/>
  <c r="N146" i="12" l="1"/>
  <c r="J146" i="12"/>
  <c r="N247" i="7"/>
  <c r="S246" i="7"/>
  <c r="K146" i="12" s="1"/>
  <c r="L146" i="12" s="1"/>
  <c r="M146" i="12" s="1"/>
  <c r="V300" i="13"/>
  <c r="U299" i="13"/>
  <c r="T299" i="13"/>
  <c r="L246" i="7"/>
  <c r="G146" i="12" s="1"/>
  <c r="H146" i="12" s="1"/>
  <c r="I146" i="12" s="1"/>
  <c r="G247" i="7"/>
  <c r="J147" i="12" l="1"/>
  <c r="N248" i="7"/>
  <c r="S247" i="7"/>
  <c r="K147" i="12" s="1"/>
  <c r="L147" i="12" s="1"/>
  <c r="M147" i="12" s="1"/>
  <c r="N147" i="12"/>
  <c r="T300" i="13"/>
  <c r="V301" i="13"/>
  <c r="U300" i="13"/>
  <c r="G248" i="7"/>
  <c r="L247" i="7"/>
  <c r="G147" i="12" s="1"/>
  <c r="H147" i="12" s="1"/>
  <c r="I147" i="12" s="1"/>
  <c r="N249" i="7" l="1"/>
  <c r="S248" i="7"/>
  <c r="K148" i="12" s="1"/>
  <c r="L148" i="12" s="1"/>
  <c r="M148" i="12" s="1"/>
  <c r="N148" i="12"/>
  <c r="J148" i="12"/>
  <c r="U301" i="13"/>
  <c r="T301" i="13"/>
  <c r="V302" i="13"/>
  <c r="L248" i="7"/>
  <c r="G148" i="12" s="1"/>
  <c r="H148" i="12" s="1"/>
  <c r="I148" i="12" s="1"/>
  <c r="G249" i="7"/>
  <c r="J149" i="12" l="1"/>
  <c r="N149" i="12"/>
  <c r="N250" i="7"/>
  <c r="S249" i="7"/>
  <c r="K149" i="12" s="1"/>
  <c r="L149" i="12" s="1"/>
  <c r="M149" i="12" s="1"/>
  <c r="V303" i="13"/>
  <c r="U302" i="13"/>
  <c r="T302" i="13"/>
  <c r="G250" i="7"/>
  <c r="L249" i="7"/>
  <c r="G149" i="12" s="1"/>
  <c r="H149" i="12" s="1"/>
  <c r="I149" i="12" s="1"/>
  <c r="N150" i="12" l="1"/>
  <c r="N251" i="7"/>
  <c r="S250" i="7"/>
  <c r="K150" i="12" s="1"/>
  <c r="L150" i="12" s="1"/>
  <c r="M150" i="12" s="1"/>
  <c r="J150" i="12"/>
  <c r="T303" i="13"/>
  <c r="V304" i="13"/>
  <c r="U303" i="13"/>
  <c r="L250" i="7"/>
  <c r="G150" i="12" s="1"/>
  <c r="H150" i="12" s="1"/>
  <c r="I150" i="12" s="1"/>
  <c r="G251" i="7"/>
  <c r="N252" i="7" l="1"/>
  <c r="S251" i="7"/>
  <c r="K151" i="12" s="1"/>
  <c r="L151" i="12" s="1"/>
  <c r="M151" i="12" s="1"/>
  <c r="J151" i="12"/>
  <c r="N151" i="12"/>
  <c r="T304" i="13"/>
  <c r="U304" i="13"/>
  <c r="V305" i="13"/>
  <c r="G252" i="7"/>
  <c r="L251" i="7"/>
  <c r="G151" i="12" s="1"/>
  <c r="H151" i="12" s="1"/>
  <c r="I151" i="12" s="1"/>
  <c r="J152" i="12" l="1"/>
  <c r="N152" i="12"/>
  <c r="N253" i="7"/>
  <c r="S252" i="7"/>
  <c r="K152" i="12" s="1"/>
  <c r="L152" i="12" s="1"/>
  <c r="M152" i="12" s="1"/>
  <c r="T305" i="13"/>
  <c r="V306" i="13"/>
  <c r="U305" i="13"/>
  <c r="L252" i="7"/>
  <c r="G152" i="12" s="1"/>
  <c r="H152" i="12" s="1"/>
  <c r="I152" i="12" s="1"/>
  <c r="G253" i="7"/>
  <c r="N153" i="12" l="1"/>
  <c r="N254" i="7"/>
  <c r="S253" i="7"/>
  <c r="K153" i="12" s="1"/>
  <c r="L153" i="12" s="1"/>
  <c r="M153" i="12" s="1"/>
  <c r="J153" i="12"/>
  <c r="U306" i="13"/>
  <c r="T306" i="13"/>
  <c r="V307" i="13"/>
  <c r="G254" i="7"/>
  <c r="L253" i="7"/>
  <c r="G153" i="12" s="1"/>
  <c r="H153" i="12" s="1"/>
  <c r="I153" i="12" s="1"/>
  <c r="N255" i="7" l="1"/>
  <c r="S254" i="7"/>
  <c r="K154" i="12" s="1"/>
  <c r="L154" i="12" s="1"/>
  <c r="M154" i="12" s="1"/>
  <c r="J154" i="12"/>
  <c r="N154" i="12"/>
  <c r="V308" i="13"/>
  <c r="U307" i="13"/>
  <c r="T307" i="13"/>
  <c r="L254" i="7"/>
  <c r="G154" i="12" s="1"/>
  <c r="H154" i="12" s="1"/>
  <c r="I154" i="12" s="1"/>
  <c r="G255" i="7"/>
  <c r="N155" i="12" l="1"/>
  <c r="J155" i="12"/>
  <c r="N256" i="7"/>
  <c r="S255" i="7"/>
  <c r="K155" i="12" s="1"/>
  <c r="L155" i="12" s="1"/>
  <c r="M155" i="12" s="1"/>
  <c r="T308" i="13"/>
  <c r="V309" i="13"/>
  <c r="U308" i="13"/>
  <c r="G256" i="7"/>
  <c r="L255" i="7"/>
  <c r="G155" i="12" s="1"/>
  <c r="H155" i="12" s="1"/>
  <c r="I155" i="12" s="1"/>
  <c r="J156" i="12" l="1"/>
  <c r="N257" i="7"/>
  <c r="S256" i="7"/>
  <c r="K156" i="12" s="1"/>
  <c r="L156" i="12" s="1"/>
  <c r="M156" i="12" s="1"/>
  <c r="N156" i="12"/>
  <c r="T309" i="13"/>
  <c r="V310" i="13"/>
  <c r="U309" i="13"/>
  <c r="L256" i="7"/>
  <c r="G156" i="12" s="1"/>
  <c r="G257" i="7"/>
  <c r="N157" i="12" l="1"/>
  <c r="N258" i="7"/>
  <c r="S257" i="7"/>
  <c r="K157" i="12" s="1"/>
  <c r="L157" i="12" s="1"/>
  <c r="M157" i="12" s="1"/>
  <c r="B6" i="14"/>
  <c r="H156" i="12"/>
  <c r="I156" i="12" s="1"/>
  <c r="J157" i="12" s="1"/>
  <c r="V311" i="13"/>
  <c r="U310" i="13"/>
  <c r="T310" i="13"/>
  <c r="G258" i="7"/>
  <c r="L257" i="7"/>
  <c r="G157" i="12" s="1"/>
  <c r="B7" i="14" l="1"/>
  <c r="H157" i="12"/>
  <c r="C6" i="14"/>
  <c r="I157" i="12"/>
  <c r="N259" i="7"/>
  <c r="S258" i="7"/>
  <c r="K158" i="12" s="1"/>
  <c r="L158" i="12" s="1"/>
  <c r="M158" i="12" s="1"/>
  <c r="N158" i="12"/>
  <c r="T311" i="13"/>
  <c r="V312" i="13"/>
  <c r="U311" i="13"/>
  <c r="L258" i="7"/>
  <c r="G158" i="12" s="1"/>
  <c r="G259" i="7"/>
  <c r="B8" i="14" l="1"/>
  <c r="H158" i="12"/>
  <c r="I158" i="12" s="1"/>
  <c r="C7" i="14"/>
  <c r="N260" i="7"/>
  <c r="S259" i="7"/>
  <c r="K159" i="12" s="1"/>
  <c r="L159" i="12" s="1"/>
  <c r="M159" i="12" s="1"/>
  <c r="N159" i="12"/>
  <c r="J158" i="12"/>
  <c r="T312" i="13"/>
  <c r="U312" i="13"/>
  <c r="V313" i="13"/>
  <c r="G260" i="7"/>
  <c r="L259" i="7"/>
  <c r="G159" i="12" s="1"/>
  <c r="C8" i="14" l="1"/>
  <c r="B9" i="14"/>
  <c r="H159" i="12"/>
  <c r="I159" i="12" s="1"/>
  <c r="N261" i="7"/>
  <c r="S260" i="7"/>
  <c r="K160" i="12" s="1"/>
  <c r="L160" i="12" s="1"/>
  <c r="M160" i="12" s="1"/>
  <c r="N160" i="12"/>
  <c r="J159" i="12"/>
  <c r="T313" i="13"/>
  <c r="U313" i="13"/>
  <c r="V314" i="13"/>
  <c r="L260" i="7"/>
  <c r="G160" i="12" s="1"/>
  <c r="G261" i="7"/>
  <c r="B10" i="14" l="1"/>
  <c r="H160" i="12"/>
  <c r="N161" i="12"/>
  <c r="N262" i="7"/>
  <c r="S261" i="7"/>
  <c r="K161" i="12" s="1"/>
  <c r="L161" i="12" s="1"/>
  <c r="M161" i="12" s="1"/>
  <c r="C9" i="14"/>
  <c r="I160" i="12"/>
  <c r="J160" i="12"/>
  <c r="U314" i="13"/>
  <c r="V315" i="13"/>
  <c r="T314" i="13"/>
  <c r="G262" i="7"/>
  <c r="L261" i="7"/>
  <c r="G161" i="12" s="1"/>
  <c r="N263" i="7" l="1"/>
  <c r="S262" i="7"/>
  <c r="K162" i="12" s="1"/>
  <c r="L162" i="12" s="1"/>
  <c r="M162" i="12" s="1"/>
  <c r="N162" i="12"/>
  <c r="C10" i="14"/>
  <c r="B11" i="14"/>
  <c r="H161" i="12"/>
  <c r="I161" i="12" s="1"/>
  <c r="J161" i="12"/>
  <c r="T315" i="13"/>
  <c r="U315" i="13"/>
  <c r="V316" i="13"/>
  <c r="L262" i="7"/>
  <c r="G162" i="12" s="1"/>
  <c r="G263" i="7"/>
  <c r="C11" i="14" l="1"/>
  <c r="N163" i="12"/>
  <c r="B12" i="14"/>
  <c r="H162" i="12"/>
  <c r="I162" i="12" s="1"/>
  <c r="C12" i="14" s="1"/>
  <c r="N264" i="7"/>
  <c r="S263" i="7"/>
  <c r="K163" i="12" s="1"/>
  <c r="L163" i="12" s="1"/>
  <c r="M163" i="12" s="1"/>
  <c r="J162" i="12"/>
  <c r="T316" i="13"/>
  <c r="V317" i="13"/>
  <c r="U316" i="13"/>
  <c r="G264" i="7"/>
  <c r="L263" i="7"/>
  <c r="G163" i="12" s="1"/>
  <c r="B13" i="14" s="1"/>
  <c r="J163" i="12" l="1"/>
  <c r="N265" i="7"/>
  <c r="S265" i="7" s="1"/>
  <c r="K165" i="12" s="1"/>
  <c r="L165" i="12" s="1"/>
  <c r="S264" i="7"/>
  <c r="K164" i="12" s="1"/>
  <c r="L164" i="12" s="1"/>
  <c r="M164" i="12" s="1"/>
  <c r="N164" i="12"/>
  <c r="H163" i="12"/>
  <c r="I163" i="12" s="1"/>
  <c r="U317" i="13"/>
  <c r="T317" i="13"/>
  <c r="V318" i="13"/>
  <c r="G265" i="7"/>
  <c r="L264" i="7"/>
  <c r="G164" i="12" s="1"/>
  <c r="B14" i="14" s="1"/>
  <c r="N165" i="12" l="1"/>
  <c r="M165" i="12"/>
  <c r="C13" i="14"/>
  <c r="J164" i="12"/>
  <c r="H164" i="12"/>
  <c r="I164" i="12" s="1"/>
  <c r="V319" i="13"/>
  <c r="U318" i="13"/>
  <c r="T318" i="13"/>
  <c r="L265" i="7"/>
  <c r="G165" i="12" s="1"/>
  <c r="B15" i="14" s="1"/>
  <c r="N166" i="12" l="1"/>
  <c r="C14" i="14"/>
  <c r="J165" i="12"/>
  <c r="H165" i="12"/>
  <c r="I165" i="12" s="1"/>
  <c r="T319" i="13"/>
  <c r="V320" i="13"/>
  <c r="U319" i="13"/>
  <c r="C15" i="14" l="1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O55" i="13" s="1"/>
  <c r="K55" i="13"/>
  <c r="M54" i="13"/>
  <c r="L54" i="13"/>
  <c r="K54" i="13"/>
  <c r="M53" i="13"/>
  <c r="L53" i="13"/>
  <c r="K53" i="13"/>
  <c r="M52" i="13"/>
  <c r="BZ52" i="13" s="1"/>
  <c r="L52" i="13"/>
  <c r="K52" i="13"/>
  <c r="M51" i="13"/>
  <c r="L51" i="13"/>
  <c r="K51" i="13"/>
  <c r="M50" i="13"/>
  <c r="L50" i="13"/>
  <c r="K50" i="13"/>
  <c r="M49" i="13"/>
  <c r="L49" i="13"/>
  <c r="K49" i="13"/>
  <c r="M48" i="13"/>
  <c r="BZ48" i="13" s="1"/>
  <c r="L48" i="13"/>
  <c r="BY48" i="13" s="1"/>
  <c r="K48" i="13"/>
  <c r="BX48" i="13" s="1"/>
  <c r="M47" i="13"/>
  <c r="L47" i="13"/>
  <c r="K47" i="13"/>
  <c r="M46" i="13"/>
  <c r="L46" i="13"/>
  <c r="K46" i="13"/>
  <c r="M45" i="13"/>
  <c r="L45" i="13"/>
  <c r="K45" i="13"/>
  <c r="M44" i="13"/>
  <c r="BZ44" i="13" s="1"/>
  <c r="L44" i="13"/>
  <c r="K44" i="13"/>
  <c r="M43" i="13"/>
  <c r="L43" i="13"/>
  <c r="K43" i="13"/>
  <c r="M42" i="13"/>
  <c r="L42" i="13"/>
  <c r="K42" i="13"/>
  <c r="M41" i="13"/>
  <c r="L41" i="13"/>
  <c r="K41" i="13"/>
  <c r="M40" i="13"/>
  <c r="BZ40" i="13" s="1"/>
  <c r="L40" i="13"/>
  <c r="BY40" i="13" s="1"/>
  <c r="K40" i="13"/>
  <c r="BX40" i="13" s="1"/>
  <c r="M39" i="13"/>
  <c r="L39" i="13"/>
  <c r="O39" i="13" s="1"/>
  <c r="K39" i="13"/>
  <c r="M38" i="13"/>
  <c r="L38" i="13"/>
  <c r="K38" i="13"/>
  <c r="M37" i="13"/>
  <c r="L37" i="13"/>
  <c r="K37" i="13"/>
  <c r="M36" i="13"/>
  <c r="BZ36" i="13" s="1"/>
  <c r="L36" i="13"/>
  <c r="K36" i="13"/>
  <c r="M35" i="13"/>
  <c r="L35" i="13"/>
  <c r="K35" i="13"/>
  <c r="M34" i="13"/>
  <c r="L34" i="13"/>
  <c r="K34" i="13"/>
  <c r="N34" i="13" s="1"/>
  <c r="M33" i="13"/>
  <c r="L33" i="13"/>
  <c r="K33" i="13"/>
  <c r="M32" i="13"/>
  <c r="BZ32" i="13" s="1"/>
  <c r="L32" i="13"/>
  <c r="BY32" i="13" s="1"/>
  <c r="K32" i="13"/>
  <c r="BX32" i="13" s="1"/>
  <c r="M31" i="13"/>
  <c r="L31" i="13"/>
  <c r="K31" i="13"/>
  <c r="M30" i="13"/>
  <c r="L30" i="13"/>
  <c r="K30" i="13"/>
  <c r="M29" i="13"/>
  <c r="L29" i="13"/>
  <c r="K29" i="13"/>
  <c r="M28" i="13"/>
  <c r="BZ28" i="13" s="1"/>
  <c r="L28" i="13"/>
  <c r="K28" i="13"/>
  <c r="M27" i="13"/>
  <c r="L27" i="13"/>
  <c r="K27" i="13"/>
  <c r="M26" i="13"/>
  <c r="L26" i="13"/>
  <c r="K26" i="13"/>
  <c r="M25" i="13"/>
  <c r="L25" i="13"/>
  <c r="K25" i="13"/>
  <c r="M24" i="13"/>
  <c r="BZ24" i="13" s="1"/>
  <c r="L24" i="13"/>
  <c r="BY24" i="13" s="1"/>
  <c r="K24" i="13"/>
  <c r="BX24" i="13" s="1"/>
  <c r="M23" i="13"/>
  <c r="L23" i="13"/>
  <c r="O23" i="13" s="1"/>
  <c r="K23" i="13"/>
  <c r="M22" i="13"/>
  <c r="L22" i="13"/>
  <c r="K22" i="13"/>
  <c r="M21" i="13"/>
  <c r="L21" i="13"/>
  <c r="K21" i="13"/>
  <c r="M20" i="13"/>
  <c r="BZ20" i="13" s="1"/>
  <c r="L20" i="13"/>
  <c r="K20" i="13"/>
  <c r="M19" i="13"/>
  <c r="L19" i="13"/>
  <c r="K19" i="13"/>
  <c r="M18" i="13"/>
  <c r="L18" i="13"/>
  <c r="K18" i="13"/>
  <c r="N18" i="13" s="1"/>
  <c r="M17" i="13"/>
  <c r="L17" i="13"/>
  <c r="K17" i="13"/>
  <c r="M16" i="13"/>
  <c r="BZ16" i="13" s="1"/>
  <c r="L16" i="13"/>
  <c r="BY16" i="13" s="1"/>
  <c r="K16" i="13"/>
  <c r="BX16" i="13" s="1"/>
  <c r="M15" i="13"/>
  <c r="L15" i="13"/>
  <c r="K15" i="13"/>
  <c r="M14" i="13"/>
  <c r="L14" i="13"/>
  <c r="K14" i="13"/>
  <c r="M13" i="13"/>
  <c r="L13" i="13"/>
  <c r="K13" i="13"/>
  <c r="M12" i="13"/>
  <c r="BZ12" i="13" s="1"/>
  <c r="L12" i="13"/>
  <c r="K12" i="13"/>
  <c r="M11" i="13"/>
  <c r="L11" i="13"/>
  <c r="K11" i="13"/>
  <c r="M10" i="13"/>
  <c r="L10" i="13"/>
  <c r="K10" i="13"/>
  <c r="M9" i="13"/>
  <c r="L9" i="13"/>
  <c r="K9" i="13"/>
  <c r="M8" i="13"/>
  <c r="BZ8" i="13" s="1"/>
  <c r="L8" i="13"/>
  <c r="BY8" i="13" s="1"/>
  <c r="K8" i="13"/>
  <c r="BX8" i="13" s="1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X12" i="13" l="1"/>
  <c r="BX20" i="13"/>
  <c r="BX28" i="13"/>
  <c r="BX36" i="13"/>
  <c r="BX44" i="13"/>
  <c r="BX52" i="13"/>
  <c r="BY12" i="13"/>
  <c r="BY20" i="13"/>
  <c r="BY28" i="13"/>
  <c r="BY36" i="13"/>
  <c r="BY44" i="13"/>
  <c r="BY52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BZ9" i="13"/>
  <c r="BZ13" i="13"/>
  <c r="BZ17" i="13"/>
  <c r="BZ21" i="13"/>
  <c r="BZ25" i="13"/>
  <c r="BZ29" i="13"/>
  <c r="BZ33" i="13"/>
  <c r="BZ37" i="13"/>
  <c r="BZ41" i="13"/>
  <c r="BZ45" i="13"/>
  <c r="BZ49" i="13"/>
  <c r="BZ53" i="13"/>
  <c r="O56" i="13"/>
  <c r="BZ6" i="13"/>
  <c r="BZ10" i="13"/>
  <c r="BZ14" i="13"/>
  <c r="BZ18" i="13"/>
  <c r="BZ22" i="13"/>
  <c r="BZ26" i="13"/>
  <c r="BZ30" i="13"/>
  <c r="BZ34" i="13"/>
  <c r="BZ38" i="13"/>
  <c r="BZ42" i="13"/>
  <c r="BZ46" i="13"/>
  <c r="BZ50" i="13"/>
  <c r="BZ54" i="13"/>
  <c r="O7" i="13"/>
  <c r="BZ7" i="13"/>
  <c r="BZ11" i="13"/>
  <c r="BZ15" i="13"/>
  <c r="BZ19" i="13"/>
  <c r="BZ23" i="13"/>
  <c r="BZ27" i="13"/>
  <c r="BZ31" i="13"/>
  <c r="BZ35" i="13"/>
  <c r="BZ39" i="13"/>
  <c r="BZ43" i="13"/>
  <c r="BZ47" i="13"/>
  <c r="N50" i="13"/>
  <c r="BZ51" i="13"/>
  <c r="BZ55" i="13"/>
  <c r="P12" i="13"/>
  <c r="BX7" i="13"/>
  <c r="BX11" i="13"/>
  <c r="BX15" i="13"/>
  <c r="BX19" i="13"/>
  <c r="BX23" i="13"/>
  <c r="BX27" i="13"/>
  <c r="BX31" i="13"/>
  <c r="BX35" i="13"/>
  <c r="BX39" i="13"/>
  <c r="BX43" i="13"/>
  <c r="BX47" i="13"/>
  <c r="BX51" i="13"/>
  <c r="BX55" i="13"/>
  <c r="AF8" i="13"/>
  <c r="AF12" i="13"/>
  <c r="AF16" i="13"/>
  <c r="AF50" i="13"/>
  <c r="AH52" i="13"/>
  <c r="P28" i="13"/>
  <c r="P56" i="13"/>
  <c r="P44" i="13"/>
  <c r="AH51" i="13"/>
  <c r="AF53" i="13"/>
  <c r="N15" i="13"/>
  <c r="P25" i="13"/>
  <c r="O36" i="13"/>
  <c r="N47" i="13"/>
  <c r="BY13" i="13"/>
  <c r="BY21" i="13"/>
  <c r="BY33" i="13"/>
  <c r="BY41" i="13"/>
  <c r="BY45" i="13"/>
  <c r="BY53" i="13"/>
  <c r="N56" i="13"/>
  <c r="BX6" i="13"/>
  <c r="BY7" i="13"/>
  <c r="BX10" i="13"/>
  <c r="BY11" i="13"/>
  <c r="BX14" i="13"/>
  <c r="BY15" i="13"/>
  <c r="BX18" i="13"/>
  <c r="BY19" i="13"/>
  <c r="BX22" i="13"/>
  <c r="BY23" i="13"/>
  <c r="BX26" i="13"/>
  <c r="BY27" i="13"/>
  <c r="BX30" i="13"/>
  <c r="BY31" i="13"/>
  <c r="BX34" i="13"/>
  <c r="BY35" i="13"/>
  <c r="BX38" i="13"/>
  <c r="BY39" i="13"/>
  <c r="BX42" i="13"/>
  <c r="BY43" i="13"/>
  <c r="BX46" i="13"/>
  <c r="BY47" i="13"/>
  <c r="BX50" i="13"/>
  <c r="BY51" i="13"/>
  <c r="BX54" i="13"/>
  <c r="BY55" i="13"/>
  <c r="N10" i="13"/>
  <c r="O15" i="13"/>
  <c r="P20" i="13"/>
  <c r="N26" i="13"/>
  <c r="O31" i="13"/>
  <c r="P36" i="13"/>
  <c r="N42" i="13"/>
  <c r="O47" i="13"/>
  <c r="P52" i="13"/>
  <c r="AF9" i="13"/>
  <c r="AF13" i="13"/>
  <c r="AF17" i="13"/>
  <c r="AG18" i="13"/>
  <c r="AH19" i="13"/>
  <c r="AF21" i="13"/>
  <c r="AG22" i="13"/>
  <c r="AH23" i="13"/>
  <c r="AF25" i="13"/>
  <c r="AG26" i="13"/>
  <c r="AH27" i="13"/>
  <c r="AF29" i="13"/>
  <c r="AG30" i="13"/>
  <c r="AH31" i="13"/>
  <c r="AF33" i="13"/>
  <c r="AG34" i="13"/>
  <c r="AH35" i="13"/>
  <c r="AF37" i="13"/>
  <c r="AG38" i="13"/>
  <c r="AH39" i="13"/>
  <c r="AF41" i="13"/>
  <c r="AG42" i="13"/>
  <c r="AH43" i="13"/>
  <c r="AF45" i="13"/>
  <c r="AG46" i="13"/>
  <c r="AH47" i="13"/>
  <c r="AF49" i="13"/>
  <c r="AG50" i="13"/>
  <c r="AG54" i="13"/>
  <c r="P9" i="13"/>
  <c r="O20" i="13"/>
  <c r="N31" i="13"/>
  <c r="P41" i="13"/>
  <c r="O52" i="13"/>
  <c r="BY9" i="13"/>
  <c r="BY17" i="13"/>
  <c r="BY25" i="13"/>
  <c r="BY29" i="13"/>
  <c r="BY37" i="13"/>
  <c r="BY49" i="13"/>
  <c r="BY6" i="13"/>
  <c r="BX9" i="13"/>
  <c r="BY10" i="13"/>
  <c r="BX13" i="13"/>
  <c r="BY14" i="13"/>
  <c r="BX17" i="13"/>
  <c r="BY18" i="13"/>
  <c r="BX21" i="13"/>
  <c r="BY22" i="13"/>
  <c r="BX25" i="13"/>
  <c r="BY26" i="13"/>
  <c r="BX29" i="13"/>
  <c r="BY30" i="13"/>
  <c r="BX33" i="13"/>
  <c r="BY34" i="13"/>
  <c r="BX37" i="13"/>
  <c r="BY38" i="13"/>
  <c r="BX41" i="13"/>
  <c r="BY42" i="13"/>
  <c r="BX45" i="13"/>
  <c r="BY46" i="13"/>
  <c r="BX49" i="13"/>
  <c r="BY50" i="13"/>
  <c r="BX53" i="13"/>
  <c r="BY54" i="13"/>
  <c r="N7" i="13"/>
  <c r="O12" i="13"/>
  <c r="P17" i="13"/>
  <c r="N23" i="13"/>
  <c r="O28" i="13"/>
  <c r="P33" i="13"/>
  <c r="N39" i="13"/>
  <c r="O44" i="13"/>
  <c r="P49" i="13"/>
  <c r="N55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BW6" i="13"/>
  <c r="N8" i="13"/>
  <c r="BU8" i="13"/>
  <c r="O9" i="13"/>
  <c r="BV9" i="13"/>
  <c r="P10" i="13"/>
  <c r="BW10" i="13"/>
  <c r="N12" i="13"/>
  <c r="BU12" i="13"/>
  <c r="O13" i="13"/>
  <c r="BV13" i="13"/>
  <c r="P14" i="13"/>
  <c r="BW14" i="13"/>
  <c r="N16" i="13"/>
  <c r="BU16" i="13"/>
  <c r="O17" i="13"/>
  <c r="BV17" i="13"/>
  <c r="P18" i="13"/>
  <c r="BW18" i="13"/>
  <c r="N20" i="13"/>
  <c r="BU20" i="13"/>
  <c r="O21" i="13"/>
  <c r="BV21" i="13"/>
  <c r="P22" i="13"/>
  <c r="BW22" i="13"/>
  <c r="N24" i="13"/>
  <c r="BU24" i="13"/>
  <c r="O25" i="13"/>
  <c r="BV25" i="13"/>
  <c r="P26" i="13"/>
  <c r="BW26" i="13"/>
  <c r="N28" i="13"/>
  <c r="BU28" i="13"/>
  <c r="O29" i="13"/>
  <c r="BV29" i="13"/>
  <c r="P30" i="13"/>
  <c r="BW30" i="13"/>
  <c r="N32" i="13"/>
  <c r="BU32" i="13"/>
  <c r="O33" i="13"/>
  <c r="BV33" i="13"/>
  <c r="P34" i="13"/>
  <c r="BW34" i="13"/>
  <c r="N36" i="13"/>
  <c r="BU36" i="13"/>
  <c r="O37" i="13"/>
  <c r="BV37" i="13"/>
  <c r="P38" i="13"/>
  <c r="BW38" i="13"/>
  <c r="N40" i="13"/>
  <c r="BU40" i="13"/>
  <c r="O41" i="13"/>
  <c r="BV41" i="13"/>
  <c r="P42" i="13"/>
  <c r="BW42" i="13"/>
  <c r="N44" i="13"/>
  <c r="BU44" i="13"/>
  <c r="O45" i="13"/>
  <c r="BV45" i="13"/>
  <c r="P46" i="13"/>
  <c r="BW46" i="13"/>
  <c r="N48" i="13"/>
  <c r="BU48" i="13"/>
  <c r="O49" i="13"/>
  <c r="BV49" i="13"/>
  <c r="P50" i="13"/>
  <c r="BW50" i="13"/>
  <c r="N52" i="13"/>
  <c r="BU52" i="13"/>
  <c r="O53" i="13"/>
  <c r="BV53" i="13"/>
  <c r="P54" i="13"/>
  <c r="BW54" i="13"/>
  <c r="P7" i="13"/>
  <c r="BW7" i="13"/>
  <c r="O10" i="13"/>
  <c r="BV10" i="13"/>
  <c r="N13" i="13"/>
  <c r="BU13" i="13"/>
  <c r="P15" i="13"/>
  <c r="BW15" i="13"/>
  <c r="O18" i="13"/>
  <c r="BV18" i="13"/>
  <c r="N21" i="13"/>
  <c r="BU21" i="13"/>
  <c r="P23" i="13"/>
  <c r="BW23" i="13"/>
  <c r="O26" i="13"/>
  <c r="BV26" i="13"/>
  <c r="N29" i="13"/>
  <c r="BU29" i="13"/>
  <c r="P31" i="13"/>
  <c r="BW31" i="13"/>
  <c r="O34" i="13"/>
  <c r="BV34" i="13"/>
  <c r="N37" i="13"/>
  <c r="BU37" i="13"/>
  <c r="P39" i="13"/>
  <c r="BW39" i="13"/>
  <c r="O42" i="13"/>
  <c r="BV42" i="13"/>
  <c r="N45" i="13"/>
  <c r="BU45" i="13"/>
  <c r="P47" i="13"/>
  <c r="BW47" i="13"/>
  <c r="O50" i="13"/>
  <c r="BV50" i="13"/>
  <c r="N53" i="13"/>
  <c r="BU53" i="13"/>
  <c r="P55" i="13"/>
  <c r="BW55" i="13"/>
  <c r="BU6" i="13"/>
  <c r="BV7" i="13"/>
  <c r="BW8" i="13"/>
  <c r="BU10" i="13"/>
  <c r="BV11" i="13"/>
  <c r="BW12" i="13"/>
  <c r="BU14" i="13"/>
  <c r="BV15" i="13"/>
  <c r="BW16" i="13"/>
  <c r="CC16" i="13" s="1"/>
  <c r="BU18" i="13"/>
  <c r="BV19" i="13"/>
  <c r="BW20" i="13"/>
  <c r="BU22" i="13"/>
  <c r="BV23" i="13"/>
  <c r="BW24" i="13"/>
  <c r="BU26" i="13"/>
  <c r="BV27" i="13"/>
  <c r="BW28" i="13"/>
  <c r="BU30" i="13"/>
  <c r="BV31" i="13"/>
  <c r="BW32" i="13"/>
  <c r="CC32" i="13" s="1"/>
  <c r="BU34" i="13"/>
  <c r="BV35" i="13"/>
  <c r="BW36" i="13"/>
  <c r="BU38" i="13"/>
  <c r="BV39" i="13"/>
  <c r="BW40" i="13"/>
  <c r="BU42" i="13"/>
  <c r="BV43" i="13"/>
  <c r="BW44" i="13"/>
  <c r="BU46" i="13"/>
  <c r="BV47" i="13"/>
  <c r="BW48" i="13"/>
  <c r="CC48" i="13" s="1"/>
  <c r="BU50" i="13"/>
  <c r="BV51" i="13"/>
  <c r="BW52" i="13"/>
  <c r="BU54" i="13"/>
  <c r="BV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P8" i="13"/>
  <c r="O11" i="13"/>
  <c r="N14" i="13"/>
  <c r="P16" i="13"/>
  <c r="O19" i="13"/>
  <c r="N22" i="13"/>
  <c r="P24" i="13"/>
  <c r="O27" i="13"/>
  <c r="N30" i="13"/>
  <c r="P32" i="13"/>
  <c r="O35" i="13"/>
  <c r="N38" i="13"/>
  <c r="P40" i="13"/>
  <c r="O43" i="13"/>
  <c r="N46" i="13"/>
  <c r="P48" i="13"/>
  <c r="O51" i="13"/>
  <c r="N54" i="13"/>
  <c r="AF7" i="13"/>
  <c r="AF11" i="13"/>
  <c r="AF15" i="13"/>
  <c r="AF19" i="13"/>
  <c r="AG20" i="13"/>
  <c r="AH21" i="13"/>
  <c r="AF23" i="13"/>
  <c r="AG24" i="13"/>
  <c r="AH25" i="13"/>
  <c r="AF27" i="13"/>
  <c r="AG28" i="13"/>
  <c r="AH29" i="13"/>
  <c r="AF31" i="13"/>
  <c r="AG32" i="13"/>
  <c r="AH33" i="13"/>
  <c r="AF35" i="13"/>
  <c r="AG36" i="13"/>
  <c r="AH37" i="13"/>
  <c r="AF39" i="13"/>
  <c r="AG40" i="13"/>
  <c r="AH41" i="13"/>
  <c r="AF43" i="13"/>
  <c r="AG44" i="13"/>
  <c r="AH45" i="13"/>
  <c r="AF47" i="13"/>
  <c r="AG48" i="13"/>
  <c r="AH49" i="13"/>
  <c r="AF51" i="13"/>
  <c r="AG52" i="13"/>
  <c r="AH53" i="13"/>
  <c r="BV6" i="13"/>
  <c r="N9" i="13"/>
  <c r="BU9" i="13"/>
  <c r="P11" i="13"/>
  <c r="BW11" i="13"/>
  <c r="O14" i="13"/>
  <c r="BV14" i="13"/>
  <c r="N17" i="13"/>
  <c r="BU17" i="13"/>
  <c r="P19" i="13"/>
  <c r="BW19" i="13"/>
  <c r="O22" i="13"/>
  <c r="BV22" i="13"/>
  <c r="N25" i="13"/>
  <c r="BU25" i="13"/>
  <c r="P27" i="13"/>
  <c r="BW27" i="13"/>
  <c r="O30" i="13"/>
  <c r="BV30" i="13"/>
  <c r="N33" i="13"/>
  <c r="BU33" i="13"/>
  <c r="P35" i="13"/>
  <c r="BW35" i="13"/>
  <c r="CC35" i="13" s="1"/>
  <c r="O38" i="13"/>
  <c r="BV38" i="13"/>
  <c r="N41" i="13"/>
  <c r="BU41" i="13"/>
  <c r="P43" i="13"/>
  <c r="BW43" i="13"/>
  <c r="O46" i="13"/>
  <c r="BV46" i="13"/>
  <c r="N49" i="13"/>
  <c r="BU49" i="13"/>
  <c r="P51" i="13"/>
  <c r="BW51" i="13"/>
  <c r="O54" i="13"/>
  <c r="BV54" i="13"/>
  <c r="BU7" i="13"/>
  <c r="BV8" i="13"/>
  <c r="BW9" i="13"/>
  <c r="BU11" i="13"/>
  <c r="BV12" i="13"/>
  <c r="BW13" i="13"/>
  <c r="BU15" i="13"/>
  <c r="BV16" i="13"/>
  <c r="CB16" i="13" s="1"/>
  <c r="BW17" i="13"/>
  <c r="CC17" i="13" s="1"/>
  <c r="BU19" i="13"/>
  <c r="BV20" i="13"/>
  <c r="BW21" i="13"/>
  <c r="CC21" i="13" s="1"/>
  <c r="BU23" i="13"/>
  <c r="BV24" i="13"/>
  <c r="BW25" i="13"/>
  <c r="BU27" i="13"/>
  <c r="BV28" i="13"/>
  <c r="BW29" i="13"/>
  <c r="BU31" i="13"/>
  <c r="BV32" i="13"/>
  <c r="CB32" i="13" s="1"/>
  <c r="BW33" i="13"/>
  <c r="BU35" i="13"/>
  <c r="BV36" i="13"/>
  <c r="BW37" i="13"/>
  <c r="BU39" i="13"/>
  <c r="BV40" i="13"/>
  <c r="BW41" i="13"/>
  <c r="BU43" i="13"/>
  <c r="BV44" i="13"/>
  <c r="BW45" i="13"/>
  <c r="BU47" i="13"/>
  <c r="BV48" i="13"/>
  <c r="CB48" i="13" s="1"/>
  <c r="BW49" i="13"/>
  <c r="CC49" i="13" s="1"/>
  <c r="BU51" i="13"/>
  <c r="BV52" i="13"/>
  <c r="BW53" i="13"/>
  <c r="CC53" i="13" s="1"/>
  <c r="BU55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F10" i="13"/>
  <c r="AF1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CA38" i="13" l="1"/>
  <c r="CA6" i="13"/>
  <c r="CC37" i="13"/>
  <c r="CB27" i="13"/>
  <c r="CC51" i="13"/>
  <c r="CC19" i="13"/>
  <c r="CC54" i="13"/>
  <c r="CC55" i="13"/>
  <c r="CA33" i="13"/>
  <c r="CC27" i="13"/>
  <c r="CA22" i="13"/>
  <c r="CA49" i="13"/>
  <c r="CC43" i="13"/>
  <c r="CA17" i="13"/>
  <c r="CC11" i="13"/>
  <c r="CB7" i="13"/>
  <c r="CA53" i="13"/>
  <c r="CA50" i="13"/>
  <c r="CA34" i="13"/>
  <c r="CB53" i="13"/>
  <c r="CA25" i="13"/>
  <c r="CA41" i="13"/>
  <c r="CA9" i="13"/>
  <c r="CB54" i="13"/>
  <c r="CB46" i="13"/>
  <c r="CB22" i="13"/>
  <c r="CB14" i="13"/>
  <c r="CB11" i="13"/>
  <c r="CA43" i="13"/>
  <c r="CA27" i="13"/>
  <c r="CA23" i="13"/>
  <c r="CA39" i="13"/>
  <c r="CB43" i="13"/>
  <c r="CB38" i="13"/>
  <c r="CB30" i="13"/>
  <c r="CB6" i="13"/>
  <c r="CA11" i="13"/>
  <c r="CB52" i="13"/>
  <c r="CB36" i="13"/>
  <c r="CA42" i="13"/>
  <c r="CB15" i="13"/>
  <c r="CA10" i="13"/>
  <c r="CA45" i="13"/>
  <c r="CC39" i="13"/>
  <c r="CA29" i="13"/>
  <c r="CA21" i="13"/>
  <c r="CB10" i="13"/>
  <c r="CA52" i="13"/>
  <c r="CC50" i="13"/>
  <c r="CA48" i="13"/>
  <c r="CC46" i="13"/>
  <c r="CC42" i="13"/>
  <c r="CB37" i="13"/>
  <c r="CC26" i="13"/>
  <c r="CC22" i="13"/>
  <c r="CA20" i="13"/>
  <c r="CC18" i="13"/>
  <c r="CB13" i="13"/>
  <c r="CB9" i="13"/>
  <c r="CA8" i="13"/>
  <c r="CC6" i="13"/>
  <c r="CA55" i="13"/>
  <c r="CA51" i="13"/>
  <c r="CC45" i="13"/>
  <c r="CC41" i="13"/>
  <c r="CA35" i="13"/>
  <c r="CC29" i="13"/>
  <c r="CC25" i="13"/>
  <c r="CB24" i="13"/>
  <c r="CB20" i="13"/>
  <c r="CA19" i="13"/>
  <c r="CA15" i="13"/>
  <c r="CC9" i="13"/>
  <c r="CB55" i="13"/>
  <c r="CC52" i="13"/>
  <c r="CB51" i="13"/>
  <c r="CB47" i="13"/>
  <c r="CA46" i="13"/>
  <c r="CC40" i="13"/>
  <c r="CC36" i="13"/>
  <c r="CB31" i="13"/>
  <c r="CA30" i="13"/>
  <c r="CA26" i="13"/>
  <c r="CC24" i="13"/>
  <c r="CC20" i="13"/>
  <c r="CA14" i="13"/>
  <c r="CC8" i="13"/>
  <c r="CB50" i="13"/>
  <c r="CC47" i="13"/>
  <c r="CB42" i="13"/>
  <c r="CA37" i="13"/>
  <c r="CB34" i="13"/>
  <c r="CC31" i="13"/>
  <c r="CB26" i="13"/>
  <c r="CC23" i="13"/>
  <c r="CB18" i="13"/>
  <c r="CC15" i="13"/>
  <c r="CA13" i="13"/>
  <c r="CC7" i="13"/>
  <c r="CB49" i="13"/>
  <c r="CB45" i="13"/>
  <c r="CA44" i="13"/>
  <c r="CB41" i="13"/>
  <c r="CA40" i="13"/>
  <c r="CC38" i="13"/>
  <c r="CA36" i="13"/>
  <c r="CC34" i="13"/>
  <c r="CB33" i="13"/>
  <c r="CA32" i="13"/>
  <c r="CC30" i="13"/>
  <c r="CB29" i="13"/>
  <c r="CA28" i="13"/>
  <c r="CB25" i="13"/>
  <c r="CA24" i="13"/>
  <c r="CB21" i="13"/>
  <c r="CB17" i="13"/>
  <c r="CA16" i="13"/>
  <c r="CC14" i="13"/>
  <c r="CA12" i="13"/>
  <c r="CC10" i="13"/>
  <c r="CA47" i="13"/>
  <c r="CA31" i="13"/>
  <c r="CB44" i="13"/>
  <c r="CB40" i="13"/>
  <c r="CC33" i="13"/>
  <c r="CB28" i="13"/>
  <c r="CC13" i="13"/>
  <c r="CB12" i="13"/>
  <c r="CB8" i="13"/>
  <c r="CA7" i="13"/>
  <c r="CA54" i="13"/>
  <c r="CC44" i="13"/>
  <c r="CB39" i="13"/>
  <c r="CB35" i="13"/>
  <c r="CC28" i="13"/>
  <c r="CB23" i="13"/>
  <c r="CB19" i="13"/>
  <c r="CA18" i="13"/>
  <c r="CC12" i="13"/>
  <c r="AR7" i="13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AR8" i="13" l="1"/>
  <c r="BL8" i="13" s="1"/>
  <c r="CD6" i="13"/>
  <c r="CF6" i="13" s="1"/>
  <c r="BO7" i="13"/>
  <c r="AX7" i="13"/>
  <c r="BA7" i="13" s="1"/>
  <c r="BD7" i="13" s="1"/>
  <c r="CD8" i="13"/>
  <c r="CD7" i="13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AU8" i="13"/>
  <c r="AI9" i="13" s="1"/>
  <c r="CE6" i="13" l="1"/>
  <c r="BO8" i="13"/>
  <c r="F265" i="7"/>
  <c r="CF8" i="13"/>
  <c r="CE8" i="13"/>
  <c r="AX8" i="13"/>
  <c r="BA8" i="13" s="1"/>
  <c r="BD8" i="13" s="1"/>
  <c r="AY57" i="13"/>
  <c r="CF7" i="13"/>
  <c r="CE7" i="13"/>
  <c r="AZ57" i="13"/>
  <c r="AR9" i="13"/>
  <c r="AU9" i="13" s="1"/>
  <c r="AI10" i="13" s="1"/>
  <c r="AE57" i="13"/>
  <c r="AB56" i="13"/>
  <c r="BQ56" i="13" s="1"/>
  <c r="AS58" i="13"/>
  <c r="AT58" i="13"/>
  <c r="R57" i="13"/>
  <c r="L57" i="13"/>
  <c r="O57" i="13" s="1"/>
  <c r="S57" i="13"/>
  <c r="M57" i="13"/>
  <c r="P57" i="13" s="1"/>
  <c r="AC57" i="13"/>
  <c r="Z56" i="13"/>
  <c r="AD57" i="13"/>
  <c r="AA56" i="13"/>
  <c r="BP56" i="13" s="1"/>
  <c r="BH55" i="13"/>
  <c r="AO9" i="13"/>
  <c r="AL10" i="13"/>
  <c r="AR10" i="13" l="1"/>
  <c r="CD10" i="13" s="1"/>
  <c r="F266" i="7"/>
  <c r="E17" i="14"/>
  <c r="BB57" i="13"/>
  <c r="AX9" i="13"/>
  <c r="BA9" i="13" s="1"/>
  <c r="BD9" i="13" s="1"/>
  <c r="BO9" i="13"/>
  <c r="CD9" i="13"/>
  <c r="AW58" i="13"/>
  <c r="AK59" i="13" s="1"/>
  <c r="AT59" i="13" s="1"/>
  <c r="BN59" i="13" s="1"/>
  <c r="F17" i="14"/>
  <c r="BC57" i="13"/>
  <c r="BL9" i="13"/>
  <c r="I58" i="13"/>
  <c r="R58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Z57" i="13"/>
  <c r="AC58" i="13"/>
  <c r="AC59" i="13" s="1"/>
  <c r="AC60" i="13" s="1"/>
  <c r="AE58" i="13"/>
  <c r="AE59" i="13" s="1"/>
  <c r="AE60" i="13" s="1"/>
  <c r="AB57" i="13"/>
  <c r="BQ57" i="13" s="1"/>
  <c r="BH56" i="13"/>
  <c r="J58" i="13"/>
  <c r="BN58" i="13"/>
  <c r="AV58" i="13"/>
  <c r="AJ59" i="13" s="1"/>
  <c r="BM58" i="13"/>
  <c r="AL11" i="13"/>
  <c r="AO10" i="13"/>
  <c r="AA59" i="13" l="1"/>
  <c r="BO10" i="13"/>
  <c r="BL10" i="13"/>
  <c r="AU10" i="13"/>
  <c r="AI11" i="13" s="1"/>
  <c r="AA58" i="13"/>
  <c r="BP58" i="13" s="1"/>
  <c r="F267" i="7"/>
  <c r="AW59" i="13"/>
  <c r="AK60" i="13" s="1"/>
  <c r="AT60" i="13" s="1"/>
  <c r="AW60" i="13" s="1"/>
  <c r="AK61" i="13" s="1"/>
  <c r="AZ58" i="13"/>
  <c r="BC58" i="13" s="1"/>
  <c r="J59" i="13"/>
  <c r="M59" i="13" s="1"/>
  <c r="L58" i="13"/>
  <c r="O58" i="13" s="1"/>
  <c r="CE9" i="13"/>
  <c r="CF9" i="13"/>
  <c r="AY58" i="13"/>
  <c r="CE10" i="13"/>
  <c r="CF10" i="13"/>
  <c r="P267" i="7"/>
  <c r="N267" i="7"/>
  <c r="O267" i="7"/>
  <c r="R267" i="7"/>
  <c r="Q267" i="7"/>
  <c r="S266" i="7"/>
  <c r="K166" i="12" s="1"/>
  <c r="L166" i="12" s="1"/>
  <c r="M166" i="12" s="1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S59" i="13"/>
  <c r="L266" i="7"/>
  <c r="G166" i="12" s="1"/>
  <c r="B16" i="14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AB58" i="13"/>
  <c r="BQ58" i="13" s="1"/>
  <c r="H267" i="7"/>
  <c r="AL12" i="13"/>
  <c r="AO11" i="13"/>
  <c r="AX10" i="13" l="1"/>
  <c r="BA10" i="13" s="1"/>
  <c r="BD10" i="13" s="1"/>
  <c r="F18" i="14"/>
  <c r="S59" i="13"/>
  <c r="AB60" i="13" s="1"/>
  <c r="BQ60" i="13" s="1"/>
  <c r="BN60" i="13"/>
  <c r="R268" i="7"/>
  <c r="J60" i="13"/>
  <c r="M60" i="13" s="1"/>
  <c r="P60" i="13" s="1"/>
  <c r="AZ59" i="13"/>
  <c r="BC59" i="13" s="1"/>
  <c r="H268" i="7"/>
  <c r="J268" i="7"/>
  <c r="BX56" i="13"/>
  <c r="BZ56" i="13"/>
  <c r="BY56" i="13"/>
  <c r="AZ60" i="13"/>
  <c r="BC60" i="13" s="1"/>
  <c r="BO11" i="13"/>
  <c r="CD11" i="13"/>
  <c r="BP59" i="13"/>
  <c r="E18" i="14"/>
  <c r="BB58" i="13"/>
  <c r="BL11" i="13"/>
  <c r="AV59" i="13"/>
  <c r="AJ60" i="13" s="1"/>
  <c r="AS60" i="13" s="1"/>
  <c r="I60" i="13" s="1"/>
  <c r="Q268" i="7"/>
  <c r="K268" i="7"/>
  <c r="I268" i="7"/>
  <c r="O268" i="7"/>
  <c r="P268" i="7"/>
  <c r="N268" i="7"/>
  <c r="N167" i="12"/>
  <c r="S267" i="7"/>
  <c r="K167" i="12" s="1"/>
  <c r="L167" i="12" s="1"/>
  <c r="M167" i="12" s="1"/>
  <c r="L267" i="7"/>
  <c r="G167" i="12" s="1"/>
  <c r="B17" i="14" s="1"/>
  <c r="G268" i="7"/>
  <c r="I59" i="13"/>
  <c r="BM59" i="13"/>
  <c r="H166" i="12"/>
  <c r="I166" i="12" s="1"/>
  <c r="AU11" i="13"/>
  <c r="AI12" i="13" s="1"/>
  <c r="AR12" i="13" s="1"/>
  <c r="AU12" i="13" s="1"/>
  <c r="AI13" i="13" s="1"/>
  <c r="P59" i="13"/>
  <c r="AO12" i="13"/>
  <c r="AL13" i="13"/>
  <c r="BM60" i="13" l="1"/>
  <c r="F19" i="14"/>
  <c r="F20" i="14"/>
  <c r="S60" i="13"/>
  <c r="AB61" i="13" s="1"/>
  <c r="AR13" i="13"/>
  <c r="BO13" i="13" s="1"/>
  <c r="AY59" i="13"/>
  <c r="BB59" i="13" s="1"/>
  <c r="BZ57" i="13"/>
  <c r="BY57" i="13"/>
  <c r="BL12" i="13"/>
  <c r="BO12" i="13"/>
  <c r="AX12" i="13"/>
  <c r="BA12" i="13" s="1"/>
  <c r="BD12" i="13" s="1"/>
  <c r="CD12" i="13"/>
  <c r="C16" i="14"/>
  <c r="BU56" i="13"/>
  <c r="CA56" i="13" s="1"/>
  <c r="BV56" i="13"/>
  <c r="CB56" i="13" s="1"/>
  <c r="BW56" i="13"/>
  <c r="CC56" i="13" s="1"/>
  <c r="CF11" i="13"/>
  <c r="CE11" i="13"/>
  <c r="AX11" i="13"/>
  <c r="BA11" i="13" s="1"/>
  <c r="BD11" i="13" s="1"/>
  <c r="AV60" i="13"/>
  <c r="AJ61" i="13" s="1"/>
  <c r="L268" i="7"/>
  <c r="G168" i="12" s="1"/>
  <c r="B18" i="14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P60" i="13" s="1"/>
  <c r="R60" i="13"/>
  <c r="AA61" i="13" s="1"/>
  <c r="L60" i="13"/>
  <c r="J167" i="12"/>
  <c r="AO13" i="13"/>
  <c r="AL14" i="13"/>
  <c r="E19" i="14" l="1"/>
  <c r="AU13" i="13"/>
  <c r="AI14" i="13" s="1"/>
  <c r="AR14" i="13" s="1"/>
  <c r="BL14" i="13" s="1"/>
  <c r="CD13" i="13"/>
  <c r="CF13" i="13" s="1"/>
  <c r="BL13" i="13"/>
  <c r="BZ58" i="13"/>
  <c r="BY58" i="13"/>
  <c r="AX13" i="13"/>
  <c r="BA13" i="13" s="1"/>
  <c r="BD13" i="13" s="1"/>
  <c r="CE12" i="13"/>
  <c r="CF12" i="13"/>
  <c r="AY60" i="13"/>
  <c r="C17" i="14"/>
  <c r="BV57" i="13"/>
  <c r="CB57" i="13" s="1"/>
  <c r="BW57" i="13"/>
  <c r="CC57" i="13" s="1"/>
  <c r="H168" i="12"/>
  <c r="I168" i="12" s="1"/>
  <c r="N169" i="12"/>
  <c r="J168" i="12"/>
  <c r="O60" i="13"/>
  <c r="AL15" i="13"/>
  <c r="AO14" i="13"/>
  <c r="CE13" i="13" l="1"/>
  <c r="C18" i="14"/>
  <c r="BV58" i="13"/>
  <c r="CB58" i="13" s="1"/>
  <c r="BW58" i="13"/>
  <c r="CC58" i="13" s="1"/>
  <c r="E20" i="14"/>
  <c r="BB60" i="13"/>
  <c r="BO14" i="13"/>
  <c r="CD14" i="13"/>
  <c r="J169" i="12"/>
  <c r="AU14" i="13"/>
  <c r="AI15" i="13" s="1"/>
  <c r="AR15" i="13" s="1"/>
  <c r="AU15" i="13" s="1"/>
  <c r="AI16" i="13" s="1"/>
  <c r="AO15" i="13"/>
  <c r="AL16" i="13"/>
  <c r="BL15" i="13" l="1"/>
  <c r="CE14" i="13"/>
  <c r="CF14" i="13"/>
  <c r="AX14" i="13"/>
  <c r="BA14" i="13" s="1"/>
  <c r="BD14" i="13" s="1"/>
  <c r="BO15" i="13"/>
  <c r="AX15" i="13"/>
  <c r="BA15" i="13" s="1"/>
  <c r="BD15" i="13" s="1"/>
  <c r="CD15" i="13"/>
  <c r="AR16" i="13"/>
  <c r="AU16" i="13" s="1"/>
  <c r="AI17" i="13" s="1"/>
  <c r="AO16" i="13"/>
  <c r="AL17" i="13"/>
  <c r="BL16" i="13" l="1"/>
  <c r="CE15" i="13"/>
  <c r="CF15" i="13"/>
  <c r="BO16" i="13"/>
  <c r="AX16" i="13"/>
  <c r="BA16" i="13" s="1"/>
  <c r="BD16" i="13" s="1"/>
  <c r="CD16" i="13"/>
  <c r="AR17" i="13"/>
  <c r="AU17" i="13" s="1"/>
  <c r="AI18" i="13" s="1"/>
  <c r="AL18" i="13"/>
  <c r="AO17" i="13"/>
  <c r="AR18" i="13" l="1"/>
  <c r="BO18" i="13"/>
  <c r="CD18" i="13"/>
  <c r="CE16" i="13"/>
  <c r="CF16" i="13"/>
  <c r="AX17" i="13"/>
  <c r="BA17" i="13" s="1"/>
  <c r="BD17" i="13" s="1"/>
  <c r="BO17" i="13"/>
  <c r="CD17" i="13"/>
  <c r="BL17" i="13"/>
  <c r="BL18" i="13"/>
  <c r="AO18" i="13"/>
  <c r="AU18" i="13"/>
  <c r="AI19" i="13" s="1"/>
  <c r="AL19" i="13"/>
  <c r="AX18" i="13" l="1"/>
  <c r="BA18" i="13" s="1"/>
  <c r="BD18" i="13" s="1"/>
  <c r="AR19" i="13"/>
  <c r="CD19" i="13" s="1"/>
  <c r="CE18" i="13"/>
  <c r="CF18" i="13"/>
  <c r="CE17" i="13"/>
  <c r="CF17" i="13"/>
  <c r="AO19" i="13"/>
  <c r="AL20" i="13"/>
  <c r="BL19" i="13" l="1"/>
  <c r="AU19" i="13"/>
  <c r="AI20" i="13" s="1"/>
  <c r="AR20" i="13" s="1"/>
  <c r="BO20" i="13" s="1"/>
  <c r="BO19" i="13"/>
  <c r="CF19" i="13"/>
  <c r="CE19" i="13"/>
  <c r="AO20" i="13"/>
  <c r="AL21" i="13"/>
  <c r="AX19" i="13" l="1"/>
  <c r="BA19" i="13" s="1"/>
  <c r="BD19" i="13" s="1"/>
  <c r="BL20" i="13"/>
  <c r="CD20" i="13"/>
  <c r="CF20" i="13" s="1"/>
  <c r="AU20" i="13"/>
  <c r="AO21" i="13"/>
  <c r="AL22" i="13"/>
  <c r="CE20" i="13" l="1"/>
  <c r="AI21" i="13"/>
  <c r="AR21" i="13" s="1"/>
  <c r="BO21" i="13" s="1"/>
  <c r="AX20" i="13"/>
  <c r="BA20" i="13" s="1"/>
  <c r="BD20" i="13" s="1"/>
  <c r="AO22" i="13"/>
  <c r="AL23" i="13"/>
  <c r="CD21" i="13" l="1"/>
  <c r="CE21" i="13" s="1"/>
  <c r="AU21" i="13"/>
  <c r="AI22" i="13" s="1"/>
  <c r="AR22" i="13" s="1"/>
  <c r="BO22" i="13" s="1"/>
  <c r="BL21" i="13"/>
  <c r="AO23" i="13"/>
  <c r="AL24" i="13"/>
  <c r="CF21" i="13" l="1"/>
  <c r="CD22" i="13"/>
  <c r="CF22" i="13" s="1"/>
  <c r="AU22" i="13"/>
  <c r="AI23" i="13" s="1"/>
  <c r="AR23" i="13" s="1"/>
  <c r="BL23" i="13" s="1"/>
  <c r="BL22" i="13"/>
  <c r="AX21" i="13"/>
  <c r="BA21" i="13" s="1"/>
  <c r="BD21" i="13" s="1"/>
  <c r="AO24" i="13"/>
  <c r="AL25" i="13"/>
  <c r="CE22" i="13" l="1"/>
  <c r="BO23" i="13"/>
  <c r="CD23" i="13"/>
  <c r="CE23" i="13" s="1"/>
  <c r="AU23" i="13"/>
  <c r="AI24" i="13" s="1"/>
  <c r="AR24" i="13" s="1"/>
  <c r="AU24" i="13" s="1"/>
  <c r="AI25" i="13" s="1"/>
  <c r="AR25" i="13" s="1"/>
  <c r="CD25" i="13" s="1"/>
  <c r="AX22" i="13"/>
  <c r="BA22" i="13" s="1"/>
  <c r="BD22" i="13" s="1"/>
  <c r="BO24" i="13"/>
  <c r="AO25" i="13"/>
  <c r="AL26" i="13"/>
  <c r="BL24" i="13" l="1"/>
  <c r="BO25" i="13"/>
  <c r="BL25" i="13"/>
  <c r="AX24" i="13"/>
  <c r="BA24" i="13" s="1"/>
  <c r="BD24" i="13" s="1"/>
  <c r="CF23" i="13"/>
  <c r="AU25" i="13"/>
  <c r="AI26" i="13" s="1"/>
  <c r="AR26" i="13" s="1"/>
  <c r="BO26" i="13" s="1"/>
  <c r="CD24" i="13"/>
  <c r="CF24" i="13" s="1"/>
  <c r="AX23" i="13"/>
  <c r="BA23" i="13" s="1"/>
  <c r="BD23" i="13" s="1"/>
  <c r="CE25" i="13"/>
  <c r="CF25" i="13"/>
  <c r="AO26" i="13"/>
  <c r="AL27" i="13"/>
  <c r="CD26" i="13" l="1"/>
  <c r="BL26" i="13"/>
  <c r="AU26" i="13"/>
  <c r="AI27" i="13" s="1"/>
  <c r="AR27" i="13" s="1"/>
  <c r="BL27" i="13" s="1"/>
  <c r="AX25" i="13"/>
  <c r="BA25" i="13" s="1"/>
  <c r="BD25" i="13" s="1"/>
  <c r="CE24" i="13"/>
  <c r="CF26" i="13"/>
  <c r="CE26" i="13"/>
  <c r="AL28" i="13"/>
  <c r="AO27" i="13"/>
  <c r="AX26" i="13" l="1"/>
  <c r="BA26" i="13" s="1"/>
  <c r="BD26" i="13" s="1"/>
  <c r="AU27" i="13"/>
  <c r="AI28" i="13" s="1"/>
  <c r="AR28" i="13" s="1"/>
  <c r="BO27" i="13"/>
  <c r="CD27" i="13"/>
  <c r="AO28" i="13"/>
  <c r="AL29" i="13"/>
  <c r="AX27" i="13" l="1"/>
  <c r="BA27" i="13" s="1"/>
  <c r="BD27" i="13" s="1"/>
  <c r="CE27" i="13"/>
  <c r="CF27" i="13"/>
  <c r="AU28" i="13"/>
  <c r="AI29" i="13" s="1"/>
  <c r="AR29" i="13" s="1"/>
  <c r="AU29" i="13" s="1"/>
  <c r="AI30" i="13" s="1"/>
  <c r="BO28" i="13"/>
  <c r="CD28" i="13"/>
  <c r="BL28" i="13"/>
  <c r="AL30" i="13"/>
  <c r="AO29" i="13"/>
  <c r="AR30" i="13" l="1"/>
  <c r="BO30" i="13" s="1"/>
  <c r="BL29" i="13"/>
  <c r="AX28" i="13"/>
  <c r="BA28" i="13" s="1"/>
  <c r="BD28" i="13" s="1"/>
  <c r="CE28" i="13"/>
  <c r="CF28" i="13"/>
  <c r="AX29" i="13"/>
  <c r="BA29" i="13" s="1"/>
  <c r="BD29" i="13" s="1"/>
  <c r="BO29" i="13"/>
  <c r="CD29" i="13"/>
  <c r="BL30" i="13"/>
  <c r="AU30" i="13"/>
  <c r="AI31" i="13" s="1"/>
  <c r="AL31" i="13"/>
  <c r="AO30" i="13"/>
  <c r="CD30" i="13" l="1"/>
  <c r="CF30" i="13" s="1"/>
  <c r="AX30" i="13"/>
  <c r="BA30" i="13" s="1"/>
  <c r="BD30" i="13" s="1"/>
  <c r="CF29" i="13"/>
  <c r="CE29" i="13"/>
  <c r="AR31" i="13"/>
  <c r="AU31" i="13" s="1"/>
  <c r="AI32" i="13" s="1"/>
  <c r="AR32" i="13" s="1"/>
  <c r="AL32" i="13"/>
  <c r="AO31" i="13"/>
  <c r="CE30" i="13" l="1"/>
  <c r="BL31" i="13"/>
  <c r="BO31" i="13"/>
  <c r="AX31" i="13"/>
  <c r="BA31" i="13" s="1"/>
  <c r="BD31" i="13" s="1"/>
  <c r="CD31" i="13"/>
  <c r="BO32" i="13"/>
  <c r="CD32" i="13"/>
  <c r="BL32" i="13"/>
  <c r="AL33" i="13"/>
  <c r="AU32" i="13"/>
  <c r="AI33" i="13" s="1"/>
  <c r="AO32" i="13"/>
  <c r="CF32" i="13" l="1"/>
  <c r="CE32" i="13"/>
  <c r="AR33" i="13"/>
  <c r="AU33" i="13" s="1"/>
  <c r="AI34" i="13" s="1"/>
  <c r="CE31" i="13"/>
  <c r="CF31" i="13"/>
  <c r="AX32" i="13"/>
  <c r="BA32" i="13" s="1"/>
  <c r="BD32" i="13" s="1"/>
  <c r="AL34" i="13"/>
  <c r="AO33" i="13"/>
  <c r="BL33" i="13" l="1"/>
  <c r="AX33" i="13"/>
  <c r="BA33" i="13" s="1"/>
  <c r="BD33" i="13" s="1"/>
  <c r="BO33" i="13"/>
  <c r="CD33" i="13"/>
  <c r="AR34" i="13"/>
  <c r="BL34" i="13" s="1"/>
  <c r="AL35" i="13"/>
  <c r="AO34" i="13"/>
  <c r="AU34" i="13" l="1"/>
  <c r="AI35" i="13" s="1"/>
  <c r="CE33" i="13"/>
  <c r="CF33" i="13"/>
  <c r="BO34" i="13"/>
  <c r="AX34" i="13"/>
  <c r="BA34" i="13" s="1"/>
  <c r="BD34" i="13" s="1"/>
  <c r="CD34" i="13"/>
  <c r="AR35" i="13"/>
  <c r="AU35" i="13" s="1"/>
  <c r="AI36" i="13" s="1"/>
  <c r="AO35" i="13"/>
  <c r="AL36" i="13"/>
  <c r="CF34" i="13" l="1"/>
  <c r="CE34" i="13"/>
  <c r="BL35" i="13"/>
  <c r="BO35" i="13"/>
  <c r="AX35" i="13"/>
  <c r="BA35" i="13" s="1"/>
  <c r="BD35" i="13" s="1"/>
  <c r="CD35" i="13"/>
  <c r="AR36" i="13"/>
  <c r="BL36" i="13" s="1"/>
  <c r="AO36" i="13"/>
  <c r="AL37" i="13"/>
  <c r="AU36" i="13" l="1"/>
  <c r="AI37" i="13" s="1"/>
  <c r="AR37" i="13" s="1"/>
  <c r="CF35" i="13"/>
  <c r="CE35" i="13"/>
  <c r="BO36" i="13"/>
  <c r="AX36" i="13"/>
  <c r="BA36" i="13" s="1"/>
  <c r="BD36" i="13" s="1"/>
  <c r="CD36" i="13"/>
  <c r="BO37" i="13"/>
  <c r="CD37" i="13"/>
  <c r="BL37" i="13"/>
  <c r="AO37" i="13"/>
  <c r="AL38" i="13"/>
  <c r="AU37" i="13"/>
  <c r="AI38" i="13" s="1"/>
  <c r="CF36" i="13" l="1"/>
  <c r="CE36" i="13"/>
  <c r="AX37" i="13"/>
  <c r="BA37" i="13" s="1"/>
  <c r="BD37" i="13" s="1"/>
  <c r="CE37" i="13"/>
  <c r="CF37" i="13"/>
  <c r="AR38" i="13"/>
  <c r="AU38" i="13" s="1"/>
  <c r="AI39" i="13" s="1"/>
  <c r="AR39" i="13" s="1"/>
  <c r="AL39" i="13"/>
  <c r="AO38" i="13"/>
  <c r="BO39" i="13" l="1"/>
  <c r="CD39" i="13"/>
  <c r="BL38" i="13"/>
  <c r="AX38" i="13"/>
  <c r="BA38" i="13" s="1"/>
  <c r="BD38" i="13" s="1"/>
  <c r="BO38" i="13"/>
  <c r="CD38" i="13"/>
  <c r="BL39" i="13"/>
  <c r="AO39" i="13"/>
  <c r="AU39" i="13"/>
  <c r="AI40" i="13" s="1"/>
  <c r="AL40" i="13"/>
  <c r="AR40" i="13" l="1"/>
  <c r="BO40" i="13" s="1"/>
  <c r="CE38" i="13"/>
  <c r="CF38" i="13"/>
  <c r="CE39" i="13"/>
  <c r="CF39" i="13"/>
  <c r="AX39" i="13"/>
  <c r="BA39" i="13" s="1"/>
  <c r="BD39" i="13" s="1"/>
  <c r="AO40" i="13"/>
  <c r="AL41" i="13"/>
  <c r="BL40" i="13" l="1"/>
  <c r="AU40" i="13"/>
  <c r="AI41" i="13" s="1"/>
  <c r="AR41" i="13" s="1"/>
  <c r="BL41" i="13" s="1"/>
  <c r="CD40" i="13"/>
  <c r="CF40" i="13" s="1"/>
  <c r="AL42" i="13"/>
  <c r="AO41" i="13"/>
  <c r="CE40" i="13" l="1"/>
  <c r="AX40" i="13"/>
  <c r="BA40" i="13" s="1"/>
  <c r="BD40" i="13" s="1"/>
  <c r="AU41" i="13"/>
  <c r="AI42" i="13" s="1"/>
  <c r="AR42" i="13" s="1"/>
  <c r="AU42" i="13" s="1"/>
  <c r="AI43" i="13" s="1"/>
  <c r="AR43" i="13" s="1"/>
  <c r="BO41" i="13"/>
  <c r="CD41" i="13"/>
  <c r="AO42" i="13"/>
  <c r="AL43" i="13"/>
  <c r="AX41" i="13" l="1"/>
  <c r="BA41" i="13" s="1"/>
  <c r="BD41" i="13" s="1"/>
  <c r="BO43" i="13"/>
  <c r="CD43" i="13"/>
  <c r="CE41" i="13"/>
  <c r="CF41" i="13"/>
  <c r="BL42" i="13"/>
  <c r="BO42" i="13"/>
  <c r="AX42" i="13"/>
  <c r="BA42" i="13" s="1"/>
  <c r="BD42" i="13" s="1"/>
  <c r="CD42" i="13"/>
  <c r="BL43" i="13"/>
  <c r="AO43" i="13"/>
  <c r="AL44" i="13"/>
  <c r="AU43" i="13"/>
  <c r="AI44" i="13" s="1"/>
  <c r="AX43" i="13" l="1"/>
  <c r="BA43" i="13" s="1"/>
  <c r="BD43" i="13" s="1"/>
  <c r="CE42" i="13"/>
  <c r="CF42" i="13"/>
  <c r="CE43" i="13"/>
  <c r="CF43" i="13"/>
  <c r="AR44" i="13"/>
  <c r="AL45" i="13"/>
  <c r="AO44" i="13"/>
  <c r="AU44" i="13" l="1"/>
  <c r="AI45" i="13" s="1"/>
  <c r="AR45" i="13" s="1"/>
  <c r="AU45" i="13" s="1"/>
  <c r="AI46" i="13" s="1"/>
  <c r="BO44" i="13"/>
  <c r="CD44" i="13"/>
  <c r="BL44" i="13"/>
  <c r="AL46" i="13"/>
  <c r="AO45" i="13"/>
  <c r="AR46" i="13" l="1"/>
  <c r="BO46" i="13" s="1"/>
  <c r="CD46" i="13"/>
  <c r="AX45" i="13"/>
  <c r="BA45" i="13" s="1"/>
  <c r="BD45" i="13" s="1"/>
  <c r="BO45" i="13"/>
  <c r="CD45" i="13"/>
  <c r="BL45" i="13"/>
  <c r="AX44" i="13"/>
  <c r="BA44" i="13" s="1"/>
  <c r="BD44" i="13" s="1"/>
  <c r="CE44" i="13"/>
  <c r="CF44" i="13"/>
  <c r="BL46" i="13"/>
  <c r="AO46" i="13"/>
  <c r="AU46" i="13"/>
  <c r="AI47" i="13" s="1"/>
  <c r="AL47" i="13"/>
  <c r="CF46" i="13" l="1"/>
  <c r="CE46" i="13"/>
  <c r="AR47" i="13"/>
  <c r="AU47" i="13" s="1"/>
  <c r="AI48" i="13" s="1"/>
  <c r="AX46" i="13"/>
  <c r="CF45" i="13"/>
  <c r="CE45" i="13"/>
  <c r="AL48" i="13"/>
  <c r="AO47" i="13"/>
  <c r="BL47" i="13" l="1"/>
  <c r="BO47" i="13"/>
  <c r="AX47" i="13"/>
  <c r="CD47" i="13"/>
  <c r="BA46" i="13"/>
  <c r="BD46" i="13" s="1"/>
  <c r="D6" i="14"/>
  <c r="AR48" i="13"/>
  <c r="AU48" i="13" s="1"/>
  <c r="AI49" i="13" s="1"/>
  <c r="AL49" i="13"/>
  <c r="AO48" i="13"/>
  <c r="AR49" i="13" l="1"/>
  <c r="BL49" i="13" s="1"/>
  <c r="CF47" i="13"/>
  <c r="CE47" i="13"/>
  <c r="BL48" i="13"/>
  <c r="BO48" i="13"/>
  <c r="AX48" i="13"/>
  <c r="CD48" i="13"/>
  <c r="D7" i="14"/>
  <c r="BA47" i="13"/>
  <c r="BD47" i="13" s="1"/>
  <c r="AO49" i="13"/>
  <c r="AL50" i="13"/>
  <c r="CD49" i="13" l="1"/>
  <c r="CF49" i="13" s="1"/>
  <c r="BO49" i="13"/>
  <c r="AU49" i="13"/>
  <c r="AI50" i="13" s="1"/>
  <c r="AR50" i="13" s="1"/>
  <c r="CF48" i="13"/>
  <c r="CE48" i="13"/>
  <c r="AX49" i="13"/>
  <c r="D8" i="14"/>
  <c r="BA48" i="13"/>
  <c r="BD48" i="13" s="1"/>
  <c r="AL51" i="13"/>
  <c r="AO50" i="13"/>
  <c r="CE49" i="13" l="1"/>
  <c r="BA49" i="13"/>
  <c r="BD49" i="13" s="1"/>
  <c r="D9" i="14"/>
  <c r="AU50" i="13"/>
  <c r="AI51" i="13" s="1"/>
  <c r="AR51" i="13" s="1"/>
  <c r="BL51" i="13" s="1"/>
  <c r="BO50" i="13"/>
  <c r="CD50" i="13"/>
  <c r="BL50" i="13"/>
  <c r="AL52" i="13"/>
  <c r="AO51" i="13"/>
  <c r="AU51" i="13" l="1"/>
  <c r="AI52" i="13" s="1"/>
  <c r="AR52" i="13" s="1"/>
  <c r="AU52" i="13" s="1"/>
  <c r="AI53" i="13" s="1"/>
  <c r="AX50" i="13"/>
  <c r="D10" i="14" s="1"/>
  <c r="CE50" i="13"/>
  <c r="CF50" i="13"/>
  <c r="BO51" i="13"/>
  <c r="CD51" i="13"/>
  <c r="AO52" i="13"/>
  <c r="AL53" i="13"/>
  <c r="AX51" i="13" l="1"/>
  <c r="BA51" i="13" s="1"/>
  <c r="BD51" i="13" s="1"/>
  <c r="BL52" i="13"/>
  <c r="BA50" i="13"/>
  <c r="BD50" i="13" s="1"/>
  <c r="CE51" i="13"/>
  <c r="CF51" i="13"/>
  <c r="BO52" i="13"/>
  <c r="AX52" i="13"/>
  <c r="CD52" i="13"/>
  <c r="AR53" i="13"/>
  <c r="AO53" i="13"/>
  <c r="AL54" i="13"/>
  <c r="D11" i="14" l="1"/>
  <c r="D12" i="14"/>
  <c r="BA52" i="13"/>
  <c r="BD52" i="13" s="1"/>
  <c r="AU53" i="13"/>
  <c r="AI54" i="13" s="1"/>
  <c r="AR54" i="13" s="1"/>
  <c r="BO53" i="13"/>
  <c r="CD53" i="13"/>
  <c r="CE52" i="13"/>
  <c r="CF52" i="13"/>
  <c r="BL53" i="13"/>
  <c r="AO54" i="13"/>
  <c r="AL55" i="13"/>
  <c r="BO54" i="13" l="1"/>
  <c r="CD54" i="13"/>
  <c r="AU54" i="13"/>
  <c r="AI55" i="13" s="1"/>
  <c r="AR55" i="13" s="1"/>
  <c r="BL54" i="13"/>
  <c r="CE53" i="13"/>
  <c r="CF53" i="13"/>
  <c r="AX53" i="13"/>
  <c r="AO55" i="13"/>
  <c r="AL56" i="13"/>
  <c r="AU55" i="13" l="1"/>
  <c r="AI56" i="13" s="1"/>
  <c r="BO55" i="13"/>
  <c r="AX55" i="13"/>
  <c r="CD55" i="13"/>
  <c r="CE54" i="13"/>
  <c r="CF54" i="13"/>
  <c r="D13" i="14"/>
  <c r="BA53" i="13"/>
  <c r="BD53" i="13" s="1"/>
  <c r="AX54" i="13"/>
  <c r="AR56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L57" i="13" l="1"/>
  <c r="BA54" i="13"/>
  <c r="BD54" i="13" s="1"/>
  <c r="D14" i="14"/>
  <c r="BL56" i="13"/>
  <c r="BO56" i="13"/>
  <c r="CD56" i="13"/>
  <c r="D15" i="14"/>
  <c r="BA55" i="13"/>
  <c r="BD55" i="13" s="1"/>
  <c r="CF55" i="13"/>
  <c r="CE55" i="13"/>
  <c r="AL58" i="13"/>
  <c r="AU56" i="13"/>
  <c r="AI57" i="13" s="1"/>
  <c r="AR57" i="13" s="1"/>
  <c r="BO57" i="13" l="1"/>
  <c r="CE56" i="13"/>
  <c r="CF56" i="13"/>
  <c r="AX56" i="13"/>
  <c r="AL59" i="13"/>
  <c r="BL57" i="13"/>
  <c r="AU57" i="13"/>
  <c r="AI58" i="13" s="1"/>
  <c r="H57" i="13"/>
  <c r="BR57" i="13" s="1"/>
  <c r="D16" i="14" l="1"/>
  <c r="BA56" i="13"/>
  <c r="BD56" i="13" s="1"/>
  <c r="AX57" i="13"/>
  <c r="AR58" i="13"/>
  <c r="H58" i="13" s="1"/>
  <c r="BR58" i="13" s="1"/>
  <c r="AL60" i="13"/>
  <c r="Q57" i="13"/>
  <c r="Z58" i="13" s="1"/>
  <c r="F268" i="7" s="1"/>
  <c r="K57" i="13"/>
  <c r="BX57" i="13" s="1"/>
  <c r="D17" i="14" l="1"/>
  <c r="BA57" i="13"/>
  <c r="BD57" i="13" s="1"/>
  <c r="AU58" i="13"/>
  <c r="AI59" i="13" s="1"/>
  <c r="AR59" i="13" s="1"/>
  <c r="BL59" i="13" s="1"/>
  <c r="BO58" i="13"/>
  <c r="N57" i="13"/>
  <c r="BU57" i="13"/>
  <c r="BL58" i="13"/>
  <c r="AL61" i="13"/>
  <c r="BH58" i="13"/>
  <c r="K58" i="13"/>
  <c r="BX58" i="13" s="1"/>
  <c r="Q58" i="13"/>
  <c r="Z59" i="13" s="1"/>
  <c r="F269" i="7" s="1"/>
  <c r="AX58" i="13" l="1"/>
  <c r="N58" i="13"/>
  <c r="BU58" i="13"/>
  <c r="BO59" i="13"/>
  <c r="CA57" i="13"/>
  <c r="CD57" i="13" s="1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H59" i="13"/>
  <c r="AU59" i="13"/>
  <c r="AI60" i="13" s="1"/>
  <c r="AR60" i="13" s="1"/>
  <c r="H59" i="13"/>
  <c r="BR59" i="13" s="1"/>
  <c r="AX59" i="13" l="1"/>
  <c r="BA59" i="13" s="1"/>
  <c r="BD59" i="13" s="1"/>
  <c r="CE57" i="13"/>
  <c r="CF57" i="13"/>
  <c r="CA58" i="13"/>
  <c r="CD58" i="13" s="1"/>
  <c r="BA58" i="13"/>
  <c r="BD58" i="13" s="1"/>
  <c r="D18" i="14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B19" i="14" s="1"/>
  <c r="J270" i="7"/>
  <c r="H270" i="7"/>
  <c r="BL60" i="13"/>
  <c r="K59" i="13"/>
  <c r="N59" i="13" s="1"/>
  <c r="Q59" i="13"/>
  <c r="Z60" i="13" s="1"/>
  <c r="F270" i="7" s="1"/>
  <c r="D19" i="14" l="1"/>
  <c r="BZ59" i="13"/>
  <c r="BY59" i="13"/>
  <c r="BX59" i="13"/>
  <c r="CE58" i="13"/>
  <c r="CF58" i="13"/>
  <c r="BO60" i="13"/>
  <c r="N170" i="12"/>
  <c r="S270" i="7"/>
  <c r="K170" i="12" s="1"/>
  <c r="L170" i="12" s="1"/>
  <c r="M170" i="12" s="1"/>
  <c r="H169" i="12"/>
  <c r="I169" i="12" s="1"/>
  <c r="L270" i="7"/>
  <c r="G170" i="12" s="1"/>
  <c r="B20" i="14" s="1"/>
  <c r="BH60" i="13"/>
  <c r="H60" i="13"/>
  <c r="BR60" i="13" s="1"/>
  <c r="AU60" i="13"/>
  <c r="BY60" i="13" l="1"/>
  <c r="BZ60" i="13"/>
  <c r="AI61" i="13"/>
  <c r="AX60" i="13"/>
  <c r="C19" i="14"/>
  <c r="BW59" i="13"/>
  <c r="CC59" i="13" s="1"/>
  <c r="BU59" i="13"/>
  <c r="CA59" i="13" s="1"/>
  <c r="BV59" i="13"/>
  <c r="CB59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X60" i="13" l="1"/>
  <c r="C20" i="14"/>
  <c r="BU60" i="13"/>
  <c r="BV60" i="13"/>
  <c r="BW60" i="13"/>
  <c r="AT61" i="13" s="1"/>
  <c r="D20" i="14"/>
  <c r="BA60" i="13"/>
  <c r="BD60" i="13" s="1"/>
  <c r="CD59" i="13"/>
  <c r="S271" i="7"/>
  <c r="K171" i="12" s="1"/>
  <c r="L171" i="12" s="1"/>
  <c r="M171" i="12" s="1"/>
  <c r="J171" i="12"/>
  <c r="L271" i="7"/>
  <c r="G171" i="12" s="1"/>
  <c r="CA60" i="13" l="1"/>
  <c r="AR61" i="13"/>
  <c r="CB60" i="13"/>
  <c r="AS61" i="13"/>
  <c r="CC60" i="13"/>
  <c r="H171" i="12"/>
  <c r="I171" i="12" s="1"/>
  <c r="C21" i="14" s="1"/>
  <c r="B21" i="14"/>
  <c r="N172" i="12"/>
  <c r="CE59" i="13"/>
  <c r="CF59" i="13"/>
  <c r="BH61" i="13"/>
  <c r="CD60" i="13" l="1"/>
  <c r="CE60" i="13" s="1"/>
  <c r="J172" i="12"/>
  <c r="AU61" i="13"/>
  <c r="AI62" i="13" s="1"/>
  <c r="BO61" i="13"/>
  <c r="BL61" i="13"/>
  <c r="H61" i="13"/>
  <c r="AV61" i="13"/>
  <c r="AY61" i="13" s="1"/>
  <c r="BP61" i="13"/>
  <c r="BQ61" i="13"/>
  <c r="AW61" i="13"/>
  <c r="AK62" i="13" s="1"/>
  <c r="J61" i="13"/>
  <c r="CF60" i="13" l="1"/>
  <c r="BB61" i="13"/>
  <c r="E21" i="14"/>
  <c r="AZ61" i="13"/>
  <c r="AX61" i="13"/>
  <c r="Q61" i="13"/>
  <c r="Z62" i="13" s="1"/>
  <c r="K61" i="13"/>
  <c r="M61" i="13"/>
  <c r="S61" i="13"/>
  <c r="BW61" i="13" l="1"/>
  <c r="BZ61" i="13"/>
  <c r="BU61" i="13"/>
  <c r="AR62" i="13" s="1"/>
  <c r="BX61" i="13"/>
  <c r="BC61" i="13"/>
  <c r="F21" i="14"/>
  <c r="BA61" i="13"/>
  <c r="D21" i="14"/>
  <c r="N61" i="13"/>
  <c r="P61" i="13"/>
  <c r="CC61" i="13" l="1"/>
  <c r="BD61" i="13"/>
  <c r="CA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AX62" i="13" s="1"/>
  <c r="H62" i="13"/>
  <c r="BO62" i="13"/>
  <c r="S272" i="7"/>
  <c r="K172" i="12" s="1"/>
  <c r="L172" i="12" s="1"/>
  <c r="M172" i="12" s="1"/>
  <c r="R61" i="13"/>
  <c r="BR61" i="13"/>
  <c r="BS62" i="13" s="1"/>
  <c r="L61" i="13"/>
  <c r="L272" i="7"/>
  <c r="G172" i="12" s="1"/>
  <c r="B22" i="14" s="1"/>
  <c r="BV61" i="13" l="1"/>
  <c r="BY61" i="13"/>
  <c r="BA62" i="13"/>
  <c r="D22" i="14"/>
  <c r="K62" i="13"/>
  <c r="BX62" i="13" s="1"/>
  <c r="Q62" i="13"/>
  <c r="O61" i="13"/>
  <c r="AI63" i="13"/>
  <c r="N173" i="12"/>
  <c r="H172" i="12"/>
  <c r="I172" i="12" s="1"/>
  <c r="C22" i="14" s="1"/>
  <c r="AA62" i="13"/>
  <c r="BJ61" i="13"/>
  <c r="AS62" i="13" l="1"/>
  <c r="N62" i="13"/>
  <c r="BU62" i="13"/>
  <c r="CB61" i="13"/>
  <c r="CD61" i="13" s="1"/>
  <c r="CE61" i="13" s="1"/>
  <c r="BM61" i="13"/>
  <c r="J173" i="12"/>
  <c r="BK61" i="13"/>
  <c r="AT62" i="13" s="1"/>
  <c r="AB62" i="13"/>
  <c r="F272" i="7" s="1"/>
  <c r="G273" i="7" l="1"/>
  <c r="N273" i="7"/>
  <c r="R273" i="7"/>
  <c r="Q273" i="7"/>
  <c r="H273" i="7"/>
  <c r="K273" i="7"/>
  <c r="J273" i="7"/>
  <c r="I273" i="7"/>
  <c r="P273" i="7"/>
  <c r="O273" i="7"/>
  <c r="CF61" i="13"/>
  <c r="CA62" i="13"/>
  <c r="AW62" i="13"/>
  <c r="AZ62" i="13" s="1"/>
  <c r="AV62" i="13"/>
  <c r="AY62" i="13" s="1"/>
  <c r="BQ62" i="13"/>
  <c r="BP62" i="13"/>
  <c r="I62" i="13"/>
  <c r="L62" i="13" s="1"/>
  <c r="BN61" i="13"/>
  <c r="BV62" i="13" l="1"/>
  <c r="BY62" i="13"/>
  <c r="L273" i="7"/>
  <c r="G173" i="12" s="1"/>
  <c r="B23" i="14" s="1"/>
  <c r="S273" i="7"/>
  <c r="K173" i="12" s="1"/>
  <c r="L173" i="12" s="1"/>
  <c r="M173" i="12" s="1"/>
  <c r="BB62" i="13"/>
  <c r="E22" i="14"/>
  <c r="BC62" i="13"/>
  <c r="F22" i="14"/>
  <c r="O62" i="13"/>
  <c r="R62" i="13"/>
  <c r="J62" i="13"/>
  <c r="N174" i="12" l="1"/>
  <c r="H173" i="12"/>
  <c r="I173" i="12" s="1"/>
  <c r="BD62" i="13"/>
  <c r="AJ63" i="13"/>
  <c r="CB62" i="13"/>
  <c r="S62" i="13"/>
  <c r="M62" i="13"/>
  <c r="BR62" i="13"/>
  <c r="BS63" i="13" s="1"/>
  <c r="BW62" i="13" l="1"/>
  <c r="BZ62" i="13"/>
  <c r="C23" i="14"/>
  <c r="J174" i="12"/>
  <c r="P62" i="13"/>
  <c r="Z63" i="13"/>
  <c r="BJ62" i="13"/>
  <c r="AS63" i="13" s="1"/>
  <c r="AV63" i="13" l="1"/>
  <c r="AY63" i="13" s="1"/>
  <c r="E23" i="14" s="1"/>
  <c r="AK63" i="13"/>
  <c r="CC62" i="13"/>
  <c r="CD62" i="13" s="1"/>
  <c r="CF62" i="13" s="1"/>
  <c r="BM62" i="13"/>
  <c r="AB63" i="13"/>
  <c r="BK62" i="13"/>
  <c r="BH62" i="13"/>
  <c r="BI62" i="13"/>
  <c r="AR63" i="13" s="1"/>
  <c r="AA63" i="13"/>
  <c r="F273" i="7" l="1"/>
  <c r="AT63" i="13"/>
  <c r="AW63" i="13" s="1"/>
  <c r="AZ63" i="13" s="1"/>
  <c r="BB63" i="13"/>
  <c r="AU63" i="13"/>
  <c r="AX63" i="13" s="1"/>
  <c r="CE62" i="13"/>
  <c r="BP63" i="13"/>
  <c r="BJ63" i="13"/>
  <c r="BM63" i="13" s="1"/>
  <c r="BL62" i="13"/>
  <c r="I63" i="13"/>
  <c r="BN62" i="13"/>
  <c r="D23" i="14" l="1"/>
  <c r="BA63" i="13"/>
  <c r="BC63" i="13"/>
  <c r="F23" i="14"/>
  <c r="BQ63" i="13"/>
  <c r="BO63" i="13"/>
  <c r="N274" i="7"/>
  <c r="O274" i="7"/>
  <c r="R274" i="7"/>
  <c r="Q274" i="7"/>
  <c r="P274" i="7"/>
  <c r="H274" i="7"/>
  <c r="G274" i="7"/>
  <c r="K274" i="7"/>
  <c r="I274" i="7"/>
  <c r="J274" i="7"/>
  <c r="BI63" i="13"/>
  <c r="BL63" i="13" s="1"/>
  <c r="R63" i="13"/>
  <c r="AA64" i="13" s="1"/>
  <c r="L63" i="13"/>
  <c r="H63" i="13"/>
  <c r="J63" i="13"/>
  <c r="BV63" i="13" l="1"/>
  <c r="BY63" i="13"/>
  <c r="BD63" i="13"/>
  <c r="O63" i="13"/>
  <c r="S274" i="7"/>
  <c r="K174" i="12" s="1"/>
  <c r="L174" i="12" s="1"/>
  <c r="M174" i="12" s="1"/>
  <c r="L274" i="7"/>
  <c r="G174" i="12" s="1"/>
  <c r="S63" i="13"/>
  <c r="AB64" i="13" s="1"/>
  <c r="M63" i="13"/>
  <c r="Q63" i="13"/>
  <c r="Z64" i="13" s="1"/>
  <c r="K63" i="13"/>
  <c r="BR63" i="13"/>
  <c r="BS64" i="13" s="1"/>
  <c r="BK63" i="13"/>
  <c r="BN63" i="13" s="1"/>
  <c r="BH63" i="13"/>
  <c r="BU63" i="13" l="1"/>
  <c r="BX63" i="13"/>
  <c r="BW63" i="13"/>
  <c r="BZ63" i="13"/>
  <c r="F274" i="7"/>
  <c r="H174" i="12"/>
  <c r="I174" i="12" s="1"/>
  <c r="B24" i="14"/>
  <c r="AJ64" i="13"/>
  <c r="AS64" i="13" s="1"/>
  <c r="CB63" i="13"/>
  <c r="P63" i="13"/>
  <c r="N175" i="12"/>
  <c r="N63" i="13"/>
  <c r="C24" i="14" l="1"/>
  <c r="J175" i="12"/>
  <c r="AV64" i="13"/>
  <c r="AY64" i="13" s="1"/>
  <c r="AK64" i="13"/>
  <c r="AT64" i="13" s="1"/>
  <c r="AI64" i="13"/>
  <c r="AR64" i="13" s="1"/>
  <c r="CA63" i="13"/>
  <c r="CC63" i="13"/>
  <c r="I64" i="13"/>
  <c r="BP64" i="13"/>
  <c r="N275" i="7"/>
  <c r="O275" i="7"/>
  <c r="Q275" i="7"/>
  <c r="P275" i="7"/>
  <c r="R275" i="7"/>
  <c r="BJ64" i="13"/>
  <c r="G275" i="7"/>
  <c r="I275" i="7"/>
  <c r="J275" i="7"/>
  <c r="K275" i="7"/>
  <c r="H275" i="7"/>
  <c r="BI64" i="13"/>
  <c r="BB64" i="13" l="1"/>
  <c r="E24" i="14"/>
  <c r="AW64" i="13"/>
  <c r="AZ64" i="13" s="1"/>
  <c r="AU64" i="13"/>
  <c r="AX64" i="13" s="1"/>
  <c r="BQ64" i="13"/>
  <c r="J64" i="13"/>
  <c r="S64" i="13" s="1"/>
  <c r="AB65" i="13" s="1"/>
  <c r="CD63" i="13"/>
  <c r="CE63" i="13" s="1"/>
  <c r="R64" i="13"/>
  <c r="AA65" i="13" s="1"/>
  <c r="L64" i="13"/>
  <c r="H64" i="13"/>
  <c r="BO64" i="13"/>
  <c r="BL64" i="13"/>
  <c r="S275" i="7"/>
  <c r="K175" i="12" s="1"/>
  <c r="L175" i="12" s="1"/>
  <c r="M175" i="12" s="1"/>
  <c r="BK64" i="13"/>
  <c r="BH64" i="13"/>
  <c r="L275" i="7"/>
  <c r="G175" i="12" s="1"/>
  <c r="B25" i="14" s="1"/>
  <c r="BM64" i="13"/>
  <c r="BV64" i="13" l="1"/>
  <c r="BY64" i="13"/>
  <c r="BC64" i="13"/>
  <c r="F24" i="14"/>
  <c r="BA64" i="13"/>
  <c r="D24" i="14"/>
  <c r="M64" i="13"/>
  <c r="BZ64" i="13" s="1"/>
  <c r="BR64" i="13"/>
  <c r="BS65" i="13" s="1"/>
  <c r="CF63" i="13"/>
  <c r="O64" i="13"/>
  <c r="K64" i="13"/>
  <c r="Q64" i="13"/>
  <c r="Z65" i="13" s="1"/>
  <c r="F275" i="7" s="1"/>
  <c r="N176" i="12"/>
  <c r="BN64" i="13"/>
  <c r="H175" i="12"/>
  <c r="I175" i="12" s="1"/>
  <c r="BU64" i="13" l="1"/>
  <c r="BX64" i="13"/>
  <c r="C25" i="14"/>
  <c r="BW64" i="13"/>
  <c r="BD64" i="13"/>
  <c r="AK65" i="13"/>
  <c r="AJ65" i="13"/>
  <c r="AS65" i="13" s="1"/>
  <c r="P64" i="13"/>
  <c r="K276" i="7"/>
  <c r="CB64" i="13"/>
  <c r="G276" i="7"/>
  <c r="Q276" i="7"/>
  <c r="N276" i="7"/>
  <c r="O276" i="7"/>
  <c r="P276" i="7"/>
  <c r="N64" i="13"/>
  <c r="R276" i="7"/>
  <c r="I276" i="7"/>
  <c r="J276" i="7"/>
  <c r="H276" i="7"/>
  <c r="BK65" i="13"/>
  <c r="BH65" i="13"/>
  <c r="BI65" i="13"/>
  <c r="J176" i="12"/>
  <c r="BJ65" i="13"/>
  <c r="AT65" i="13" l="1"/>
  <c r="J65" i="13" s="1"/>
  <c r="AV65" i="13"/>
  <c r="AY65" i="13" s="1"/>
  <c r="AI65" i="13"/>
  <c r="AR65" i="13" s="1"/>
  <c r="CC64" i="13"/>
  <c r="CA64" i="13"/>
  <c r="S276" i="7"/>
  <c r="K176" i="12" s="1"/>
  <c r="L176" i="12" s="1"/>
  <c r="M176" i="12" s="1"/>
  <c r="L276" i="7"/>
  <c r="G176" i="12" s="1"/>
  <c r="BP65" i="13"/>
  <c r="I65" i="13"/>
  <c r="BM65" i="13"/>
  <c r="AW65" i="13" l="1"/>
  <c r="AZ65" i="13" s="1"/>
  <c r="F25" i="14" s="1"/>
  <c r="BQ65" i="13"/>
  <c r="S65" i="13"/>
  <c r="AB66" i="13" s="1"/>
  <c r="M65" i="13"/>
  <c r="BZ65" i="13" s="1"/>
  <c r="BN65" i="13"/>
  <c r="H176" i="12"/>
  <c r="I176" i="12" s="1"/>
  <c r="B26" i="14"/>
  <c r="BB65" i="13"/>
  <c r="E25" i="14"/>
  <c r="AU65" i="13"/>
  <c r="AX65" i="13" s="1"/>
  <c r="CD64" i="13"/>
  <c r="CF64" i="13" s="1"/>
  <c r="N177" i="12"/>
  <c r="BO65" i="13"/>
  <c r="H65" i="13"/>
  <c r="L65" i="13"/>
  <c r="R65" i="13"/>
  <c r="AA66" i="13" s="1"/>
  <c r="BL65" i="13"/>
  <c r="BI66" i="13"/>
  <c r="BV65" i="13" l="1"/>
  <c r="BY65" i="13"/>
  <c r="BW65" i="13"/>
  <c r="C26" i="14"/>
  <c r="P65" i="13"/>
  <c r="BC65" i="13"/>
  <c r="J177" i="12"/>
  <c r="BA65" i="13"/>
  <c r="D25" i="14"/>
  <c r="CE64" i="13"/>
  <c r="AK66" i="13"/>
  <c r="O65" i="13"/>
  <c r="K65" i="13"/>
  <c r="Q65" i="13"/>
  <c r="Z66" i="13" s="1"/>
  <c r="F276" i="7" s="1"/>
  <c r="BR65" i="13"/>
  <c r="BS66" i="13" s="1"/>
  <c r="BK66" i="13"/>
  <c r="BJ66" i="13"/>
  <c r="BU65" i="13" l="1"/>
  <c r="BX65" i="13"/>
  <c r="AT66" i="13"/>
  <c r="BQ66" i="13" s="1"/>
  <c r="CC65" i="13"/>
  <c r="BD65" i="13"/>
  <c r="AJ66" i="13"/>
  <c r="AS66" i="13" s="1"/>
  <c r="CB65" i="13"/>
  <c r="BH66" i="13"/>
  <c r="O277" i="7"/>
  <c r="I277" i="7"/>
  <c r="Q277" i="7"/>
  <c r="G277" i="7"/>
  <c r="R277" i="7"/>
  <c r="H277" i="7"/>
  <c r="N277" i="7"/>
  <c r="J277" i="7"/>
  <c r="P277" i="7"/>
  <c r="K277" i="7"/>
  <c r="N65" i="13"/>
  <c r="BI67" i="13"/>
  <c r="BN66" i="13" l="1"/>
  <c r="J66" i="13"/>
  <c r="S66" i="13" s="1"/>
  <c r="AB67" i="13" s="1"/>
  <c r="AW66" i="13"/>
  <c r="AZ66" i="13" s="1"/>
  <c r="BC66" i="13" s="1"/>
  <c r="AV66" i="13"/>
  <c r="AY66" i="13" s="1"/>
  <c r="AI66" i="13"/>
  <c r="AR66" i="13" s="1"/>
  <c r="CA65" i="13"/>
  <c r="CD65" i="13" s="1"/>
  <c r="CF65" i="13" s="1"/>
  <c r="S277" i="7"/>
  <c r="K177" i="12" s="1"/>
  <c r="L177" i="12" s="1"/>
  <c r="M177" i="12" s="1"/>
  <c r="L277" i="7"/>
  <c r="G177" i="12" s="1"/>
  <c r="BP66" i="13"/>
  <c r="I66" i="13"/>
  <c r="BM66" i="13"/>
  <c r="BJ67" i="13"/>
  <c r="M66" i="13" l="1"/>
  <c r="F26" i="14"/>
  <c r="H177" i="12"/>
  <c r="I177" i="12" s="1"/>
  <c r="B27" i="14"/>
  <c r="BB66" i="13"/>
  <c r="E26" i="14"/>
  <c r="AU66" i="13"/>
  <c r="AX66" i="13" s="1"/>
  <c r="CE65" i="13"/>
  <c r="N178" i="12"/>
  <c r="R66" i="13"/>
  <c r="AA67" i="13" s="1"/>
  <c r="L66" i="13"/>
  <c r="H66" i="13"/>
  <c r="BO66" i="13"/>
  <c r="BL66" i="13"/>
  <c r="BK67" i="13"/>
  <c r="BV66" i="13" l="1"/>
  <c r="BY66" i="13"/>
  <c r="BW66" i="13"/>
  <c r="BZ66" i="13"/>
  <c r="C27" i="14"/>
  <c r="P66" i="13"/>
  <c r="BA66" i="13"/>
  <c r="BD66" i="13" s="1"/>
  <c r="D26" i="14"/>
  <c r="J178" i="12"/>
  <c r="AK67" i="13"/>
  <c r="O66" i="13"/>
  <c r="K66" i="13"/>
  <c r="BR66" i="13"/>
  <c r="BS67" i="13" s="1"/>
  <c r="Q66" i="13"/>
  <c r="Z67" i="13" s="1"/>
  <c r="F277" i="7" s="1"/>
  <c r="CC66" i="13" l="1"/>
  <c r="BU66" i="13"/>
  <c r="BX66" i="13"/>
  <c r="AT67" i="13"/>
  <c r="AW67" i="13" s="1"/>
  <c r="AZ67" i="13" s="1"/>
  <c r="AJ67" i="13"/>
  <c r="AS67" i="13" s="1"/>
  <c r="CB66" i="13"/>
  <c r="BH67" i="13"/>
  <c r="N66" i="13"/>
  <c r="BK68" i="13"/>
  <c r="BI68" i="13"/>
  <c r="BJ68" i="13"/>
  <c r="BQ67" i="13" l="1"/>
  <c r="J67" i="13"/>
  <c r="S67" i="13" s="1"/>
  <c r="AB68" i="13" s="1"/>
  <c r="BN67" i="13"/>
  <c r="BC67" i="13"/>
  <c r="F27" i="14"/>
  <c r="AV67" i="13"/>
  <c r="AY67" i="13" s="1"/>
  <c r="AI67" i="13"/>
  <c r="AR67" i="13" s="1"/>
  <c r="CA66" i="13"/>
  <c r="CD66" i="13" s="1"/>
  <c r="CE66" i="13" s="1"/>
  <c r="BP67" i="13"/>
  <c r="I67" i="13"/>
  <c r="BM67" i="13"/>
  <c r="R278" i="7"/>
  <c r="J278" i="7"/>
  <c r="Q278" i="7"/>
  <c r="N278" i="7"/>
  <c r="I278" i="7"/>
  <c r="K278" i="7"/>
  <c r="G278" i="7"/>
  <c r="P278" i="7"/>
  <c r="H278" i="7"/>
  <c r="O278" i="7"/>
  <c r="BI69" i="13"/>
  <c r="M67" i="13" l="1"/>
  <c r="BZ67" i="13" s="1"/>
  <c r="BB67" i="13"/>
  <c r="E27" i="14"/>
  <c r="AU67" i="13"/>
  <c r="AX67" i="13" s="1"/>
  <c r="CF66" i="13"/>
  <c r="H67" i="13"/>
  <c r="BO67" i="13"/>
  <c r="BL67" i="13"/>
  <c r="L278" i="7"/>
  <c r="G178" i="12" s="1"/>
  <c r="R67" i="13"/>
  <c r="AA68" i="13" s="1"/>
  <c r="L67" i="13"/>
  <c r="S278" i="7"/>
  <c r="K178" i="12" s="1"/>
  <c r="L178" i="12" s="1"/>
  <c r="M178" i="12" s="1"/>
  <c r="BJ69" i="13"/>
  <c r="P67" i="13" l="1"/>
  <c r="BW67" i="13"/>
  <c r="CC67" i="13" s="1"/>
  <c r="BV67" i="13"/>
  <c r="BY67" i="13"/>
  <c r="H178" i="12"/>
  <c r="I178" i="12" s="1"/>
  <c r="B28" i="14"/>
  <c r="BA67" i="13"/>
  <c r="BD67" i="13" s="1"/>
  <c r="D27" i="14"/>
  <c r="AK68" i="13"/>
  <c r="K67" i="13"/>
  <c r="Q67" i="13"/>
  <c r="Z68" i="13" s="1"/>
  <c r="F278" i="7" s="1"/>
  <c r="BR67" i="13"/>
  <c r="BS68" i="13" s="1"/>
  <c r="N179" i="12"/>
  <c r="O67" i="13"/>
  <c r="BK69" i="13"/>
  <c r="AT68" i="13" l="1"/>
  <c r="BN68" i="13" s="1"/>
  <c r="BU67" i="13"/>
  <c r="BX67" i="13"/>
  <c r="C28" i="14"/>
  <c r="J179" i="12"/>
  <c r="AJ68" i="13"/>
  <c r="AS68" i="13" s="1"/>
  <c r="CB67" i="13"/>
  <c r="N67" i="13"/>
  <c r="BH68" i="13"/>
  <c r="BI70" i="13"/>
  <c r="BQ68" i="13" l="1"/>
  <c r="AW68" i="13"/>
  <c r="AZ68" i="13" s="1"/>
  <c r="BC68" i="13" s="1"/>
  <c r="J68" i="13"/>
  <c r="S68" i="13" s="1"/>
  <c r="AB69" i="13" s="1"/>
  <c r="AV68" i="13"/>
  <c r="AY68" i="13" s="1"/>
  <c r="AI68" i="13"/>
  <c r="AR68" i="13" s="1"/>
  <c r="CA67" i="13"/>
  <c r="CD67" i="13" s="1"/>
  <c r="CF67" i="13" s="1"/>
  <c r="BP68" i="13"/>
  <c r="I68" i="13"/>
  <c r="BM68" i="13"/>
  <c r="H279" i="7"/>
  <c r="J279" i="7"/>
  <c r="P279" i="7"/>
  <c r="I279" i="7"/>
  <c r="Q279" i="7"/>
  <c r="N279" i="7"/>
  <c r="K279" i="7"/>
  <c r="G279" i="7"/>
  <c r="R279" i="7"/>
  <c r="O279" i="7"/>
  <c r="BJ70" i="13"/>
  <c r="M68" i="13" l="1"/>
  <c r="BZ68" i="13" s="1"/>
  <c r="F28" i="14"/>
  <c r="BB68" i="13"/>
  <c r="E28" i="14"/>
  <c r="AU68" i="13"/>
  <c r="AX68" i="13" s="1"/>
  <c r="CE67" i="13"/>
  <c r="L279" i="7"/>
  <c r="G179" i="12" s="1"/>
  <c r="R68" i="13"/>
  <c r="AA69" i="13" s="1"/>
  <c r="L68" i="13"/>
  <c r="S279" i="7"/>
  <c r="K179" i="12" s="1"/>
  <c r="L179" i="12" s="1"/>
  <c r="M179" i="12" s="1"/>
  <c r="BO68" i="13"/>
  <c r="H68" i="13"/>
  <c r="BL68" i="13"/>
  <c r="BK70" i="13"/>
  <c r="BI71" i="13"/>
  <c r="P68" i="13" l="1"/>
  <c r="BW68" i="13"/>
  <c r="CC68" i="13" s="1"/>
  <c r="BV68" i="13"/>
  <c r="BY68" i="13"/>
  <c r="BA68" i="13"/>
  <c r="BD68" i="13" s="1"/>
  <c r="D28" i="14"/>
  <c r="H179" i="12"/>
  <c r="I179" i="12" s="1"/>
  <c r="B29" i="14"/>
  <c r="AK69" i="13"/>
  <c r="N180" i="12"/>
  <c r="Q68" i="13"/>
  <c r="Z69" i="13" s="1"/>
  <c r="F279" i="7" s="1"/>
  <c r="K68" i="13"/>
  <c r="BR68" i="13"/>
  <c r="BS69" i="13" s="1"/>
  <c r="O68" i="13"/>
  <c r="AT69" i="13" l="1"/>
  <c r="BN69" i="13" s="1"/>
  <c r="BU68" i="13"/>
  <c r="BX68" i="13"/>
  <c r="C29" i="14"/>
  <c r="J180" i="12"/>
  <c r="AJ69" i="13"/>
  <c r="AS69" i="13" s="1"/>
  <c r="CB68" i="13"/>
  <c r="N68" i="13"/>
  <c r="BH69" i="13"/>
  <c r="BK71" i="13"/>
  <c r="BJ71" i="13"/>
  <c r="J69" i="13" l="1"/>
  <c r="S69" i="13" s="1"/>
  <c r="AB70" i="13" s="1"/>
  <c r="AW69" i="13"/>
  <c r="AZ69" i="13" s="1"/>
  <c r="BC69" i="13" s="1"/>
  <c r="BQ69" i="13"/>
  <c r="AV69" i="13"/>
  <c r="AY69" i="13" s="1"/>
  <c r="AI69" i="13"/>
  <c r="AR69" i="13" s="1"/>
  <c r="CA68" i="13"/>
  <c r="CD68" i="13" s="1"/>
  <c r="CE68" i="13" s="1"/>
  <c r="H280" i="7"/>
  <c r="I280" i="7"/>
  <c r="P280" i="7"/>
  <c r="J280" i="7"/>
  <c r="K280" i="7"/>
  <c r="G280" i="7"/>
  <c r="N280" i="7"/>
  <c r="O280" i="7"/>
  <c r="Q280" i="7"/>
  <c r="R280" i="7"/>
  <c r="BP69" i="13"/>
  <c r="I69" i="13"/>
  <c r="BM69" i="13"/>
  <c r="BI72" i="13"/>
  <c r="F29" i="14" l="1"/>
  <c r="M69" i="13"/>
  <c r="BW69" i="13" s="1"/>
  <c r="BB69" i="13"/>
  <c r="E29" i="14"/>
  <c r="AU69" i="13"/>
  <c r="AX69" i="13" s="1"/>
  <c r="CF68" i="13"/>
  <c r="BO69" i="13"/>
  <c r="H69" i="13"/>
  <c r="BL69" i="13"/>
  <c r="R69" i="13"/>
  <c r="AA70" i="13" s="1"/>
  <c r="L69" i="13"/>
  <c r="L280" i="7"/>
  <c r="G180" i="12" s="1"/>
  <c r="S280" i="7"/>
  <c r="K180" i="12" s="1"/>
  <c r="L180" i="12" s="1"/>
  <c r="M180" i="12" s="1"/>
  <c r="BZ69" i="13" l="1"/>
  <c r="CC69" i="13" s="1"/>
  <c r="P69" i="13"/>
  <c r="BV69" i="13"/>
  <c r="BY69" i="13"/>
  <c r="H180" i="12"/>
  <c r="I180" i="12" s="1"/>
  <c r="B30" i="14"/>
  <c r="BA69" i="13"/>
  <c r="BD69" i="13" s="1"/>
  <c r="D29" i="14"/>
  <c r="AK70" i="13"/>
  <c r="AT70" i="13" s="1"/>
  <c r="N181" i="12"/>
  <c r="O69" i="13"/>
  <c r="Q69" i="13"/>
  <c r="Z70" i="13" s="1"/>
  <c r="F280" i="7" s="1"/>
  <c r="K69" i="13"/>
  <c r="BR69" i="13"/>
  <c r="BS70" i="13" s="1"/>
  <c r="BK72" i="13"/>
  <c r="BJ72" i="13"/>
  <c r="BU69" i="13" l="1"/>
  <c r="BX69" i="13"/>
  <c r="C30" i="14"/>
  <c r="J181" i="12"/>
  <c r="AW70" i="13"/>
  <c r="AZ70" i="13" s="1"/>
  <c r="AJ70" i="13"/>
  <c r="AS70" i="13" s="1"/>
  <c r="CB69" i="13"/>
  <c r="BH70" i="13"/>
  <c r="BQ70" i="13"/>
  <c r="J70" i="13"/>
  <c r="BN70" i="13"/>
  <c r="N69" i="13"/>
  <c r="BI73" i="13"/>
  <c r="BC70" i="13" l="1"/>
  <c r="F30" i="14"/>
  <c r="AV70" i="13"/>
  <c r="AY70" i="13" s="1"/>
  <c r="AI70" i="13"/>
  <c r="AR70" i="13" s="1"/>
  <c r="CA69" i="13"/>
  <c r="CD69" i="13" s="1"/>
  <c r="CF69" i="13" s="1"/>
  <c r="Q281" i="7"/>
  <c r="O281" i="7"/>
  <c r="I281" i="7"/>
  <c r="K281" i="7"/>
  <c r="H281" i="7"/>
  <c r="N281" i="7"/>
  <c r="P281" i="7"/>
  <c r="R281" i="7"/>
  <c r="J281" i="7"/>
  <c r="G281" i="7"/>
  <c r="BP70" i="13"/>
  <c r="I70" i="13"/>
  <c r="BM70" i="13"/>
  <c r="S70" i="13"/>
  <c r="AB71" i="13" s="1"/>
  <c r="M70" i="13"/>
  <c r="BK73" i="13"/>
  <c r="BW70" i="13" l="1"/>
  <c r="BZ70" i="13"/>
  <c r="BB70" i="13"/>
  <c r="E30" i="14"/>
  <c r="AU70" i="13"/>
  <c r="AX70" i="13" s="1"/>
  <c r="CE69" i="13"/>
  <c r="L281" i="7"/>
  <c r="G181" i="12" s="1"/>
  <c r="H70" i="13"/>
  <c r="BO70" i="13"/>
  <c r="BL70" i="13"/>
  <c r="S281" i="7"/>
  <c r="K181" i="12" s="1"/>
  <c r="L181" i="12" s="1"/>
  <c r="M181" i="12" s="1"/>
  <c r="P70" i="13"/>
  <c r="L70" i="13"/>
  <c r="R70" i="13"/>
  <c r="AA71" i="13" s="1"/>
  <c r="BJ73" i="13"/>
  <c r="BV70" i="13" l="1"/>
  <c r="BY70" i="13"/>
  <c r="BA70" i="13"/>
  <c r="BD70" i="13" s="1"/>
  <c r="D30" i="14"/>
  <c r="H181" i="12"/>
  <c r="I181" i="12" s="1"/>
  <c r="B31" i="14"/>
  <c r="AK71" i="13"/>
  <c r="AT71" i="13" s="1"/>
  <c r="CC70" i="13"/>
  <c r="N182" i="12"/>
  <c r="O70" i="13"/>
  <c r="Q70" i="13"/>
  <c r="Z71" i="13" s="1"/>
  <c r="F281" i="7" s="1"/>
  <c r="K70" i="13"/>
  <c r="BR70" i="13"/>
  <c r="BS71" i="13" s="1"/>
  <c r="BI74" i="13"/>
  <c r="BU70" i="13" l="1"/>
  <c r="BX70" i="13"/>
  <c r="C31" i="14"/>
  <c r="J182" i="12"/>
  <c r="AW71" i="13"/>
  <c r="AZ71" i="13" s="1"/>
  <c r="AJ71" i="13"/>
  <c r="AS71" i="13" s="1"/>
  <c r="CB70" i="13"/>
  <c r="N70" i="13"/>
  <c r="J71" i="13"/>
  <c r="BQ71" i="13"/>
  <c r="BN71" i="13"/>
  <c r="BH71" i="13"/>
  <c r="BK74" i="13"/>
  <c r="BJ74" i="13"/>
  <c r="BC71" i="13" l="1"/>
  <c r="F31" i="14"/>
  <c r="AV71" i="13"/>
  <c r="AY71" i="13" s="1"/>
  <c r="AI71" i="13"/>
  <c r="AR71" i="13" s="1"/>
  <c r="CA70" i="13"/>
  <c r="CD70" i="13" s="1"/>
  <c r="CE70" i="13" s="1"/>
  <c r="BP71" i="13"/>
  <c r="I71" i="13"/>
  <c r="BM71" i="13"/>
  <c r="K282" i="7"/>
  <c r="J282" i="7"/>
  <c r="G282" i="7"/>
  <c r="P282" i="7"/>
  <c r="O282" i="7"/>
  <c r="Q282" i="7"/>
  <c r="R282" i="7"/>
  <c r="N282" i="7"/>
  <c r="I282" i="7"/>
  <c r="H282" i="7"/>
  <c r="S71" i="13"/>
  <c r="AB72" i="13" s="1"/>
  <c r="M71" i="13"/>
  <c r="BW71" i="13" l="1"/>
  <c r="BZ71" i="13"/>
  <c r="BB71" i="13"/>
  <c r="E31" i="14"/>
  <c r="AU71" i="13"/>
  <c r="AX71" i="13" s="1"/>
  <c r="CF70" i="13"/>
  <c r="L282" i="7"/>
  <c r="G182" i="12" s="1"/>
  <c r="S282" i="7"/>
  <c r="K182" i="12" s="1"/>
  <c r="L182" i="12" s="1"/>
  <c r="M182" i="12" s="1"/>
  <c r="R71" i="13"/>
  <c r="AA72" i="13" s="1"/>
  <c r="L71" i="13"/>
  <c r="H71" i="13"/>
  <c r="BO71" i="13"/>
  <c r="BL71" i="13"/>
  <c r="P71" i="13"/>
  <c r="BI75" i="13"/>
  <c r="BV71" i="13" l="1"/>
  <c r="BY71" i="13"/>
  <c r="H182" i="12"/>
  <c r="I182" i="12" s="1"/>
  <c r="B32" i="14"/>
  <c r="BA71" i="13"/>
  <c r="BD71" i="13" s="1"/>
  <c r="D31" i="14"/>
  <c r="AK72" i="13"/>
  <c r="AT72" i="13" s="1"/>
  <c r="CC71" i="13"/>
  <c r="O71" i="13"/>
  <c r="N183" i="12"/>
  <c r="K71" i="13"/>
  <c r="Q71" i="13"/>
  <c r="Z72" i="13" s="1"/>
  <c r="F282" i="7" s="1"/>
  <c r="BR71" i="13"/>
  <c r="BS72" i="13" s="1"/>
  <c r="BJ75" i="13"/>
  <c r="BK75" i="13"/>
  <c r="BI76" i="13"/>
  <c r="BU71" i="13" l="1"/>
  <c r="BX71" i="13"/>
  <c r="C32" i="14"/>
  <c r="J183" i="12"/>
  <c r="AW72" i="13"/>
  <c r="AZ72" i="13" s="1"/>
  <c r="AJ72" i="13"/>
  <c r="AS72" i="13" s="1"/>
  <c r="CB71" i="13"/>
  <c r="N71" i="13"/>
  <c r="BH72" i="13"/>
  <c r="BQ72" i="13"/>
  <c r="J72" i="13"/>
  <c r="BN72" i="13"/>
  <c r="BC72" i="13" l="1"/>
  <c r="F32" i="14"/>
  <c r="AV72" i="13"/>
  <c r="AY72" i="13" s="1"/>
  <c r="AI72" i="13"/>
  <c r="AR72" i="13" s="1"/>
  <c r="CA71" i="13"/>
  <c r="CD71" i="13" s="1"/>
  <c r="CE71" i="13" s="1"/>
  <c r="N283" i="7"/>
  <c r="R283" i="7"/>
  <c r="J283" i="7"/>
  <c r="O283" i="7"/>
  <c r="H283" i="7"/>
  <c r="P283" i="7"/>
  <c r="Q283" i="7"/>
  <c r="K283" i="7"/>
  <c r="G283" i="7"/>
  <c r="I283" i="7"/>
  <c r="BP72" i="13"/>
  <c r="I72" i="13"/>
  <c r="BM72" i="13"/>
  <c r="S72" i="13"/>
  <c r="AB73" i="13" s="1"/>
  <c r="M72" i="13"/>
  <c r="BJ76" i="13"/>
  <c r="BW72" i="13" l="1"/>
  <c r="BZ72" i="13"/>
  <c r="BB72" i="13"/>
  <c r="E32" i="14"/>
  <c r="AU72" i="13"/>
  <c r="AX72" i="13" s="1"/>
  <c r="CF71" i="13"/>
  <c r="L72" i="13"/>
  <c r="R72" i="13"/>
  <c r="AA73" i="13" s="1"/>
  <c r="BO72" i="13"/>
  <c r="H72" i="13"/>
  <c r="BL72" i="13"/>
  <c r="P72" i="13"/>
  <c r="L283" i="7"/>
  <c r="G183" i="12" s="1"/>
  <c r="S283" i="7"/>
  <c r="K183" i="12" s="1"/>
  <c r="L183" i="12" s="1"/>
  <c r="M183" i="12" s="1"/>
  <c r="BK76" i="13"/>
  <c r="BV72" i="13" l="1"/>
  <c r="BY72" i="13"/>
  <c r="BA72" i="13"/>
  <c r="BD72" i="13" s="1"/>
  <c r="D32" i="14"/>
  <c r="H183" i="12"/>
  <c r="I183" i="12" s="1"/>
  <c r="B33" i="14"/>
  <c r="AK73" i="13"/>
  <c r="AT73" i="13" s="1"/>
  <c r="CC72" i="13"/>
  <c r="Q72" i="13"/>
  <c r="Z73" i="13" s="1"/>
  <c r="F283" i="7" s="1"/>
  <c r="K72" i="13"/>
  <c r="BR72" i="13"/>
  <c r="BS73" i="13" s="1"/>
  <c r="O72" i="13"/>
  <c r="N184" i="12"/>
  <c r="BK77" i="13"/>
  <c r="BU72" i="13" l="1"/>
  <c r="BX72" i="13"/>
  <c r="C33" i="14"/>
  <c r="J184" i="12"/>
  <c r="AW73" i="13"/>
  <c r="AZ73" i="13" s="1"/>
  <c r="AJ73" i="13"/>
  <c r="AS73" i="13" s="1"/>
  <c r="CB72" i="13"/>
  <c r="BH73" i="13"/>
  <c r="BQ73" i="13"/>
  <c r="J73" i="13"/>
  <c r="BN73" i="13"/>
  <c r="N72" i="13"/>
  <c r="BI77" i="13"/>
  <c r="BJ77" i="13"/>
  <c r="BC73" i="13" l="1"/>
  <c r="F33" i="14"/>
  <c r="AV73" i="13"/>
  <c r="AY73" i="13" s="1"/>
  <c r="AI73" i="13"/>
  <c r="AR73" i="13" s="1"/>
  <c r="CA72" i="13"/>
  <c r="CD72" i="13" s="1"/>
  <c r="CF72" i="13" s="1"/>
  <c r="Q284" i="7"/>
  <c r="K284" i="7"/>
  <c r="N284" i="7"/>
  <c r="H284" i="7"/>
  <c r="J284" i="7"/>
  <c r="G284" i="7"/>
  <c r="P284" i="7"/>
  <c r="R284" i="7"/>
  <c r="O284" i="7"/>
  <c r="I284" i="7"/>
  <c r="BP73" i="13"/>
  <c r="I73" i="13"/>
  <c r="BM73" i="13"/>
  <c r="S73" i="13"/>
  <c r="AB74" i="13" s="1"/>
  <c r="M73" i="13"/>
  <c r="BW73" i="13" l="1"/>
  <c r="BZ73" i="13"/>
  <c r="BB73" i="13"/>
  <c r="E33" i="14"/>
  <c r="AU73" i="13"/>
  <c r="AX73" i="13" s="1"/>
  <c r="CE72" i="13"/>
  <c r="S284" i="7"/>
  <c r="K184" i="12" s="1"/>
  <c r="L184" i="12" s="1"/>
  <c r="M184" i="12" s="1"/>
  <c r="P73" i="13"/>
  <c r="L284" i="7"/>
  <c r="G184" i="12" s="1"/>
  <c r="BO73" i="13"/>
  <c r="H73" i="13"/>
  <c r="BL73" i="13"/>
  <c r="L73" i="13"/>
  <c r="R73" i="13"/>
  <c r="AA74" i="13" s="1"/>
  <c r="BI78" i="13"/>
  <c r="BK78" i="13"/>
  <c r="BV73" i="13" l="1"/>
  <c r="BY73" i="13"/>
  <c r="H184" i="12"/>
  <c r="I184" i="12" s="1"/>
  <c r="B34" i="14"/>
  <c r="BA73" i="13"/>
  <c r="BD73" i="13" s="1"/>
  <c r="D33" i="14"/>
  <c r="AK74" i="13"/>
  <c r="AT74" i="13" s="1"/>
  <c r="CC73" i="13"/>
  <c r="O73" i="13"/>
  <c r="N185" i="12"/>
  <c r="Q73" i="13"/>
  <c r="Z74" i="13" s="1"/>
  <c r="F284" i="7" s="1"/>
  <c r="K73" i="13"/>
  <c r="BR73" i="13"/>
  <c r="BS74" i="13" s="1"/>
  <c r="BJ78" i="13"/>
  <c r="BU73" i="13" l="1"/>
  <c r="BX73" i="13"/>
  <c r="C34" i="14"/>
  <c r="J185" i="12"/>
  <c r="AW74" i="13"/>
  <c r="AZ74" i="13" s="1"/>
  <c r="AJ74" i="13"/>
  <c r="AS74" i="13" s="1"/>
  <c r="CB73" i="13"/>
  <c r="J74" i="13"/>
  <c r="BQ74" i="13"/>
  <c r="BN74" i="13"/>
  <c r="BH74" i="13"/>
  <c r="N73" i="13"/>
  <c r="BI79" i="13"/>
  <c r="BK79" i="13"/>
  <c r="BC74" i="13" l="1"/>
  <c r="F34" i="14"/>
  <c r="AV74" i="13"/>
  <c r="AY74" i="13" s="1"/>
  <c r="AI74" i="13"/>
  <c r="AR74" i="13" s="1"/>
  <c r="CA73" i="13"/>
  <c r="CD73" i="13" s="1"/>
  <c r="CF73" i="13" s="1"/>
  <c r="BP74" i="13"/>
  <c r="I74" i="13"/>
  <c r="BM74" i="13"/>
  <c r="S74" i="13"/>
  <c r="AB75" i="13" s="1"/>
  <c r="M74" i="13"/>
  <c r="I285" i="7"/>
  <c r="Q285" i="7"/>
  <c r="G285" i="7"/>
  <c r="J285" i="7"/>
  <c r="K285" i="7"/>
  <c r="H285" i="7"/>
  <c r="R285" i="7"/>
  <c r="N285" i="7"/>
  <c r="P285" i="7"/>
  <c r="O285" i="7"/>
  <c r="BW74" i="13" l="1"/>
  <c r="BZ74" i="13"/>
  <c r="BB74" i="13"/>
  <c r="E34" i="14"/>
  <c r="AU74" i="13"/>
  <c r="AX74" i="13" s="1"/>
  <c r="CE73" i="13"/>
  <c r="R74" i="13"/>
  <c r="AA75" i="13" s="1"/>
  <c r="L74" i="13"/>
  <c r="BO74" i="13"/>
  <c r="H74" i="13"/>
  <c r="BL74" i="13"/>
  <c r="L285" i="7"/>
  <c r="G185" i="12" s="1"/>
  <c r="S285" i="7"/>
  <c r="K185" i="12" s="1"/>
  <c r="L185" i="12" s="1"/>
  <c r="M185" i="12" s="1"/>
  <c r="P74" i="13"/>
  <c r="BJ79" i="13"/>
  <c r="BV74" i="13" l="1"/>
  <c r="BY74" i="13"/>
  <c r="BA74" i="13"/>
  <c r="BD74" i="13" s="1"/>
  <c r="D34" i="14"/>
  <c r="H185" i="12"/>
  <c r="I185" i="12" s="1"/>
  <c r="B35" i="14"/>
  <c r="AK75" i="13"/>
  <c r="AT75" i="13" s="1"/>
  <c r="CC74" i="13"/>
  <c r="O74" i="13"/>
  <c r="N186" i="12"/>
  <c r="K74" i="13"/>
  <c r="Q74" i="13"/>
  <c r="Z75" i="13" s="1"/>
  <c r="F285" i="7" s="1"/>
  <c r="BR74" i="13"/>
  <c r="BS75" i="13" s="1"/>
  <c r="BK80" i="13"/>
  <c r="BI80" i="13"/>
  <c r="BU74" i="13" l="1"/>
  <c r="BX74" i="13"/>
  <c r="C35" i="14"/>
  <c r="J186" i="12"/>
  <c r="AW75" i="13"/>
  <c r="AZ75" i="13" s="1"/>
  <c r="AJ75" i="13"/>
  <c r="AS75" i="13" s="1"/>
  <c r="CB74" i="13"/>
  <c r="BQ75" i="13"/>
  <c r="J75" i="13"/>
  <c r="BN75" i="13"/>
  <c r="BH75" i="13"/>
  <c r="N74" i="13"/>
  <c r="BJ80" i="13"/>
  <c r="BC75" i="13" l="1"/>
  <c r="F35" i="14"/>
  <c r="AV75" i="13"/>
  <c r="AY75" i="13" s="1"/>
  <c r="AI75" i="13"/>
  <c r="AR75" i="13" s="1"/>
  <c r="CA74" i="13"/>
  <c r="CD74" i="13" s="1"/>
  <c r="CF74" i="13" s="1"/>
  <c r="M75" i="13"/>
  <c r="S75" i="13"/>
  <c r="AB76" i="13" s="1"/>
  <c r="I75" i="13"/>
  <c r="BP75" i="13"/>
  <c r="BM75" i="13"/>
  <c r="G286" i="7"/>
  <c r="O286" i="7"/>
  <c r="N286" i="7"/>
  <c r="P286" i="7"/>
  <c r="Q286" i="7"/>
  <c r="I286" i="7"/>
  <c r="J286" i="7"/>
  <c r="K286" i="7"/>
  <c r="R286" i="7"/>
  <c r="H286" i="7"/>
  <c r="BI81" i="13"/>
  <c r="BW75" i="13" l="1"/>
  <c r="BZ75" i="13"/>
  <c r="BB75" i="13"/>
  <c r="E35" i="14"/>
  <c r="AU75" i="13"/>
  <c r="AX75" i="13" s="1"/>
  <c r="CE74" i="13"/>
  <c r="L286" i="7"/>
  <c r="G186" i="12" s="1"/>
  <c r="S286" i="7"/>
  <c r="K186" i="12" s="1"/>
  <c r="L186" i="12" s="1"/>
  <c r="M186" i="12" s="1"/>
  <c r="H75" i="13"/>
  <c r="BO75" i="13"/>
  <c r="BL75" i="13"/>
  <c r="R75" i="13"/>
  <c r="AA76" i="13" s="1"/>
  <c r="L75" i="13"/>
  <c r="P75" i="13"/>
  <c r="BJ81" i="13"/>
  <c r="BK81" i="13"/>
  <c r="BV75" i="13" l="1"/>
  <c r="BY75" i="13"/>
  <c r="BA75" i="13"/>
  <c r="BD75" i="13" s="1"/>
  <c r="D35" i="14"/>
  <c r="H186" i="12"/>
  <c r="I186" i="12" s="1"/>
  <c r="B36" i="14"/>
  <c r="AK76" i="13"/>
  <c r="AT76" i="13" s="1"/>
  <c r="CC75" i="13"/>
  <c r="O75" i="13"/>
  <c r="Q75" i="13"/>
  <c r="Z76" i="13" s="1"/>
  <c r="F286" i="7" s="1"/>
  <c r="K75" i="13"/>
  <c r="BR75" i="13"/>
  <c r="BS76" i="13" s="1"/>
  <c r="N187" i="12"/>
  <c r="BU75" i="13" l="1"/>
  <c r="BX75" i="13"/>
  <c r="J187" i="12"/>
  <c r="C36" i="14"/>
  <c r="AW76" i="13"/>
  <c r="AZ76" i="13" s="1"/>
  <c r="AJ76" i="13"/>
  <c r="AS76" i="13" s="1"/>
  <c r="CB75" i="13"/>
  <c r="N75" i="13"/>
  <c r="BQ76" i="13"/>
  <c r="J76" i="13"/>
  <c r="BN76" i="13"/>
  <c r="BH76" i="13"/>
  <c r="BI82" i="13"/>
  <c r="BK82" i="13"/>
  <c r="BC76" i="13" l="1"/>
  <c r="F36" i="14"/>
  <c r="AV76" i="13"/>
  <c r="AY76" i="13" s="1"/>
  <c r="AI76" i="13"/>
  <c r="AR76" i="13" s="1"/>
  <c r="CA75" i="13"/>
  <c r="CD75" i="13" s="1"/>
  <c r="CE75" i="13" s="1"/>
  <c r="G287" i="7"/>
  <c r="N287" i="7"/>
  <c r="H287" i="7"/>
  <c r="K287" i="7"/>
  <c r="P287" i="7"/>
  <c r="Q287" i="7"/>
  <c r="J287" i="7"/>
  <c r="I287" i="7"/>
  <c r="R287" i="7"/>
  <c r="O287" i="7"/>
  <c r="M76" i="13"/>
  <c r="S76" i="13"/>
  <c r="AB77" i="13" s="1"/>
  <c r="BP76" i="13"/>
  <c r="I76" i="13"/>
  <c r="BM76" i="13"/>
  <c r="BJ82" i="13"/>
  <c r="BW76" i="13" l="1"/>
  <c r="BZ76" i="13"/>
  <c r="BB76" i="13"/>
  <c r="E36" i="14"/>
  <c r="AU76" i="13"/>
  <c r="AX76" i="13" s="1"/>
  <c r="CF75" i="13"/>
  <c r="L287" i="7"/>
  <c r="G187" i="12" s="1"/>
  <c r="BO76" i="13"/>
  <c r="H76" i="13"/>
  <c r="BL76" i="13"/>
  <c r="S287" i="7"/>
  <c r="K187" i="12" s="1"/>
  <c r="L187" i="12" s="1"/>
  <c r="M187" i="12" s="1"/>
  <c r="R76" i="13"/>
  <c r="AA77" i="13" s="1"/>
  <c r="L76" i="13"/>
  <c r="P76" i="13"/>
  <c r="BV76" i="13" l="1"/>
  <c r="BY76" i="13"/>
  <c r="BA76" i="13"/>
  <c r="BD76" i="13" s="1"/>
  <c r="D36" i="14"/>
  <c r="H187" i="12"/>
  <c r="I187" i="12" s="1"/>
  <c r="B37" i="14"/>
  <c r="AK77" i="13"/>
  <c r="AT77" i="13" s="1"/>
  <c r="CC76" i="13"/>
  <c r="O76" i="13"/>
  <c r="N188" i="12"/>
  <c r="Q76" i="13"/>
  <c r="Z77" i="13" s="1"/>
  <c r="F287" i="7" s="1"/>
  <c r="K76" i="13"/>
  <c r="BR76" i="13"/>
  <c r="BS77" i="13" s="1"/>
  <c r="BK83" i="13"/>
  <c r="BJ83" i="13"/>
  <c r="BI83" i="13"/>
  <c r="BU76" i="13" l="1"/>
  <c r="BX76" i="13"/>
  <c r="C37" i="14"/>
  <c r="J188" i="12"/>
  <c r="AW77" i="13"/>
  <c r="AZ77" i="13" s="1"/>
  <c r="AJ77" i="13"/>
  <c r="AS77" i="13" s="1"/>
  <c r="CB76" i="13"/>
  <c r="BH77" i="13"/>
  <c r="N76" i="13"/>
  <c r="J77" i="13"/>
  <c r="BQ77" i="13"/>
  <c r="BN77" i="13"/>
  <c r="BC77" i="13" l="1"/>
  <c r="F37" i="14"/>
  <c r="AV77" i="13"/>
  <c r="AY77" i="13" s="1"/>
  <c r="AI77" i="13"/>
  <c r="AR77" i="13" s="1"/>
  <c r="CA76" i="13"/>
  <c r="CD76" i="13" s="1"/>
  <c r="CE76" i="13" s="1"/>
  <c r="S77" i="13"/>
  <c r="AB78" i="13" s="1"/>
  <c r="M77" i="13"/>
  <c r="BP77" i="13"/>
  <c r="I77" i="13"/>
  <c r="BM77" i="13"/>
  <c r="N288" i="7"/>
  <c r="J288" i="7"/>
  <c r="Q288" i="7"/>
  <c r="K288" i="7"/>
  <c r="P288" i="7"/>
  <c r="G288" i="7"/>
  <c r="R288" i="7"/>
  <c r="I288" i="7"/>
  <c r="O288" i="7"/>
  <c r="H288" i="7"/>
  <c r="BK84" i="13"/>
  <c r="BJ84" i="13"/>
  <c r="BW77" i="13" l="1"/>
  <c r="BZ77" i="13"/>
  <c r="BB77" i="13"/>
  <c r="E37" i="14"/>
  <c r="AU77" i="13"/>
  <c r="AX77" i="13" s="1"/>
  <c r="CF76" i="13"/>
  <c r="L288" i="7"/>
  <c r="G188" i="12" s="1"/>
  <c r="S288" i="7"/>
  <c r="K188" i="12" s="1"/>
  <c r="L188" i="12" s="1"/>
  <c r="M188" i="12" s="1"/>
  <c r="P77" i="13"/>
  <c r="BO77" i="13"/>
  <c r="H77" i="13"/>
  <c r="BL77" i="13"/>
  <c r="R77" i="13"/>
  <c r="AA78" i="13" s="1"/>
  <c r="L77" i="13"/>
  <c r="BI84" i="13"/>
  <c r="BV77" i="13" l="1"/>
  <c r="BY77" i="13"/>
  <c r="BA77" i="13"/>
  <c r="BD77" i="13" s="1"/>
  <c r="D37" i="14"/>
  <c r="H188" i="12"/>
  <c r="I188" i="12" s="1"/>
  <c r="B38" i="14"/>
  <c r="AK78" i="13"/>
  <c r="AT78" i="13" s="1"/>
  <c r="CC77" i="13"/>
  <c r="O77" i="13"/>
  <c r="N189" i="12"/>
  <c r="Q77" i="13"/>
  <c r="Z78" i="13" s="1"/>
  <c r="F288" i="7" s="1"/>
  <c r="K77" i="13"/>
  <c r="BR77" i="13"/>
  <c r="BS78" i="13" s="1"/>
  <c r="BK85" i="13"/>
  <c r="BU77" i="13" l="1"/>
  <c r="BX77" i="13"/>
  <c r="C38" i="14"/>
  <c r="J189" i="12"/>
  <c r="AW78" i="13"/>
  <c r="AZ78" i="13" s="1"/>
  <c r="AJ78" i="13"/>
  <c r="AS78" i="13" s="1"/>
  <c r="CB77" i="13"/>
  <c r="BH78" i="13"/>
  <c r="J78" i="13"/>
  <c r="BQ78" i="13"/>
  <c r="BN78" i="13"/>
  <c r="N77" i="13"/>
  <c r="BI85" i="13"/>
  <c r="BJ85" i="13"/>
  <c r="BC78" i="13" l="1"/>
  <c r="F38" i="14"/>
  <c r="AV78" i="13"/>
  <c r="AY78" i="13" s="1"/>
  <c r="AI78" i="13"/>
  <c r="AR78" i="13" s="1"/>
  <c r="CA77" i="13"/>
  <c r="CD77" i="13" s="1"/>
  <c r="CE77" i="13" s="1"/>
  <c r="N289" i="7"/>
  <c r="Q289" i="7"/>
  <c r="R289" i="7"/>
  <c r="P289" i="7"/>
  <c r="O289" i="7"/>
  <c r="K289" i="7"/>
  <c r="H289" i="7"/>
  <c r="I289" i="7"/>
  <c r="G289" i="7"/>
  <c r="J289" i="7"/>
  <c r="M78" i="13"/>
  <c r="S78" i="13"/>
  <c r="AB79" i="13" s="1"/>
  <c r="BP78" i="13"/>
  <c r="I78" i="13"/>
  <c r="BM78" i="13"/>
  <c r="BW78" i="13" l="1"/>
  <c r="BZ78" i="13"/>
  <c r="BB78" i="13"/>
  <c r="E38" i="14"/>
  <c r="AU78" i="13"/>
  <c r="AX78" i="13" s="1"/>
  <c r="CF77" i="13"/>
  <c r="L289" i="7"/>
  <c r="G189" i="12" s="1"/>
  <c r="H78" i="13"/>
  <c r="BO78" i="13"/>
  <c r="BL78" i="13"/>
  <c r="P78" i="13"/>
  <c r="R78" i="13"/>
  <c r="AA79" i="13" s="1"/>
  <c r="L78" i="13"/>
  <c r="S289" i="7"/>
  <c r="K189" i="12" s="1"/>
  <c r="L189" i="12" s="1"/>
  <c r="M189" i="12" s="1"/>
  <c r="BI86" i="13"/>
  <c r="BK86" i="13"/>
  <c r="BV78" i="13" l="1"/>
  <c r="BY78" i="13"/>
  <c r="BA78" i="13"/>
  <c r="BD78" i="13" s="1"/>
  <c r="D38" i="14"/>
  <c r="H189" i="12"/>
  <c r="I189" i="12" s="1"/>
  <c r="B39" i="14"/>
  <c r="AK79" i="13"/>
  <c r="AT79" i="13" s="1"/>
  <c r="CC78" i="13"/>
  <c r="N190" i="12"/>
  <c r="O78" i="13"/>
  <c r="Q78" i="13"/>
  <c r="Z79" i="13" s="1"/>
  <c r="F289" i="7" s="1"/>
  <c r="K78" i="13"/>
  <c r="BR78" i="13"/>
  <c r="BS79" i="13" s="1"/>
  <c r="BJ86" i="13"/>
  <c r="BU78" i="13" l="1"/>
  <c r="BX78" i="13"/>
  <c r="C39" i="14"/>
  <c r="J190" i="12"/>
  <c r="AW79" i="13"/>
  <c r="AZ79" i="13" s="1"/>
  <c r="AJ79" i="13"/>
  <c r="AS79" i="13" s="1"/>
  <c r="CB78" i="13"/>
  <c r="BH79" i="13"/>
  <c r="N78" i="13"/>
  <c r="J79" i="13"/>
  <c r="BQ79" i="13"/>
  <c r="BN79" i="13"/>
  <c r="BK87" i="13"/>
  <c r="BC79" i="13" l="1"/>
  <c r="F39" i="14"/>
  <c r="AV79" i="13"/>
  <c r="AY79" i="13" s="1"/>
  <c r="AI79" i="13"/>
  <c r="AR79" i="13" s="1"/>
  <c r="CA78" i="13"/>
  <c r="CD78" i="13" s="1"/>
  <c r="CE78" i="13" s="1"/>
  <c r="BP79" i="13"/>
  <c r="I79" i="13"/>
  <c r="BM79" i="13"/>
  <c r="M79" i="13"/>
  <c r="S79" i="13"/>
  <c r="AB80" i="13" s="1"/>
  <c r="G290" i="7"/>
  <c r="O290" i="7"/>
  <c r="I290" i="7"/>
  <c r="H290" i="7"/>
  <c r="Q290" i="7"/>
  <c r="J290" i="7"/>
  <c r="P290" i="7"/>
  <c r="R290" i="7"/>
  <c r="K290" i="7"/>
  <c r="N290" i="7"/>
  <c r="BI87" i="13"/>
  <c r="BW79" i="13" l="1"/>
  <c r="BZ79" i="13"/>
  <c r="BB79" i="13"/>
  <c r="E39" i="14"/>
  <c r="AU79" i="13"/>
  <c r="AX79" i="13" s="1"/>
  <c r="CF78" i="13"/>
  <c r="S290" i="7"/>
  <c r="K190" i="12" s="1"/>
  <c r="L190" i="12" s="1"/>
  <c r="M190" i="12" s="1"/>
  <c r="BO79" i="13"/>
  <c r="H79" i="13"/>
  <c r="BL79" i="13"/>
  <c r="P79" i="13"/>
  <c r="R79" i="13"/>
  <c r="AA80" i="13" s="1"/>
  <c r="L79" i="13"/>
  <c r="L290" i="7"/>
  <c r="G190" i="12" s="1"/>
  <c r="BJ87" i="13"/>
  <c r="BV79" i="13" l="1"/>
  <c r="BY79" i="13"/>
  <c r="BA79" i="13"/>
  <c r="BD79" i="13" s="1"/>
  <c r="D39" i="14"/>
  <c r="H190" i="12"/>
  <c r="I190" i="12" s="1"/>
  <c r="B40" i="14"/>
  <c r="AK80" i="13"/>
  <c r="AT80" i="13" s="1"/>
  <c r="CC79" i="13"/>
  <c r="N191" i="12"/>
  <c r="O79" i="13"/>
  <c r="K79" i="13"/>
  <c r="Q79" i="13"/>
  <c r="Z80" i="13" s="1"/>
  <c r="F290" i="7" s="1"/>
  <c r="BR79" i="13"/>
  <c r="BS80" i="13" s="1"/>
  <c r="BI88" i="13"/>
  <c r="BU79" i="13" l="1"/>
  <c r="BX79" i="13"/>
  <c r="C40" i="14"/>
  <c r="J191" i="12"/>
  <c r="AW80" i="13"/>
  <c r="AZ80" i="13" s="1"/>
  <c r="AJ80" i="13"/>
  <c r="AS80" i="13" s="1"/>
  <c r="CB79" i="13"/>
  <c r="BH80" i="13"/>
  <c r="BQ80" i="13"/>
  <c r="J80" i="13"/>
  <c r="BN80" i="13"/>
  <c r="N79" i="13"/>
  <c r="BJ88" i="13"/>
  <c r="BK88" i="13"/>
  <c r="BC80" i="13" l="1"/>
  <c r="F40" i="14"/>
  <c r="AV80" i="13"/>
  <c r="AY80" i="13" s="1"/>
  <c r="AI80" i="13"/>
  <c r="AR80" i="13" s="1"/>
  <c r="CA79" i="13"/>
  <c r="CD79" i="13" s="1"/>
  <c r="CF79" i="13" s="1"/>
  <c r="S80" i="13"/>
  <c r="AB81" i="13" s="1"/>
  <c r="M80" i="13"/>
  <c r="I80" i="13"/>
  <c r="BP80" i="13"/>
  <c r="BM80" i="13"/>
  <c r="Q291" i="7"/>
  <c r="I291" i="7"/>
  <c r="G291" i="7"/>
  <c r="R291" i="7"/>
  <c r="O291" i="7"/>
  <c r="K291" i="7"/>
  <c r="P291" i="7"/>
  <c r="N291" i="7"/>
  <c r="J291" i="7"/>
  <c r="H291" i="7"/>
  <c r="BW80" i="13" l="1"/>
  <c r="BZ80" i="13"/>
  <c r="BB80" i="13"/>
  <c r="E40" i="14"/>
  <c r="AU80" i="13"/>
  <c r="AX80" i="13" s="1"/>
  <c r="CE79" i="13"/>
  <c r="BO80" i="13"/>
  <c r="H80" i="13"/>
  <c r="BL80" i="13"/>
  <c r="L291" i="7"/>
  <c r="G191" i="12" s="1"/>
  <c r="P80" i="13"/>
  <c r="S291" i="7"/>
  <c r="K191" i="12" s="1"/>
  <c r="L191" i="12" s="1"/>
  <c r="M191" i="12" s="1"/>
  <c r="R80" i="13"/>
  <c r="AA81" i="13" s="1"/>
  <c r="L80" i="13"/>
  <c r="BJ89" i="13"/>
  <c r="BK89" i="13"/>
  <c r="BI89" i="13"/>
  <c r="BV80" i="13" l="1"/>
  <c r="BY80" i="13"/>
  <c r="BA80" i="13"/>
  <c r="BD80" i="13" s="1"/>
  <c r="D40" i="14"/>
  <c r="H191" i="12"/>
  <c r="I191" i="12" s="1"/>
  <c r="B41" i="14"/>
  <c r="AK81" i="13"/>
  <c r="AT81" i="13" s="1"/>
  <c r="CC80" i="13"/>
  <c r="O80" i="13"/>
  <c r="N192" i="12"/>
  <c r="K80" i="13"/>
  <c r="Q80" i="13"/>
  <c r="Z81" i="13" s="1"/>
  <c r="F291" i="7" s="1"/>
  <c r="BR80" i="13"/>
  <c r="BS81" i="13" s="1"/>
  <c r="BU80" i="13" l="1"/>
  <c r="BX80" i="13"/>
  <c r="C41" i="14"/>
  <c r="J192" i="12"/>
  <c r="AW81" i="13"/>
  <c r="AZ81" i="13" s="1"/>
  <c r="AJ81" i="13"/>
  <c r="AS81" i="13" s="1"/>
  <c r="CB80" i="13"/>
  <c r="N80" i="13"/>
  <c r="BQ81" i="13"/>
  <c r="J81" i="13"/>
  <c r="BN81" i="13"/>
  <c r="BH81" i="13"/>
  <c r="BJ90" i="13"/>
  <c r="BI90" i="13"/>
  <c r="BC81" i="13" l="1"/>
  <c r="F41" i="14"/>
  <c r="AV81" i="13"/>
  <c r="AY81" i="13" s="1"/>
  <c r="AI81" i="13"/>
  <c r="AR81" i="13" s="1"/>
  <c r="CA80" i="13"/>
  <c r="CD80" i="13" s="1"/>
  <c r="CE80" i="13" s="1"/>
  <c r="I292" i="7"/>
  <c r="R292" i="7"/>
  <c r="K292" i="7"/>
  <c r="O292" i="7"/>
  <c r="N292" i="7"/>
  <c r="P292" i="7"/>
  <c r="H292" i="7"/>
  <c r="Q292" i="7"/>
  <c r="G292" i="7"/>
  <c r="J292" i="7"/>
  <c r="BP81" i="13"/>
  <c r="I81" i="13"/>
  <c r="BM81" i="13"/>
  <c r="M81" i="13"/>
  <c r="S81" i="13"/>
  <c r="AB82" i="13" s="1"/>
  <c r="BK90" i="13"/>
  <c r="BW81" i="13" l="1"/>
  <c r="BZ81" i="13"/>
  <c r="BB81" i="13"/>
  <c r="E41" i="14"/>
  <c r="AU81" i="13"/>
  <c r="AX81" i="13" s="1"/>
  <c r="CF80" i="13"/>
  <c r="L292" i="7"/>
  <c r="G192" i="12" s="1"/>
  <c r="S292" i="7"/>
  <c r="K192" i="12" s="1"/>
  <c r="L192" i="12" s="1"/>
  <c r="M192" i="12" s="1"/>
  <c r="R81" i="13"/>
  <c r="AA82" i="13" s="1"/>
  <c r="L81" i="13"/>
  <c r="H81" i="13"/>
  <c r="BO81" i="13"/>
  <c r="BL81" i="13"/>
  <c r="P81" i="13"/>
  <c r="BV81" i="13" l="1"/>
  <c r="BY81" i="13"/>
  <c r="H192" i="12"/>
  <c r="I192" i="12" s="1"/>
  <c r="B42" i="14"/>
  <c r="BA81" i="13"/>
  <c r="BD81" i="13" s="1"/>
  <c r="D41" i="14"/>
  <c r="AK82" i="13"/>
  <c r="AT82" i="13" s="1"/>
  <c r="CC81" i="13"/>
  <c r="O81" i="13"/>
  <c r="N193" i="12"/>
  <c r="Q81" i="13"/>
  <c r="Z82" i="13" s="1"/>
  <c r="F292" i="7" s="1"/>
  <c r="K81" i="13"/>
  <c r="BR81" i="13"/>
  <c r="BS82" i="13" s="1"/>
  <c r="BU81" i="13" l="1"/>
  <c r="BX81" i="13"/>
  <c r="C42" i="14"/>
  <c r="J193" i="12"/>
  <c r="AW82" i="13"/>
  <c r="AZ82" i="13" s="1"/>
  <c r="AJ82" i="13"/>
  <c r="AS82" i="13" s="1"/>
  <c r="CB81" i="13"/>
  <c r="N81" i="13"/>
  <c r="BQ82" i="13"/>
  <c r="J82" i="13"/>
  <c r="BN82" i="13"/>
  <c r="BH82" i="13"/>
  <c r="BK91" i="13"/>
  <c r="BC82" i="13" l="1"/>
  <c r="F42" i="14"/>
  <c r="AV82" i="13"/>
  <c r="AY82" i="13" s="1"/>
  <c r="AI82" i="13"/>
  <c r="AR82" i="13" s="1"/>
  <c r="CA81" i="13"/>
  <c r="CD81" i="13" s="1"/>
  <c r="CE81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I82" i="13"/>
  <c r="BP82" i="13"/>
  <c r="BM82" i="13"/>
  <c r="BJ91" i="13"/>
  <c r="BI91" i="13"/>
  <c r="BW82" i="13" l="1"/>
  <c r="BZ82" i="13"/>
  <c r="BB82" i="13"/>
  <c r="E42" i="14"/>
  <c r="AU82" i="13"/>
  <c r="AX82" i="13" s="1"/>
  <c r="CF81" i="13"/>
  <c r="L293" i="7"/>
  <c r="G193" i="12" s="1"/>
  <c r="R82" i="13"/>
  <c r="AA83" i="13" s="1"/>
  <c r="L82" i="13"/>
  <c r="H82" i="13"/>
  <c r="BO82" i="13"/>
  <c r="BL82" i="13"/>
  <c r="P82" i="13"/>
  <c r="S293" i="7"/>
  <c r="K193" i="12" s="1"/>
  <c r="L193" i="12" s="1"/>
  <c r="M193" i="12" s="1"/>
  <c r="BK92" i="13"/>
  <c r="BV82" i="13" l="1"/>
  <c r="BY82" i="13"/>
  <c r="BA82" i="13"/>
  <c r="BD82" i="13" s="1"/>
  <c r="D42" i="14"/>
  <c r="H193" i="12"/>
  <c r="I193" i="12" s="1"/>
  <c r="B43" i="14"/>
  <c r="AK83" i="13"/>
  <c r="AT83" i="13" s="1"/>
  <c r="CC82" i="13"/>
  <c r="N194" i="12"/>
  <c r="K82" i="13"/>
  <c r="Q82" i="13"/>
  <c r="Z83" i="13" s="1"/>
  <c r="F293" i="7" s="1"/>
  <c r="BR82" i="13"/>
  <c r="BS83" i="13" s="1"/>
  <c r="O82" i="13"/>
  <c r="BI92" i="13"/>
  <c r="BU82" i="13" l="1"/>
  <c r="BX82" i="13"/>
  <c r="C43" i="14"/>
  <c r="J194" i="12"/>
  <c r="AW83" i="13"/>
  <c r="AZ83" i="13" s="1"/>
  <c r="AJ83" i="13"/>
  <c r="AS83" i="13" s="1"/>
  <c r="CB82" i="13"/>
  <c r="BH83" i="13"/>
  <c r="BQ83" i="13"/>
  <c r="J83" i="13"/>
  <c r="BN83" i="13"/>
  <c r="N82" i="13"/>
  <c r="BJ92" i="13"/>
  <c r="BC83" i="13" l="1"/>
  <c r="F43" i="14"/>
  <c r="AV83" i="13"/>
  <c r="AY83" i="13" s="1"/>
  <c r="AI83" i="13"/>
  <c r="AR83" i="13" s="1"/>
  <c r="CA82" i="13"/>
  <c r="CD82" i="13" s="1"/>
  <c r="CE82" i="13" s="1"/>
  <c r="S83" i="13"/>
  <c r="AB84" i="13" s="1"/>
  <c r="M83" i="13"/>
  <c r="I83" i="13"/>
  <c r="BP83" i="13"/>
  <c r="BM83" i="13"/>
  <c r="R294" i="7"/>
  <c r="J294" i="7"/>
  <c r="Q294" i="7"/>
  <c r="P294" i="7"/>
  <c r="G294" i="7"/>
  <c r="N294" i="7"/>
  <c r="O294" i="7"/>
  <c r="K294" i="7"/>
  <c r="I294" i="7"/>
  <c r="H294" i="7"/>
  <c r="BK93" i="13"/>
  <c r="BI93" i="13"/>
  <c r="BW83" i="13" l="1"/>
  <c r="BZ83" i="13"/>
  <c r="BB83" i="13"/>
  <c r="E43" i="14"/>
  <c r="AU83" i="13"/>
  <c r="AX83" i="13" s="1"/>
  <c r="CF82" i="13"/>
  <c r="P83" i="13"/>
  <c r="S294" i="7"/>
  <c r="K194" i="12" s="1"/>
  <c r="L194" i="12" s="1"/>
  <c r="M194" i="12" s="1"/>
  <c r="BO83" i="13"/>
  <c r="H83" i="13"/>
  <c r="BL83" i="13"/>
  <c r="L294" i="7"/>
  <c r="G194" i="12" s="1"/>
  <c r="R83" i="13"/>
  <c r="AA84" i="13" s="1"/>
  <c r="L83" i="13"/>
  <c r="BV83" i="13" l="1"/>
  <c r="BY83" i="13"/>
  <c r="BA83" i="13"/>
  <c r="BD83" i="13" s="1"/>
  <c r="D43" i="14"/>
  <c r="H194" i="12"/>
  <c r="I194" i="12" s="1"/>
  <c r="B44" i="14"/>
  <c r="AK84" i="13"/>
  <c r="AT84" i="13" s="1"/>
  <c r="CC83" i="13"/>
  <c r="N195" i="12"/>
  <c r="Q83" i="13"/>
  <c r="Z84" i="13" s="1"/>
  <c r="F294" i="7" s="1"/>
  <c r="BR83" i="13"/>
  <c r="BS84" i="13" s="1"/>
  <c r="K83" i="13"/>
  <c r="O83" i="13"/>
  <c r="BJ93" i="13"/>
  <c r="BU83" i="13" l="1"/>
  <c r="BX83" i="13"/>
  <c r="C44" i="14"/>
  <c r="J195" i="12"/>
  <c r="AW84" i="13"/>
  <c r="AZ84" i="13" s="1"/>
  <c r="AJ84" i="13"/>
  <c r="AS84" i="13" s="1"/>
  <c r="CB83" i="13"/>
  <c r="BH84" i="13"/>
  <c r="N83" i="13"/>
  <c r="BQ84" i="13"/>
  <c r="J84" i="13"/>
  <c r="BN84" i="13"/>
  <c r="BI94" i="13"/>
  <c r="BC84" i="13" l="1"/>
  <c r="F44" i="14"/>
  <c r="AV84" i="13"/>
  <c r="AY84" i="13" s="1"/>
  <c r="AI84" i="13"/>
  <c r="AR84" i="13" s="1"/>
  <c r="CA83" i="13"/>
  <c r="CD83" i="13" s="1"/>
  <c r="CE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P84" i="13"/>
  <c r="I84" i="13"/>
  <c r="BM84" i="13"/>
  <c r="BK94" i="13"/>
  <c r="BW84" i="13" l="1"/>
  <c r="BZ84" i="13"/>
  <c r="BB84" i="13"/>
  <c r="E44" i="14"/>
  <c r="AU84" i="13"/>
  <c r="AX84" i="13" s="1"/>
  <c r="CF83" i="13"/>
  <c r="P84" i="13"/>
  <c r="L295" i="7"/>
  <c r="G195" i="12" s="1"/>
  <c r="S295" i="7"/>
  <c r="K195" i="12" s="1"/>
  <c r="L195" i="12" s="1"/>
  <c r="M195" i="12" s="1"/>
  <c r="R84" i="13"/>
  <c r="AA85" i="13" s="1"/>
  <c r="L84" i="13"/>
  <c r="BO84" i="13"/>
  <c r="H84" i="13"/>
  <c r="BL84" i="13"/>
  <c r="BJ94" i="13"/>
  <c r="BV84" i="13" l="1"/>
  <c r="BY84" i="13"/>
  <c r="BA84" i="13"/>
  <c r="BD84" i="13" s="1"/>
  <c r="D44" i="14"/>
  <c r="H195" i="12"/>
  <c r="I195" i="12" s="1"/>
  <c r="B45" i="14"/>
  <c r="AK85" i="13"/>
  <c r="AT85" i="13" s="1"/>
  <c r="CC84" i="13"/>
  <c r="K84" i="13"/>
  <c r="Q84" i="13"/>
  <c r="Z85" i="13" s="1"/>
  <c r="F295" i="7" s="1"/>
  <c r="BR84" i="13"/>
  <c r="BS85" i="13" s="1"/>
  <c r="N196" i="12"/>
  <c r="O84" i="13"/>
  <c r="BI95" i="13"/>
  <c r="BU84" i="13" l="1"/>
  <c r="BX84" i="13"/>
  <c r="C45" i="14"/>
  <c r="J196" i="12"/>
  <c r="AW85" i="13"/>
  <c r="AZ85" i="13" s="1"/>
  <c r="AJ85" i="13"/>
  <c r="AS85" i="13" s="1"/>
  <c r="CB84" i="13"/>
  <c r="N84" i="13"/>
  <c r="BH85" i="13"/>
  <c r="BQ85" i="13"/>
  <c r="J85" i="13"/>
  <c r="BN85" i="13"/>
  <c r="BK95" i="13"/>
  <c r="BC85" i="13" l="1"/>
  <c r="F45" i="14"/>
  <c r="AV85" i="13"/>
  <c r="AY85" i="13" s="1"/>
  <c r="AI85" i="13"/>
  <c r="AR85" i="13" s="1"/>
  <c r="CA84" i="13"/>
  <c r="CD84" i="13" s="1"/>
  <c r="CE84" i="13" s="1"/>
  <c r="I85" i="13"/>
  <c r="BP85" i="13"/>
  <c r="BM85" i="13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J95" i="13"/>
  <c r="BI96" i="13"/>
  <c r="BW85" i="13" l="1"/>
  <c r="BZ85" i="13"/>
  <c r="BB85" i="13"/>
  <c r="E45" i="14"/>
  <c r="AU85" i="13"/>
  <c r="AX85" i="13" s="1"/>
  <c r="CF84" i="13"/>
  <c r="P85" i="13"/>
  <c r="L296" i="7"/>
  <c r="G196" i="12" s="1"/>
  <c r="L85" i="13"/>
  <c r="R85" i="13"/>
  <c r="AA86" i="13" s="1"/>
  <c r="S296" i="7"/>
  <c r="K196" i="12" s="1"/>
  <c r="L196" i="12" s="1"/>
  <c r="M196" i="12" s="1"/>
  <c r="BO85" i="13"/>
  <c r="H85" i="13"/>
  <c r="BL85" i="13"/>
  <c r="BV85" i="13" l="1"/>
  <c r="BY85" i="13"/>
  <c r="BA85" i="13"/>
  <c r="BD85" i="13" s="1"/>
  <c r="D45" i="14"/>
  <c r="H196" i="12"/>
  <c r="I196" i="12" s="1"/>
  <c r="B46" i="14"/>
  <c r="AK86" i="13"/>
  <c r="AT86" i="13" s="1"/>
  <c r="CC85" i="13"/>
  <c r="Q85" i="13"/>
  <c r="Z86" i="13" s="1"/>
  <c r="F296" i="7" s="1"/>
  <c r="BR85" i="13"/>
  <c r="BS86" i="13" s="1"/>
  <c r="K85" i="13"/>
  <c r="N197" i="12"/>
  <c r="O85" i="13"/>
  <c r="BK96" i="13"/>
  <c r="BU85" i="13" l="1"/>
  <c r="BX85" i="13"/>
  <c r="C46" i="14"/>
  <c r="J197" i="12"/>
  <c r="AW86" i="13"/>
  <c r="AZ86" i="13" s="1"/>
  <c r="AJ86" i="13"/>
  <c r="AS86" i="13" s="1"/>
  <c r="CB85" i="13"/>
  <c r="BQ86" i="13"/>
  <c r="J86" i="13"/>
  <c r="BN86" i="13"/>
  <c r="N85" i="13"/>
  <c r="BH86" i="13"/>
  <c r="BJ96" i="13"/>
  <c r="BC86" i="13" l="1"/>
  <c r="F46" i="14"/>
  <c r="AV86" i="13"/>
  <c r="AY86" i="13" s="1"/>
  <c r="AI86" i="13"/>
  <c r="AR86" i="13" s="1"/>
  <c r="CA85" i="13"/>
  <c r="CD85" i="13" s="1"/>
  <c r="CF85" i="13" s="1"/>
  <c r="I86" i="13"/>
  <c r="BP86" i="13"/>
  <c r="BM86" i="13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I97" i="13"/>
  <c r="BJ97" i="13"/>
  <c r="BW86" i="13" l="1"/>
  <c r="BZ86" i="13"/>
  <c r="BB86" i="13"/>
  <c r="E46" i="14"/>
  <c r="AU86" i="13"/>
  <c r="AX86" i="13" s="1"/>
  <c r="CE85" i="13"/>
  <c r="S297" i="7"/>
  <c r="K197" i="12" s="1"/>
  <c r="L197" i="12" s="1"/>
  <c r="M197" i="12" s="1"/>
  <c r="BO86" i="13"/>
  <c r="H86" i="13"/>
  <c r="BL86" i="13"/>
  <c r="L297" i="7"/>
  <c r="G197" i="12" s="1"/>
  <c r="R86" i="13"/>
  <c r="AA87" i="13" s="1"/>
  <c r="L86" i="13"/>
  <c r="P86" i="13"/>
  <c r="BK97" i="13"/>
  <c r="BV86" i="13" l="1"/>
  <c r="BY86" i="13"/>
  <c r="BA86" i="13"/>
  <c r="BD86" i="13" s="1"/>
  <c r="D46" i="14"/>
  <c r="H197" i="12"/>
  <c r="I197" i="12" s="1"/>
  <c r="B47" i="14"/>
  <c r="AK87" i="13"/>
  <c r="AT87" i="13" s="1"/>
  <c r="CC86" i="13"/>
  <c r="N198" i="12"/>
  <c r="O86" i="13"/>
  <c r="Q86" i="13"/>
  <c r="Z87" i="13" s="1"/>
  <c r="F297" i="7" s="1"/>
  <c r="K86" i="13"/>
  <c r="BR86" i="13"/>
  <c r="BS87" i="13" s="1"/>
  <c r="BJ98" i="13"/>
  <c r="BU86" i="13" l="1"/>
  <c r="BX86" i="13"/>
  <c r="C47" i="14"/>
  <c r="J198" i="12"/>
  <c r="AW87" i="13"/>
  <c r="AZ87" i="13" s="1"/>
  <c r="AJ87" i="13"/>
  <c r="AS87" i="13" s="1"/>
  <c r="CB86" i="13"/>
  <c r="BQ87" i="13"/>
  <c r="J87" i="13"/>
  <c r="BN87" i="13"/>
  <c r="BH87" i="13"/>
  <c r="N86" i="13"/>
  <c r="BK98" i="13"/>
  <c r="BI98" i="13"/>
  <c r="BC87" i="13" l="1"/>
  <c r="F47" i="14"/>
  <c r="AV87" i="13"/>
  <c r="AY87" i="13" s="1"/>
  <c r="AI87" i="13"/>
  <c r="AR87" i="13" s="1"/>
  <c r="CA86" i="13"/>
  <c r="CD86" i="13" s="1"/>
  <c r="CF86" i="13" s="1"/>
  <c r="BP87" i="13"/>
  <c r="I87" i="13"/>
  <c r="BM87" i="13"/>
  <c r="K298" i="7"/>
  <c r="G298" i="7"/>
  <c r="R298" i="7"/>
  <c r="N298" i="7"/>
  <c r="P298" i="7"/>
  <c r="Q298" i="7"/>
  <c r="H298" i="7"/>
  <c r="I298" i="7"/>
  <c r="J298" i="7"/>
  <c r="O298" i="7"/>
  <c r="S87" i="13"/>
  <c r="AB88" i="13" s="1"/>
  <c r="M87" i="13"/>
  <c r="BW87" i="13" l="1"/>
  <c r="BZ87" i="13"/>
  <c r="BB87" i="13"/>
  <c r="E47" i="14"/>
  <c r="AU87" i="13"/>
  <c r="AX87" i="13" s="1"/>
  <c r="CE86" i="13"/>
  <c r="L298" i="7"/>
  <c r="G198" i="12" s="1"/>
  <c r="L87" i="13"/>
  <c r="R87" i="13"/>
  <c r="AA88" i="13" s="1"/>
  <c r="H87" i="13"/>
  <c r="BO87" i="13"/>
  <c r="BL87" i="13"/>
  <c r="P87" i="13"/>
  <c r="S298" i="7"/>
  <c r="K198" i="12" s="1"/>
  <c r="L198" i="12" s="1"/>
  <c r="M198" i="12" s="1"/>
  <c r="BK99" i="13"/>
  <c r="BI99" i="13"/>
  <c r="BJ99" i="13"/>
  <c r="BV87" i="13" l="1"/>
  <c r="BY87" i="13"/>
  <c r="BA87" i="13"/>
  <c r="BD87" i="13" s="1"/>
  <c r="D47" i="14"/>
  <c r="H198" i="12"/>
  <c r="I198" i="12" s="1"/>
  <c r="B48" i="14"/>
  <c r="AK88" i="13"/>
  <c r="AT88" i="13" s="1"/>
  <c r="CC87" i="13"/>
  <c r="Q87" i="13"/>
  <c r="Z88" i="13" s="1"/>
  <c r="F298" i="7" s="1"/>
  <c r="K87" i="13"/>
  <c r="BR87" i="13"/>
  <c r="BS88" i="13" s="1"/>
  <c r="N199" i="12"/>
  <c r="O87" i="13"/>
  <c r="BU87" i="13" l="1"/>
  <c r="BX87" i="13"/>
  <c r="C48" i="14"/>
  <c r="J199" i="12"/>
  <c r="AW88" i="13"/>
  <c r="AZ88" i="13" s="1"/>
  <c r="AJ88" i="13"/>
  <c r="AS88" i="13" s="1"/>
  <c r="CB87" i="13"/>
  <c r="J88" i="13"/>
  <c r="BQ88" i="13"/>
  <c r="BN88" i="13"/>
  <c r="N87" i="13"/>
  <c r="BH88" i="13"/>
  <c r="BC88" i="13" l="1"/>
  <c r="F48" i="14"/>
  <c r="AV88" i="13"/>
  <c r="AY88" i="13" s="1"/>
  <c r="AI88" i="13"/>
  <c r="AR88" i="13" s="1"/>
  <c r="CA87" i="13"/>
  <c r="CD87" i="13" s="1"/>
  <c r="CE87" i="13" s="1"/>
  <c r="I88" i="13"/>
  <c r="BP88" i="13"/>
  <c r="BM88" i="13"/>
  <c r="O299" i="7"/>
  <c r="R299" i="7"/>
  <c r="P299" i="7"/>
  <c r="N299" i="7"/>
  <c r="K299" i="7"/>
  <c r="Q299" i="7"/>
  <c r="H299" i="7"/>
  <c r="J299" i="7"/>
  <c r="G299" i="7"/>
  <c r="I299" i="7"/>
  <c r="S88" i="13"/>
  <c r="AB89" i="13" s="1"/>
  <c r="M88" i="13"/>
  <c r="BK100" i="13"/>
  <c r="BI100" i="13"/>
  <c r="BJ100" i="13"/>
  <c r="BW88" i="13" l="1"/>
  <c r="BZ88" i="13"/>
  <c r="BB88" i="13"/>
  <c r="E48" i="14"/>
  <c r="AU88" i="13"/>
  <c r="AX88" i="13" s="1"/>
  <c r="CF87" i="13"/>
  <c r="H88" i="13"/>
  <c r="BL88" i="13"/>
  <c r="BO88" i="13"/>
  <c r="P88" i="13"/>
  <c r="S299" i="7"/>
  <c r="K199" i="12" s="1"/>
  <c r="L199" i="12" s="1"/>
  <c r="M199" i="12" s="1"/>
  <c r="R88" i="13"/>
  <c r="AA89" i="13" s="1"/>
  <c r="L88" i="13"/>
  <c r="L299" i="7"/>
  <c r="G199" i="12" s="1"/>
  <c r="BV88" i="13" l="1"/>
  <c r="BY88" i="13"/>
  <c r="BA88" i="13"/>
  <c r="BD88" i="13" s="1"/>
  <c r="D48" i="14"/>
  <c r="H199" i="12"/>
  <c r="I199" i="12" s="1"/>
  <c r="B49" i="14"/>
  <c r="AK89" i="13"/>
  <c r="AT89" i="13" s="1"/>
  <c r="CC88" i="13"/>
  <c r="Q88" i="13"/>
  <c r="Z89" i="13" s="1"/>
  <c r="F299" i="7" s="1"/>
  <c r="K88" i="13"/>
  <c r="BR88" i="13"/>
  <c r="BS89" i="13" s="1"/>
  <c r="O88" i="13"/>
  <c r="N200" i="12"/>
  <c r="BU88" i="13" l="1"/>
  <c r="BX88" i="13"/>
  <c r="C49" i="14"/>
  <c r="J200" i="12"/>
  <c r="AJ89" i="13"/>
  <c r="AS89" i="13" s="1"/>
  <c r="CB88" i="13"/>
  <c r="N88" i="13"/>
  <c r="BH89" i="13"/>
  <c r="BI101" i="13"/>
  <c r="BJ101" i="13"/>
  <c r="BK101" i="13"/>
  <c r="AW89" i="13" l="1"/>
  <c r="AZ89" i="13" s="1"/>
  <c r="AV89" i="13"/>
  <c r="AY89" i="13" s="1"/>
  <c r="BN89" i="13"/>
  <c r="J89" i="13"/>
  <c r="M89" i="13" s="1"/>
  <c r="BQ89" i="13"/>
  <c r="AI89" i="13"/>
  <c r="AR89" i="13" s="1"/>
  <c r="CA88" i="13"/>
  <c r="CD88" i="13" s="1"/>
  <c r="CF88" i="13" s="1"/>
  <c r="S89" i="13"/>
  <c r="AB90" i="13" s="1"/>
  <c r="I89" i="13"/>
  <c r="BP89" i="13"/>
  <c r="BM89" i="13"/>
  <c r="I300" i="7"/>
  <c r="P300" i="7"/>
  <c r="O300" i="7"/>
  <c r="Q300" i="7"/>
  <c r="G300" i="7"/>
  <c r="K300" i="7"/>
  <c r="R300" i="7"/>
  <c r="H300" i="7"/>
  <c r="N300" i="7"/>
  <c r="J300" i="7"/>
  <c r="BW89" i="13" l="1"/>
  <c r="BZ89" i="13"/>
  <c r="BB89" i="13"/>
  <c r="E49" i="14"/>
  <c r="BC89" i="13"/>
  <c r="F49" i="14"/>
  <c r="AU89" i="13"/>
  <c r="AX89" i="13" s="1"/>
  <c r="CE88" i="13"/>
  <c r="R89" i="13"/>
  <c r="AA90" i="13" s="1"/>
  <c r="L89" i="13"/>
  <c r="L300" i="7"/>
  <c r="G200" i="12" s="1"/>
  <c r="P89" i="13"/>
  <c r="S300" i="7"/>
  <c r="K200" i="12" s="1"/>
  <c r="L200" i="12" s="1"/>
  <c r="M200" i="12" s="1"/>
  <c r="BO89" i="13"/>
  <c r="H89" i="13"/>
  <c r="BL89" i="13"/>
  <c r="BI102" i="13"/>
  <c r="BJ102" i="13"/>
  <c r="BK102" i="13"/>
  <c r="BV89" i="13" l="1"/>
  <c r="BY89" i="13"/>
  <c r="H200" i="12"/>
  <c r="I200" i="12" s="1"/>
  <c r="B50" i="14"/>
  <c r="BA89" i="13"/>
  <c r="BD89" i="13" s="1"/>
  <c r="D49" i="14"/>
  <c r="AK90" i="13"/>
  <c r="AT90" i="13" s="1"/>
  <c r="CC89" i="13"/>
  <c r="K89" i="13"/>
  <c r="BR89" i="13"/>
  <c r="BS90" i="13" s="1"/>
  <c r="Q89" i="13"/>
  <c r="Z90" i="13" s="1"/>
  <c r="F300" i="7" s="1"/>
  <c r="N201" i="12"/>
  <c r="O89" i="13"/>
  <c r="BU89" i="13" l="1"/>
  <c r="BX89" i="13"/>
  <c r="C50" i="14"/>
  <c r="J201" i="12"/>
  <c r="AW90" i="13"/>
  <c r="AZ90" i="13" s="1"/>
  <c r="AJ90" i="13"/>
  <c r="AS90" i="13" s="1"/>
  <c r="CB89" i="13"/>
  <c r="J90" i="13"/>
  <c r="BQ90" i="13"/>
  <c r="BN90" i="13"/>
  <c r="BH90" i="13"/>
  <c r="N89" i="13"/>
  <c r="BI103" i="13"/>
  <c r="BC90" i="13" l="1"/>
  <c r="F50" i="14"/>
  <c r="AV90" i="13"/>
  <c r="AY90" i="13" s="1"/>
  <c r="AI90" i="13"/>
  <c r="AR90" i="13" s="1"/>
  <c r="CA89" i="13"/>
  <c r="CD89" i="13" s="1"/>
  <c r="CE89" i="13" s="1"/>
  <c r="I90" i="13"/>
  <c r="BP90" i="13"/>
  <c r="BM90" i="13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K103" i="13"/>
  <c r="BJ103" i="13"/>
  <c r="BW90" i="13" l="1"/>
  <c r="BZ90" i="13"/>
  <c r="BB90" i="13"/>
  <c r="E50" i="14"/>
  <c r="AU90" i="13"/>
  <c r="AX90" i="13" s="1"/>
  <c r="CF89" i="13"/>
  <c r="L90" i="13"/>
  <c r="R90" i="13"/>
  <c r="AA91" i="13" s="1"/>
  <c r="H90" i="13"/>
  <c r="BO90" i="13"/>
  <c r="BL90" i="13"/>
  <c r="L301" i="7"/>
  <c r="G201" i="12" s="1"/>
  <c r="S301" i="7"/>
  <c r="K201" i="12" s="1"/>
  <c r="L201" i="12" s="1"/>
  <c r="M201" i="12" s="1"/>
  <c r="P90" i="13"/>
  <c r="BI104" i="13"/>
  <c r="BV90" i="13" l="1"/>
  <c r="BY90" i="13"/>
  <c r="H201" i="12"/>
  <c r="I201" i="12" s="1"/>
  <c r="B51" i="14"/>
  <c r="BA90" i="13"/>
  <c r="BD90" i="13" s="1"/>
  <c r="D50" i="14"/>
  <c r="AK91" i="13"/>
  <c r="AT91" i="13" s="1"/>
  <c r="CC90" i="13"/>
  <c r="N202" i="12"/>
  <c r="K90" i="13"/>
  <c r="BR90" i="13"/>
  <c r="BS91" i="13" s="1"/>
  <c r="Q90" i="13"/>
  <c r="Z91" i="13" s="1"/>
  <c r="F301" i="7" s="1"/>
  <c r="O90" i="13"/>
  <c r="BU90" i="13" l="1"/>
  <c r="BX90" i="13"/>
  <c r="C51" i="14"/>
  <c r="J202" i="12"/>
  <c r="AW91" i="13"/>
  <c r="AZ91" i="13" s="1"/>
  <c r="AJ91" i="13"/>
  <c r="AS91" i="13" s="1"/>
  <c r="CB90" i="13"/>
  <c r="BQ91" i="13"/>
  <c r="J91" i="13"/>
  <c r="BN91" i="13"/>
  <c r="BH91" i="13"/>
  <c r="N90" i="13"/>
  <c r="BK104" i="13"/>
  <c r="BJ104" i="13"/>
  <c r="BC91" i="13" l="1"/>
  <c r="F51" i="14"/>
  <c r="AV91" i="13"/>
  <c r="AY91" i="13" s="1"/>
  <c r="AI91" i="13"/>
  <c r="AR91" i="13" s="1"/>
  <c r="CA90" i="13"/>
  <c r="CD90" i="13" s="1"/>
  <c r="CE90" i="13" s="1"/>
  <c r="I91" i="13"/>
  <c r="BP91" i="13"/>
  <c r="BM91" i="13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I105" i="13"/>
  <c r="BW91" i="13" l="1"/>
  <c r="BZ91" i="13"/>
  <c r="BB91" i="13"/>
  <c r="E51" i="14"/>
  <c r="AU91" i="13"/>
  <c r="AX91" i="13" s="1"/>
  <c r="CF90" i="13"/>
  <c r="L302" i="7"/>
  <c r="G202" i="12" s="1"/>
  <c r="BO91" i="13"/>
  <c r="H91" i="13"/>
  <c r="BL91" i="13"/>
  <c r="L91" i="13"/>
  <c r="R91" i="13"/>
  <c r="AA92" i="13" s="1"/>
  <c r="S302" i="7"/>
  <c r="K202" i="12" s="1"/>
  <c r="L202" i="12" s="1"/>
  <c r="M202" i="12" s="1"/>
  <c r="P91" i="13"/>
  <c r="BV91" i="13" l="1"/>
  <c r="BY91" i="13"/>
  <c r="BA91" i="13"/>
  <c r="BD91" i="13" s="1"/>
  <c r="D51" i="14"/>
  <c r="H202" i="12"/>
  <c r="I202" i="12" s="1"/>
  <c r="B52" i="14"/>
  <c r="AK92" i="13"/>
  <c r="AT92" i="13" s="1"/>
  <c r="CC91" i="13"/>
  <c r="O91" i="13"/>
  <c r="N203" i="12"/>
  <c r="K91" i="13"/>
  <c r="Q91" i="13"/>
  <c r="Z92" i="13" s="1"/>
  <c r="F302" i="7" s="1"/>
  <c r="BR91" i="13"/>
  <c r="BS92" i="13" s="1"/>
  <c r="BK105" i="13"/>
  <c r="BJ105" i="13"/>
  <c r="BU91" i="13" l="1"/>
  <c r="BX91" i="13"/>
  <c r="C52" i="14"/>
  <c r="J203" i="12"/>
  <c r="AW92" i="13"/>
  <c r="AZ92" i="13" s="1"/>
  <c r="AJ92" i="13"/>
  <c r="AS92" i="13" s="1"/>
  <c r="CB91" i="13"/>
  <c r="N91" i="13"/>
  <c r="BH92" i="13"/>
  <c r="BQ92" i="13"/>
  <c r="J92" i="13"/>
  <c r="BN92" i="13"/>
  <c r="BC92" i="13" l="1"/>
  <c r="F52" i="14"/>
  <c r="AV92" i="13"/>
  <c r="AY92" i="13" s="1"/>
  <c r="AI92" i="13"/>
  <c r="AR92" i="13" s="1"/>
  <c r="CA91" i="13"/>
  <c r="CD91" i="13" s="1"/>
  <c r="CF91" i="13" s="1"/>
  <c r="M92" i="13"/>
  <c r="S92" i="13"/>
  <c r="AB93" i="13" s="1"/>
  <c r="BP92" i="13"/>
  <c r="I92" i="13"/>
  <c r="BM92" i="13"/>
  <c r="I303" i="7"/>
  <c r="H303" i="7"/>
  <c r="Q303" i="7"/>
  <c r="P303" i="7"/>
  <c r="J303" i="7"/>
  <c r="G303" i="7"/>
  <c r="O303" i="7"/>
  <c r="N303" i="7"/>
  <c r="K303" i="7"/>
  <c r="R303" i="7"/>
  <c r="BI106" i="13"/>
  <c r="BJ106" i="13"/>
  <c r="BK106" i="13"/>
  <c r="BW92" i="13" l="1"/>
  <c r="BZ92" i="13"/>
  <c r="BB92" i="13"/>
  <c r="E52" i="14"/>
  <c r="AU92" i="13"/>
  <c r="AX92" i="13" s="1"/>
  <c r="CE91" i="13"/>
  <c r="S303" i="7"/>
  <c r="K203" i="12" s="1"/>
  <c r="L203" i="12" s="1"/>
  <c r="M203" i="12" s="1"/>
  <c r="L303" i="7"/>
  <c r="G203" i="12" s="1"/>
  <c r="L92" i="13"/>
  <c r="R92" i="13"/>
  <c r="AA93" i="13" s="1"/>
  <c r="P92" i="13"/>
  <c r="BO92" i="13"/>
  <c r="H92" i="13"/>
  <c r="BL92" i="13"/>
  <c r="BV92" i="13" l="1"/>
  <c r="BY92" i="13"/>
  <c r="BA92" i="13"/>
  <c r="BD92" i="13" s="1"/>
  <c r="D52" i="14"/>
  <c r="H203" i="12"/>
  <c r="I203" i="12" s="1"/>
  <c r="B53" i="14"/>
  <c r="AK93" i="13"/>
  <c r="AT93" i="13" s="1"/>
  <c r="CC92" i="13"/>
  <c r="N204" i="12"/>
  <c r="BR92" i="13"/>
  <c r="BS93" i="13" s="1"/>
  <c r="Q92" i="13"/>
  <c r="Z93" i="13" s="1"/>
  <c r="F303" i="7" s="1"/>
  <c r="K92" i="13"/>
  <c r="O92" i="13"/>
  <c r="BI107" i="13"/>
  <c r="BU92" i="13" l="1"/>
  <c r="BX92" i="13"/>
  <c r="C53" i="14"/>
  <c r="J204" i="12"/>
  <c r="AW93" i="13"/>
  <c r="AZ93" i="13" s="1"/>
  <c r="AJ93" i="13"/>
  <c r="AS93" i="13" s="1"/>
  <c r="CB92" i="13"/>
  <c r="BH93" i="13"/>
  <c r="BQ93" i="13"/>
  <c r="J93" i="13"/>
  <c r="BN93" i="13"/>
  <c r="N92" i="13"/>
  <c r="BK107" i="13"/>
  <c r="BJ107" i="13"/>
  <c r="BC93" i="13" l="1"/>
  <c r="F53" i="14"/>
  <c r="AV93" i="13"/>
  <c r="AY93" i="13" s="1"/>
  <c r="AI93" i="13"/>
  <c r="AR93" i="13" s="1"/>
  <c r="CA92" i="13"/>
  <c r="CD92" i="13" s="1"/>
  <c r="CE92" i="13" s="1"/>
  <c r="BP93" i="13"/>
  <c r="I93" i="13"/>
  <c r="BM93" i="13"/>
  <c r="G304" i="7"/>
  <c r="I304" i="7"/>
  <c r="O304" i="7"/>
  <c r="J304" i="7"/>
  <c r="H304" i="7"/>
  <c r="N304" i="7"/>
  <c r="K304" i="7"/>
  <c r="R304" i="7"/>
  <c r="P304" i="7"/>
  <c r="Q304" i="7"/>
  <c r="M93" i="13"/>
  <c r="S93" i="13"/>
  <c r="AB94" i="13" s="1"/>
  <c r="BI108" i="13"/>
  <c r="BW93" i="13" l="1"/>
  <c r="BZ93" i="13"/>
  <c r="BB93" i="13"/>
  <c r="E53" i="14"/>
  <c r="AU93" i="13"/>
  <c r="AX93" i="13" s="1"/>
  <c r="CF92" i="13"/>
  <c r="L304" i="7"/>
  <c r="G204" i="12" s="1"/>
  <c r="L93" i="13"/>
  <c r="R93" i="13"/>
  <c r="AA94" i="13" s="1"/>
  <c r="BO93" i="13"/>
  <c r="H93" i="13"/>
  <c r="BL93" i="13"/>
  <c r="P93" i="13"/>
  <c r="S304" i="7"/>
  <c r="K204" i="12" s="1"/>
  <c r="L204" i="12" s="1"/>
  <c r="M204" i="12" s="1"/>
  <c r="BJ108" i="13"/>
  <c r="BV93" i="13" l="1"/>
  <c r="BY93" i="13"/>
  <c r="BA93" i="13"/>
  <c r="BD93" i="13" s="1"/>
  <c r="D53" i="14"/>
  <c r="H204" i="12"/>
  <c r="I204" i="12" s="1"/>
  <c r="B54" i="14"/>
  <c r="AK94" i="13"/>
  <c r="AT94" i="13" s="1"/>
  <c r="CC93" i="13"/>
  <c r="Q93" i="13"/>
  <c r="Z94" i="13" s="1"/>
  <c r="F304" i="7" s="1"/>
  <c r="K93" i="13"/>
  <c r="BR93" i="13"/>
  <c r="BS94" i="13" s="1"/>
  <c r="N205" i="12"/>
  <c r="O93" i="13"/>
  <c r="BK108" i="13"/>
  <c r="BI109" i="13"/>
  <c r="BU93" i="13" l="1"/>
  <c r="BX93" i="13"/>
  <c r="C54" i="14"/>
  <c r="J205" i="12"/>
  <c r="AW94" i="13"/>
  <c r="AZ94" i="13" s="1"/>
  <c r="AJ94" i="13"/>
  <c r="AS94" i="13" s="1"/>
  <c r="CB93" i="13"/>
  <c r="BH94" i="13"/>
  <c r="J94" i="13"/>
  <c r="BQ94" i="13"/>
  <c r="BN94" i="13"/>
  <c r="N93" i="13"/>
  <c r="BC94" i="13" l="1"/>
  <c r="F54" i="14"/>
  <c r="AV94" i="13"/>
  <c r="AY94" i="13" s="1"/>
  <c r="AI94" i="13"/>
  <c r="AR94" i="13" s="1"/>
  <c r="CA93" i="13"/>
  <c r="CD93" i="13" s="1"/>
  <c r="CF93" i="13" s="1"/>
  <c r="Q305" i="7"/>
  <c r="N305" i="7"/>
  <c r="K305" i="7"/>
  <c r="J305" i="7"/>
  <c r="H305" i="7"/>
  <c r="P305" i="7"/>
  <c r="I305" i="7"/>
  <c r="O305" i="7"/>
  <c r="G305" i="7"/>
  <c r="R305" i="7"/>
  <c r="M94" i="13"/>
  <c r="S94" i="13"/>
  <c r="AB95" i="13" s="1"/>
  <c r="BP94" i="13"/>
  <c r="I94" i="13"/>
  <c r="BM94" i="13"/>
  <c r="BJ109" i="13"/>
  <c r="BW94" i="13" l="1"/>
  <c r="BZ94" i="13"/>
  <c r="BB94" i="13"/>
  <c r="E54" i="14"/>
  <c r="AU94" i="13"/>
  <c r="AX94" i="13" s="1"/>
  <c r="CE93" i="13"/>
  <c r="P94" i="13"/>
  <c r="H94" i="13"/>
  <c r="BO94" i="13"/>
  <c r="BL94" i="13"/>
  <c r="R94" i="13"/>
  <c r="AA95" i="13" s="1"/>
  <c r="L94" i="13"/>
  <c r="L305" i="7"/>
  <c r="G205" i="12" s="1"/>
  <c r="S305" i="7"/>
  <c r="K205" i="12" s="1"/>
  <c r="L205" i="12" s="1"/>
  <c r="M205" i="12" s="1"/>
  <c r="BK109" i="13"/>
  <c r="BV94" i="13" l="1"/>
  <c r="BY94" i="13"/>
  <c r="H205" i="12"/>
  <c r="I205" i="12" s="1"/>
  <c r="B55" i="14"/>
  <c r="BA94" i="13"/>
  <c r="BD94" i="13" s="1"/>
  <c r="D54" i="14"/>
  <c r="AK95" i="13"/>
  <c r="AT95" i="13" s="1"/>
  <c r="CC94" i="13"/>
  <c r="N206" i="12"/>
  <c r="O94" i="13"/>
  <c r="Q94" i="13"/>
  <c r="Z95" i="13" s="1"/>
  <c r="F305" i="7" s="1"/>
  <c r="K94" i="13"/>
  <c r="BR94" i="13"/>
  <c r="BS95" i="13" s="1"/>
  <c r="BU94" i="13" l="1"/>
  <c r="BX94" i="13"/>
  <c r="C55" i="14"/>
  <c r="J206" i="12"/>
  <c r="AW95" i="13"/>
  <c r="AZ95" i="13" s="1"/>
  <c r="AJ95" i="13"/>
  <c r="AS95" i="13" s="1"/>
  <c r="CB94" i="13"/>
  <c r="BH95" i="13"/>
  <c r="N94" i="13"/>
  <c r="J95" i="13"/>
  <c r="BQ95" i="13"/>
  <c r="BN95" i="13"/>
  <c r="BI110" i="13"/>
  <c r="BJ110" i="13"/>
  <c r="BK110" i="13"/>
  <c r="BC95" i="13" l="1"/>
  <c r="F55" i="14"/>
  <c r="AV95" i="13"/>
  <c r="AY95" i="13" s="1"/>
  <c r="AI95" i="13"/>
  <c r="AR95" i="13" s="1"/>
  <c r="CA94" i="13"/>
  <c r="CD94" i="13" s="1"/>
  <c r="CE94" i="13" s="1"/>
  <c r="S95" i="13"/>
  <c r="AB96" i="13" s="1"/>
  <c r="M95" i="13"/>
  <c r="N306" i="7"/>
  <c r="O306" i="7"/>
  <c r="Q306" i="7"/>
  <c r="G306" i="7"/>
  <c r="K306" i="7"/>
  <c r="H306" i="7"/>
  <c r="P306" i="7"/>
  <c r="I306" i="7"/>
  <c r="J306" i="7"/>
  <c r="R306" i="7"/>
  <c r="BP95" i="13"/>
  <c r="I95" i="13"/>
  <c r="BM95" i="13"/>
  <c r="BW95" i="13" l="1"/>
  <c r="BZ95" i="13"/>
  <c r="BB95" i="13"/>
  <c r="E55" i="14"/>
  <c r="AU95" i="13"/>
  <c r="AX95" i="13" s="1"/>
  <c r="CF94" i="13"/>
  <c r="L95" i="13"/>
  <c r="R95" i="13"/>
  <c r="AA96" i="13" s="1"/>
  <c r="S306" i="7"/>
  <c r="K206" i="12" s="1"/>
  <c r="L206" i="12" s="1"/>
  <c r="M206" i="12" s="1"/>
  <c r="P95" i="13"/>
  <c r="H95" i="13"/>
  <c r="BR95" i="13" s="1"/>
  <c r="BS96" i="13" s="1"/>
  <c r="BO95" i="13"/>
  <c r="BL95" i="13"/>
  <c r="L306" i="7"/>
  <c r="G206" i="12" s="1"/>
  <c r="BV95" i="13" l="1"/>
  <c r="BY95" i="13"/>
  <c r="BA95" i="13"/>
  <c r="BD95" i="13" s="1"/>
  <c r="D55" i="14"/>
  <c r="H206" i="12"/>
  <c r="I206" i="12" s="1"/>
  <c r="B56" i="14"/>
  <c r="AK96" i="13"/>
  <c r="AT96" i="13" s="1"/>
  <c r="CC95" i="13"/>
  <c r="N207" i="12"/>
  <c r="O95" i="13"/>
  <c r="K95" i="13"/>
  <c r="Q95" i="13"/>
  <c r="Z96" i="13" s="1"/>
  <c r="F306" i="7" s="1"/>
  <c r="BI111" i="13"/>
  <c r="BJ111" i="13"/>
  <c r="BK111" i="13"/>
  <c r="BU95" i="13" l="1"/>
  <c r="BX95" i="13"/>
  <c r="C56" i="14"/>
  <c r="J207" i="12"/>
  <c r="AW96" i="13"/>
  <c r="AZ96" i="13" s="1"/>
  <c r="AJ96" i="13"/>
  <c r="AS96" i="13" s="1"/>
  <c r="CB95" i="13"/>
  <c r="N95" i="13"/>
  <c r="BH96" i="13"/>
  <c r="BQ96" i="13"/>
  <c r="J96" i="13"/>
  <c r="BN96" i="13"/>
  <c r="BC96" i="13" l="1"/>
  <c r="F56" i="14"/>
  <c r="AV96" i="13"/>
  <c r="AY96" i="13" s="1"/>
  <c r="AI96" i="13"/>
  <c r="AR96" i="13" s="1"/>
  <c r="CA95" i="13"/>
  <c r="CD95" i="13" s="1"/>
  <c r="CF95" i="13" s="1"/>
  <c r="R307" i="7"/>
  <c r="P307" i="7"/>
  <c r="K307" i="7"/>
  <c r="N307" i="7"/>
  <c r="J307" i="7"/>
  <c r="O307" i="7"/>
  <c r="I307" i="7"/>
  <c r="G307" i="7"/>
  <c r="H307" i="7"/>
  <c r="Q307" i="7"/>
  <c r="BP96" i="13"/>
  <c r="I96" i="13"/>
  <c r="BM96" i="13"/>
  <c r="M96" i="13"/>
  <c r="S96" i="13"/>
  <c r="AB97" i="13" s="1"/>
  <c r="BJ112" i="13"/>
  <c r="BK112" i="13"/>
  <c r="BW96" i="13" l="1"/>
  <c r="BZ96" i="13"/>
  <c r="BB96" i="13"/>
  <c r="E56" i="14"/>
  <c r="AU96" i="13"/>
  <c r="AX96" i="13" s="1"/>
  <c r="CE95" i="13"/>
  <c r="R96" i="13"/>
  <c r="AA97" i="13" s="1"/>
  <c r="L96" i="13"/>
  <c r="BO96" i="13"/>
  <c r="H96" i="13"/>
  <c r="BL96" i="13"/>
  <c r="L307" i="7"/>
  <c r="G207" i="12" s="1"/>
  <c r="S307" i="7"/>
  <c r="K207" i="12" s="1"/>
  <c r="L207" i="12" s="1"/>
  <c r="M207" i="12" s="1"/>
  <c r="P96" i="13"/>
  <c r="BI112" i="13"/>
  <c r="BV96" i="13" l="1"/>
  <c r="BY96" i="13"/>
  <c r="H207" i="12"/>
  <c r="I207" i="12" s="1"/>
  <c r="B57" i="14"/>
  <c r="BA96" i="13"/>
  <c r="BD96" i="13" s="1"/>
  <c r="D56" i="14"/>
  <c r="AK97" i="13"/>
  <c r="AT97" i="13" s="1"/>
  <c r="CC96" i="13"/>
  <c r="N208" i="12"/>
  <c r="O96" i="13"/>
  <c r="K96" i="13"/>
  <c r="Q96" i="13"/>
  <c r="Z97" i="13" s="1"/>
  <c r="F307" i="7" s="1"/>
  <c r="BR96" i="13"/>
  <c r="BS97" i="13" s="1"/>
  <c r="BU96" i="13" l="1"/>
  <c r="BX96" i="13"/>
  <c r="C57" i="14"/>
  <c r="J208" i="12"/>
  <c r="AW97" i="13"/>
  <c r="AZ97" i="13" s="1"/>
  <c r="AJ97" i="13"/>
  <c r="AS97" i="13" s="1"/>
  <c r="CB96" i="13"/>
  <c r="BH97" i="13"/>
  <c r="BQ97" i="13"/>
  <c r="J97" i="13"/>
  <c r="BN97" i="13"/>
  <c r="N96" i="13"/>
  <c r="BI113" i="13"/>
  <c r="BK113" i="13"/>
  <c r="BJ113" i="13"/>
  <c r="BC97" i="13" l="1"/>
  <c r="F57" i="14"/>
  <c r="AV97" i="13"/>
  <c r="AY97" i="13" s="1"/>
  <c r="AI97" i="13"/>
  <c r="AR97" i="13" s="1"/>
  <c r="CA96" i="13"/>
  <c r="CD96" i="13" s="1"/>
  <c r="CF96" i="13" s="1"/>
  <c r="G308" i="7"/>
  <c r="K308" i="7"/>
  <c r="R308" i="7"/>
  <c r="P308" i="7"/>
  <c r="N308" i="7"/>
  <c r="I308" i="7"/>
  <c r="J308" i="7"/>
  <c r="O308" i="7"/>
  <c r="H308" i="7"/>
  <c r="Q308" i="7"/>
  <c r="M97" i="13"/>
  <c r="S97" i="13"/>
  <c r="AB98" i="13" s="1"/>
  <c r="BP97" i="13"/>
  <c r="BM97" i="13"/>
  <c r="I97" i="13"/>
  <c r="BW97" i="13" l="1"/>
  <c r="BZ97" i="13"/>
  <c r="BB97" i="13"/>
  <c r="E57" i="14"/>
  <c r="AU97" i="13"/>
  <c r="AX97" i="13" s="1"/>
  <c r="CE96" i="13"/>
  <c r="S308" i="7"/>
  <c r="K208" i="12" s="1"/>
  <c r="L208" i="12" s="1"/>
  <c r="M208" i="12" s="1"/>
  <c r="H97" i="13"/>
  <c r="BO97" i="13"/>
  <c r="BL97" i="13"/>
  <c r="P97" i="13"/>
  <c r="L308" i="7"/>
  <c r="G208" i="12" s="1"/>
  <c r="L97" i="13"/>
  <c r="R97" i="13"/>
  <c r="AA98" i="13" s="1"/>
  <c r="BI114" i="13"/>
  <c r="BJ114" i="13"/>
  <c r="BV97" i="13" l="1"/>
  <c r="BY97" i="13"/>
  <c r="H208" i="12"/>
  <c r="I208" i="12" s="1"/>
  <c r="B58" i="14"/>
  <c r="BA97" i="13"/>
  <c r="BD97" i="13" s="1"/>
  <c r="D57" i="14"/>
  <c r="AK98" i="13"/>
  <c r="AT98" i="13" s="1"/>
  <c r="CC97" i="13"/>
  <c r="O97" i="13"/>
  <c r="N209" i="12"/>
  <c r="K97" i="13"/>
  <c r="Q97" i="13"/>
  <c r="Z98" i="13" s="1"/>
  <c r="F308" i="7" s="1"/>
  <c r="BR97" i="13"/>
  <c r="BS98" i="13" s="1"/>
  <c r="BK114" i="13"/>
  <c r="BU97" i="13" l="1"/>
  <c r="BX97" i="13"/>
  <c r="C58" i="14"/>
  <c r="J209" i="12"/>
  <c r="AW98" i="13"/>
  <c r="AZ98" i="13" s="1"/>
  <c r="AJ98" i="13"/>
  <c r="AS98" i="13" s="1"/>
  <c r="CB97" i="13"/>
  <c r="N97" i="13"/>
  <c r="BH98" i="13"/>
  <c r="BQ98" i="13"/>
  <c r="J98" i="13"/>
  <c r="BN98" i="13"/>
  <c r="BI115" i="13"/>
  <c r="BC98" i="13" l="1"/>
  <c r="F58" i="14"/>
  <c r="AV98" i="13"/>
  <c r="AY98" i="13" s="1"/>
  <c r="AI98" i="13"/>
  <c r="AR98" i="13" s="1"/>
  <c r="CA97" i="13"/>
  <c r="CD97" i="13" s="1"/>
  <c r="CF97" i="13" s="1"/>
  <c r="I98" i="13"/>
  <c r="BM98" i="13"/>
  <c r="BP98" i="13"/>
  <c r="K309" i="7"/>
  <c r="P309" i="7"/>
  <c r="N309" i="7"/>
  <c r="I309" i="7"/>
  <c r="O309" i="7"/>
  <c r="H309" i="7"/>
  <c r="R309" i="7"/>
  <c r="G309" i="7"/>
  <c r="J309" i="7"/>
  <c r="Q309" i="7"/>
  <c r="S98" i="13"/>
  <c r="AB99" i="13" s="1"/>
  <c r="M98" i="13"/>
  <c r="BJ115" i="13"/>
  <c r="BW98" i="13" l="1"/>
  <c r="BZ98" i="13"/>
  <c r="BB98" i="13"/>
  <c r="E58" i="14"/>
  <c r="AU98" i="13"/>
  <c r="AX98" i="13" s="1"/>
  <c r="CE97" i="13"/>
  <c r="L98" i="13"/>
  <c r="R98" i="13"/>
  <c r="AA99" i="13" s="1"/>
  <c r="P98" i="13"/>
  <c r="S309" i="7"/>
  <c r="K209" i="12" s="1"/>
  <c r="L209" i="12" s="1"/>
  <c r="M209" i="12" s="1"/>
  <c r="BO98" i="13"/>
  <c r="H98" i="13"/>
  <c r="BL98" i="13"/>
  <c r="L309" i="7"/>
  <c r="G209" i="12" s="1"/>
  <c r="BK115" i="13"/>
  <c r="BV98" i="13" l="1"/>
  <c r="BY98" i="13"/>
  <c r="BA98" i="13"/>
  <c r="BD98" i="13" s="1"/>
  <c r="D58" i="14"/>
  <c r="H209" i="12"/>
  <c r="I209" i="12" s="1"/>
  <c r="B59" i="14"/>
  <c r="AK99" i="13"/>
  <c r="AT99" i="13" s="1"/>
  <c r="CC98" i="13"/>
  <c r="N210" i="12"/>
  <c r="K98" i="13"/>
  <c r="Q98" i="13"/>
  <c r="Z99" i="13" s="1"/>
  <c r="F309" i="7" s="1"/>
  <c r="BR98" i="13"/>
  <c r="BS99" i="13" s="1"/>
  <c r="O98" i="13"/>
  <c r="BI116" i="13"/>
  <c r="BJ116" i="13"/>
  <c r="BU98" i="13" l="1"/>
  <c r="BX98" i="13"/>
  <c r="C59" i="14"/>
  <c r="J210" i="12"/>
  <c r="AW99" i="13"/>
  <c r="AZ99" i="13" s="1"/>
  <c r="AJ99" i="13"/>
  <c r="AS99" i="13" s="1"/>
  <c r="CB98" i="13"/>
  <c r="BH99" i="13"/>
  <c r="BQ99" i="13"/>
  <c r="J99" i="13"/>
  <c r="BN99" i="13"/>
  <c r="N98" i="13"/>
  <c r="BC99" i="13" l="1"/>
  <c r="F59" i="14"/>
  <c r="AV99" i="13"/>
  <c r="AY99" i="13" s="1"/>
  <c r="AI99" i="13"/>
  <c r="AR99" i="13" s="1"/>
  <c r="CA98" i="13"/>
  <c r="CD98" i="13" s="1"/>
  <c r="CE98" i="13" s="1"/>
  <c r="P310" i="7"/>
  <c r="G310" i="7"/>
  <c r="I310" i="7"/>
  <c r="H310" i="7"/>
  <c r="K310" i="7"/>
  <c r="R310" i="7"/>
  <c r="O310" i="7"/>
  <c r="N310" i="7"/>
  <c r="J310" i="7"/>
  <c r="Q310" i="7"/>
  <c r="I99" i="13"/>
  <c r="BP99" i="13"/>
  <c r="BM99" i="13"/>
  <c r="S99" i="13"/>
  <c r="AB100" i="13" s="1"/>
  <c r="M99" i="13"/>
  <c r="BK116" i="13"/>
  <c r="BW99" i="13" l="1"/>
  <c r="BZ99" i="13"/>
  <c r="BB99" i="13"/>
  <c r="E59" i="14"/>
  <c r="AU99" i="13"/>
  <c r="AX99" i="13" s="1"/>
  <c r="CF98" i="13"/>
  <c r="S310" i="7"/>
  <c r="K210" i="12" s="1"/>
  <c r="L210" i="12" s="1"/>
  <c r="M210" i="12" s="1"/>
  <c r="L99" i="13"/>
  <c r="R99" i="13"/>
  <c r="AA100" i="13" s="1"/>
  <c r="BO99" i="13"/>
  <c r="H99" i="13"/>
  <c r="BL99" i="13"/>
  <c r="L310" i="7"/>
  <c r="G210" i="12" s="1"/>
  <c r="P99" i="13"/>
  <c r="BI117" i="13"/>
  <c r="BV99" i="13" l="1"/>
  <c r="BY99" i="13"/>
  <c r="H210" i="12"/>
  <c r="I210" i="12" s="1"/>
  <c r="B60" i="14"/>
  <c r="BA99" i="13"/>
  <c r="BD99" i="13" s="1"/>
  <c r="D59" i="14"/>
  <c r="AK100" i="13"/>
  <c r="AT100" i="13" s="1"/>
  <c r="CC99" i="13"/>
  <c r="N211" i="12"/>
  <c r="BR99" i="13"/>
  <c r="BS100" i="13" s="1"/>
  <c r="K99" i="13"/>
  <c r="Q99" i="13"/>
  <c r="Z100" i="13" s="1"/>
  <c r="F310" i="7" s="1"/>
  <c r="O99" i="13"/>
  <c r="BK117" i="13"/>
  <c r="BJ117" i="13"/>
  <c r="BU99" i="13" l="1"/>
  <c r="BX99" i="13"/>
  <c r="C60" i="14"/>
  <c r="J211" i="12"/>
  <c r="AW100" i="13"/>
  <c r="AZ100" i="13" s="1"/>
  <c r="AJ100" i="13"/>
  <c r="AS100" i="13" s="1"/>
  <c r="CB99" i="13"/>
  <c r="N99" i="13"/>
  <c r="BH100" i="13"/>
  <c r="J100" i="13"/>
  <c r="BQ100" i="13"/>
  <c r="BN100" i="13"/>
  <c r="BC100" i="13" l="1"/>
  <c r="F60" i="14"/>
  <c r="AV100" i="13"/>
  <c r="AY100" i="13" s="1"/>
  <c r="AI100" i="13"/>
  <c r="AR100" i="13" s="1"/>
  <c r="CA99" i="13"/>
  <c r="CD99" i="13" s="1"/>
  <c r="CF99" i="13" s="1"/>
  <c r="I100" i="13"/>
  <c r="BP100" i="13"/>
  <c r="BM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K118" i="13"/>
  <c r="BW100" i="13" l="1"/>
  <c r="BZ100" i="13"/>
  <c r="BB100" i="13"/>
  <c r="E60" i="14"/>
  <c r="AU100" i="13"/>
  <c r="AX100" i="13" s="1"/>
  <c r="CE99" i="13"/>
  <c r="R100" i="13"/>
  <c r="AA101" i="13" s="1"/>
  <c r="L100" i="13"/>
  <c r="P100" i="13"/>
  <c r="S311" i="7"/>
  <c r="K211" i="12" s="1"/>
  <c r="L211" i="12" s="1"/>
  <c r="M211" i="12" s="1"/>
  <c r="L311" i="7"/>
  <c r="G211" i="12" s="1"/>
  <c r="H100" i="13"/>
  <c r="BO100" i="13"/>
  <c r="BL100" i="13"/>
  <c r="BI118" i="13"/>
  <c r="BJ118" i="13"/>
  <c r="BV100" i="13" l="1"/>
  <c r="BY100" i="13"/>
  <c r="H211" i="12"/>
  <c r="I211" i="12" s="1"/>
  <c r="B61" i="14"/>
  <c r="BA100" i="13"/>
  <c r="BD100" i="13" s="1"/>
  <c r="D60" i="14"/>
  <c r="AK101" i="13"/>
  <c r="AT101" i="13" s="1"/>
  <c r="CC100" i="13"/>
  <c r="O100" i="13"/>
  <c r="K100" i="13"/>
  <c r="Q100" i="13"/>
  <c r="Z101" i="13" s="1"/>
  <c r="F311" i="7" s="1"/>
  <c r="BR100" i="13"/>
  <c r="BS101" i="13" s="1"/>
  <c r="N212" i="12"/>
  <c r="BK119" i="13"/>
  <c r="BU100" i="13" l="1"/>
  <c r="BX100" i="13"/>
  <c r="C61" i="14"/>
  <c r="J212" i="12"/>
  <c r="AW101" i="13"/>
  <c r="AZ101" i="13" s="1"/>
  <c r="AJ101" i="13"/>
  <c r="AS101" i="13" s="1"/>
  <c r="CB100" i="13"/>
  <c r="BQ101" i="13"/>
  <c r="J101" i="13"/>
  <c r="BN101" i="13"/>
  <c r="BH101" i="13"/>
  <c r="N100" i="13"/>
  <c r="BJ119" i="13"/>
  <c r="BC101" i="13" l="1"/>
  <c r="F61" i="14"/>
  <c r="AV101" i="13"/>
  <c r="AY101" i="13" s="1"/>
  <c r="AI101" i="13"/>
  <c r="AR101" i="13" s="1"/>
  <c r="CA100" i="13"/>
  <c r="CD100" i="13" s="1"/>
  <c r="CE100" i="13" s="1"/>
  <c r="BP101" i="13"/>
  <c r="I101" i="13"/>
  <c r="BM101" i="13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I119" i="13"/>
  <c r="BK120" i="13"/>
  <c r="BW101" i="13" l="1"/>
  <c r="BZ101" i="13"/>
  <c r="BB101" i="13"/>
  <c r="E61" i="14"/>
  <c r="AU101" i="13"/>
  <c r="AX101" i="13" s="1"/>
  <c r="CF100" i="13"/>
  <c r="H101" i="13"/>
  <c r="BO101" i="13"/>
  <c r="BL101" i="13"/>
  <c r="S312" i="7"/>
  <c r="K212" i="12" s="1"/>
  <c r="L212" i="12" s="1"/>
  <c r="M212" i="12" s="1"/>
  <c r="R101" i="13"/>
  <c r="AA102" i="13" s="1"/>
  <c r="L101" i="13"/>
  <c r="P101" i="13"/>
  <c r="L312" i="7"/>
  <c r="G212" i="12" s="1"/>
  <c r="BJ120" i="13"/>
  <c r="BV101" i="13" l="1"/>
  <c r="BY101" i="13"/>
  <c r="BA101" i="13"/>
  <c r="BD101" i="13" s="1"/>
  <c r="D61" i="14"/>
  <c r="H212" i="12"/>
  <c r="I212" i="12" s="1"/>
  <c r="B62" i="14"/>
  <c r="AK102" i="13"/>
  <c r="AT102" i="13" s="1"/>
  <c r="CC101" i="13"/>
  <c r="O101" i="13"/>
  <c r="N213" i="12"/>
  <c r="K101" i="13"/>
  <c r="Q101" i="13"/>
  <c r="Z102" i="13" s="1"/>
  <c r="F312" i="7" s="1"/>
  <c r="BR101" i="13"/>
  <c r="BS102" i="13" s="1"/>
  <c r="BU101" i="13" l="1"/>
  <c r="BX101" i="13"/>
  <c r="C62" i="14"/>
  <c r="J213" i="12"/>
  <c r="AW102" i="13"/>
  <c r="AZ102" i="13" s="1"/>
  <c r="AJ102" i="13"/>
  <c r="AS102" i="13" s="1"/>
  <c r="CB101" i="13"/>
  <c r="BQ102" i="13"/>
  <c r="J102" i="13"/>
  <c r="BN102" i="13"/>
  <c r="BH102" i="13"/>
  <c r="N101" i="13"/>
  <c r="BI120" i="13"/>
  <c r="BC102" i="13" l="1"/>
  <c r="F62" i="14"/>
  <c r="AV102" i="13"/>
  <c r="AY102" i="13" s="1"/>
  <c r="AI102" i="13"/>
  <c r="AR102" i="13" s="1"/>
  <c r="CA101" i="13"/>
  <c r="CD101" i="13" s="1"/>
  <c r="CE101" i="13" s="1"/>
  <c r="Q313" i="7"/>
  <c r="N313" i="7"/>
  <c r="K313" i="7"/>
  <c r="I313" i="7"/>
  <c r="O313" i="7"/>
  <c r="H313" i="7"/>
  <c r="G313" i="7"/>
  <c r="P313" i="7"/>
  <c r="J313" i="7"/>
  <c r="R313" i="7"/>
  <c r="S102" i="13"/>
  <c r="AB103" i="13" s="1"/>
  <c r="M102" i="13"/>
  <c r="BP102" i="13"/>
  <c r="I102" i="13"/>
  <c r="BM102" i="13"/>
  <c r="BI121" i="13"/>
  <c r="BJ121" i="13"/>
  <c r="BW102" i="13" l="1"/>
  <c r="BZ102" i="13"/>
  <c r="BB102" i="13"/>
  <c r="E62" i="14"/>
  <c r="AU102" i="13"/>
  <c r="AX102" i="13" s="1"/>
  <c r="CF101" i="13"/>
  <c r="S313" i="7"/>
  <c r="K213" i="12" s="1"/>
  <c r="L213" i="12" s="1"/>
  <c r="M213" i="12" s="1"/>
  <c r="R102" i="13"/>
  <c r="AA103" i="13" s="1"/>
  <c r="L102" i="13"/>
  <c r="P102" i="13"/>
  <c r="BO102" i="13"/>
  <c r="H102" i="13"/>
  <c r="BL102" i="13"/>
  <c r="L313" i="7"/>
  <c r="G213" i="12" s="1"/>
  <c r="BK121" i="13"/>
  <c r="BV102" i="13" l="1"/>
  <c r="BY102" i="13"/>
  <c r="BA102" i="13"/>
  <c r="BD102" i="13" s="1"/>
  <c r="D62" i="14"/>
  <c r="H213" i="12"/>
  <c r="I213" i="12" s="1"/>
  <c r="B63" i="14"/>
  <c r="AK103" i="13"/>
  <c r="AT103" i="13" s="1"/>
  <c r="CC102" i="13"/>
  <c r="O102" i="13"/>
  <c r="N214" i="12"/>
  <c r="Q102" i="13"/>
  <c r="Z103" i="13" s="1"/>
  <c r="F313" i="7" s="1"/>
  <c r="BR102" i="13"/>
  <c r="BS103" i="13" s="1"/>
  <c r="K102" i="13"/>
  <c r="BI122" i="13"/>
  <c r="BU102" i="13" l="1"/>
  <c r="BX102" i="13"/>
  <c r="C63" i="14"/>
  <c r="J214" i="12"/>
  <c r="AW103" i="13"/>
  <c r="AZ103" i="13" s="1"/>
  <c r="AJ103" i="13"/>
  <c r="AS103" i="13" s="1"/>
  <c r="CB102" i="13"/>
  <c r="J103" i="13"/>
  <c r="BQ103" i="13"/>
  <c r="BN103" i="13"/>
  <c r="N102" i="13"/>
  <c r="BH103" i="13"/>
  <c r="BJ122" i="13"/>
  <c r="BC103" i="13" l="1"/>
  <c r="F63" i="14"/>
  <c r="AV103" i="13"/>
  <c r="AY103" i="13" s="1"/>
  <c r="AI103" i="13"/>
  <c r="AR103" i="13" s="1"/>
  <c r="CA102" i="13"/>
  <c r="CD102" i="13" s="1"/>
  <c r="CF102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I103" i="13"/>
  <c r="BP103" i="13"/>
  <c r="BM103" i="13"/>
  <c r="BK122" i="13"/>
  <c r="BW103" i="13" l="1"/>
  <c r="BZ103" i="13"/>
  <c r="BB103" i="13"/>
  <c r="E63" i="14"/>
  <c r="AU103" i="13"/>
  <c r="AX103" i="13" s="1"/>
  <c r="CE102" i="13"/>
  <c r="R103" i="13"/>
  <c r="AA104" i="13" s="1"/>
  <c r="L103" i="13"/>
  <c r="BO103" i="13"/>
  <c r="H103" i="13"/>
  <c r="BL103" i="13"/>
  <c r="P103" i="13"/>
  <c r="S314" i="7"/>
  <c r="K214" i="12" s="1"/>
  <c r="L214" i="12" s="1"/>
  <c r="M214" i="12" s="1"/>
  <c r="L314" i="7"/>
  <c r="G214" i="12" s="1"/>
  <c r="BK123" i="13"/>
  <c r="BI123" i="13"/>
  <c r="BV103" i="13" l="1"/>
  <c r="BY103" i="13"/>
  <c r="H214" i="12"/>
  <c r="I214" i="12" s="1"/>
  <c r="B64" i="14"/>
  <c r="BA103" i="13"/>
  <c r="BD103" i="13" s="1"/>
  <c r="D63" i="14"/>
  <c r="AK104" i="13"/>
  <c r="AT104" i="13" s="1"/>
  <c r="CC103" i="13"/>
  <c r="N215" i="12"/>
  <c r="O103" i="13"/>
  <c r="Q103" i="13"/>
  <c r="Z104" i="13" s="1"/>
  <c r="F314" i="7" s="1"/>
  <c r="BR103" i="13"/>
  <c r="BS104" i="13" s="1"/>
  <c r="K103" i="13"/>
  <c r="BJ123" i="13"/>
  <c r="BU103" i="13" l="1"/>
  <c r="BX103" i="13"/>
  <c r="C64" i="14"/>
  <c r="J215" i="12"/>
  <c r="AW104" i="13"/>
  <c r="AZ104" i="13" s="1"/>
  <c r="AJ104" i="13"/>
  <c r="AS104" i="13" s="1"/>
  <c r="CB103" i="13"/>
  <c r="BH104" i="13"/>
  <c r="N103" i="13"/>
  <c r="BQ104" i="13"/>
  <c r="J104" i="13"/>
  <c r="BN104" i="13"/>
  <c r="BC104" i="13" l="1"/>
  <c r="F64" i="14"/>
  <c r="AV104" i="13"/>
  <c r="AY104" i="13" s="1"/>
  <c r="AI104" i="13"/>
  <c r="AR104" i="13" s="1"/>
  <c r="CA103" i="13"/>
  <c r="CD103" i="13" s="1"/>
  <c r="CF103" i="13" s="1"/>
  <c r="BP104" i="13"/>
  <c r="I104" i="13"/>
  <c r="BM104" i="13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J124" i="13"/>
  <c r="BK124" i="13"/>
  <c r="BI124" i="13"/>
  <c r="BW104" i="13" l="1"/>
  <c r="BZ104" i="13"/>
  <c r="BB104" i="13"/>
  <c r="E64" i="14"/>
  <c r="AU104" i="13"/>
  <c r="AX104" i="13" s="1"/>
  <c r="CE103" i="13"/>
  <c r="P104" i="13"/>
  <c r="L104" i="13"/>
  <c r="R104" i="13"/>
  <c r="AA105" i="13" s="1"/>
  <c r="H104" i="13"/>
  <c r="BO104" i="13"/>
  <c r="BL104" i="13"/>
  <c r="S315" i="7"/>
  <c r="K215" i="12" s="1"/>
  <c r="L215" i="12" s="1"/>
  <c r="M215" i="12" s="1"/>
  <c r="L315" i="7"/>
  <c r="G215" i="12" s="1"/>
  <c r="BV104" i="13" l="1"/>
  <c r="BY104" i="13"/>
  <c r="BA104" i="13"/>
  <c r="BD104" i="13" s="1"/>
  <c r="D64" i="14"/>
  <c r="H215" i="12"/>
  <c r="I215" i="12" s="1"/>
  <c r="B65" i="14"/>
  <c r="AK105" i="13"/>
  <c r="AT105" i="13" s="1"/>
  <c r="CC104" i="13"/>
  <c r="K104" i="13"/>
  <c r="Q104" i="13"/>
  <c r="Z105" i="13" s="1"/>
  <c r="F315" i="7" s="1"/>
  <c r="BR104" i="13"/>
  <c r="BS105" i="13" s="1"/>
  <c r="N216" i="12"/>
  <c r="O104" i="13"/>
  <c r="BJ125" i="13"/>
  <c r="BI125" i="13"/>
  <c r="BU104" i="13" l="1"/>
  <c r="BX104" i="13"/>
  <c r="C65" i="14"/>
  <c r="J216" i="12"/>
  <c r="AW105" i="13"/>
  <c r="AZ105" i="13" s="1"/>
  <c r="AJ105" i="13"/>
  <c r="AS105" i="13" s="1"/>
  <c r="CB104" i="13"/>
  <c r="N104" i="13"/>
  <c r="BH105" i="13"/>
  <c r="BQ105" i="13"/>
  <c r="J105" i="13"/>
  <c r="BN105" i="13"/>
  <c r="BK125" i="13"/>
  <c r="BC105" i="13" l="1"/>
  <c r="F65" i="14"/>
  <c r="AV105" i="13"/>
  <c r="AY105" i="13" s="1"/>
  <c r="AI105" i="13"/>
  <c r="AR105" i="13" s="1"/>
  <c r="CA104" i="13"/>
  <c r="CD104" i="13" s="1"/>
  <c r="CE104" i="13" s="1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BP105" i="13"/>
  <c r="I105" i="13"/>
  <c r="BM105" i="13"/>
  <c r="BW105" i="13" l="1"/>
  <c r="BZ105" i="13"/>
  <c r="BB105" i="13"/>
  <c r="E65" i="14"/>
  <c r="AU105" i="13"/>
  <c r="AX105" i="13" s="1"/>
  <c r="CF104" i="13"/>
  <c r="L105" i="13"/>
  <c r="R105" i="13"/>
  <c r="AA106" i="13" s="1"/>
  <c r="S316" i="7"/>
  <c r="K216" i="12" s="1"/>
  <c r="L216" i="12" s="1"/>
  <c r="M216" i="12" s="1"/>
  <c r="H105" i="13"/>
  <c r="BO105" i="13"/>
  <c r="BL105" i="13"/>
  <c r="P105" i="13"/>
  <c r="L316" i="7"/>
  <c r="G216" i="12" s="1"/>
  <c r="BK126" i="13"/>
  <c r="BJ126" i="13"/>
  <c r="BI126" i="13"/>
  <c r="BV105" i="13" l="1"/>
  <c r="BY105" i="13"/>
  <c r="H216" i="12"/>
  <c r="I216" i="12" s="1"/>
  <c r="B66" i="14"/>
  <c r="BA105" i="13"/>
  <c r="BD105" i="13" s="1"/>
  <c r="D65" i="14"/>
  <c r="AK106" i="13"/>
  <c r="AT106" i="13" s="1"/>
  <c r="CC105" i="13"/>
  <c r="O105" i="13"/>
  <c r="N217" i="12"/>
  <c r="Q105" i="13"/>
  <c r="Z106" i="13" s="1"/>
  <c r="F316" i="7" s="1"/>
  <c r="K105" i="13"/>
  <c r="BR105" i="13"/>
  <c r="BS106" i="13" s="1"/>
  <c r="BU105" i="13" l="1"/>
  <c r="BX105" i="13"/>
  <c r="C66" i="14"/>
  <c r="J217" i="12"/>
  <c r="AW106" i="13"/>
  <c r="AZ106" i="13" s="1"/>
  <c r="AJ106" i="13"/>
  <c r="AS106" i="13" s="1"/>
  <c r="CB105" i="13"/>
  <c r="BQ106" i="13"/>
  <c r="J106" i="13"/>
  <c r="BN106" i="13"/>
  <c r="BH106" i="13"/>
  <c r="N105" i="13"/>
  <c r="BK127" i="13"/>
  <c r="BC106" i="13" l="1"/>
  <c r="F66" i="14"/>
  <c r="AV106" i="13"/>
  <c r="AY106" i="13" s="1"/>
  <c r="AI106" i="13"/>
  <c r="AR106" i="13" s="1"/>
  <c r="CA105" i="13"/>
  <c r="CD105" i="13" s="1"/>
  <c r="CF105" i="13" s="1"/>
  <c r="I106" i="13"/>
  <c r="BP106" i="13"/>
  <c r="BM106" i="13"/>
  <c r="S106" i="13"/>
  <c r="AB107" i="13" s="1"/>
  <c r="M106" i="13"/>
  <c r="N317" i="7"/>
  <c r="I317" i="7"/>
  <c r="G317" i="7"/>
  <c r="O317" i="7"/>
  <c r="H317" i="7"/>
  <c r="K317" i="7"/>
  <c r="P317" i="7"/>
  <c r="R317" i="7"/>
  <c r="J317" i="7"/>
  <c r="Q317" i="7"/>
  <c r="BJ127" i="13"/>
  <c r="BI127" i="13"/>
  <c r="BW106" i="13" l="1"/>
  <c r="BZ106" i="13"/>
  <c r="BB106" i="13"/>
  <c r="E66" i="14"/>
  <c r="AU106" i="13"/>
  <c r="AX106" i="13" s="1"/>
  <c r="CE105" i="13"/>
  <c r="R106" i="13"/>
  <c r="AA107" i="13" s="1"/>
  <c r="L106" i="13"/>
  <c r="P106" i="13"/>
  <c r="L317" i="7"/>
  <c r="G217" i="12" s="1"/>
  <c r="S317" i="7"/>
  <c r="K217" i="12" s="1"/>
  <c r="L217" i="12" s="1"/>
  <c r="M217" i="12" s="1"/>
  <c r="BO106" i="13"/>
  <c r="H106" i="13"/>
  <c r="BL106" i="13"/>
  <c r="BV106" i="13" l="1"/>
  <c r="BY106" i="13"/>
  <c r="BA106" i="13"/>
  <c r="BD106" i="13" s="1"/>
  <c r="D66" i="14"/>
  <c r="H217" i="12"/>
  <c r="I217" i="12" s="1"/>
  <c r="B67" i="14"/>
  <c r="AK107" i="13"/>
  <c r="AT107" i="13" s="1"/>
  <c r="CC106" i="13"/>
  <c r="O106" i="13"/>
  <c r="K106" i="13"/>
  <c r="Q106" i="13"/>
  <c r="Z107" i="13" s="1"/>
  <c r="F317" i="7" s="1"/>
  <c r="BR106" i="13"/>
  <c r="BS107" i="13" s="1"/>
  <c r="N218" i="12"/>
  <c r="BI128" i="13"/>
  <c r="BJ128" i="13"/>
  <c r="BK128" i="13"/>
  <c r="BU106" i="13" l="1"/>
  <c r="BX106" i="13"/>
  <c r="C67" i="14"/>
  <c r="J218" i="12"/>
  <c r="AW107" i="13"/>
  <c r="AZ107" i="13" s="1"/>
  <c r="AJ107" i="13"/>
  <c r="AS107" i="13" s="1"/>
  <c r="CB106" i="13"/>
  <c r="BH107" i="13"/>
  <c r="BQ107" i="13"/>
  <c r="J107" i="13"/>
  <c r="BN107" i="13"/>
  <c r="N106" i="13"/>
  <c r="BC107" i="13" l="1"/>
  <c r="F67" i="14"/>
  <c r="AV107" i="13"/>
  <c r="AY107" i="13" s="1"/>
  <c r="AI107" i="13"/>
  <c r="AR107" i="13" s="1"/>
  <c r="CA106" i="13"/>
  <c r="CD106" i="13" s="1"/>
  <c r="CE106" i="13" s="1"/>
  <c r="I318" i="7"/>
  <c r="K318" i="7"/>
  <c r="N318" i="7"/>
  <c r="R318" i="7"/>
  <c r="G318" i="7"/>
  <c r="H318" i="7"/>
  <c r="P318" i="7"/>
  <c r="O318" i="7"/>
  <c r="Q318" i="7"/>
  <c r="J318" i="7"/>
  <c r="BP107" i="13"/>
  <c r="I107" i="13"/>
  <c r="BM107" i="13"/>
  <c r="M107" i="13"/>
  <c r="S107" i="13"/>
  <c r="AB108" i="13" s="1"/>
  <c r="BW107" i="13" l="1"/>
  <c r="BZ107" i="13"/>
  <c r="BB107" i="13"/>
  <c r="E67" i="14"/>
  <c r="AU107" i="13"/>
  <c r="AX107" i="13" s="1"/>
  <c r="CF106" i="13"/>
  <c r="BO107" i="13"/>
  <c r="H107" i="13"/>
  <c r="BL107" i="13"/>
  <c r="L107" i="13"/>
  <c r="R107" i="13"/>
  <c r="AA108" i="13" s="1"/>
  <c r="P107" i="13"/>
  <c r="L318" i="7"/>
  <c r="G218" i="12" s="1"/>
  <c r="S318" i="7"/>
  <c r="K218" i="12" s="1"/>
  <c r="L218" i="12" s="1"/>
  <c r="M218" i="12" s="1"/>
  <c r="BI129" i="13"/>
  <c r="BJ129" i="13"/>
  <c r="BK129" i="13"/>
  <c r="BV107" i="13" l="1"/>
  <c r="BY107" i="13"/>
  <c r="H218" i="12"/>
  <c r="I218" i="12" s="1"/>
  <c r="B68" i="14"/>
  <c r="BA107" i="13"/>
  <c r="BD107" i="13" s="1"/>
  <c r="D67" i="14"/>
  <c r="AK108" i="13"/>
  <c r="AT108" i="13" s="1"/>
  <c r="CC107" i="13"/>
  <c r="O107" i="13"/>
  <c r="N219" i="12"/>
  <c r="BR107" i="13"/>
  <c r="BS108" i="13" s="1"/>
  <c r="K107" i="13"/>
  <c r="Q107" i="13"/>
  <c r="Z108" i="13" s="1"/>
  <c r="F318" i="7" s="1"/>
  <c r="BU107" i="13" l="1"/>
  <c r="BX107" i="13"/>
  <c r="C68" i="14"/>
  <c r="J219" i="12"/>
  <c r="AW108" i="13"/>
  <c r="AZ108" i="13" s="1"/>
  <c r="AJ108" i="13"/>
  <c r="AS108" i="13" s="1"/>
  <c r="CB107" i="13"/>
  <c r="BQ108" i="13"/>
  <c r="J108" i="13"/>
  <c r="BN108" i="13"/>
  <c r="BH108" i="13"/>
  <c r="N107" i="13"/>
  <c r="BI130" i="13"/>
  <c r="BJ130" i="13"/>
  <c r="BC108" i="13" l="1"/>
  <c r="F68" i="14"/>
  <c r="AV108" i="13"/>
  <c r="AY108" i="13" s="1"/>
  <c r="AI108" i="13"/>
  <c r="AR108" i="13" s="1"/>
  <c r="CA107" i="13"/>
  <c r="CD107" i="13" s="1"/>
  <c r="CE107" i="13" s="1"/>
  <c r="S108" i="13"/>
  <c r="AB109" i="13" s="1"/>
  <c r="M108" i="13"/>
  <c r="BP108" i="13"/>
  <c r="I108" i="13"/>
  <c r="BM108" i="13"/>
  <c r="K319" i="7"/>
  <c r="I319" i="7"/>
  <c r="N319" i="7"/>
  <c r="P319" i="7"/>
  <c r="O319" i="7"/>
  <c r="G319" i="7"/>
  <c r="R319" i="7"/>
  <c r="H319" i="7"/>
  <c r="J319" i="7"/>
  <c r="Q319" i="7"/>
  <c r="BK130" i="13"/>
  <c r="BW108" i="13" l="1"/>
  <c r="BZ108" i="13"/>
  <c r="BB108" i="13"/>
  <c r="E68" i="14"/>
  <c r="AU108" i="13"/>
  <c r="AX108" i="13" s="1"/>
  <c r="CF107" i="13"/>
  <c r="H108" i="13"/>
  <c r="BO108" i="13"/>
  <c r="BL108" i="13"/>
  <c r="L319" i="7"/>
  <c r="G219" i="12" s="1"/>
  <c r="R108" i="13"/>
  <c r="AA109" i="13" s="1"/>
  <c r="L108" i="13"/>
  <c r="S319" i="7"/>
  <c r="K219" i="12" s="1"/>
  <c r="L219" i="12" s="1"/>
  <c r="M219" i="12" s="1"/>
  <c r="P108" i="13"/>
  <c r="BV108" i="13" l="1"/>
  <c r="BY108" i="13"/>
  <c r="BA108" i="13"/>
  <c r="BD108" i="13" s="1"/>
  <c r="D68" i="14"/>
  <c r="H219" i="12"/>
  <c r="I219" i="12" s="1"/>
  <c r="B69" i="14"/>
  <c r="AK109" i="13"/>
  <c r="AT109" i="13" s="1"/>
  <c r="CC108" i="13"/>
  <c r="N220" i="12"/>
  <c r="Q108" i="13"/>
  <c r="Z109" i="13" s="1"/>
  <c r="F319" i="7" s="1"/>
  <c r="K108" i="13"/>
  <c r="BR108" i="13"/>
  <c r="BS109" i="13" s="1"/>
  <c r="O108" i="13"/>
  <c r="BK131" i="13"/>
  <c r="BI131" i="13"/>
  <c r="BJ131" i="13"/>
  <c r="BU108" i="13" l="1"/>
  <c r="BX108" i="13"/>
  <c r="C69" i="14"/>
  <c r="J220" i="12"/>
  <c r="AW109" i="13"/>
  <c r="AZ109" i="13" s="1"/>
  <c r="AJ109" i="13"/>
  <c r="AS109" i="13" s="1"/>
  <c r="CB108" i="13"/>
  <c r="BH109" i="13"/>
  <c r="BQ109" i="13"/>
  <c r="J109" i="13"/>
  <c r="BN109" i="13"/>
  <c r="N108" i="13"/>
  <c r="BC109" i="13" l="1"/>
  <c r="F69" i="14"/>
  <c r="AV109" i="13"/>
  <c r="AY109" i="13" s="1"/>
  <c r="AI109" i="13"/>
  <c r="AR109" i="13" s="1"/>
  <c r="CA108" i="13"/>
  <c r="CD108" i="13" s="1"/>
  <c r="CF108" i="13" s="1"/>
  <c r="S109" i="13"/>
  <c r="AB110" i="13" s="1"/>
  <c r="M109" i="13"/>
  <c r="J320" i="7"/>
  <c r="R320" i="7"/>
  <c r="O320" i="7"/>
  <c r="K320" i="7"/>
  <c r="G320" i="7"/>
  <c r="P320" i="7"/>
  <c r="I320" i="7"/>
  <c r="N320" i="7"/>
  <c r="H320" i="7"/>
  <c r="Q320" i="7"/>
  <c r="BP109" i="13"/>
  <c r="I109" i="13"/>
  <c r="BM109" i="13"/>
  <c r="BW109" i="13" l="1"/>
  <c r="BZ109" i="13"/>
  <c r="BB109" i="13"/>
  <c r="E69" i="14"/>
  <c r="AU109" i="13"/>
  <c r="AX109" i="13" s="1"/>
  <c r="CE108" i="13"/>
  <c r="BO109" i="13"/>
  <c r="H109" i="13"/>
  <c r="BL109" i="13"/>
  <c r="S320" i="7"/>
  <c r="K220" i="12" s="1"/>
  <c r="L220" i="12" s="1"/>
  <c r="M220" i="12" s="1"/>
  <c r="L109" i="13"/>
  <c r="R109" i="13"/>
  <c r="AA110" i="13" s="1"/>
  <c r="L320" i="7"/>
  <c r="G220" i="12" s="1"/>
  <c r="P109" i="13"/>
  <c r="BI132" i="13"/>
  <c r="BK132" i="13"/>
  <c r="BJ132" i="13"/>
  <c r="BV109" i="13" l="1"/>
  <c r="BY109" i="13"/>
  <c r="H220" i="12"/>
  <c r="I220" i="12" s="1"/>
  <c r="B70" i="14"/>
  <c r="BA109" i="13"/>
  <c r="BD109" i="13" s="1"/>
  <c r="D69" i="14"/>
  <c r="AK110" i="13"/>
  <c r="AT110" i="13" s="1"/>
  <c r="CC109" i="13"/>
  <c r="N221" i="12"/>
  <c r="O109" i="13"/>
  <c r="K109" i="13"/>
  <c r="Q109" i="13"/>
  <c r="Z110" i="13" s="1"/>
  <c r="F320" i="7" s="1"/>
  <c r="BR109" i="13"/>
  <c r="BS110" i="13" s="1"/>
  <c r="BU109" i="13" l="1"/>
  <c r="BX109" i="13"/>
  <c r="C70" i="14"/>
  <c r="J221" i="12"/>
  <c r="AW110" i="13"/>
  <c r="AZ110" i="13" s="1"/>
  <c r="AJ110" i="13"/>
  <c r="AS110" i="13" s="1"/>
  <c r="CB109" i="13"/>
  <c r="BH110" i="13"/>
  <c r="BQ110" i="13"/>
  <c r="J110" i="13"/>
  <c r="BN110" i="13"/>
  <c r="N109" i="13"/>
  <c r="BJ133" i="13"/>
  <c r="BC110" i="13" l="1"/>
  <c r="F70" i="14"/>
  <c r="AV110" i="13"/>
  <c r="AY110" i="13" s="1"/>
  <c r="AI110" i="13"/>
  <c r="AR110" i="13" s="1"/>
  <c r="CA109" i="13"/>
  <c r="CD109" i="13" s="1"/>
  <c r="CE109" i="13" s="1"/>
  <c r="BP110" i="13"/>
  <c r="I110" i="13"/>
  <c r="BM110" i="13"/>
  <c r="S110" i="13"/>
  <c r="AB111" i="13" s="1"/>
  <c r="M110" i="13"/>
  <c r="K321" i="7"/>
  <c r="P321" i="7"/>
  <c r="Q321" i="7"/>
  <c r="J321" i="7"/>
  <c r="O321" i="7"/>
  <c r="N321" i="7"/>
  <c r="G321" i="7"/>
  <c r="R321" i="7"/>
  <c r="H321" i="7"/>
  <c r="I321" i="7"/>
  <c r="BK133" i="13"/>
  <c r="BI133" i="13"/>
  <c r="BW110" i="13" l="1"/>
  <c r="BZ110" i="13"/>
  <c r="BB110" i="13"/>
  <c r="E70" i="14"/>
  <c r="AU110" i="13"/>
  <c r="AX110" i="13" s="1"/>
  <c r="CF109" i="13"/>
  <c r="H110" i="13"/>
  <c r="BO110" i="13"/>
  <c r="BL110" i="13"/>
  <c r="S321" i="7"/>
  <c r="K221" i="12" s="1"/>
  <c r="L221" i="12" s="1"/>
  <c r="M221" i="12" s="1"/>
  <c r="P110" i="13"/>
  <c r="L321" i="7"/>
  <c r="G221" i="12" s="1"/>
  <c r="R110" i="13"/>
  <c r="AA111" i="13" s="1"/>
  <c r="L110" i="13"/>
  <c r="BV110" i="13" l="1"/>
  <c r="BY110" i="13"/>
  <c r="BA110" i="13"/>
  <c r="BD110" i="13" s="1"/>
  <c r="D70" i="14"/>
  <c r="H221" i="12"/>
  <c r="I221" i="12" s="1"/>
  <c r="B71" i="14"/>
  <c r="AK111" i="13"/>
  <c r="AT111" i="13" s="1"/>
  <c r="CC110" i="13"/>
  <c r="N222" i="12"/>
  <c r="Q110" i="13"/>
  <c r="Z111" i="13" s="1"/>
  <c r="F321" i="7" s="1"/>
  <c r="K110" i="13"/>
  <c r="BR110" i="13"/>
  <c r="BS111" i="13" s="1"/>
  <c r="O110" i="13"/>
  <c r="BK134" i="13"/>
  <c r="BJ134" i="13"/>
  <c r="BU110" i="13" l="1"/>
  <c r="BX110" i="13"/>
  <c r="C71" i="14"/>
  <c r="J222" i="12"/>
  <c r="AW111" i="13"/>
  <c r="AZ111" i="13" s="1"/>
  <c r="AJ111" i="13"/>
  <c r="AS111" i="13" s="1"/>
  <c r="CB110" i="13"/>
  <c r="BH111" i="13"/>
  <c r="J111" i="13"/>
  <c r="BQ111" i="13"/>
  <c r="BN111" i="13"/>
  <c r="N110" i="13"/>
  <c r="BI134" i="13"/>
  <c r="BC111" i="13" l="1"/>
  <c r="F71" i="14"/>
  <c r="AV111" i="13"/>
  <c r="AY111" i="13" s="1"/>
  <c r="AI111" i="13"/>
  <c r="AR111" i="13" s="1"/>
  <c r="CA110" i="13"/>
  <c r="CD110" i="13" s="1"/>
  <c r="CF110" i="13" s="1"/>
  <c r="Q322" i="7"/>
  <c r="K322" i="7"/>
  <c r="P322" i="7"/>
  <c r="I322" i="7"/>
  <c r="J322" i="7"/>
  <c r="H322" i="7"/>
  <c r="R322" i="7"/>
  <c r="N322" i="7"/>
  <c r="G322" i="7"/>
  <c r="O322" i="7"/>
  <c r="S111" i="13"/>
  <c r="AB112" i="13" s="1"/>
  <c r="M111" i="13"/>
  <c r="BP111" i="13"/>
  <c r="I111" i="13"/>
  <c r="BM111" i="13"/>
  <c r="BW111" i="13" l="1"/>
  <c r="BZ111" i="13"/>
  <c r="BB111" i="13"/>
  <c r="E71" i="14"/>
  <c r="AU111" i="13"/>
  <c r="AX111" i="13" s="1"/>
  <c r="CE110" i="13"/>
  <c r="P111" i="13"/>
  <c r="L111" i="13"/>
  <c r="R111" i="13"/>
  <c r="AA112" i="13" s="1"/>
  <c r="S322" i="7"/>
  <c r="K222" i="12" s="1"/>
  <c r="L222" i="12" s="1"/>
  <c r="M222" i="12" s="1"/>
  <c r="L322" i="7"/>
  <c r="G222" i="12" s="1"/>
  <c r="BO111" i="13"/>
  <c r="H111" i="13"/>
  <c r="BL111" i="13"/>
  <c r="BI135" i="13"/>
  <c r="BJ135" i="13"/>
  <c r="BK135" i="13"/>
  <c r="BV111" i="13" l="1"/>
  <c r="BY111" i="13"/>
  <c r="H222" i="12"/>
  <c r="I222" i="12" s="1"/>
  <c r="J223" i="12" s="1"/>
  <c r="B72" i="14"/>
  <c r="BA111" i="13"/>
  <c r="BD111" i="13" s="1"/>
  <c r="D71" i="14"/>
  <c r="AK112" i="13"/>
  <c r="AT112" i="13" s="1"/>
  <c r="CC111" i="13"/>
  <c r="N223" i="12"/>
  <c r="O111" i="13"/>
  <c r="BR111" i="13"/>
  <c r="BS112" i="13" s="1"/>
  <c r="Q111" i="13"/>
  <c r="Z112" i="13" s="1"/>
  <c r="F322" i="7" s="1"/>
  <c r="K111" i="13"/>
  <c r="BU111" i="13" l="1"/>
  <c r="BX111" i="13"/>
  <c r="C72" i="14"/>
  <c r="AW112" i="13"/>
  <c r="AZ112" i="13" s="1"/>
  <c r="AJ112" i="13"/>
  <c r="AS112" i="13" s="1"/>
  <c r="CB111" i="13"/>
  <c r="N111" i="13"/>
  <c r="BH112" i="13"/>
  <c r="BQ112" i="13"/>
  <c r="J112" i="13"/>
  <c r="BN112" i="13"/>
  <c r="BC112" i="13" l="1"/>
  <c r="F72" i="14"/>
  <c r="AV112" i="13"/>
  <c r="AY112" i="13" s="1"/>
  <c r="AI112" i="13"/>
  <c r="AR112" i="13" s="1"/>
  <c r="CA111" i="13"/>
  <c r="CD111" i="13" s="1"/>
  <c r="CE111" i="13" s="1"/>
  <c r="S112" i="13"/>
  <c r="AB113" i="13" s="1"/>
  <c r="M112" i="13"/>
  <c r="H323" i="7"/>
  <c r="O323" i="7"/>
  <c r="N323" i="7"/>
  <c r="J323" i="7"/>
  <c r="I323" i="7"/>
  <c r="R323" i="7"/>
  <c r="K323" i="7"/>
  <c r="G323" i="7"/>
  <c r="Q323" i="7"/>
  <c r="P323" i="7"/>
  <c r="BP112" i="13"/>
  <c r="I112" i="13"/>
  <c r="BM112" i="13"/>
  <c r="BK136" i="13"/>
  <c r="BI136" i="13"/>
  <c r="BJ136" i="13"/>
  <c r="BW112" i="13" l="1"/>
  <c r="BZ112" i="13"/>
  <c r="BB112" i="13"/>
  <c r="E72" i="14"/>
  <c r="AU112" i="13"/>
  <c r="AX112" i="13" s="1"/>
  <c r="CF111" i="13"/>
  <c r="P112" i="13"/>
  <c r="BO112" i="13"/>
  <c r="H112" i="13"/>
  <c r="BL112" i="13"/>
  <c r="S323" i="7"/>
  <c r="K223" i="12" s="1"/>
  <c r="L223" i="12" s="1"/>
  <c r="M223" i="12" s="1"/>
  <c r="L112" i="13"/>
  <c r="R112" i="13"/>
  <c r="AA113" i="13" s="1"/>
  <c r="L323" i="7"/>
  <c r="G223" i="12" s="1"/>
  <c r="BV112" i="13" l="1"/>
  <c r="BY112" i="13"/>
  <c r="BA112" i="13"/>
  <c r="BD112" i="13" s="1"/>
  <c r="D72" i="14"/>
  <c r="H223" i="12"/>
  <c r="I223" i="12" s="1"/>
  <c r="B73" i="14"/>
  <c r="AK113" i="13"/>
  <c r="AT113" i="13" s="1"/>
  <c r="CC112" i="13"/>
  <c r="O112" i="13"/>
  <c r="BR112" i="13"/>
  <c r="BS113" i="13" s="1"/>
  <c r="Q112" i="13"/>
  <c r="Z113" i="13" s="1"/>
  <c r="F323" i="7" s="1"/>
  <c r="K112" i="13"/>
  <c r="N224" i="12"/>
  <c r="BK137" i="13"/>
  <c r="BJ137" i="13"/>
  <c r="BU112" i="13" l="1"/>
  <c r="BX112" i="13"/>
  <c r="C73" i="14"/>
  <c r="J224" i="12"/>
  <c r="AW113" i="13"/>
  <c r="AZ113" i="13" s="1"/>
  <c r="AJ113" i="13"/>
  <c r="AS113" i="13" s="1"/>
  <c r="CB112" i="13"/>
  <c r="N112" i="13"/>
  <c r="BH113" i="13"/>
  <c r="BQ113" i="13"/>
  <c r="J113" i="13"/>
  <c r="BN113" i="13"/>
  <c r="BI137" i="13"/>
  <c r="BC113" i="13" l="1"/>
  <c r="F73" i="14"/>
  <c r="AV113" i="13"/>
  <c r="AY113" i="13" s="1"/>
  <c r="AI113" i="13"/>
  <c r="AR113" i="13" s="1"/>
  <c r="CA112" i="13"/>
  <c r="CD112" i="13" s="1"/>
  <c r="CF112" i="13" s="1"/>
  <c r="R324" i="7"/>
  <c r="P324" i="7"/>
  <c r="O324" i="7"/>
  <c r="N324" i="7"/>
  <c r="G324" i="7"/>
  <c r="Q324" i="7"/>
  <c r="H324" i="7"/>
  <c r="K324" i="7"/>
  <c r="J324" i="7"/>
  <c r="I324" i="7"/>
  <c r="M113" i="13"/>
  <c r="S113" i="13"/>
  <c r="AB114" i="13" s="1"/>
  <c r="I113" i="13"/>
  <c r="BP113" i="13"/>
  <c r="BM113" i="13"/>
  <c r="BW113" i="13" l="1"/>
  <c r="BZ113" i="13"/>
  <c r="BB113" i="13"/>
  <c r="E73" i="14"/>
  <c r="AU113" i="13"/>
  <c r="AX113" i="13" s="1"/>
  <c r="CE112" i="13"/>
  <c r="R113" i="13"/>
  <c r="AA114" i="13" s="1"/>
  <c r="L113" i="13"/>
  <c r="P113" i="13"/>
  <c r="S324" i="7"/>
  <c r="K224" i="12" s="1"/>
  <c r="L224" i="12" s="1"/>
  <c r="M224" i="12" s="1"/>
  <c r="L324" i="7"/>
  <c r="G224" i="12" s="1"/>
  <c r="H113" i="13"/>
  <c r="BO113" i="13"/>
  <c r="BL113" i="13"/>
  <c r="BI138" i="13"/>
  <c r="BJ138" i="13"/>
  <c r="BK138" i="13"/>
  <c r="BV113" i="13" l="1"/>
  <c r="BY113" i="13"/>
  <c r="H224" i="12"/>
  <c r="I224" i="12" s="1"/>
  <c r="B74" i="14"/>
  <c r="BA113" i="13"/>
  <c r="BD113" i="13" s="1"/>
  <c r="D73" i="14"/>
  <c r="AK114" i="13"/>
  <c r="AT114" i="13" s="1"/>
  <c r="CC113" i="13"/>
  <c r="BR113" i="13"/>
  <c r="BS114" i="13" s="1"/>
  <c r="Q113" i="13"/>
  <c r="Z114" i="13" s="1"/>
  <c r="F324" i="7" s="1"/>
  <c r="K113" i="13"/>
  <c r="N225" i="12"/>
  <c r="O113" i="13"/>
  <c r="BU113" i="13" l="1"/>
  <c r="BX113" i="13"/>
  <c r="C74" i="14"/>
  <c r="J225" i="12"/>
  <c r="AW114" i="13"/>
  <c r="AZ114" i="13" s="1"/>
  <c r="AJ114" i="13"/>
  <c r="AS114" i="13" s="1"/>
  <c r="CB113" i="13"/>
  <c r="BH114" i="13"/>
  <c r="N113" i="13"/>
  <c r="BQ114" i="13"/>
  <c r="J114" i="13"/>
  <c r="BN114" i="13"/>
  <c r="BJ139" i="13"/>
  <c r="BK139" i="13"/>
  <c r="BC114" i="13" l="1"/>
  <c r="F74" i="14"/>
  <c r="AV114" i="13"/>
  <c r="AY114" i="13" s="1"/>
  <c r="AI114" i="13"/>
  <c r="AR114" i="13" s="1"/>
  <c r="CA113" i="13"/>
  <c r="CD113" i="13" s="1"/>
  <c r="CF113" i="13" s="1"/>
  <c r="BP114" i="13"/>
  <c r="I114" i="13"/>
  <c r="BM114" i="13"/>
  <c r="M114" i="13"/>
  <c r="S114" i="13"/>
  <c r="AB115" i="13" s="1"/>
  <c r="I325" i="7"/>
  <c r="K325" i="7"/>
  <c r="H325" i="7"/>
  <c r="Q325" i="7"/>
  <c r="R325" i="7"/>
  <c r="N325" i="7"/>
  <c r="J325" i="7"/>
  <c r="O325" i="7"/>
  <c r="G325" i="7"/>
  <c r="P325" i="7"/>
  <c r="BI139" i="13"/>
  <c r="BW114" i="13" l="1"/>
  <c r="BZ114" i="13"/>
  <c r="BB114" i="13"/>
  <c r="E74" i="14"/>
  <c r="AU114" i="13"/>
  <c r="AX114" i="13" s="1"/>
  <c r="CE113" i="13"/>
  <c r="L325" i="7"/>
  <c r="G225" i="12" s="1"/>
  <c r="H114" i="13"/>
  <c r="BO114" i="13"/>
  <c r="BL114" i="13"/>
  <c r="S325" i="7"/>
  <c r="K225" i="12" s="1"/>
  <c r="L225" i="12" s="1"/>
  <c r="M225" i="12" s="1"/>
  <c r="P114" i="13"/>
  <c r="L114" i="13"/>
  <c r="R114" i="13"/>
  <c r="AA115" i="13" s="1"/>
  <c r="BI140" i="13"/>
  <c r="BV114" i="13" l="1"/>
  <c r="BY114" i="13"/>
  <c r="BA114" i="13"/>
  <c r="BD114" i="13" s="1"/>
  <c r="D74" i="14"/>
  <c r="H225" i="12"/>
  <c r="I225" i="12" s="1"/>
  <c r="B75" i="14"/>
  <c r="AK115" i="13"/>
  <c r="AT115" i="13" s="1"/>
  <c r="CC114" i="13"/>
  <c r="O114" i="13"/>
  <c r="N226" i="12"/>
  <c r="K114" i="13"/>
  <c r="BR114" i="13"/>
  <c r="BS115" i="13" s="1"/>
  <c r="Q114" i="13"/>
  <c r="Z115" i="13" s="1"/>
  <c r="F325" i="7" s="1"/>
  <c r="BK140" i="13"/>
  <c r="BJ140" i="13"/>
  <c r="BU114" i="13" l="1"/>
  <c r="BX114" i="13"/>
  <c r="C75" i="14"/>
  <c r="J226" i="12"/>
  <c r="AW115" i="13"/>
  <c r="AZ115" i="13" s="1"/>
  <c r="AJ115" i="13"/>
  <c r="AS115" i="13" s="1"/>
  <c r="CB114" i="13"/>
  <c r="BQ115" i="13"/>
  <c r="J115" i="13"/>
  <c r="BN115" i="13"/>
  <c r="BH115" i="13"/>
  <c r="N114" i="13"/>
  <c r="BC115" i="13" l="1"/>
  <c r="F75" i="14"/>
  <c r="AV115" i="13"/>
  <c r="AY115" i="13" s="1"/>
  <c r="AI115" i="13"/>
  <c r="AR115" i="13" s="1"/>
  <c r="CA114" i="13"/>
  <c r="CD114" i="13" s="1"/>
  <c r="CF114" i="13" s="1"/>
  <c r="N326" i="7"/>
  <c r="I326" i="7"/>
  <c r="H326" i="7"/>
  <c r="Q326" i="7"/>
  <c r="J326" i="7"/>
  <c r="O326" i="7"/>
  <c r="R326" i="7"/>
  <c r="P326" i="7"/>
  <c r="G326" i="7"/>
  <c r="K326" i="7"/>
  <c r="M115" i="13"/>
  <c r="S115" i="13"/>
  <c r="AB116" i="13" s="1"/>
  <c r="BP115" i="13"/>
  <c r="I115" i="13"/>
  <c r="BM115" i="13"/>
  <c r="BJ141" i="13"/>
  <c r="BW115" i="13" l="1"/>
  <c r="BZ115" i="13"/>
  <c r="BB115" i="13"/>
  <c r="E75" i="14"/>
  <c r="AU115" i="13"/>
  <c r="AX115" i="13" s="1"/>
  <c r="CE114" i="13"/>
  <c r="P115" i="13"/>
  <c r="BO115" i="13"/>
  <c r="H115" i="13"/>
  <c r="BL115" i="13"/>
  <c r="L115" i="13"/>
  <c r="R115" i="13"/>
  <c r="AA116" i="13" s="1"/>
  <c r="L326" i="7"/>
  <c r="G226" i="12" s="1"/>
  <c r="S326" i="7"/>
  <c r="K226" i="12" s="1"/>
  <c r="L226" i="12" s="1"/>
  <c r="M226" i="12" s="1"/>
  <c r="BI141" i="13"/>
  <c r="BK141" i="13"/>
  <c r="BV115" i="13" l="1"/>
  <c r="BY115" i="13"/>
  <c r="BA115" i="13"/>
  <c r="BD115" i="13" s="1"/>
  <c r="D75" i="14"/>
  <c r="H226" i="12"/>
  <c r="I226" i="12" s="1"/>
  <c r="B76" i="14"/>
  <c r="AK116" i="13"/>
  <c r="AT116" i="13" s="1"/>
  <c r="CC115" i="13"/>
  <c r="N227" i="12"/>
  <c r="O115" i="13"/>
  <c r="Q115" i="13"/>
  <c r="Z116" i="13" s="1"/>
  <c r="F326" i="7" s="1"/>
  <c r="K115" i="13"/>
  <c r="BR115" i="13"/>
  <c r="BS116" i="13" s="1"/>
  <c r="BU115" i="13" l="1"/>
  <c r="BX115" i="13"/>
  <c r="C76" i="14"/>
  <c r="J227" i="12"/>
  <c r="AW116" i="13"/>
  <c r="AZ116" i="13" s="1"/>
  <c r="AJ116" i="13"/>
  <c r="AS116" i="13" s="1"/>
  <c r="CB115" i="13"/>
  <c r="BQ116" i="13"/>
  <c r="J116" i="13"/>
  <c r="BN116" i="13"/>
  <c r="BH116" i="13"/>
  <c r="N115" i="13"/>
  <c r="BI142" i="13"/>
  <c r="BJ142" i="13"/>
  <c r="BK142" i="13"/>
  <c r="BC116" i="13" l="1"/>
  <c r="F76" i="14"/>
  <c r="AV116" i="13"/>
  <c r="AY116" i="13" s="1"/>
  <c r="AI116" i="13"/>
  <c r="AR116" i="13" s="1"/>
  <c r="CA115" i="13"/>
  <c r="CD115" i="13" s="1"/>
  <c r="CF115" i="13" s="1"/>
  <c r="S116" i="13"/>
  <c r="AB117" i="13" s="1"/>
  <c r="M116" i="13"/>
  <c r="BP116" i="13"/>
  <c r="I116" i="13"/>
  <c r="BM116" i="13"/>
  <c r="J327" i="7"/>
  <c r="N327" i="7"/>
  <c r="R327" i="7"/>
  <c r="G327" i="7"/>
  <c r="P327" i="7"/>
  <c r="H327" i="7"/>
  <c r="I327" i="7"/>
  <c r="Q327" i="7"/>
  <c r="O327" i="7"/>
  <c r="K327" i="7"/>
  <c r="BW116" i="13" l="1"/>
  <c r="BZ116" i="13"/>
  <c r="BB116" i="13"/>
  <c r="E76" i="14"/>
  <c r="AU116" i="13"/>
  <c r="AX116" i="13" s="1"/>
  <c r="CE115" i="13"/>
  <c r="P116" i="13"/>
  <c r="L327" i="7"/>
  <c r="G227" i="12" s="1"/>
  <c r="S327" i="7"/>
  <c r="K227" i="12" s="1"/>
  <c r="L227" i="12" s="1"/>
  <c r="M227" i="12" s="1"/>
  <c r="R116" i="13"/>
  <c r="AA117" i="13" s="1"/>
  <c r="L116" i="13"/>
  <c r="BO116" i="13"/>
  <c r="H116" i="13"/>
  <c r="BL116" i="13"/>
  <c r="BK143" i="13"/>
  <c r="BV116" i="13" l="1"/>
  <c r="BY116" i="13"/>
  <c r="BA116" i="13"/>
  <c r="BD116" i="13" s="1"/>
  <c r="D76" i="14"/>
  <c r="H227" i="12"/>
  <c r="I227" i="12" s="1"/>
  <c r="B77" i="14"/>
  <c r="AK117" i="13"/>
  <c r="AT117" i="13" s="1"/>
  <c r="CC116" i="13"/>
  <c r="Q116" i="13"/>
  <c r="Z117" i="13" s="1"/>
  <c r="F327" i="7" s="1"/>
  <c r="K116" i="13"/>
  <c r="BR116" i="13"/>
  <c r="BS117" i="13" s="1"/>
  <c r="N228" i="12"/>
  <c r="O116" i="13"/>
  <c r="BJ143" i="13"/>
  <c r="BI143" i="13"/>
  <c r="BU116" i="13" l="1"/>
  <c r="BX116" i="13"/>
  <c r="C77" i="14"/>
  <c r="J228" i="12"/>
  <c r="AW117" i="13"/>
  <c r="AZ117" i="13" s="1"/>
  <c r="AJ117" i="13"/>
  <c r="AS117" i="13" s="1"/>
  <c r="CB116" i="13"/>
  <c r="BQ117" i="13"/>
  <c r="J117" i="13"/>
  <c r="BN117" i="13"/>
  <c r="N116" i="13"/>
  <c r="BH117" i="13"/>
  <c r="BC117" i="13" l="1"/>
  <c r="F77" i="14"/>
  <c r="AV117" i="13"/>
  <c r="AY117" i="13" s="1"/>
  <c r="AI117" i="13"/>
  <c r="AR117" i="13" s="1"/>
  <c r="CA116" i="13"/>
  <c r="CD116" i="13" s="1"/>
  <c r="CE116" i="13" s="1"/>
  <c r="I117" i="13"/>
  <c r="BP117" i="13"/>
  <c r="BM117" i="13"/>
  <c r="S117" i="13"/>
  <c r="AB118" i="13" s="1"/>
  <c r="M117" i="13"/>
  <c r="H328" i="7"/>
  <c r="J328" i="7"/>
  <c r="Q328" i="7"/>
  <c r="P328" i="7"/>
  <c r="R328" i="7"/>
  <c r="N328" i="7"/>
  <c r="O328" i="7"/>
  <c r="G328" i="7"/>
  <c r="I328" i="7"/>
  <c r="K328" i="7"/>
  <c r="BK144" i="13"/>
  <c r="BW117" i="13" l="1"/>
  <c r="BZ117" i="13"/>
  <c r="BB117" i="13"/>
  <c r="E77" i="14"/>
  <c r="AU117" i="13"/>
  <c r="AX117" i="13" s="1"/>
  <c r="CF116" i="13"/>
  <c r="S328" i="7"/>
  <c r="K228" i="12" s="1"/>
  <c r="L228" i="12" s="1"/>
  <c r="M228" i="12" s="1"/>
  <c r="P117" i="13"/>
  <c r="L117" i="13"/>
  <c r="R117" i="13"/>
  <c r="AA118" i="13" s="1"/>
  <c r="L328" i="7"/>
  <c r="G228" i="12" s="1"/>
  <c r="BO117" i="13"/>
  <c r="H117" i="13"/>
  <c r="BL117" i="13"/>
  <c r="BI144" i="13"/>
  <c r="BJ144" i="13"/>
  <c r="BV117" i="13" l="1"/>
  <c r="BY117" i="13"/>
  <c r="H228" i="12"/>
  <c r="I228" i="12" s="1"/>
  <c r="B78" i="14"/>
  <c r="BA117" i="13"/>
  <c r="BD117" i="13" s="1"/>
  <c r="D77" i="14"/>
  <c r="AK118" i="13"/>
  <c r="AT118" i="13" s="1"/>
  <c r="CC117" i="13"/>
  <c r="O117" i="13"/>
  <c r="K117" i="13"/>
  <c r="Q117" i="13"/>
  <c r="Z118" i="13" s="1"/>
  <c r="F328" i="7" s="1"/>
  <c r="BR117" i="13"/>
  <c r="BS118" i="13" s="1"/>
  <c r="N229" i="12"/>
  <c r="BU117" i="13" l="1"/>
  <c r="BX117" i="13"/>
  <c r="C78" i="14"/>
  <c r="J229" i="12"/>
  <c r="AW118" i="13"/>
  <c r="AZ118" i="13" s="1"/>
  <c r="AJ118" i="13"/>
  <c r="AS118" i="13" s="1"/>
  <c r="CB117" i="13"/>
  <c r="N117" i="13"/>
  <c r="BH118" i="13"/>
  <c r="J118" i="13"/>
  <c r="BQ118" i="13"/>
  <c r="BN118" i="13"/>
  <c r="BI145" i="13"/>
  <c r="BK145" i="13"/>
  <c r="BC118" i="13" l="1"/>
  <c r="F78" i="14"/>
  <c r="AV118" i="13"/>
  <c r="AY118" i="13" s="1"/>
  <c r="AI118" i="13"/>
  <c r="AR118" i="13" s="1"/>
  <c r="CA117" i="13"/>
  <c r="CD117" i="13" s="1"/>
  <c r="CF117" i="13" s="1"/>
  <c r="BP118" i="13"/>
  <c r="I118" i="13"/>
  <c r="BM118" i="13"/>
  <c r="J329" i="7"/>
  <c r="G329" i="7"/>
  <c r="P329" i="7"/>
  <c r="R329" i="7"/>
  <c r="K329" i="7"/>
  <c r="N329" i="7"/>
  <c r="Q329" i="7"/>
  <c r="H329" i="7"/>
  <c r="O329" i="7"/>
  <c r="I329" i="7"/>
  <c r="S118" i="13"/>
  <c r="AB119" i="13" s="1"/>
  <c r="M118" i="13"/>
  <c r="BJ145" i="13"/>
  <c r="BW118" i="13" l="1"/>
  <c r="BZ118" i="13"/>
  <c r="BB118" i="13"/>
  <c r="E78" i="14"/>
  <c r="AU118" i="13"/>
  <c r="AX118" i="13" s="1"/>
  <c r="CE117" i="13"/>
  <c r="S329" i="7"/>
  <c r="K229" i="12" s="1"/>
  <c r="L229" i="12" s="1"/>
  <c r="M229" i="12" s="1"/>
  <c r="L329" i="7"/>
  <c r="G229" i="12" s="1"/>
  <c r="H118" i="13"/>
  <c r="BR118" i="13" s="1"/>
  <c r="BS119" i="13" s="1"/>
  <c r="BO118" i="13"/>
  <c r="BL118" i="13"/>
  <c r="P118" i="13"/>
  <c r="R118" i="13"/>
  <c r="AA119" i="13" s="1"/>
  <c r="L118" i="13"/>
  <c r="BI146" i="13"/>
  <c r="BV118" i="13" l="1"/>
  <c r="BY118" i="13"/>
  <c r="BA118" i="13"/>
  <c r="BD118" i="13" s="1"/>
  <c r="D78" i="14"/>
  <c r="H229" i="12"/>
  <c r="I229" i="12" s="1"/>
  <c r="B79" i="14"/>
  <c r="AK119" i="13"/>
  <c r="AT119" i="13" s="1"/>
  <c r="CC118" i="13"/>
  <c r="N230" i="12"/>
  <c r="O118" i="13"/>
  <c r="K118" i="13"/>
  <c r="Q118" i="13"/>
  <c r="Z119" i="13" s="1"/>
  <c r="F329" i="7" s="1"/>
  <c r="BK146" i="13"/>
  <c r="BJ146" i="13"/>
  <c r="BU118" i="13" l="1"/>
  <c r="BX118" i="13"/>
  <c r="C79" i="14"/>
  <c r="J230" i="12"/>
  <c r="AW119" i="13"/>
  <c r="AZ119" i="13" s="1"/>
  <c r="AJ119" i="13"/>
  <c r="AS119" i="13" s="1"/>
  <c r="CB118" i="13"/>
  <c r="BQ119" i="13"/>
  <c r="J119" i="13"/>
  <c r="BN119" i="13"/>
  <c r="BH119" i="13"/>
  <c r="N118" i="13"/>
  <c r="BC119" i="13" l="1"/>
  <c r="F79" i="14"/>
  <c r="AV119" i="13"/>
  <c r="AY119" i="13" s="1"/>
  <c r="AI119" i="13"/>
  <c r="AR119" i="13" s="1"/>
  <c r="CA118" i="13"/>
  <c r="CD118" i="13" s="1"/>
  <c r="CE118" i="13" s="1"/>
  <c r="BP119" i="13"/>
  <c r="I119" i="13"/>
  <c r="BM119" i="13"/>
  <c r="G330" i="7"/>
  <c r="R330" i="7"/>
  <c r="O330" i="7"/>
  <c r="H330" i="7"/>
  <c r="Q330" i="7"/>
  <c r="N330" i="7"/>
  <c r="P330" i="7"/>
  <c r="J330" i="7"/>
  <c r="I330" i="7"/>
  <c r="K330" i="7"/>
  <c r="M119" i="13"/>
  <c r="S119" i="13"/>
  <c r="AB120" i="13" s="1"/>
  <c r="BI147" i="13"/>
  <c r="BW119" i="13" l="1"/>
  <c r="BZ119" i="13"/>
  <c r="BB119" i="13"/>
  <c r="E79" i="14"/>
  <c r="AU119" i="13"/>
  <c r="AX119" i="13" s="1"/>
  <c r="CF118" i="13"/>
  <c r="L330" i="7"/>
  <c r="G230" i="12" s="1"/>
  <c r="R119" i="13"/>
  <c r="AA120" i="13" s="1"/>
  <c r="L119" i="13"/>
  <c r="P119" i="13"/>
  <c r="S330" i="7"/>
  <c r="K230" i="12" s="1"/>
  <c r="L230" i="12" s="1"/>
  <c r="M230" i="12" s="1"/>
  <c r="BO119" i="13"/>
  <c r="H119" i="13"/>
  <c r="BL119" i="13"/>
  <c r="BJ147" i="13"/>
  <c r="BK147" i="13"/>
  <c r="BV119" i="13" l="1"/>
  <c r="BY119" i="13"/>
  <c r="BA119" i="13"/>
  <c r="BD119" i="13" s="1"/>
  <c r="D79" i="14"/>
  <c r="H230" i="12"/>
  <c r="I230" i="12" s="1"/>
  <c r="B80" i="14"/>
  <c r="AK120" i="13"/>
  <c r="AT120" i="13" s="1"/>
  <c r="CC119" i="13"/>
  <c r="N231" i="12"/>
  <c r="K119" i="13"/>
  <c r="BR119" i="13"/>
  <c r="BS120" i="13" s="1"/>
  <c r="Q119" i="13"/>
  <c r="Z120" i="13" s="1"/>
  <c r="F330" i="7" s="1"/>
  <c r="O119" i="13"/>
  <c r="BU119" i="13" l="1"/>
  <c r="BX119" i="13"/>
  <c r="C80" i="14"/>
  <c r="J231" i="12"/>
  <c r="AW120" i="13"/>
  <c r="AZ120" i="13" s="1"/>
  <c r="AJ120" i="13"/>
  <c r="AS120" i="13" s="1"/>
  <c r="CB119" i="13"/>
  <c r="BH120" i="13"/>
  <c r="N119" i="13"/>
  <c r="J120" i="13"/>
  <c r="BQ120" i="13"/>
  <c r="BN120" i="13"/>
  <c r="BJ148" i="13"/>
  <c r="BK148" i="13"/>
  <c r="BI148" i="13"/>
  <c r="BC120" i="13" l="1"/>
  <c r="F80" i="14"/>
  <c r="AV120" i="13"/>
  <c r="AY120" i="13" s="1"/>
  <c r="AI120" i="13"/>
  <c r="AR120" i="13" s="1"/>
  <c r="CA119" i="13"/>
  <c r="CD119" i="13" s="1"/>
  <c r="CF119" i="13" s="1"/>
  <c r="J331" i="7"/>
  <c r="Q331" i="7"/>
  <c r="K331" i="7"/>
  <c r="I331" i="7"/>
  <c r="H331" i="7"/>
  <c r="P331" i="7"/>
  <c r="R331" i="7"/>
  <c r="G331" i="7"/>
  <c r="O331" i="7"/>
  <c r="N331" i="7"/>
  <c r="BP120" i="13"/>
  <c r="I120" i="13"/>
  <c r="BM120" i="13"/>
  <c r="M120" i="13"/>
  <c r="S120" i="13"/>
  <c r="AB121" i="13" s="1"/>
  <c r="BW120" i="13" l="1"/>
  <c r="BZ120" i="13"/>
  <c r="BB120" i="13"/>
  <c r="E80" i="14"/>
  <c r="AU120" i="13"/>
  <c r="AX120" i="13" s="1"/>
  <c r="CE119" i="13"/>
  <c r="L120" i="13"/>
  <c r="R120" i="13"/>
  <c r="AA121" i="13" s="1"/>
  <c r="BO120" i="13"/>
  <c r="H120" i="13"/>
  <c r="BL120" i="13"/>
  <c r="S331" i="7"/>
  <c r="K231" i="12" s="1"/>
  <c r="L231" i="12" s="1"/>
  <c r="M231" i="12" s="1"/>
  <c r="L331" i="7"/>
  <c r="G231" i="12" s="1"/>
  <c r="P120" i="13"/>
  <c r="BV120" i="13" l="1"/>
  <c r="BY120" i="13"/>
  <c r="BA120" i="13"/>
  <c r="BD120" i="13" s="1"/>
  <c r="D80" i="14"/>
  <c r="H231" i="12"/>
  <c r="I231" i="12" s="1"/>
  <c r="B81" i="14"/>
  <c r="AK121" i="13"/>
  <c r="AT121" i="13" s="1"/>
  <c r="CC120" i="13"/>
  <c r="N232" i="12"/>
  <c r="BR120" i="13"/>
  <c r="BS121" i="13" s="1"/>
  <c r="K120" i="13"/>
  <c r="Q120" i="13"/>
  <c r="Z121" i="13" s="1"/>
  <c r="F331" i="7" s="1"/>
  <c r="O120" i="13"/>
  <c r="BK149" i="13"/>
  <c r="BI149" i="13"/>
  <c r="BJ149" i="13"/>
  <c r="BU120" i="13" l="1"/>
  <c r="BX120" i="13"/>
  <c r="C81" i="14"/>
  <c r="J232" i="12"/>
  <c r="AW121" i="13"/>
  <c r="AZ121" i="13" s="1"/>
  <c r="AJ121" i="13"/>
  <c r="AS121" i="13" s="1"/>
  <c r="CB120" i="13"/>
  <c r="J121" i="13"/>
  <c r="BQ121" i="13"/>
  <c r="BN121" i="13"/>
  <c r="N120" i="13"/>
  <c r="BH121" i="13"/>
  <c r="BC121" i="13" l="1"/>
  <c r="F81" i="14"/>
  <c r="AV121" i="13"/>
  <c r="AY121" i="13" s="1"/>
  <c r="AI121" i="13"/>
  <c r="AR121" i="13" s="1"/>
  <c r="CA120" i="13"/>
  <c r="CD120" i="13" s="1"/>
  <c r="CE120" i="13" s="1"/>
  <c r="S121" i="13"/>
  <c r="AB122" i="13" s="1"/>
  <c r="M121" i="13"/>
  <c r="H332" i="7"/>
  <c r="K332" i="7"/>
  <c r="J332" i="7"/>
  <c r="G332" i="7"/>
  <c r="I332" i="7"/>
  <c r="Q332" i="7"/>
  <c r="R332" i="7"/>
  <c r="N332" i="7"/>
  <c r="P332" i="7"/>
  <c r="O332" i="7"/>
  <c r="BP121" i="13"/>
  <c r="I121" i="13"/>
  <c r="BM121" i="13"/>
  <c r="BK150" i="13"/>
  <c r="BW121" i="13" l="1"/>
  <c r="BZ121" i="13"/>
  <c r="BB121" i="13"/>
  <c r="E81" i="14"/>
  <c r="AU121" i="13"/>
  <c r="AX121" i="13" s="1"/>
  <c r="CF120" i="13"/>
  <c r="L121" i="13"/>
  <c r="R121" i="13"/>
  <c r="AA122" i="13" s="1"/>
  <c r="P121" i="13"/>
  <c r="S332" i="7"/>
  <c r="K232" i="12" s="1"/>
  <c r="L232" i="12" s="1"/>
  <c r="M232" i="12" s="1"/>
  <c r="L332" i="7"/>
  <c r="G232" i="12" s="1"/>
  <c r="BL121" i="13"/>
  <c r="H121" i="13"/>
  <c r="BO121" i="13"/>
  <c r="BJ150" i="13"/>
  <c r="BI150" i="13"/>
  <c r="BV121" i="13" l="1"/>
  <c r="BY121" i="13"/>
  <c r="H232" i="12"/>
  <c r="I232" i="12" s="1"/>
  <c r="B82" i="14"/>
  <c r="BA121" i="13"/>
  <c r="BD121" i="13" s="1"/>
  <c r="D81" i="14"/>
  <c r="AK122" i="13"/>
  <c r="AT122" i="13" s="1"/>
  <c r="CC121" i="13"/>
  <c r="K121" i="13"/>
  <c r="Q121" i="13"/>
  <c r="Z122" i="13" s="1"/>
  <c r="F332" i="7" s="1"/>
  <c r="BR121" i="13"/>
  <c r="BS122" i="13" s="1"/>
  <c r="N233" i="12"/>
  <c r="O121" i="13"/>
  <c r="BU121" i="13" l="1"/>
  <c r="BX121" i="13"/>
  <c r="C82" i="14"/>
  <c r="J233" i="12"/>
  <c r="AW122" i="13"/>
  <c r="AZ122" i="13" s="1"/>
  <c r="AJ122" i="13"/>
  <c r="AS122" i="13" s="1"/>
  <c r="CB121" i="13"/>
  <c r="N121" i="13"/>
  <c r="BH122" i="13"/>
  <c r="BQ122" i="13"/>
  <c r="J122" i="13"/>
  <c r="BN122" i="13"/>
  <c r="BJ151" i="13"/>
  <c r="BK151" i="13"/>
  <c r="BI151" i="13"/>
  <c r="BC122" i="13" l="1"/>
  <c r="F82" i="14"/>
  <c r="AV122" i="13"/>
  <c r="AY122" i="13" s="1"/>
  <c r="AI122" i="13"/>
  <c r="AR122" i="13" s="1"/>
  <c r="CA121" i="13"/>
  <c r="CD121" i="13" s="1"/>
  <c r="CF121" i="13" s="1"/>
  <c r="J333" i="7"/>
  <c r="I333" i="7"/>
  <c r="R333" i="7"/>
  <c r="G333" i="7"/>
  <c r="H333" i="7"/>
  <c r="K333" i="7"/>
  <c r="Q333" i="7"/>
  <c r="N333" i="7"/>
  <c r="O333" i="7"/>
  <c r="P333" i="7"/>
  <c r="BP122" i="13"/>
  <c r="I122" i="13"/>
  <c r="BM122" i="13"/>
  <c r="M122" i="13"/>
  <c r="S122" i="13"/>
  <c r="AB123" i="13" s="1"/>
  <c r="BW122" i="13" l="1"/>
  <c r="BZ122" i="13"/>
  <c r="BB122" i="13"/>
  <c r="E82" i="14"/>
  <c r="AU122" i="13"/>
  <c r="AX122" i="13" s="1"/>
  <c r="CE121" i="13"/>
  <c r="H122" i="13"/>
  <c r="BO122" i="13"/>
  <c r="BL122" i="13"/>
  <c r="S333" i="7"/>
  <c r="K233" i="12" s="1"/>
  <c r="L233" i="12" s="1"/>
  <c r="M233" i="12" s="1"/>
  <c r="L333" i="7"/>
  <c r="G233" i="12" s="1"/>
  <c r="P122" i="13"/>
  <c r="L122" i="13"/>
  <c r="R122" i="13"/>
  <c r="AA123" i="13" s="1"/>
  <c r="BI152" i="13"/>
  <c r="BV122" i="13" l="1"/>
  <c r="BY122" i="13"/>
  <c r="BA122" i="13"/>
  <c r="BD122" i="13" s="1"/>
  <c r="D82" i="14"/>
  <c r="H233" i="12"/>
  <c r="I233" i="12" s="1"/>
  <c r="B83" i="14"/>
  <c r="AK123" i="13"/>
  <c r="AT123" i="13" s="1"/>
  <c r="CC122" i="13"/>
  <c r="N234" i="12"/>
  <c r="K122" i="13"/>
  <c r="Q122" i="13"/>
  <c r="Z123" i="13" s="1"/>
  <c r="F333" i="7" s="1"/>
  <c r="BR122" i="13"/>
  <c r="BS123" i="13" s="1"/>
  <c r="O122" i="13"/>
  <c r="BJ152" i="13"/>
  <c r="BK152" i="13"/>
  <c r="BU122" i="13" l="1"/>
  <c r="BX122" i="13"/>
  <c r="C83" i="14"/>
  <c r="J234" i="12"/>
  <c r="AW123" i="13"/>
  <c r="AZ123" i="13" s="1"/>
  <c r="AJ123" i="13"/>
  <c r="AS123" i="13" s="1"/>
  <c r="CB122" i="13"/>
  <c r="N122" i="13"/>
  <c r="BH123" i="13"/>
  <c r="J123" i="13"/>
  <c r="BN123" i="13"/>
  <c r="BQ123" i="13"/>
  <c r="BC123" i="13" l="1"/>
  <c r="F83" i="14"/>
  <c r="AV123" i="13"/>
  <c r="AY123" i="13" s="1"/>
  <c r="AI123" i="13"/>
  <c r="AR123" i="13" s="1"/>
  <c r="CA122" i="13"/>
  <c r="CD122" i="13" s="1"/>
  <c r="CE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I123" i="13"/>
  <c r="BP123" i="13"/>
  <c r="BM123" i="13"/>
  <c r="BI153" i="13"/>
  <c r="BJ153" i="13"/>
  <c r="BW123" i="13" l="1"/>
  <c r="BZ123" i="13"/>
  <c r="BB123" i="13"/>
  <c r="E83" i="14"/>
  <c r="AU123" i="13"/>
  <c r="AX123" i="13" s="1"/>
  <c r="CF122" i="13"/>
  <c r="L334" i="7"/>
  <c r="G234" i="12" s="1"/>
  <c r="P123" i="13"/>
  <c r="H123" i="13"/>
  <c r="BO123" i="13"/>
  <c r="BL123" i="13"/>
  <c r="R123" i="13"/>
  <c r="AA124" i="13" s="1"/>
  <c r="L123" i="13"/>
  <c r="S334" i="7"/>
  <c r="K234" i="12" s="1"/>
  <c r="L234" i="12" s="1"/>
  <c r="M234" i="12" s="1"/>
  <c r="BK153" i="13"/>
  <c r="BV123" i="13" l="1"/>
  <c r="BY123" i="13"/>
  <c r="BA123" i="13"/>
  <c r="BD123" i="13" s="1"/>
  <c r="D83" i="14"/>
  <c r="H234" i="12"/>
  <c r="I234" i="12" s="1"/>
  <c r="B84" i="14"/>
  <c r="AK124" i="13"/>
  <c r="AT124" i="13" s="1"/>
  <c r="CC123" i="13"/>
  <c r="N235" i="12"/>
  <c r="K123" i="13"/>
  <c r="Q123" i="13"/>
  <c r="Z124" i="13" s="1"/>
  <c r="F334" i="7" s="1"/>
  <c r="BR123" i="13"/>
  <c r="BS124" i="13" s="1"/>
  <c r="O123" i="13"/>
  <c r="BI154" i="13"/>
  <c r="BU123" i="13" l="1"/>
  <c r="BX123" i="13"/>
  <c r="C84" i="14"/>
  <c r="J235" i="12"/>
  <c r="AW124" i="13"/>
  <c r="AZ124" i="13" s="1"/>
  <c r="AJ124" i="13"/>
  <c r="AS124" i="13" s="1"/>
  <c r="CB123" i="13"/>
  <c r="N123" i="13"/>
  <c r="J124" i="13"/>
  <c r="BQ124" i="13"/>
  <c r="BN124" i="13"/>
  <c r="BH124" i="13"/>
  <c r="BJ154" i="13"/>
  <c r="BC124" i="13" l="1"/>
  <c r="F84" i="14"/>
  <c r="AV124" i="13"/>
  <c r="AY124" i="13" s="1"/>
  <c r="AI124" i="13"/>
  <c r="AR124" i="13" s="1"/>
  <c r="CA123" i="13"/>
  <c r="CD123" i="13" s="1"/>
  <c r="CF123" i="13" s="1"/>
  <c r="O335" i="7"/>
  <c r="H335" i="7"/>
  <c r="G335" i="7"/>
  <c r="P335" i="7"/>
  <c r="I335" i="7"/>
  <c r="N335" i="7"/>
  <c r="K335" i="7"/>
  <c r="Q335" i="7"/>
  <c r="R335" i="7"/>
  <c r="J335" i="7"/>
  <c r="BP124" i="13"/>
  <c r="I124" i="13"/>
  <c r="BM124" i="13"/>
  <c r="M124" i="13"/>
  <c r="S124" i="13"/>
  <c r="AB125" i="13" s="1"/>
  <c r="BK154" i="13"/>
  <c r="BW124" i="13" l="1"/>
  <c r="BZ124" i="13"/>
  <c r="BB124" i="13"/>
  <c r="E84" i="14"/>
  <c r="AU124" i="13"/>
  <c r="AX124" i="13" s="1"/>
  <c r="CE123" i="13"/>
  <c r="H124" i="13"/>
  <c r="BO124" i="13"/>
  <c r="BL124" i="13"/>
  <c r="R124" i="13"/>
  <c r="AA125" i="13" s="1"/>
  <c r="L124" i="13"/>
  <c r="P124" i="13"/>
  <c r="L335" i="7"/>
  <c r="G235" i="12" s="1"/>
  <c r="S335" i="7"/>
  <c r="K235" i="12" s="1"/>
  <c r="L235" i="12" s="1"/>
  <c r="M235" i="12" s="1"/>
  <c r="BJ155" i="13"/>
  <c r="BI155" i="13"/>
  <c r="BV124" i="13" l="1"/>
  <c r="BY124" i="13"/>
  <c r="BA124" i="13"/>
  <c r="BD124" i="13" s="1"/>
  <c r="D84" i="14"/>
  <c r="H235" i="12"/>
  <c r="I235" i="12" s="1"/>
  <c r="B85" i="14"/>
  <c r="AK125" i="13"/>
  <c r="AT125" i="13" s="1"/>
  <c r="CC124" i="13"/>
  <c r="N236" i="12"/>
  <c r="Q124" i="13"/>
  <c r="Z125" i="13" s="1"/>
  <c r="F335" i="7" s="1"/>
  <c r="K124" i="13"/>
  <c r="BR124" i="13"/>
  <c r="BS125" i="13" s="1"/>
  <c r="O124" i="13"/>
  <c r="BK155" i="13"/>
  <c r="BU124" i="13" l="1"/>
  <c r="BX124" i="13"/>
  <c r="C85" i="14"/>
  <c r="J236" i="12"/>
  <c r="AW125" i="13"/>
  <c r="AZ125" i="13" s="1"/>
  <c r="AJ125" i="13"/>
  <c r="AS125" i="13" s="1"/>
  <c r="CB124" i="13"/>
  <c r="N124" i="13"/>
  <c r="BH125" i="13"/>
  <c r="BQ125" i="13"/>
  <c r="J125" i="13"/>
  <c r="BN125" i="13"/>
  <c r="BC125" i="13" l="1"/>
  <c r="F85" i="14"/>
  <c r="AV125" i="13"/>
  <c r="AY125" i="13" s="1"/>
  <c r="AI125" i="13"/>
  <c r="AR125" i="13" s="1"/>
  <c r="CA124" i="13"/>
  <c r="CD124" i="13" s="1"/>
  <c r="CF124" i="13" s="1"/>
  <c r="I125" i="13"/>
  <c r="BP125" i="13"/>
  <c r="BM125" i="13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I156" i="13"/>
  <c r="BW125" i="13" l="1"/>
  <c r="BZ125" i="13"/>
  <c r="BB125" i="13"/>
  <c r="E85" i="14"/>
  <c r="AU125" i="13"/>
  <c r="AX125" i="13" s="1"/>
  <c r="CE124" i="13"/>
  <c r="S336" i="7"/>
  <c r="K236" i="12" s="1"/>
  <c r="L236" i="12" s="1"/>
  <c r="M236" i="12" s="1"/>
  <c r="R125" i="13"/>
  <c r="AA126" i="13" s="1"/>
  <c r="L125" i="13"/>
  <c r="BO125" i="13"/>
  <c r="H125" i="13"/>
  <c r="BL125" i="13"/>
  <c r="L336" i="7"/>
  <c r="G236" i="12" s="1"/>
  <c r="P125" i="13"/>
  <c r="BK156" i="13"/>
  <c r="BJ156" i="13"/>
  <c r="BI157" i="13"/>
  <c r="BV125" i="13" l="1"/>
  <c r="BY125" i="13"/>
  <c r="BA125" i="13"/>
  <c r="BD125" i="13" s="1"/>
  <c r="D85" i="14"/>
  <c r="H236" i="12"/>
  <c r="I236" i="12" s="1"/>
  <c r="B86" i="14"/>
  <c r="AK126" i="13"/>
  <c r="AT126" i="13" s="1"/>
  <c r="CC125" i="13"/>
  <c r="N237" i="12"/>
  <c r="K125" i="13"/>
  <c r="Q125" i="13"/>
  <c r="Z126" i="13" s="1"/>
  <c r="F336" i="7" s="1"/>
  <c r="BR125" i="13"/>
  <c r="BS126" i="13" s="1"/>
  <c r="O125" i="13"/>
  <c r="BU125" i="13" l="1"/>
  <c r="BX125" i="13"/>
  <c r="C86" i="14"/>
  <c r="J237" i="12"/>
  <c r="AW126" i="13"/>
  <c r="AZ126" i="13" s="1"/>
  <c r="AJ126" i="13"/>
  <c r="AS126" i="13" s="1"/>
  <c r="CB125" i="13"/>
  <c r="BH126" i="13"/>
  <c r="BQ126" i="13"/>
  <c r="J126" i="13"/>
  <c r="BN126" i="13"/>
  <c r="N125" i="13"/>
  <c r="BK157" i="13"/>
  <c r="BJ157" i="13"/>
  <c r="BC126" i="13" l="1"/>
  <c r="F86" i="14"/>
  <c r="AV126" i="13"/>
  <c r="AY126" i="13" s="1"/>
  <c r="AI126" i="13"/>
  <c r="AR126" i="13" s="1"/>
  <c r="CA125" i="13"/>
  <c r="CD125" i="13" s="1"/>
  <c r="CF125" i="13" s="1"/>
  <c r="I337" i="7"/>
  <c r="O337" i="7"/>
  <c r="Q337" i="7"/>
  <c r="K337" i="7"/>
  <c r="J337" i="7"/>
  <c r="N337" i="7"/>
  <c r="G337" i="7"/>
  <c r="R337" i="7"/>
  <c r="H337" i="7"/>
  <c r="P337" i="7"/>
  <c r="I126" i="13"/>
  <c r="BP126" i="13"/>
  <c r="BM126" i="13"/>
  <c r="S126" i="13"/>
  <c r="AB127" i="13" s="1"/>
  <c r="M126" i="13"/>
  <c r="BW126" i="13" l="1"/>
  <c r="BZ126" i="13"/>
  <c r="BB126" i="13"/>
  <c r="E86" i="14"/>
  <c r="AU126" i="13"/>
  <c r="AX126" i="13" s="1"/>
  <c r="CE125" i="13"/>
  <c r="R126" i="13"/>
  <c r="AA127" i="13" s="1"/>
  <c r="L126" i="13"/>
  <c r="H126" i="13"/>
  <c r="BO126" i="13"/>
  <c r="BL126" i="13"/>
  <c r="P126" i="13"/>
  <c r="S337" i="7"/>
  <c r="K237" i="12" s="1"/>
  <c r="L237" i="12" s="1"/>
  <c r="M237" i="12" s="1"/>
  <c r="L337" i="7"/>
  <c r="G237" i="12" s="1"/>
  <c r="BI158" i="13"/>
  <c r="BK158" i="13"/>
  <c r="BJ158" i="13"/>
  <c r="BV126" i="13" l="1"/>
  <c r="BY126" i="13"/>
  <c r="H237" i="12"/>
  <c r="I237" i="12" s="1"/>
  <c r="B87" i="14"/>
  <c r="BA126" i="13"/>
  <c r="BD126" i="13" s="1"/>
  <c r="D86" i="14"/>
  <c r="AK127" i="13"/>
  <c r="AT127" i="13" s="1"/>
  <c r="CC126" i="13"/>
  <c r="N238" i="12"/>
  <c r="Q126" i="13"/>
  <c r="Z127" i="13" s="1"/>
  <c r="F337" i="7" s="1"/>
  <c r="K126" i="13"/>
  <c r="BR126" i="13"/>
  <c r="BS127" i="13" s="1"/>
  <c r="O126" i="13"/>
  <c r="BU126" i="13" l="1"/>
  <c r="BX126" i="13"/>
  <c r="C87" i="14"/>
  <c r="J238" i="12"/>
  <c r="AW127" i="13"/>
  <c r="AZ127" i="13" s="1"/>
  <c r="AJ127" i="13"/>
  <c r="AS127" i="13" s="1"/>
  <c r="CB126" i="13"/>
  <c r="N126" i="13"/>
  <c r="BQ127" i="13"/>
  <c r="J127" i="13"/>
  <c r="BN127" i="13"/>
  <c r="BH127" i="13"/>
  <c r="BI159" i="13"/>
  <c r="BJ159" i="13"/>
  <c r="BC127" i="13" l="1"/>
  <c r="F87" i="14"/>
  <c r="AV127" i="13"/>
  <c r="AY127" i="13" s="1"/>
  <c r="AI127" i="13"/>
  <c r="AR127" i="13" s="1"/>
  <c r="CA126" i="13"/>
  <c r="CD126" i="13" s="1"/>
  <c r="CE126" i="13" s="1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I127" i="13"/>
  <c r="BP127" i="13"/>
  <c r="BM127" i="13"/>
  <c r="BK159" i="13"/>
  <c r="BW127" i="13" l="1"/>
  <c r="BZ127" i="13"/>
  <c r="BB127" i="13"/>
  <c r="E87" i="14"/>
  <c r="AU127" i="13"/>
  <c r="AX127" i="13" s="1"/>
  <c r="CF126" i="13"/>
  <c r="P127" i="13"/>
  <c r="BO127" i="13"/>
  <c r="H127" i="13"/>
  <c r="BL127" i="13"/>
  <c r="S338" i="7"/>
  <c r="K238" i="12" s="1"/>
  <c r="L238" i="12" s="1"/>
  <c r="M238" i="12" s="1"/>
  <c r="L127" i="13"/>
  <c r="R127" i="13"/>
  <c r="AA128" i="13" s="1"/>
  <c r="L338" i="7"/>
  <c r="G238" i="12" s="1"/>
  <c r="BV127" i="13" l="1"/>
  <c r="BY127" i="13"/>
  <c r="H238" i="12"/>
  <c r="I238" i="12" s="1"/>
  <c r="B88" i="14"/>
  <c r="BA127" i="13"/>
  <c r="BD127" i="13" s="1"/>
  <c r="D87" i="14"/>
  <c r="AK128" i="13"/>
  <c r="AT128" i="13" s="1"/>
  <c r="CC127" i="13"/>
  <c r="O127" i="13"/>
  <c r="N239" i="12"/>
  <c r="K127" i="13"/>
  <c r="BR127" i="13"/>
  <c r="BS128" i="13" s="1"/>
  <c r="Q127" i="13"/>
  <c r="Z128" i="13" s="1"/>
  <c r="F338" i="7" s="1"/>
  <c r="BI160" i="13"/>
  <c r="BJ160" i="13"/>
  <c r="BK160" i="13"/>
  <c r="BU127" i="13" l="1"/>
  <c r="BX127" i="13"/>
  <c r="C88" i="14"/>
  <c r="J239" i="12"/>
  <c r="AW128" i="13"/>
  <c r="AZ128" i="13" s="1"/>
  <c r="AJ128" i="13"/>
  <c r="AS128" i="13" s="1"/>
  <c r="CB127" i="13"/>
  <c r="BQ128" i="13"/>
  <c r="J128" i="13"/>
  <c r="BN128" i="13"/>
  <c r="N127" i="13"/>
  <c r="BH128" i="13"/>
  <c r="BC128" i="13" l="1"/>
  <c r="F88" i="14"/>
  <c r="AV128" i="13"/>
  <c r="AY128" i="13" s="1"/>
  <c r="AI128" i="13"/>
  <c r="AR128" i="13" s="1"/>
  <c r="CA127" i="13"/>
  <c r="CD127" i="13" s="1"/>
  <c r="CF127" i="13" s="1"/>
  <c r="S128" i="13"/>
  <c r="AB129" i="13" s="1"/>
  <c r="M128" i="13"/>
  <c r="H339" i="7"/>
  <c r="O339" i="7"/>
  <c r="G339" i="7"/>
  <c r="Q339" i="7"/>
  <c r="I339" i="7"/>
  <c r="J339" i="7"/>
  <c r="N339" i="7"/>
  <c r="K339" i="7"/>
  <c r="P339" i="7"/>
  <c r="R339" i="7"/>
  <c r="BP128" i="13"/>
  <c r="I128" i="13"/>
  <c r="BM128" i="13"/>
  <c r="BW128" i="13" l="1"/>
  <c r="BZ128" i="13"/>
  <c r="BB128" i="13"/>
  <c r="E88" i="14"/>
  <c r="AU128" i="13"/>
  <c r="AX128" i="13" s="1"/>
  <c r="CE127" i="13"/>
  <c r="BO128" i="13"/>
  <c r="H128" i="13"/>
  <c r="BL128" i="13"/>
  <c r="S339" i="7"/>
  <c r="K239" i="12" s="1"/>
  <c r="L239" i="12" s="1"/>
  <c r="M239" i="12" s="1"/>
  <c r="L339" i="7"/>
  <c r="G239" i="12" s="1"/>
  <c r="P128" i="13"/>
  <c r="L128" i="13"/>
  <c r="R128" i="13"/>
  <c r="AA129" i="13" s="1"/>
  <c r="BK161" i="13"/>
  <c r="BJ161" i="13"/>
  <c r="BI161" i="13"/>
  <c r="BV128" i="13" l="1"/>
  <c r="BY128" i="13"/>
  <c r="H239" i="12"/>
  <c r="I239" i="12" s="1"/>
  <c r="B89" i="14"/>
  <c r="BA128" i="13"/>
  <c r="BD128" i="13" s="1"/>
  <c r="D88" i="14"/>
  <c r="AK129" i="13"/>
  <c r="AT129" i="13" s="1"/>
  <c r="CC128" i="13"/>
  <c r="O128" i="13"/>
  <c r="Q128" i="13"/>
  <c r="Z129" i="13" s="1"/>
  <c r="F339" i="7" s="1"/>
  <c r="BR128" i="13"/>
  <c r="BS129" i="13" s="1"/>
  <c r="K128" i="13"/>
  <c r="N240" i="12"/>
  <c r="BU128" i="13" l="1"/>
  <c r="BX128" i="13"/>
  <c r="C89" i="14"/>
  <c r="J240" i="12"/>
  <c r="AW129" i="13"/>
  <c r="AZ129" i="13" s="1"/>
  <c r="AJ129" i="13"/>
  <c r="AS129" i="13" s="1"/>
  <c r="CB128" i="13"/>
  <c r="BH129" i="13"/>
  <c r="J129" i="13"/>
  <c r="BQ129" i="13"/>
  <c r="BN129" i="13"/>
  <c r="N128" i="13"/>
  <c r="BI162" i="13"/>
  <c r="BC129" i="13" l="1"/>
  <c r="F89" i="14"/>
  <c r="AV129" i="13"/>
  <c r="AY129" i="13" s="1"/>
  <c r="AI129" i="13"/>
  <c r="AR129" i="13" s="1"/>
  <c r="CA128" i="13"/>
  <c r="CD128" i="13" s="1"/>
  <c r="CE128" i="13" s="1"/>
  <c r="G340" i="7"/>
  <c r="J340" i="7"/>
  <c r="Q340" i="7"/>
  <c r="I340" i="7"/>
  <c r="O340" i="7"/>
  <c r="H340" i="7"/>
  <c r="K340" i="7"/>
  <c r="N340" i="7"/>
  <c r="P340" i="7"/>
  <c r="R340" i="7"/>
  <c r="S129" i="13"/>
  <c r="AB130" i="13" s="1"/>
  <c r="M129" i="13"/>
  <c r="I129" i="13"/>
  <c r="BP129" i="13"/>
  <c r="BM129" i="13"/>
  <c r="BK162" i="13"/>
  <c r="BJ162" i="13"/>
  <c r="BW129" i="13" l="1"/>
  <c r="BZ129" i="13"/>
  <c r="BB129" i="13"/>
  <c r="E89" i="14"/>
  <c r="AU129" i="13"/>
  <c r="AX129" i="13" s="1"/>
  <c r="CF128" i="13"/>
  <c r="S340" i="7"/>
  <c r="K240" i="12" s="1"/>
  <c r="L240" i="12" s="1"/>
  <c r="M240" i="12" s="1"/>
  <c r="H129" i="13"/>
  <c r="BO129" i="13"/>
  <c r="BL129" i="13"/>
  <c r="L129" i="13"/>
  <c r="R129" i="13"/>
  <c r="AA130" i="13" s="1"/>
  <c r="P129" i="13"/>
  <c r="L340" i="7"/>
  <c r="G240" i="12" s="1"/>
  <c r="BI163" i="13"/>
  <c r="BV129" i="13" l="1"/>
  <c r="BY129" i="13"/>
  <c r="H240" i="12"/>
  <c r="I240" i="12" s="1"/>
  <c r="B90" i="14"/>
  <c r="BA129" i="13"/>
  <c r="BD129" i="13" s="1"/>
  <c r="D89" i="14"/>
  <c r="AK130" i="13"/>
  <c r="AT130" i="13" s="1"/>
  <c r="CC129" i="13"/>
  <c r="O129" i="13"/>
  <c r="N241" i="12"/>
  <c r="BR129" i="13"/>
  <c r="BS130" i="13" s="1"/>
  <c r="K129" i="13"/>
  <c r="Q129" i="13"/>
  <c r="Z130" i="13" s="1"/>
  <c r="F340" i="7" s="1"/>
  <c r="BJ163" i="13"/>
  <c r="BK163" i="13"/>
  <c r="BU129" i="13" l="1"/>
  <c r="BX129" i="13"/>
  <c r="C90" i="14"/>
  <c r="J241" i="12"/>
  <c r="AW130" i="13"/>
  <c r="AZ130" i="13" s="1"/>
  <c r="AJ130" i="13"/>
  <c r="AS130" i="13" s="1"/>
  <c r="CB129" i="13"/>
  <c r="BQ130" i="13"/>
  <c r="J130" i="13"/>
  <c r="BN130" i="13"/>
  <c r="N129" i="13"/>
  <c r="BH130" i="13"/>
  <c r="BC130" i="13" l="1"/>
  <c r="F90" i="14"/>
  <c r="AV130" i="13"/>
  <c r="AY130" i="13" s="1"/>
  <c r="AI130" i="13"/>
  <c r="AR130" i="13" s="1"/>
  <c r="CA129" i="13"/>
  <c r="CD129" i="13" s="1"/>
  <c r="CF129" i="13" s="1"/>
  <c r="P341" i="7"/>
  <c r="H341" i="7"/>
  <c r="G341" i="7"/>
  <c r="R341" i="7"/>
  <c r="Q341" i="7"/>
  <c r="J341" i="7"/>
  <c r="K341" i="7"/>
  <c r="O341" i="7"/>
  <c r="I341" i="7"/>
  <c r="N341" i="7"/>
  <c r="BP130" i="13"/>
  <c r="I130" i="13"/>
  <c r="BM130" i="13"/>
  <c r="M130" i="13"/>
  <c r="S130" i="13"/>
  <c r="AB131" i="13" s="1"/>
  <c r="BJ164" i="13"/>
  <c r="BI164" i="13"/>
  <c r="BW130" i="13" l="1"/>
  <c r="BZ130" i="13"/>
  <c r="BB130" i="13"/>
  <c r="E90" i="14"/>
  <c r="AU130" i="13"/>
  <c r="AX130" i="13" s="1"/>
  <c r="CE129" i="13"/>
  <c r="S341" i="7"/>
  <c r="K241" i="12" s="1"/>
  <c r="L241" i="12" s="1"/>
  <c r="M241" i="12" s="1"/>
  <c r="P130" i="13"/>
  <c r="BO130" i="13"/>
  <c r="H130" i="13"/>
  <c r="BL130" i="13"/>
  <c r="R130" i="13"/>
  <c r="AA131" i="13" s="1"/>
  <c r="L130" i="13"/>
  <c r="L341" i="7"/>
  <c r="G241" i="12" s="1"/>
  <c r="BK164" i="13"/>
  <c r="BV130" i="13" l="1"/>
  <c r="BY130" i="13"/>
  <c r="H241" i="12"/>
  <c r="I241" i="12" s="1"/>
  <c r="B91" i="14"/>
  <c r="BA130" i="13"/>
  <c r="BD130" i="13" s="1"/>
  <c r="D90" i="14"/>
  <c r="AK131" i="13"/>
  <c r="AT131" i="13" s="1"/>
  <c r="CC130" i="13"/>
  <c r="O130" i="13"/>
  <c r="N242" i="12"/>
  <c r="BR130" i="13"/>
  <c r="BS131" i="13" s="1"/>
  <c r="Q130" i="13"/>
  <c r="Z131" i="13" s="1"/>
  <c r="F341" i="7" s="1"/>
  <c r="K130" i="13"/>
  <c r="BI165" i="13"/>
  <c r="BU130" i="13" l="1"/>
  <c r="BX130" i="13"/>
  <c r="C91" i="14"/>
  <c r="J242" i="12"/>
  <c r="AW131" i="13"/>
  <c r="AZ131" i="13" s="1"/>
  <c r="AJ131" i="13"/>
  <c r="AS131" i="13" s="1"/>
  <c r="CB130" i="13"/>
  <c r="N130" i="13"/>
  <c r="BQ131" i="13"/>
  <c r="J131" i="13"/>
  <c r="BN131" i="13"/>
  <c r="BH131" i="13"/>
  <c r="BK165" i="13"/>
  <c r="BJ165" i="13"/>
  <c r="BC131" i="13" l="1"/>
  <c r="F91" i="14"/>
  <c r="AV131" i="13"/>
  <c r="AY131" i="13" s="1"/>
  <c r="AI131" i="13"/>
  <c r="AR131" i="13" s="1"/>
  <c r="CA130" i="13"/>
  <c r="CD130" i="13" s="1"/>
  <c r="CF130" i="13" s="1"/>
  <c r="BP131" i="13"/>
  <c r="I131" i="13"/>
  <c r="BM131" i="13"/>
  <c r="I342" i="7"/>
  <c r="R342" i="7"/>
  <c r="K342" i="7"/>
  <c r="O342" i="7"/>
  <c r="N342" i="7"/>
  <c r="H342" i="7"/>
  <c r="Q342" i="7"/>
  <c r="P342" i="7"/>
  <c r="G342" i="7"/>
  <c r="J342" i="7"/>
  <c r="M131" i="13"/>
  <c r="S131" i="13"/>
  <c r="AB132" i="13" s="1"/>
  <c r="BW131" i="13" l="1"/>
  <c r="BZ131" i="13"/>
  <c r="BB131" i="13"/>
  <c r="E91" i="14"/>
  <c r="AU131" i="13"/>
  <c r="AX131" i="13" s="1"/>
  <c r="CE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131" i="13"/>
  <c r="BO131" i="13"/>
  <c r="BL131" i="13"/>
  <c r="BK166" i="13"/>
  <c r="BI166" i="13"/>
  <c r="BV131" i="13" l="1"/>
  <c r="BY131" i="13"/>
  <c r="H242" i="12"/>
  <c r="I242" i="12" s="1"/>
  <c r="B92" i="14"/>
  <c r="BA131" i="13"/>
  <c r="BD131" i="13" s="1"/>
  <c r="D91" i="14"/>
  <c r="AK132" i="13"/>
  <c r="AT132" i="13" s="1"/>
  <c r="CC131" i="13"/>
  <c r="Q131" i="13"/>
  <c r="Z132" i="13" s="1"/>
  <c r="F342" i="7" s="1"/>
  <c r="K131" i="13"/>
  <c r="BR131" i="13"/>
  <c r="BS132" i="13" s="1"/>
  <c r="N243" i="12"/>
  <c r="O131" i="13"/>
  <c r="BJ166" i="13"/>
  <c r="BU131" i="13" l="1"/>
  <c r="BX131" i="13"/>
  <c r="C92" i="14"/>
  <c r="J243" i="12"/>
  <c r="AW132" i="13"/>
  <c r="AZ132" i="13" s="1"/>
  <c r="AJ132" i="13"/>
  <c r="AS132" i="13" s="1"/>
  <c r="CB131" i="13"/>
  <c r="N131" i="13"/>
  <c r="J132" i="13"/>
  <c r="BQ132" i="13"/>
  <c r="BN132" i="13"/>
  <c r="BH132" i="13"/>
  <c r="BC132" i="13" l="1"/>
  <c r="F92" i="14"/>
  <c r="AV132" i="13"/>
  <c r="AY132" i="13" s="1"/>
  <c r="AI132" i="13"/>
  <c r="AR132" i="13" s="1"/>
  <c r="CA131" i="13"/>
  <c r="CD131" i="13" s="1"/>
  <c r="CE131" i="13" s="1"/>
  <c r="J343" i="7"/>
  <c r="R343" i="7"/>
  <c r="G343" i="7"/>
  <c r="P343" i="7"/>
  <c r="H343" i="7"/>
  <c r="K343" i="7"/>
  <c r="N343" i="7"/>
  <c r="I343" i="7"/>
  <c r="O343" i="7"/>
  <c r="Q343" i="7"/>
  <c r="M132" i="13"/>
  <c r="S132" i="13"/>
  <c r="AB133" i="13" s="1"/>
  <c r="BP132" i="13"/>
  <c r="I132" i="13"/>
  <c r="BM132" i="13"/>
  <c r="BK167" i="13"/>
  <c r="BI167" i="13"/>
  <c r="BW132" i="13" l="1"/>
  <c r="BZ132" i="13"/>
  <c r="BB132" i="13"/>
  <c r="E92" i="14"/>
  <c r="AU132" i="13"/>
  <c r="AX132" i="13" s="1"/>
  <c r="CF131" i="13"/>
  <c r="P132" i="13"/>
  <c r="S343" i="7"/>
  <c r="K243" i="12" s="1"/>
  <c r="L243" i="12" s="1"/>
  <c r="M243" i="12" s="1"/>
  <c r="L343" i="7"/>
  <c r="G243" i="12" s="1"/>
  <c r="L132" i="13"/>
  <c r="R132" i="13"/>
  <c r="AA133" i="13" s="1"/>
  <c r="BO132" i="13"/>
  <c r="H132" i="13"/>
  <c r="BL132" i="13"/>
  <c r="BJ167" i="13"/>
  <c r="BV132" i="13" l="1"/>
  <c r="BY132" i="13"/>
  <c r="H243" i="12"/>
  <c r="I243" i="12" s="1"/>
  <c r="B93" i="14"/>
  <c r="BA132" i="13"/>
  <c r="BD132" i="13" s="1"/>
  <c r="D92" i="14"/>
  <c r="AK133" i="13"/>
  <c r="AT133" i="13" s="1"/>
  <c r="CC132" i="13"/>
  <c r="BR132" i="13"/>
  <c r="BS133" i="13" s="1"/>
  <c r="K132" i="13"/>
  <c r="Q132" i="13"/>
  <c r="Z133" i="13" s="1"/>
  <c r="F343" i="7" s="1"/>
  <c r="O132" i="13"/>
  <c r="N244" i="12"/>
  <c r="BI168" i="13"/>
  <c r="BU132" i="13" l="1"/>
  <c r="BX132" i="13"/>
  <c r="C93" i="14"/>
  <c r="J244" i="12"/>
  <c r="AJ133" i="13"/>
  <c r="AS133" i="13" s="1"/>
  <c r="CB132" i="13"/>
  <c r="BH133" i="13"/>
  <c r="N132" i="13"/>
  <c r="BK168" i="13"/>
  <c r="AW133" i="13" l="1"/>
  <c r="AZ133" i="13" s="1"/>
  <c r="AV133" i="13"/>
  <c r="AY133" i="13" s="1"/>
  <c r="BQ133" i="13"/>
  <c r="BN133" i="13"/>
  <c r="J133" i="13"/>
  <c r="M133" i="13" s="1"/>
  <c r="AI133" i="13"/>
  <c r="AR133" i="13" s="1"/>
  <c r="CA132" i="13"/>
  <c r="CD132" i="13" s="1"/>
  <c r="CF132" i="13" s="1"/>
  <c r="BP133" i="13"/>
  <c r="I133" i="13"/>
  <c r="BM133" i="13"/>
  <c r="G344" i="7"/>
  <c r="N344" i="7"/>
  <c r="K344" i="7"/>
  <c r="O344" i="7"/>
  <c r="Q344" i="7"/>
  <c r="J344" i="7"/>
  <c r="P344" i="7"/>
  <c r="I344" i="7"/>
  <c r="R344" i="7"/>
  <c r="H344" i="7"/>
  <c r="BJ168" i="13"/>
  <c r="BI169" i="13"/>
  <c r="BW133" i="13" l="1"/>
  <c r="BZ133" i="13"/>
  <c r="BC133" i="13"/>
  <c r="F93" i="14"/>
  <c r="BB133" i="13"/>
  <c r="E93" i="14"/>
  <c r="S133" i="13"/>
  <c r="AB134" i="13" s="1"/>
  <c r="AU133" i="13"/>
  <c r="AX133" i="13" s="1"/>
  <c r="CE132" i="13"/>
  <c r="L133" i="13"/>
  <c r="R133" i="13"/>
  <c r="AA134" i="13" s="1"/>
  <c r="P133" i="13"/>
  <c r="S344" i="7"/>
  <c r="K244" i="12" s="1"/>
  <c r="L244" i="12" s="1"/>
  <c r="M244" i="12" s="1"/>
  <c r="BO133" i="13"/>
  <c r="H133" i="13"/>
  <c r="BL133" i="13"/>
  <c r="L344" i="7"/>
  <c r="G244" i="12" s="1"/>
  <c r="BV133" i="13" l="1"/>
  <c r="BY133" i="13"/>
  <c r="H244" i="12"/>
  <c r="I244" i="12" s="1"/>
  <c r="J245" i="12" s="1"/>
  <c r="B94" i="14"/>
  <c r="BA133" i="13"/>
  <c r="BD133" i="13" s="1"/>
  <c r="D93" i="14"/>
  <c r="AK134" i="13"/>
  <c r="AT134" i="13" s="1"/>
  <c r="CC133" i="13"/>
  <c r="N245" i="12"/>
  <c r="K133" i="13"/>
  <c r="BR133" i="13"/>
  <c r="BS134" i="13" s="1"/>
  <c r="Q133" i="13"/>
  <c r="Z134" i="13" s="1"/>
  <c r="F344" i="7" s="1"/>
  <c r="O133" i="13"/>
  <c r="BK169" i="13"/>
  <c r="BU133" i="13" l="1"/>
  <c r="BX133" i="13"/>
  <c r="C94" i="14"/>
  <c r="AW134" i="13"/>
  <c r="AZ134" i="13" s="1"/>
  <c r="AJ134" i="13"/>
  <c r="AS134" i="13" s="1"/>
  <c r="CB133" i="13"/>
  <c r="BH134" i="13"/>
  <c r="BQ134" i="13"/>
  <c r="J134" i="13"/>
  <c r="BN134" i="13"/>
  <c r="N133" i="13"/>
  <c r="BJ169" i="13"/>
  <c r="BC134" i="13" l="1"/>
  <c r="F94" i="14"/>
  <c r="AV134" i="13"/>
  <c r="AY134" i="13" s="1"/>
  <c r="AI134" i="13"/>
  <c r="AR134" i="13" s="1"/>
  <c r="CA133" i="13"/>
  <c r="CD133" i="13" s="1"/>
  <c r="CF133" i="13" s="1"/>
  <c r="M134" i="13"/>
  <c r="S134" i="13"/>
  <c r="AB135" i="13" s="1"/>
  <c r="N345" i="7"/>
  <c r="J345" i="7"/>
  <c r="I345" i="7"/>
  <c r="P345" i="7"/>
  <c r="H345" i="7"/>
  <c r="G345" i="7"/>
  <c r="R345" i="7"/>
  <c r="O345" i="7"/>
  <c r="K345" i="7"/>
  <c r="Q345" i="7"/>
  <c r="BP134" i="13"/>
  <c r="I134" i="13"/>
  <c r="BM134" i="13"/>
  <c r="BK170" i="13"/>
  <c r="BI170" i="13"/>
  <c r="BW134" i="13" l="1"/>
  <c r="BZ134" i="13"/>
  <c r="BB134" i="13"/>
  <c r="E94" i="14"/>
  <c r="AU134" i="13"/>
  <c r="AX134" i="13" s="1"/>
  <c r="CE133" i="13"/>
  <c r="BO134" i="13"/>
  <c r="H134" i="13"/>
  <c r="BL134" i="13"/>
  <c r="P134" i="13"/>
  <c r="L134" i="13"/>
  <c r="R134" i="13"/>
  <c r="AA135" i="13" s="1"/>
  <c r="S345" i="7"/>
  <c r="K245" i="12" s="1"/>
  <c r="L245" i="12" s="1"/>
  <c r="M245" i="12" s="1"/>
  <c r="L345" i="7"/>
  <c r="G245" i="12" s="1"/>
  <c r="BV134" i="13" l="1"/>
  <c r="BY134" i="13"/>
  <c r="H245" i="12"/>
  <c r="I245" i="12" s="1"/>
  <c r="B95" i="14"/>
  <c r="BA134" i="13"/>
  <c r="BD134" i="13" s="1"/>
  <c r="D94" i="14"/>
  <c r="AK135" i="13"/>
  <c r="AT135" i="13" s="1"/>
  <c r="CC134" i="13"/>
  <c r="Q134" i="13"/>
  <c r="Z135" i="13" s="1"/>
  <c r="F345" i="7" s="1"/>
  <c r="K134" i="13"/>
  <c r="BR134" i="13"/>
  <c r="BS135" i="13" s="1"/>
  <c r="N246" i="12"/>
  <c r="O134" i="13"/>
  <c r="BJ170" i="13"/>
  <c r="BU134" i="13" l="1"/>
  <c r="BX134" i="13"/>
  <c r="C95" i="14"/>
  <c r="J246" i="12"/>
  <c r="AW135" i="13"/>
  <c r="AZ135" i="13" s="1"/>
  <c r="AJ135" i="13"/>
  <c r="AS135" i="13" s="1"/>
  <c r="CB134" i="13"/>
  <c r="BH135" i="13"/>
  <c r="N134" i="13"/>
  <c r="BQ135" i="13"/>
  <c r="J135" i="13"/>
  <c r="BN135" i="13"/>
  <c r="BI171" i="13"/>
  <c r="BK171" i="13"/>
  <c r="BC135" i="13" l="1"/>
  <c r="F95" i="14"/>
  <c r="AV135" i="13"/>
  <c r="AY135" i="13" s="1"/>
  <c r="AI135" i="13"/>
  <c r="AR135" i="13" s="1"/>
  <c r="CA134" i="13"/>
  <c r="CD134" i="13" s="1"/>
  <c r="CF134" i="13" s="1"/>
  <c r="BP135" i="13"/>
  <c r="I135" i="13"/>
  <c r="BM135" i="13"/>
  <c r="K346" i="7"/>
  <c r="J346" i="7"/>
  <c r="P346" i="7"/>
  <c r="H346" i="7"/>
  <c r="I346" i="7"/>
  <c r="N346" i="7"/>
  <c r="R346" i="7"/>
  <c r="G346" i="7"/>
  <c r="O346" i="7"/>
  <c r="Q346" i="7"/>
  <c r="S135" i="13"/>
  <c r="AB136" i="13" s="1"/>
  <c r="M135" i="13"/>
  <c r="BW135" i="13" l="1"/>
  <c r="BZ135" i="13"/>
  <c r="BB135" i="13"/>
  <c r="E95" i="14"/>
  <c r="AU135" i="13"/>
  <c r="AX135" i="13" s="1"/>
  <c r="CE134" i="13"/>
  <c r="L346" i="7"/>
  <c r="G246" i="12" s="1"/>
  <c r="P135" i="13"/>
  <c r="BO135" i="13"/>
  <c r="H135" i="13"/>
  <c r="BL135" i="13"/>
  <c r="R135" i="13"/>
  <c r="AA136" i="13" s="1"/>
  <c r="L135" i="13"/>
  <c r="S346" i="7"/>
  <c r="K246" i="12" s="1"/>
  <c r="L246" i="12" s="1"/>
  <c r="M246" i="12" s="1"/>
  <c r="BI172" i="13"/>
  <c r="BJ171" i="13"/>
  <c r="BV135" i="13" l="1"/>
  <c r="BY135" i="13"/>
  <c r="BA135" i="13"/>
  <c r="BD135" i="13" s="1"/>
  <c r="D95" i="14"/>
  <c r="H246" i="12"/>
  <c r="I246" i="12" s="1"/>
  <c r="J247" i="12" s="1"/>
  <c r="B96" i="14"/>
  <c r="AK136" i="13"/>
  <c r="AT136" i="13" s="1"/>
  <c r="CC135" i="13"/>
  <c r="N247" i="12"/>
  <c r="K135" i="13"/>
  <c r="Q135" i="13"/>
  <c r="Z136" i="13" s="1"/>
  <c r="F346" i="7" s="1"/>
  <c r="BR135" i="13"/>
  <c r="BS136" i="13" s="1"/>
  <c r="O135" i="13"/>
  <c r="BK172" i="13"/>
  <c r="BU135" i="13" l="1"/>
  <c r="BX135" i="13"/>
  <c r="C96" i="14"/>
  <c r="AW136" i="13"/>
  <c r="AZ136" i="13" s="1"/>
  <c r="AJ136" i="13"/>
  <c r="AS136" i="13" s="1"/>
  <c r="CB135" i="13"/>
  <c r="BH136" i="13"/>
  <c r="BQ136" i="13"/>
  <c r="J136" i="13"/>
  <c r="BN136" i="13"/>
  <c r="N135" i="13"/>
  <c r="BJ172" i="13"/>
  <c r="BC136" i="13" l="1"/>
  <c r="F96" i="14"/>
  <c r="AV136" i="13"/>
  <c r="AY136" i="13" s="1"/>
  <c r="AI136" i="13"/>
  <c r="AR136" i="13" s="1"/>
  <c r="CA135" i="13"/>
  <c r="CD135" i="13" s="1"/>
  <c r="CF135" i="13" s="1"/>
  <c r="BP136" i="13"/>
  <c r="I136" i="13"/>
  <c r="BM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BW136" i="13" l="1"/>
  <c r="BZ136" i="13"/>
  <c r="BB136" i="13"/>
  <c r="E96" i="14"/>
  <c r="AU136" i="13"/>
  <c r="AX136" i="13" s="1"/>
  <c r="CE135" i="13"/>
  <c r="L347" i="7"/>
  <c r="G247" i="12" s="1"/>
  <c r="S347" i="7"/>
  <c r="K247" i="12" s="1"/>
  <c r="L247" i="12" s="1"/>
  <c r="M247" i="12" s="1"/>
  <c r="P136" i="13"/>
  <c r="L136" i="13"/>
  <c r="R136" i="13"/>
  <c r="AA137" i="13" s="1"/>
  <c r="BO136" i="13"/>
  <c r="H136" i="13"/>
  <c r="BL136" i="13"/>
  <c r="BI173" i="13"/>
  <c r="BK173" i="13"/>
  <c r="BJ173" i="13"/>
  <c r="BV136" i="13" l="1"/>
  <c r="BY136" i="13"/>
  <c r="BA136" i="13"/>
  <c r="BD136" i="13" s="1"/>
  <c r="D96" i="14"/>
  <c r="H247" i="12"/>
  <c r="I247" i="12" s="1"/>
  <c r="B97" i="14"/>
  <c r="AK137" i="13"/>
  <c r="AT137" i="13" s="1"/>
  <c r="CC136" i="13"/>
  <c r="K136" i="13"/>
  <c r="Q136" i="13"/>
  <c r="Z137" i="13" s="1"/>
  <c r="F347" i="7" s="1"/>
  <c r="BR136" i="13"/>
  <c r="BS137" i="13" s="1"/>
  <c r="N248" i="12"/>
  <c r="O136" i="13"/>
  <c r="BU136" i="13" l="1"/>
  <c r="BX136" i="13"/>
  <c r="C97" i="14"/>
  <c r="J248" i="12"/>
  <c r="AW137" i="13"/>
  <c r="AZ137" i="13" s="1"/>
  <c r="AJ137" i="13"/>
  <c r="AS137" i="13" s="1"/>
  <c r="CB136" i="13"/>
  <c r="J137" i="13"/>
  <c r="BQ137" i="13"/>
  <c r="BN137" i="13"/>
  <c r="N136" i="13"/>
  <c r="BH137" i="13"/>
  <c r="BC137" i="13" l="1"/>
  <c r="F97" i="14"/>
  <c r="AV137" i="13"/>
  <c r="AY137" i="13" s="1"/>
  <c r="AI137" i="13"/>
  <c r="AR137" i="13" s="1"/>
  <c r="CA136" i="13"/>
  <c r="CD136" i="13" s="1"/>
  <c r="CE136" i="13" s="1"/>
  <c r="P348" i="7"/>
  <c r="N348" i="7"/>
  <c r="K348" i="7"/>
  <c r="Q348" i="7"/>
  <c r="I348" i="7"/>
  <c r="H348" i="7"/>
  <c r="G348" i="7"/>
  <c r="R348" i="7"/>
  <c r="J348" i="7"/>
  <c r="O348" i="7"/>
  <c r="M137" i="13"/>
  <c r="S137" i="13"/>
  <c r="AB138" i="13" s="1"/>
  <c r="BP137" i="13"/>
  <c r="I137" i="13"/>
  <c r="BM137" i="13"/>
  <c r="BI174" i="13"/>
  <c r="BK174" i="13"/>
  <c r="BJ174" i="13"/>
  <c r="BW137" i="13" l="1"/>
  <c r="BZ137" i="13"/>
  <c r="BB137" i="13"/>
  <c r="E97" i="14"/>
  <c r="AU137" i="13"/>
  <c r="AX137" i="13" s="1"/>
  <c r="CF136" i="13"/>
  <c r="BO137" i="13"/>
  <c r="H137" i="13"/>
  <c r="BL137" i="13"/>
  <c r="R137" i="13"/>
  <c r="AA138" i="13" s="1"/>
  <c r="L137" i="13"/>
  <c r="S348" i="7"/>
  <c r="K248" i="12" s="1"/>
  <c r="L248" i="12" s="1"/>
  <c r="M248" i="12" s="1"/>
  <c r="P137" i="13"/>
  <c r="L348" i="7"/>
  <c r="G248" i="12" s="1"/>
  <c r="BV137" i="13" l="1"/>
  <c r="BY137" i="13"/>
  <c r="H248" i="12"/>
  <c r="I248" i="12" s="1"/>
  <c r="B98" i="14"/>
  <c r="BA137" i="13"/>
  <c r="BD137" i="13" s="1"/>
  <c r="D97" i="14"/>
  <c r="AK138" i="13"/>
  <c r="AT138" i="13" s="1"/>
  <c r="CC137" i="13"/>
  <c r="O137" i="13"/>
  <c r="K137" i="13"/>
  <c r="BR137" i="13"/>
  <c r="BS138" i="13" s="1"/>
  <c r="Q137" i="13"/>
  <c r="Z138" i="13" s="1"/>
  <c r="F348" i="7" s="1"/>
  <c r="N249" i="12"/>
  <c r="BI175" i="13"/>
  <c r="BU137" i="13" l="1"/>
  <c r="BX137" i="13"/>
  <c r="C98" i="14"/>
  <c r="J249" i="12"/>
  <c r="AW138" i="13"/>
  <c r="AZ138" i="13" s="1"/>
  <c r="AJ138" i="13"/>
  <c r="AS138" i="13" s="1"/>
  <c r="CB137" i="13"/>
  <c r="N137" i="13"/>
  <c r="BH138" i="13"/>
  <c r="BQ138" i="13"/>
  <c r="J138" i="13"/>
  <c r="BN138" i="13"/>
  <c r="BK175" i="13"/>
  <c r="BC138" i="13" l="1"/>
  <c r="F98" i="14"/>
  <c r="AV138" i="13"/>
  <c r="AY138" i="13" s="1"/>
  <c r="AI138" i="13"/>
  <c r="AR138" i="13" s="1"/>
  <c r="CA137" i="13"/>
  <c r="CD137" i="13" s="1"/>
  <c r="CE137" i="13" s="1"/>
  <c r="M138" i="13"/>
  <c r="S138" i="13"/>
  <c r="AB139" i="13" s="1"/>
  <c r="BP138" i="13"/>
  <c r="I138" i="13"/>
  <c r="BM138" i="13"/>
  <c r="N349" i="7"/>
  <c r="O349" i="7"/>
  <c r="Q349" i="7"/>
  <c r="J349" i="7"/>
  <c r="R349" i="7"/>
  <c r="H349" i="7"/>
  <c r="G349" i="7"/>
  <c r="P349" i="7"/>
  <c r="I349" i="7"/>
  <c r="K349" i="7"/>
  <c r="BJ175" i="13"/>
  <c r="BI176" i="13"/>
  <c r="BW138" i="13" l="1"/>
  <c r="BZ138" i="13"/>
  <c r="BB138" i="13"/>
  <c r="E98" i="14"/>
  <c r="AU138" i="13"/>
  <c r="AX138" i="13" s="1"/>
  <c r="CF137" i="13"/>
  <c r="BO138" i="13"/>
  <c r="H138" i="13"/>
  <c r="BL138" i="13"/>
  <c r="L138" i="13"/>
  <c r="R138" i="13"/>
  <c r="AA139" i="13" s="1"/>
  <c r="S349" i="7"/>
  <c r="K249" i="12" s="1"/>
  <c r="L249" i="12" s="1"/>
  <c r="M249" i="12" s="1"/>
  <c r="L349" i="7"/>
  <c r="G249" i="12" s="1"/>
  <c r="P138" i="13"/>
  <c r="BK176" i="13"/>
  <c r="BV138" i="13" l="1"/>
  <c r="BY138" i="13"/>
  <c r="BA138" i="13"/>
  <c r="BD138" i="13" s="1"/>
  <c r="D98" i="14"/>
  <c r="H249" i="12"/>
  <c r="I249" i="12" s="1"/>
  <c r="B99" i="14"/>
  <c r="AK139" i="13"/>
  <c r="AT139" i="13" s="1"/>
  <c r="CC138" i="13"/>
  <c r="O138" i="13"/>
  <c r="BR138" i="13"/>
  <c r="BS139" i="13" s="1"/>
  <c r="K138" i="13"/>
  <c r="Q138" i="13"/>
  <c r="Z139" i="13" s="1"/>
  <c r="F349" i="7" s="1"/>
  <c r="N250" i="12"/>
  <c r="BU138" i="13" l="1"/>
  <c r="BX138" i="13"/>
  <c r="C99" i="14"/>
  <c r="J250" i="12"/>
  <c r="AW139" i="13"/>
  <c r="AZ139" i="13" s="1"/>
  <c r="AJ139" i="13"/>
  <c r="AS139" i="13" s="1"/>
  <c r="CB138" i="13"/>
  <c r="BH139" i="13"/>
  <c r="N138" i="13"/>
  <c r="BQ139" i="13"/>
  <c r="J139" i="13"/>
  <c r="BN139" i="13"/>
  <c r="BJ176" i="13"/>
  <c r="BC139" i="13" l="1"/>
  <c r="F99" i="14"/>
  <c r="AV139" i="13"/>
  <c r="AY139" i="13" s="1"/>
  <c r="AI139" i="13"/>
  <c r="AR139" i="13" s="1"/>
  <c r="CA138" i="13"/>
  <c r="CD138" i="13" s="1"/>
  <c r="CF138" i="13" s="1"/>
  <c r="K350" i="7"/>
  <c r="N350" i="7"/>
  <c r="Q350" i="7"/>
  <c r="P350" i="7"/>
  <c r="G350" i="7"/>
  <c r="J350" i="7"/>
  <c r="H350" i="7"/>
  <c r="R350" i="7"/>
  <c r="I350" i="7"/>
  <c r="O350" i="7"/>
  <c r="BP139" i="13"/>
  <c r="I139" i="13"/>
  <c r="BM139" i="13"/>
  <c r="M139" i="13"/>
  <c r="S139" i="13"/>
  <c r="AB140" i="13" s="1"/>
  <c r="BW139" i="13" l="1"/>
  <c r="BZ139" i="13"/>
  <c r="BB139" i="13"/>
  <c r="E99" i="14"/>
  <c r="AU139" i="13"/>
  <c r="AX139" i="13" s="1"/>
  <c r="CE138" i="13"/>
  <c r="S350" i="7"/>
  <c r="K250" i="12" s="1"/>
  <c r="L250" i="12" s="1"/>
  <c r="M250" i="12" s="1"/>
  <c r="P139" i="13"/>
  <c r="H139" i="13"/>
  <c r="BO139" i="13"/>
  <c r="BL139" i="13"/>
  <c r="L139" i="13"/>
  <c r="R139" i="13"/>
  <c r="AA140" i="13" s="1"/>
  <c r="L350" i="7"/>
  <c r="G250" i="12" s="1"/>
  <c r="BK177" i="13"/>
  <c r="BI177" i="13"/>
  <c r="BV139" i="13" l="1"/>
  <c r="BY139" i="13"/>
  <c r="BA139" i="13"/>
  <c r="BD139" i="13" s="1"/>
  <c r="D99" i="14"/>
  <c r="H250" i="12"/>
  <c r="I250" i="12" s="1"/>
  <c r="B100" i="14"/>
  <c r="AK140" i="13"/>
  <c r="AT140" i="13" s="1"/>
  <c r="CC139" i="13"/>
  <c r="O139" i="13"/>
  <c r="N251" i="12"/>
  <c r="Q139" i="13"/>
  <c r="Z140" i="13" s="1"/>
  <c r="F350" i="7" s="1"/>
  <c r="BR139" i="13"/>
  <c r="BS140" i="13" s="1"/>
  <c r="K139" i="13"/>
  <c r="BJ177" i="13"/>
  <c r="BU139" i="13" l="1"/>
  <c r="BX139" i="13"/>
  <c r="C100" i="14"/>
  <c r="J251" i="12"/>
  <c r="AW140" i="13"/>
  <c r="AZ140" i="13" s="1"/>
  <c r="AJ140" i="13"/>
  <c r="AS140" i="13" s="1"/>
  <c r="CB139" i="13"/>
  <c r="N139" i="13"/>
  <c r="J140" i="13"/>
  <c r="BQ140" i="13"/>
  <c r="BN140" i="13"/>
  <c r="BH140" i="13"/>
  <c r="BI178" i="13"/>
  <c r="BC140" i="13" l="1"/>
  <c r="F100" i="14"/>
  <c r="AV140" i="13"/>
  <c r="AY140" i="13" s="1"/>
  <c r="AI140" i="13"/>
  <c r="AR140" i="13" s="1"/>
  <c r="CA139" i="13"/>
  <c r="CD139" i="13" s="1"/>
  <c r="CF139" i="13" s="1"/>
  <c r="BP140" i="13"/>
  <c r="I140" i="13"/>
  <c r="BM140" i="13"/>
  <c r="M140" i="13"/>
  <c r="S140" i="13"/>
  <c r="AB141" i="13" s="1"/>
  <c r="O351" i="7"/>
  <c r="G351" i="7"/>
  <c r="I351" i="7"/>
  <c r="K351" i="7"/>
  <c r="R351" i="7"/>
  <c r="Q351" i="7"/>
  <c r="J351" i="7"/>
  <c r="H351" i="7"/>
  <c r="N351" i="7"/>
  <c r="P351" i="7"/>
  <c r="BK178" i="13"/>
  <c r="BW140" i="13" l="1"/>
  <c r="BZ140" i="13"/>
  <c r="BB140" i="13"/>
  <c r="E100" i="14"/>
  <c r="AU140" i="13"/>
  <c r="AX140" i="13" s="1"/>
  <c r="CE139" i="13"/>
  <c r="L140" i="13"/>
  <c r="R140" i="13"/>
  <c r="AA141" i="13" s="1"/>
  <c r="L351" i="7"/>
  <c r="G251" i="12" s="1"/>
  <c r="P140" i="13"/>
  <c r="S351" i="7"/>
  <c r="K251" i="12" s="1"/>
  <c r="L251" i="12" s="1"/>
  <c r="M251" i="12" s="1"/>
  <c r="BO140" i="13"/>
  <c r="BL140" i="13"/>
  <c r="H140" i="13"/>
  <c r="BJ178" i="13"/>
  <c r="BI179" i="13"/>
  <c r="BV140" i="13" l="1"/>
  <c r="BY140" i="13"/>
  <c r="BA140" i="13"/>
  <c r="BD140" i="13" s="1"/>
  <c r="D100" i="14"/>
  <c r="H251" i="12"/>
  <c r="I251" i="12" s="1"/>
  <c r="B101" i="14"/>
  <c r="AK141" i="13"/>
  <c r="AT141" i="13" s="1"/>
  <c r="CC140" i="13"/>
  <c r="K140" i="13"/>
  <c r="Q140" i="13"/>
  <c r="Z141" i="13" s="1"/>
  <c r="F351" i="7" s="1"/>
  <c r="BR140" i="13"/>
  <c r="BS141" i="13" s="1"/>
  <c r="N252" i="12"/>
  <c r="O140" i="13"/>
  <c r="BJ179" i="13"/>
  <c r="BU140" i="13" l="1"/>
  <c r="BX140" i="13"/>
  <c r="C101" i="14"/>
  <c r="J252" i="12"/>
  <c r="AW141" i="13"/>
  <c r="AZ141" i="13" s="1"/>
  <c r="AJ141" i="13"/>
  <c r="AS141" i="13" s="1"/>
  <c r="CB140" i="13"/>
  <c r="BQ141" i="13"/>
  <c r="J141" i="13"/>
  <c r="BN141" i="13"/>
  <c r="N140" i="13"/>
  <c r="BH141" i="13"/>
  <c r="BK179" i="13"/>
  <c r="BC141" i="13" l="1"/>
  <c r="F101" i="14"/>
  <c r="AV141" i="13"/>
  <c r="AY141" i="13" s="1"/>
  <c r="AI141" i="13"/>
  <c r="AR141" i="13" s="1"/>
  <c r="CA140" i="13"/>
  <c r="CD140" i="13" s="1"/>
  <c r="CE140" i="13" s="1"/>
  <c r="S141" i="13"/>
  <c r="AB142" i="13" s="1"/>
  <c r="M141" i="13"/>
  <c r="BP141" i="13"/>
  <c r="I141" i="13"/>
  <c r="BM141" i="13"/>
  <c r="P352" i="7"/>
  <c r="H352" i="7"/>
  <c r="N352" i="7"/>
  <c r="O352" i="7"/>
  <c r="K352" i="7"/>
  <c r="J352" i="7"/>
  <c r="G352" i="7"/>
  <c r="R352" i="7"/>
  <c r="I352" i="7"/>
  <c r="Q352" i="7"/>
  <c r="BW141" i="13" l="1"/>
  <c r="BZ141" i="13"/>
  <c r="BB141" i="13"/>
  <c r="E101" i="14"/>
  <c r="AU141" i="13"/>
  <c r="AX141" i="13" s="1"/>
  <c r="CF140" i="13"/>
  <c r="L352" i="7"/>
  <c r="G252" i="12" s="1"/>
  <c r="R141" i="13"/>
  <c r="AA142" i="13" s="1"/>
  <c r="L141" i="13"/>
  <c r="S352" i="7"/>
  <c r="K252" i="12" s="1"/>
  <c r="L252" i="12" s="1"/>
  <c r="M252" i="12" s="1"/>
  <c r="BO141" i="13"/>
  <c r="H141" i="13"/>
  <c r="BL141" i="13"/>
  <c r="P141" i="13"/>
  <c r="BI180" i="13"/>
  <c r="BK180" i="13"/>
  <c r="BJ180" i="13"/>
  <c r="BV141" i="13" l="1"/>
  <c r="BY141" i="13"/>
  <c r="BA141" i="13"/>
  <c r="BD141" i="13" s="1"/>
  <c r="D101" i="14"/>
  <c r="H252" i="12"/>
  <c r="I252" i="12" s="1"/>
  <c r="B102" i="14"/>
  <c r="AK142" i="13"/>
  <c r="AT142" i="13" s="1"/>
  <c r="CC141" i="13"/>
  <c r="O141" i="13"/>
  <c r="Q141" i="13"/>
  <c r="Z142" i="13" s="1"/>
  <c r="F352" i="7" s="1"/>
  <c r="K141" i="13"/>
  <c r="BR141" i="13"/>
  <c r="BS142" i="13" s="1"/>
  <c r="N253" i="12"/>
  <c r="BU141" i="13" l="1"/>
  <c r="BX141" i="13"/>
  <c r="C102" i="14"/>
  <c r="J253" i="12"/>
  <c r="AW142" i="13"/>
  <c r="AZ142" i="13" s="1"/>
  <c r="AJ142" i="13"/>
  <c r="AS142" i="13" s="1"/>
  <c r="CB141" i="13"/>
  <c r="BQ142" i="13"/>
  <c r="J142" i="13"/>
  <c r="BN142" i="13"/>
  <c r="BH142" i="13"/>
  <c r="N141" i="13"/>
  <c r="BC142" i="13" l="1"/>
  <c r="F102" i="14"/>
  <c r="AV142" i="13"/>
  <c r="AY142" i="13" s="1"/>
  <c r="AI142" i="13"/>
  <c r="AR142" i="13" s="1"/>
  <c r="CA141" i="13"/>
  <c r="CD141" i="13" s="1"/>
  <c r="CE141" i="13" s="1"/>
  <c r="P353" i="7"/>
  <c r="H353" i="7"/>
  <c r="Q353" i="7"/>
  <c r="R353" i="7"/>
  <c r="O353" i="7"/>
  <c r="J353" i="7"/>
  <c r="G353" i="7"/>
  <c r="K353" i="7"/>
  <c r="I353" i="7"/>
  <c r="N353" i="7"/>
  <c r="M142" i="13"/>
  <c r="S142" i="13"/>
  <c r="AB143" i="13" s="1"/>
  <c r="I142" i="13"/>
  <c r="BP142" i="13"/>
  <c r="BM142" i="13"/>
  <c r="BJ181" i="13"/>
  <c r="BK181" i="13"/>
  <c r="BI181" i="13"/>
  <c r="BW142" i="13" l="1"/>
  <c r="BZ142" i="13"/>
  <c r="BB142" i="13"/>
  <c r="E102" i="14"/>
  <c r="AU142" i="13"/>
  <c r="AX142" i="13" s="1"/>
  <c r="CF141" i="13"/>
  <c r="BO142" i="13"/>
  <c r="H142" i="13"/>
  <c r="BL142" i="13"/>
  <c r="P142" i="13"/>
  <c r="S353" i="7"/>
  <c r="K253" i="12" s="1"/>
  <c r="L253" i="12" s="1"/>
  <c r="M253" i="12" s="1"/>
  <c r="L142" i="13"/>
  <c r="R142" i="13"/>
  <c r="AA143" i="13" s="1"/>
  <c r="L353" i="7"/>
  <c r="G253" i="12" s="1"/>
  <c r="BI182" i="13"/>
  <c r="BV142" i="13" l="1"/>
  <c r="BY142" i="13"/>
  <c r="H253" i="12"/>
  <c r="I253" i="12" s="1"/>
  <c r="B103" i="14"/>
  <c r="BA142" i="13"/>
  <c r="BD142" i="13" s="1"/>
  <c r="D102" i="14"/>
  <c r="AK143" i="13"/>
  <c r="AT143" i="13" s="1"/>
  <c r="CC142" i="13"/>
  <c r="O142" i="13"/>
  <c r="K142" i="13"/>
  <c r="Q142" i="13"/>
  <c r="Z143" i="13" s="1"/>
  <c r="F353" i="7" s="1"/>
  <c r="BR142" i="13"/>
  <c r="BS143" i="13" s="1"/>
  <c r="N254" i="12"/>
  <c r="BJ182" i="13"/>
  <c r="BK182" i="13"/>
  <c r="BU142" i="13" l="1"/>
  <c r="BX142" i="13"/>
  <c r="C103" i="14"/>
  <c r="J254" i="12"/>
  <c r="AW143" i="13"/>
  <c r="AZ143" i="13" s="1"/>
  <c r="AJ143" i="13"/>
  <c r="AS143" i="13" s="1"/>
  <c r="CB142" i="13"/>
  <c r="BH143" i="13"/>
  <c r="BQ143" i="13"/>
  <c r="J143" i="13"/>
  <c r="BN143" i="13"/>
  <c r="N142" i="13"/>
  <c r="BI183" i="13"/>
  <c r="BJ183" i="13"/>
  <c r="BC143" i="13" l="1"/>
  <c r="F103" i="14"/>
  <c r="AV143" i="13"/>
  <c r="AY143" i="13" s="1"/>
  <c r="AI143" i="13"/>
  <c r="AR143" i="13" s="1"/>
  <c r="CA142" i="13"/>
  <c r="CD142" i="13" s="1"/>
  <c r="BP143" i="13"/>
  <c r="I143" i="13"/>
  <c r="BM143" i="13"/>
  <c r="S143" i="13"/>
  <c r="AB144" i="13" s="1"/>
  <c r="M143" i="13"/>
  <c r="K354" i="7"/>
  <c r="P354" i="7"/>
  <c r="H354" i="7"/>
  <c r="O354" i="7"/>
  <c r="R354" i="7"/>
  <c r="N354" i="7"/>
  <c r="G354" i="7"/>
  <c r="J354" i="7"/>
  <c r="Q354" i="7"/>
  <c r="I354" i="7"/>
  <c r="BW143" i="13" l="1"/>
  <c r="BZ143" i="13"/>
  <c r="BB143" i="13"/>
  <c r="E103" i="14"/>
  <c r="AU143" i="13"/>
  <c r="AX143" i="13" s="1"/>
  <c r="CE142" i="13"/>
  <c r="CF142" i="13"/>
  <c r="S354" i="7"/>
  <c r="K254" i="12" s="1"/>
  <c r="L254" i="12" s="1"/>
  <c r="M254" i="12" s="1"/>
  <c r="H143" i="13"/>
  <c r="BO143" i="13"/>
  <c r="BL143" i="13"/>
  <c r="R143" i="13"/>
  <c r="AA144" i="13" s="1"/>
  <c r="L143" i="13"/>
  <c r="L354" i="7"/>
  <c r="G254" i="12" s="1"/>
  <c r="P143" i="13"/>
  <c r="BK183" i="13"/>
  <c r="BV143" i="13" l="1"/>
  <c r="BY143" i="13"/>
  <c r="BA143" i="13"/>
  <c r="BD143" i="13" s="1"/>
  <c r="D103" i="14"/>
  <c r="H254" i="12"/>
  <c r="I254" i="12" s="1"/>
  <c r="B104" i="14"/>
  <c r="AK144" i="13"/>
  <c r="AT144" i="13" s="1"/>
  <c r="CC143" i="13"/>
  <c r="K143" i="13"/>
  <c r="BR143" i="13"/>
  <c r="BS144" i="13" s="1"/>
  <c r="Q143" i="13"/>
  <c r="Z144" i="13" s="1"/>
  <c r="F354" i="7" s="1"/>
  <c r="N255" i="12"/>
  <c r="O143" i="13"/>
  <c r="BJ184" i="13"/>
  <c r="BU143" i="13" l="1"/>
  <c r="BX143" i="13"/>
  <c r="C104" i="14"/>
  <c r="J255" i="12"/>
  <c r="AW144" i="13"/>
  <c r="AZ144" i="13" s="1"/>
  <c r="AJ144" i="13"/>
  <c r="AS144" i="13" s="1"/>
  <c r="CB143" i="13"/>
  <c r="BH144" i="13"/>
  <c r="BQ144" i="13"/>
  <c r="J144" i="13"/>
  <c r="BN144" i="13"/>
  <c r="N143" i="13"/>
  <c r="BI184" i="13"/>
  <c r="BC144" i="13" l="1"/>
  <c r="F104" i="14"/>
  <c r="AV144" i="13"/>
  <c r="AY144" i="13" s="1"/>
  <c r="AI144" i="13"/>
  <c r="AR144" i="13" s="1"/>
  <c r="CA143" i="13"/>
  <c r="CD143" i="13" s="1"/>
  <c r="CF143" i="13" s="1"/>
  <c r="BP144" i="13"/>
  <c r="I144" i="13"/>
  <c r="BM144" i="13"/>
  <c r="M144" i="13"/>
  <c r="S144" i="13"/>
  <c r="AB145" i="13" s="1"/>
  <c r="O355" i="7"/>
  <c r="R355" i="7"/>
  <c r="I355" i="7"/>
  <c r="Q355" i="7"/>
  <c r="J355" i="7"/>
  <c r="K355" i="7"/>
  <c r="P355" i="7"/>
  <c r="N355" i="7"/>
  <c r="G355" i="7"/>
  <c r="H355" i="7"/>
  <c r="BK184" i="13"/>
  <c r="BW144" i="13" l="1"/>
  <c r="BZ144" i="13"/>
  <c r="BB144" i="13"/>
  <c r="E104" i="14"/>
  <c r="AU144" i="13"/>
  <c r="AX144" i="13" s="1"/>
  <c r="CE143" i="13"/>
  <c r="P144" i="13"/>
  <c r="S355" i="7"/>
  <c r="K255" i="12" s="1"/>
  <c r="L255" i="12" s="1"/>
  <c r="M255" i="12" s="1"/>
  <c r="L355" i="7"/>
  <c r="G255" i="12" s="1"/>
  <c r="BO144" i="13"/>
  <c r="H144" i="13"/>
  <c r="BL144" i="13"/>
  <c r="R144" i="13"/>
  <c r="AA145" i="13" s="1"/>
  <c r="L144" i="13"/>
  <c r="BK185" i="13"/>
  <c r="BV144" i="13" l="1"/>
  <c r="BY144" i="13"/>
  <c r="BA144" i="13"/>
  <c r="BD144" i="13" s="1"/>
  <c r="D104" i="14"/>
  <c r="H255" i="12"/>
  <c r="I255" i="12" s="1"/>
  <c r="B105" i="14"/>
  <c r="AK145" i="13"/>
  <c r="AT145" i="13" s="1"/>
  <c r="CC144" i="13"/>
  <c r="O144" i="13"/>
  <c r="K144" i="13"/>
  <c r="BR144" i="13"/>
  <c r="BS145" i="13" s="1"/>
  <c r="Q144" i="13"/>
  <c r="Z145" i="13" s="1"/>
  <c r="F355" i="7" s="1"/>
  <c r="N256" i="12"/>
  <c r="BI185" i="13"/>
  <c r="BJ185" i="13"/>
  <c r="BU144" i="13" l="1"/>
  <c r="BX144" i="13"/>
  <c r="C105" i="14"/>
  <c r="J256" i="12"/>
  <c r="AW145" i="13"/>
  <c r="AZ145" i="13" s="1"/>
  <c r="AJ145" i="13"/>
  <c r="AS145" i="13" s="1"/>
  <c r="CB144" i="13"/>
  <c r="J145" i="13"/>
  <c r="BQ145" i="13"/>
  <c r="BN145" i="13"/>
  <c r="N144" i="13"/>
  <c r="BH145" i="13"/>
  <c r="BK186" i="13"/>
  <c r="BC145" i="13" l="1"/>
  <c r="F105" i="14"/>
  <c r="AV145" i="13"/>
  <c r="AY145" i="13" s="1"/>
  <c r="AI145" i="13"/>
  <c r="AR145" i="13" s="1"/>
  <c r="CA144" i="13"/>
  <c r="CD144" i="13" s="1"/>
  <c r="CF144" i="13" s="1"/>
  <c r="S145" i="13"/>
  <c r="AB146" i="13" s="1"/>
  <c r="M145" i="13"/>
  <c r="BP145" i="13"/>
  <c r="I145" i="13"/>
  <c r="BM145" i="13"/>
  <c r="P356" i="7"/>
  <c r="G356" i="7"/>
  <c r="I356" i="7"/>
  <c r="K356" i="7"/>
  <c r="J356" i="7"/>
  <c r="N356" i="7"/>
  <c r="Q356" i="7"/>
  <c r="H356" i="7"/>
  <c r="O356" i="7"/>
  <c r="R356" i="7"/>
  <c r="BW145" i="13" l="1"/>
  <c r="BZ145" i="13"/>
  <c r="BB145" i="13"/>
  <c r="E105" i="14"/>
  <c r="AU145" i="13"/>
  <c r="AX145" i="13" s="1"/>
  <c r="CE144" i="13"/>
  <c r="S356" i="7"/>
  <c r="K256" i="12" s="1"/>
  <c r="L256" i="12" s="1"/>
  <c r="M256" i="12" s="1"/>
  <c r="L356" i="7"/>
  <c r="G256" i="12" s="1"/>
  <c r="R145" i="13"/>
  <c r="AA146" i="13" s="1"/>
  <c r="L145" i="13"/>
  <c r="P145" i="13"/>
  <c r="BO145" i="13"/>
  <c r="H145" i="13"/>
  <c r="BL145" i="13"/>
  <c r="BJ186" i="13"/>
  <c r="BI186" i="13"/>
  <c r="BV145" i="13" l="1"/>
  <c r="BY145" i="13"/>
  <c r="BA145" i="13"/>
  <c r="BD145" i="13" s="1"/>
  <c r="D105" i="14"/>
  <c r="H256" i="12"/>
  <c r="I256" i="12" s="1"/>
  <c r="B106" i="14"/>
  <c r="AK146" i="13"/>
  <c r="AT146" i="13" s="1"/>
  <c r="CC145" i="13"/>
  <c r="K145" i="13"/>
  <c r="Q145" i="13"/>
  <c r="Z146" i="13" s="1"/>
  <c r="F356" i="7" s="1"/>
  <c r="O145" i="13"/>
  <c r="N257" i="12"/>
  <c r="BR145" i="13"/>
  <c r="BS146" i="13" s="1"/>
  <c r="BK187" i="13"/>
  <c r="BU145" i="13" l="1"/>
  <c r="BX145" i="13"/>
  <c r="C106" i="14"/>
  <c r="J257" i="12"/>
  <c r="AW146" i="13"/>
  <c r="AZ146" i="13" s="1"/>
  <c r="AJ146" i="13"/>
  <c r="AS146" i="13" s="1"/>
  <c r="CB145" i="13"/>
  <c r="BQ146" i="13"/>
  <c r="J146" i="13"/>
  <c r="BN146" i="13"/>
  <c r="N145" i="13"/>
  <c r="BH146" i="13"/>
  <c r="BI187" i="13"/>
  <c r="BJ187" i="13"/>
  <c r="BC146" i="13" l="1"/>
  <c r="F106" i="14"/>
  <c r="AV146" i="13"/>
  <c r="AY146" i="13" s="1"/>
  <c r="AI146" i="13"/>
  <c r="AR146" i="13" s="1"/>
  <c r="CA145" i="13"/>
  <c r="CD145" i="13" s="1"/>
  <c r="CE145" i="13" s="1"/>
  <c r="I146" i="13"/>
  <c r="BP146" i="13"/>
  <c r="BM146" i="13"/>
  <c r="S146" i="13"/>
  <c r="AB147" i="13" s="1"/>
  <c r="M146" i="13"/>
  <c r="G357" i="7"/>
  <c r="R357" i="7"/>
  <c r="H357" i="7"/>
  <c r="I357" i="7"/>
  <c r="O357" i="7"/>
  <c r="K357" i="7"/>
  <c r="P357" i="7"/>
  <c r="N357" i="7"/>
  <c r="J357" i="7"/>
  <c r="Q357" i="7"/>
  <c r="BK188" i="13"/>
  <c r="BW146" i="13" l="1"/>
  <c r="BZ146" i="13"/>
  <c r="BB146" i="13"/>
  <c r="E106" i="14"/>
  <c r="AU146" i="13"/>
  <c r="AX146" i="13" s="1"/>
  <c r="CF145" i="13"/>
  <c r="L146" i="13"/>
  <c r="R146" i="13"/>
  <c r="AA147" i="13" s="1"/>
  <c r="S357" i="7"/>
  <c r="K257" i="12" s="1"/>
  <c r="L257" i="12" s="1"/>
  <c r="M257" i="12" s="1"/>
  <c r="P146" i="13"/>
  <c r="BO146" i="13"/>
  <c r="H146" i="13"/>
  <c r="BL146" i="13"/>
  <c r="L357" i="7"/>
  <c r="G257" i="12" s="1"/>
  <c r="BI188" i="13"/>
  <c r="BV146" i="13" l="1"/>
  <c r="BY146" i="13"/>
  <c r="H257" i="12"/>
  <c r="I257" i="12" s="1"/>
  <c r="B107" i="14"/>
  <c r="BA146" i="13"/>
  <c r="BD146" i="13" s="1"/>
  <c r="D106" i="14"/>
  <c r="AK147" i="13"/>
  <c r="AT147" i="13" s="1"/>
  <c r="CC146" i="13"/>
  <c r="N258" i="12"/>
  <c r="K146" i="13"/>
  <c r="BR146" i="13"/>
  <c r="BS147" i="13" s="1"/>
  <c r="Q146" i="13"/>
  <c r="Z147" i="13" s="1"/>
  <c r="F357" i="7" s="1"/>
  <c r="O146" i="13"/>
  <c r="BJ188" i="13"/>
  <c r="BU146" i="13" l="1"/>
  <c r="BX146" i="13"/>
  <c r="C107" i="14"/>
  <c r="J258" i="12"/>
  <c r="AW147" i="13"/>
  <c r="AZ147" i="13" s="1"/>
  <c r="AJ147" i="13"/>
  <c r="AS147" i="13" s="1"/>
  <c r="CB146" i="13"/>
  <c r="BH147" i="13"/>
  <c r="BQ147" i="13"/>
  <c r="J147" i="13"/>
  <c r="BN147" i="13"/>
  <c r="N146" i="13"/>
  <c r="BC147" i="13" l="1"/>
  <c r="F107" i="14"/>
  <c r="AV147" i="13"/>
  <c r="AY147" i="13" s="1"/>
  <c r="AI147" i="13"/>
  <c r="AR147" i="13" s="1"/>
  <c r="CA146" i="13"/>
  <c r="CD146" i="13" s="1"/>
  <c r="CF146" i="13" s="1"/>
  <c r="BP147" i="13"/>
  <c r="I147" i="13"/>
  <c r="BM147" i="13"/>
  <c r="R358" i="7"/>
  <c r="I358" i="7"/>
  <c r="P358" i="7"/>
  <c r="G358" i="7"/>
  <c r="J358" i="7"/>
  <c r="Q358" i="7"/>
  <c r="K358" i="7"/>
  <c r="O358" i="7"/>
  <c r="N358" i="7"/>
  <c r="H358" i="7"/>
  <c r="S147" i="13"/>
  <c r="AB148" i="13" s="1"/>
  <c r="M147" i="13"/>
  <c r="BJ189" i="13"/>
  <c r="BW147" i="13" l="1"/>
  <c r="BZ147" i="13"/>
  <c r="BB147" i="13"/>
  <c r="E107" i="14"/>
  <c r="AU147" i="13"/>
  <c r="AX147" i="13" s="1"/>
  <c r="CE146" i="13"/>
  <c r="S358" i="7"/>
  <c r="K258" i="12" s="1"/>
  <c r="L258" i="12" s="1"/>
  <c r="M258" i="12" s="1"/>
  <c r="R147" i="13"/>
  <c r="AA148" i="13" s="1"/>
  <c r="L147" i="13"/>
  <c r="P147" i="13"/>
  <c r="BO147" i="13"/>
  <c r="H147" i="13"/>
  <c r="BL147" i="13"/>
  <c r="L358" i="7"/>
  <c r="G258" i="12" s="1"/>
  <c r="BK189" i="13"/>
  <c r="BI189" i="13"/>
  <c r="BV147" i="13" l="1"/>
  <c r="BY147" i="13"/>
  <c r="H258" i="12"/>
  <c r="I258" i="12" s="1"/>
  <c r="B108" i="14"/>
  <c r="BA147" i="13"/>
  <c r="BD147" i="13" s="1"/>
  <c r="D107" i="14"/>
  <c r="AK148" i="13"/>
  <c r="AT148" i="13" s="1"/>
  <c r="CC147" i="13"/>
  <c r="N259" i="12"/>
  <c r="Q147" i="13"/>
  <c r="Z148" i="13" s="1"/>
  <c r="F358" i="7" s="1"/>
  <c r="K147" i="13"/>
  <c r="BR147" i="13"/>
  <c r="BS148" i="13" s="1"/>
  <c r="O147" i="13"/>
  <c r="BK190" i="13"/>
  <c r="BU147" i="13" l="1"/>
  <c r="BX147" i="13"/>
  <c r="C108" i="14"/>
  <c r="J259" i="12"/>
  <c r="AW148" i="13"/>
  <c r="AZ148" i="13" s="1"/>
  <c r="AJ148" i="13"/>
  <c r="AS148" i="13" s="1"/>
  <c r="CB147" i="13"/>
  <c r="BQ148" i="13"/>
  <c r="J148" i="13"/>
  <c r="BN148" i="13"/>
  <c r="N147" i="13"/>
  <c r="BH148" i="13"/>
  <c r="BJ190" i="13"/>
  <c r="BC148" i="13" l="1"/>
  <c r="F108" i="14"/>
  <c r="AV148" i="13"/>
  <c r="AY148" i="13" s="1"/>
  <c r="AI148" i="13"/>
  <c r="AR148" i="13" s="1"/>
  <c r="CA147" i="13"/>
  <c r="CD147" i="13" s="1"/>
  <c r="CF147" i="13" s="1"/>
  <c r="BP148" i="13"/>
  <c r="I148" i="13"/>
  <c r="BM148" i="13"/>
  <c r="M148" i="13"/>
  <c r="S148" i="13"/>
  <c r="AB149" i="13" s="1"/>
  <c r="Q359" i="7"/>
  <c r="O359" i="7"/>
  <c r="P359" i="7"/>
  <c r="I359" i="7"/>
  <c r="H359" i="7"/>
  <c r="G359" i="7"/>
  <c r="N359" i="7"/>
  <c r="J359" i="7"/>
  <c r="K359" i="7"/>
  <c r="R359" i="7"/>
  <c r="BI190" i="13"/>
  <c r="BW148" i="13" l="1"/>
  <c r="BZ148" i="13"/>
  <c r="BB148" i="13"/>
  <c r="E108" i="14"/>
  <c r="AU148" i="13"/>
  <c r="AX148" i="13" s="1"/>
  <c r="CE147" i="13"/>
  <c r="L359" i="7"/>
  <c r="G259" i="12" s="1"/>
  <c r="BO148" i="13"/>
  <c r="H148" i="13"/>
  <c r="BL148" i="13"/>
  <c r="S359" i="7"/>
  <c r="K259" i="12" s="1"/>
  <c r="L259" i="12" s="1"/>
  <c r="M259" i="12" s="1"/>
  <c r="P148" i="13"/>
  <c r="L148" i="13"/>
  <c r="R148" i="13"/>
  <c r="AA149" i="13" s="1"/>
  <c r="BJ191" i="13"/>
  <c r="BV148" i="13" l="1"/>
  <c r="BY148" i="13"/>
  <c r="BA148" i="13"/>
  <c r="BD148" i="13" s="1"/>
  <c r="D108" i="14"/>
  <c r="H259" i="12"/>
  <c r="I259" i="12" s="1"/>
  <c r="B109" i="14"/>
  <c r="AK149" i="13"/>
  <c r="AT149" i="13" s="1"/>
  <c r="CC148" i="13"/>
  <c r="N260" i="12"/>
  <c r="Q148" i="13"/>
  <c r="Z149" i="13" s="1"/>
  <c r="K148" i="13"/>
  <c r="BR148" i="13"/>
  <c r="BS149" i="13" s="1"/>
  <c r="O148" i="13"/>
  <c r="BK191" i="13"/>
  <c r="BU148" i="13" l="1"/>
  <c r="BX148" i="13"/>
  <c r="C109" i="14"/>
  <c r="BH149" i="13"/>
  <c r="F359" i="7"/>
  <c r="J260" i="12"/>
  <c r="AW149" i="13"/>
  <c r="AZ149" i="13" s="1"/>
  <c r="AJ149" i="13"/>
  <c r="AS149" i="13" s="1"/>
  <c r="CB148" i="13"/>
  <c r="J149" i="13"/>
  <c r="BQ149" i="13"/>
  <c r="BN149" i="13"/>
  <c r="N148" i="13"/>
  <c r="BI191" i="13"/>
  <c r="BC149" i="13" l="1"/>
  <c r="F109" i="14"/>
  <c r="AV149" i="13"/>
  <c r="AY149" i="13" s="1"/>
  <c r="AI149" i="13"/>
  <c r="AR149" i="13" s="1"/>
  <c r="CA148" i="13"/>
  <c r="CD148" i="13" s="1"/>
  <c r="CE148" i="13" s="1"/>
  <c r="BP149" i="13"/>
  <c r="I149" i="13"/>
  <c r="BM149" i="13"/>
  <c r="S149" i="13"/>
  <c r="AB150" i="13" s="1"/>
  <c r="M149" i="13"/>
  <c r="O360" i="7"/>
  <c r="N360" i="7"/>
  <c r="K360" i="7"/>
  <c r="P360" i="7"/>
  <c r="G360" i="7"/>
  <c r="Q360" i="7"/>
  <c r="I360" i="7"/>
  <c r="R360" i="7"/>
  <c r="H360" i="7"/>
  <c r="J360" i="7"/>
  <c r="BJ192" i="13"/>
  <c r="BW149" i="13" l="1"/>
  <c r="BZ149" i="13"/>
  <c r="BB149" i="13"/>
  <c r="E109" i="14"/>
  <c r="AU149" i="13"/>
  <c r="AX149" i="13" s="1"/>
  <c r="CF148" i="13"/>
  <c r="L360" i="7"/>
  <c r="G260" i="12" s="1"/>
  <c r="BO149" i="13"/>
  <c r="H149" i="13"/>
  <c r="BL149" i="13"/>
  <c r="S360" i="7"/>
  <c r="K260" i="12" s="1"/>
  <c r="L260" i="12" s="1"/>
  <c r="M260" i="12" s="1"/>
  <c r="P149" i="13"/>
  <c r="L149" i="13"/>
  <c r="R149" i="13"/>
  <c r="AA150" i="13" s="1"/>
  <c r="BK192" i="13"/>
  <c r="BI192" i="13"/>
  <c r="BV149" i="13" l="1"/>
  <c r="BY149" i="13"/>
  <c r="H260" i="12"/>
  <c r="I260" i="12" s="1"/>
  <c r="B110" i="14"/>
  <c r="BA149" i="13"/>
  <c r="BD149" i="13" s="1"/>
  <c r="D109" i="14"/>
  <c r="AK150" i="13"/>
  <c r="AT150" i="13" s="1"/>
  <c r="CC149" i="13"/>
  <c r="O149" i="13"/>
  <c r="N261" i="12"/>
  <c r="Q149" i="13"/>
  <c r="Z150" i="13" s="1"/>
  <c r="F360" i="7" s="1"/>
  <c r="K149" i="13"/>
  <c r="BR149" i="13"/>
  <c r="BS150" i="13" s="1"/>
  <c r="BK193" i="13"/>
  <c r="BU149" i="13" l="1"/>
  <c r="BX149" i="13"/>
  <c r="C110" i="14"/>
  <c r="J261" i="12"/>
  <c r="AW150" i="13"/>
  <c r="AZ150" i="13" s="1"/>
  <c r="AJ150" i="13"/>
  <c r="AS150" i="13" s="1"/>
  <c r="CB149" i="13"/>
  <c r="BQ150" i="13"/>
  <c r="J150" i="13"/>
  <c r="BN150" i="13"/>
  <c r="BH150" i="13"/>
  <c r="N149" i="13"/>
  <c r="BI193" i="13"/>
  <c r="BJ193" i="13"/>
  <c r="BC150" i="13" l="1"/>
  <c r="F110" i="14"/>
  <c r="AV150" i="13"/>
  <c r="AY150" i="13" s="1"/>
  <c r="AI150" i="13"/>
  <c r="AR150" i="13" s="1"/>
  <c r="CA149" i="13"/>
  <c r="CD149" i="13" s="1"/>
  <c r="CF149" i="13" s="1"/>
  <c r="M150" i="13"/>
  <c r="S150" i="13"/>
  <c r="AB151" i="13" s="1"/>
  <c r="I150" i="13"/>
  <c r="BP150" i="13"/>
  <c r="BM150" i="13"/>
  <c r="R361" i="7"/>
  <c r="K361" i="7"/>
  <c r="Q361" i="7"/>
  <c r="G361" i="7"/>
  <c r="H361" i="7"/>
  <c r="N361" i="7"/>
  <c r="I361" i="7"/>
  <c r="O361" i="7"/>
  <c r="P361" i="7"/>
  <c r="J361" i="7"/>
  <c r="BW150" i="13" l="1"/>
  <c r="BZ150" i="13"/>
  <c r="BB150" i="13"/>
  <c r="E110" i="14"/>
  <c r="AU150" i="13"/>
  <c r="AX150" i="13" s="1"/>
  <c r="CE149" i="13"/>
  <c r="L361" i="7"/>
  <c r="G261" i="12" s="1"/>
  <c r="L150" i="13"/>
  <c r="R150" i="13"/>
  <c r="AA151" i="13" s="1"/>
  <c r="BO150" i="13"/>
  <c r="H150" i="13"/>
  <c r="BL150" i="13"/>
  <c r="S361" i="7"/>
  <c r="K261" i="12" s="1"/>
  <c r="L261" i="12" s="1"/>
  <c r="M261" i="12" s="1"/>
  <c r="P150" i="13"/>
  <c r="BV150" i="13" l="1"/>
  <c r="BY150" i="13"/>
  <c r="BA150" i="13"/>
  <c r="BD150" i="13" s="1"/>
  <c r="D110" i="14"/>
  <c r="H261" i="12"/>
  <c r="I261" i="12" s="1"/>
  <c r="B111" i="14"/>
  <c r="AK151" i="13"/>
  <c r="AT151" i="13" s="1"/>
  <c r="CC150" i="13"/>
  <c r="Q150" i="13"/>
  <c r="Z151" i="13" s="1"/>
  <c r="F361" i="7" s="1"/>
  <c r="K150" i="13"/>
  <c r="BR150" i="13"/>
  <c r="BS151" i="13" s="1"/>
  <c r="O150" i="13"/>
  <c r="N262" i="12"/>
  <c r="BK194" i="13"/>
  <c r="BJ194" i="13"/>
  <c r="BI194" i="13"/>
  <c r="BU150" i="13" l="1"/>
  <c r="BX150" i="13"/>
  <c r="C111" i="14"/>
  <c r="J262" i="12"/>
  <c r="AW151" i="13"/>
  <c r="AZ151" i="13" s="1"/>
  <c r="AJ151" i="13"/>
  <c r="AS151" i="13" s="1"/>
  <c r="CB150" i="13"/>
  <c r="BH151" i="13"/>
  <c r="J151" i="13"/>
  <c r="BQ151" i="13"/>
  <c r="BN151" i="13"/>
  <c r="N150" i="13"/>
  <c r="BC151" i="13" l="1"/>
  <c r="F111" i="14"/>
  <c r="AV151" i="13"/>
  <c r="AY151" i="13" s="1"/>
  <c r="AI151" i="13"/>
  <c r="AR151" i="13" s="1"/>
  <c r="CA150" i="13"/>
  <c r="CD150" i="13" s="1"/>
  <c r="CE150" i="13" s="1"/>
  <c r="P362" i="7"/>
  <c r="Q362" i="7"/>
  <c r="R362" i="7"/>
  <c r="K362" i="7"/>
  <c r="I362" i="7"/>
  <c r="G362" i="7"/>
  <c r="N362" i="7"/>
  <c r="O362" i="7"/>
  <c r="J362" i="7"/>
  <c r="H362" i="7"/>
  <c r="I151" i="13"/>
  <c r="BP151" i="13"/>
  <c r="BM151" i="13"/>
  <c r="S151" i="13"/>
  <c r="AB152" i="13" s="1"/>
  <c r="M151" i="13"/>
  <c r="BK195" i="13"/>
  <c r="BW151" i="13" l="1"/>
  <c r="BZ151" i="13"/>
  <c r="BB151" i="13"/>
  <c r="E111" i="14"/>
  <c r="AU151" i="13"/>
  <c r="AX151" i="13" s="1"/>
  <c r="CF150" i="13"/>
  <c r="L151" i="13"/>
  <c r="R151" i="13"/>
  <c r="AA152" i="13" s="1"/>
  <c r="L362" i="7"/>
  <c r="G262" i="12" s="1"/>
  <c r="BO151" i="13"/>
  <c r="H151" i="13"/>
  <c r="BL151" i="13"/>
  <c r="P151" i="13"/>
  <c r="S362" i="7"/>
  <c r="K262" i="12" s="1"/>
  <c r="L262" i="12" s="1"/>
  <c r="M262" i="12" s="1"/>
  <c r="BI195" i="13"/>
  <c r="BJ195" i="13"/>
  <c r="BV151" i="13" l="1"/>
  <c r="BY151" i="13"/>
  <c r="BA151" i="13"/>
  <c r="BD151" i="13" s="1"/>
  <c r="D111" i="14"/>
  <c r="H262" i="12"/>
  <c r="I262" i="12" s="1"/>
  <c r="B112" i="14"/>
  <c r="AK152" i="13"/>
  <c r="AT152" i="13" s="1"/>
  <c r="CC151" i="13"/>
  <c r="K151" i="13"/>
  <c r="BR151" i="13"/>
  <c r="BS152" i="13" s="1"/>
  <c r="Q151" i="13"/>
  <c r="Z152" i="13" s="1"/>
  <c r="F362" i="7" s="1"/>
  <c r="O151" i="13"/>
  <c r="N263" i="12"/>
  <c r="BU151" i="13" l="1"/>
  <c r="BX151" i="13"/>
  <c r="C112" i="14"/>
  <c r="J263" i="12"/>
  <c r="AW152" i="13"/>
  <c r="AZ152" i="13" s="1"/>
  <c r="AJ152" i="13"/>
  <c r="AS152" i="13" s="1"/>
  <c r="CB151" i="13"/>
  <c r="N151" i="13"/>
  <c r="BH152" i="13"/>
  <c r="BQ152" i="13"/>
  <c r="J152" i="13"/>
  <c r="BN152" i="13"/>
  <c r="BK196" i="13"/>
  <c r="BJ196" i="13"/>
  <c r="BC152" i="13" l="1"/>
  <c r="F112" i="14"/>
  <c r="AV152" i="13"/>
  <c r="AY152" i="13" s="1"/>
  <c r="AI152" i="13"/>
  <c r="AR152" i="13" s="1"/>
  <c r="CA151" i="13"/>
  <c r="CD151" i="13" s="1"/>
  <c r="CF151" i="13" s="1"/>
  <c r="BP152" i="13"/>
  <c r="I152" i="13"/>
  <c r="BM152" i="13"/>
  <c r="M152" i="13"/>
  <c r="S152" i="13"/>
  <c r="AB153" i="13" s="1"/>
  <c r="O363" i="7"/>
  <c r="Q363" i="7"/>
  <c r="H363" i="7"/>
  <c r="I363" i="7"/>
  <c r="J363" i="7"/>
  <c r="K363" i="7"/>
  <c r="N363" i="7"/>
  <c r="R363" i="7"/>
  <c r="P363" i="7"/>
  <c r="G363" i="7"/>
  <c r="BI196" i="13"/>
  <c r="BW152" i="13" l="1"/>
  <c r="BZ152" i="13"/>
  <c r="BB152" i="13"/>
  <c r="E112" i="14"/>
  <c r="AU152" i="13"/>
  <c r="AX152" i="13" s="1"/>
  <c r="CE151" i="13"/>
  <c r="L363" i="7"/>
  <c r="G263" i="12" s="1"/>
  <c r="P152" i="13"/>
  <c r="BO152" i="13"/>
  <c r="H152" i="13"/>
  <c r="BL152" i="13"/>
  <c r="L152" i="13"/>
  <c r="R152" i="13"/>
  <c r="AA153" i="13" s="1"/>
  <c r="S363" i="7"/>
  <c r="K263" i="12" s="1"/>
  <c r="L263" i="12" s="1"/>
  <c r="M263" i="12" s="1"/>
  <c r="BV152" i="13" l="1"/>
  <c r="BY152" i="13"/>
  <c r="BA152" i="13"/>
  <c r="BD152" i="13" s="1"/>
  <c r="D112" i="14"/>
  <c r="H263" i="12"/>
  <c r="I263" i="12" s="1"/>
  <c r="B113" i="14"/>
  <c r="AK153" i="13"/>
  <c r="AT153" i="13" s="1"/>
  <c r="CC152" i="13"/>
  <c r="N264" i="12"/>
  <c r="O152" i="13"/>
  <c r="Q152" i="13"/>
  <c r="Z153" i="13" s="1"/>
  <c r="F363" i="7" s="1"/>
  <c r="K152" i="13"/>
  <c r="BR152" i="13"/>
  <c r="BS153" i="13" s="1"/>
  <c r="BK197" i="13"/>
  <c r="BI197" i="13"/>
  <c r="BJ197" i="13"/>
  <c r="BU152" i="13" l="1"/>
  <c r="BX152" i="13"/>
  <c r="C113" i="14"/>
  <c r="J264" i="12"/>
  <c r="AW153" i="13"/>
  <c r="AZ153" i="13" s="1"/>
  <c r="AJ153" i="13"/>
  <c r="AS153" i="13" s="1"/>
  <c r="CB152" i="13"/>
  <c r="J153" i="13"/>
  <c r="BQ153" i="13"/>
  <c r="BN153" i="13"/>
  <c r="BH153" i="13"/>
  <c r="N152" i="13"/>
  <c r="BC153" i="13" l="1"/>
  <c r="F113" i="14"/>
  <c r="AV153" i="13"/>
  <c r="AY153" i="13" s="1"/>
  <c r="AI153" i="13"/>
  <c r="AR153" i="13" s="1"/>
  <c r="CA152" i="13"/>
  <c r="CD152" i="13" s="1"/>
  <c r="CF152" i="13" s="1"/>
  <c r="M153" i="13"/>
  <c r="S153" i="13"/>
  <c r="AB154" i="13" s="1"/>
  <c r="BP153" i="13"/>
  <c r="I153" i="13"/>
  <c r="BM153" i="13"/>
  <c r="I364" i="7"/>
  <c r="Q364" i="7"/>
  <c r="K364" i="7"/>
  <c r="O364" i="7"/>
  <c r="P364" i="7"/>
  <c r="R364" i="7"/>
  <c r="N364" i="7"/>
  <c r="J364" i="7"/>
  <c r="G364" i="7"/>
  <c r="H364" i="7"/>
  <c r="BK198" i="13"/>
  <c r="BW153" i="13" l="1"/>
  <c r="BZ153" i="13"/>
  <c r="BB153" i="13"/>
  <c r="E113" i="14"/>
  <c r="AU153" i="13"/>
  <c r="AX153" i="13" s="1"/>
  <c r="CE152" i="13"/>
  <c r="R153" i="13"/>
  <c r="AA154" i="13" s="1"/>
  <c r="L153" i="13"/>
  <c r="S364" i="7"/>
  <c r="K264" i="12" s="1"/>
  <c r="L264" i="12" s="1"/>
  <c r="M264" i="12" s="1"/>
  <c r="L364" i="7"/>
  <c r="G264" i="12" s="1"/>
  <c r="P153" i="13"/>
  <c r="H153" i="13"/>
  <c r="BO153" i="13"/>
  <c r="BL153" i="13"/>
  <c r="BJ198" i="13"/>
  <c r="BI198" i="13"/>
  <c r="BV153" i="13" l="1"/>
  <c r="BY153" i="13"/>
  <c r="H264" i="12"/>
  <c r="I264" i="12" s="1"/>
  <c r="B114" i="14"/>
  <c r="BA153" i="13"/>
  <c r="BD153" i="13" s="1"/>
  <c r="D113" i="14"/>
  <c r="AK154" i="13"/>
  <c r="AT154" i="13" s="1"/>
  <c r="CC153" i="13"/>
  <c r="Q153" i="13"/>
  <c r="Z154" i="13" s="1"/>
  <c r="F364" i="7" s="1"/>
  <c r="K153" i="13"/>
  <c r="BR153" i="13"/>
  <c r="BS154" i="13" s="1"/>
  <c r="N265" i="12"/>
  <c r="O153" i="13"/>
  <c r="BU153" i="13" l="1"/>
  <c r="BX153" i="13"/>
  <c r="C114" i="14"/>
  <c r="J265" i="12"/>
  <c r="AW154" i="13"/>
  <c r="AZ154" i="13" s="1"/>
  <c r="AJ154" i="13"/>
  <c r="AS154" i="13" s="1"/>
  <c r="CB153" i="13"/>
  <c r="BQ154" i="13"/>
  <c r="J154" i="13"/>
  <c r="BN154" i="13"/>
  <c r="BH154" i="13"/>
  <c r="N153" i="13"/>
  <c r="BJ199" i="13"/>
  <c r="BK199" i="13"/>
  <c r="BI199" i="13"/>
  <c r="BC154" i="13" l="1"/>
  <c r="F114" i="14"/>
  <c r="AV154" i="13"/>
  <c r="AY154" i="13" s="1"/>
  <c r="AI154" i="13"/>
  <c r="AR154" i="13" s="1"/>
  <c r="CA153" i="13"/>
  <c r="CD153" i="13" s="1"/>
  <c r="CF153" i="13" s="1"/>
  <c r="M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I154" i="13"/>
  <c r="BP154" i="13"/>
  <c r="BM154" i="13"/>
  <c r="BW154" i="13" l="1"/>
  <c r="BZ154" i="13"/>
  <c r="BB154" i="13"/>
  <c r="E114" i="14"/>
  <c r="AU154" i="13"/>
  <c r="AX154" i="13" s="1"/>
  <c r="CE153" i="13"/>
  <c r="R154" i="13"/>
  <c r="AA155" i="13" s="1"/>
  <c r="L154" i="13"/>
  <c r="L365" i="7"/>
  <c r="G265" i="12" s="1"/>
  <c r="BO154" i="13"/>
  <c r="H154" i="13"/>
  <c r="BL154" i="13"/>
  <c r="S365" i="7"/>
  <c r="K265" i="12" s="1"/>
  <c r="L265" i="12" s="1"/>
  <c r="M265" i="12" s="1"/>
  <c r="P154" i="13"/>
  <c r="BK200" i="13"/>
  <c r="BV154" i="13" l="1"/>
  <c r="BY154" i="13"/>
  <c r="H265" i="12"/>
  <c r="I265" i="12" s="1"/>
  <c r="B115" i="14"/>
  <c r="BA154" i="13"/>
  <c r="BD154" i="13" s="1"/>
  <c r="D114" i="14"/>
  <c r="AK155" i="13"/>
  <c r="AT155" i="13" s="1"/>
  <c r="CC154" i="13"/>
  <c r="O154" i="13"/>
  <c r="K154" i="13"/>
  <c r="Q154" i="13"/>
  <c r="Z155" i="13" s="1"/>
  <c r="F365" i="7" s="1"/>
  <c r="BR154" i="13"/>
  <c r="BS155" i="13" s="1"/>
  <c r="N266" i="12"/>
  <c r="BJ200" i="13"/>
  <c r="BI200" i="13"/>
  <c r="BU154" i="13" l="1"/>
  <c r="BX154" i="13"/>
  <c r="C115" i="14"/>
  <c r="J266" i="12"/>
  <c r="AW155" i="13"/>
  <c r="AZ155" i="13" s="1"/>
  <c r="AJ155" i="13"/>
  <c r="AS155" i="13" s="1"/>
  <c r="CB154" i="13"/>
  <c r="BH155" i="13"/>
  <c r="BQ155" i="13"/>
  <c r="J155" i="13"/>
  <c r="BN155" i="13"/>
  <c r="N154" i="13"/>
  <c r="BK201" i="13"/>
  <c r="BC155" i="13" l="1"/>
  <c r="F115" i="14"/>
  <c r="AV155" i="13"/>
  <c r="AY155" i="13" s="1"/>
  <c r="AI155" i="13"/>
  <c r="AR155" i="13" s="1"/>
  <c r="CA154" i="13"/>
  <c r="CD154" i="13" s="1"/>
  <c r="CE154" i="13" s="1"/>
  <c r="BP155" i="13"/>
  <c r="I155" i="13"/>
  <c r="BM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J201" i="13"/>
  <c r="BW155" i="13" l="1"/>
  <c r="BZ155" i="13"/>
  <c r="BB155" i="13"/>
  <c r="E115" i="14"/>
  <c r="AU155" i="13"/>
  <c r="AX155" i="13" s="1"/>
  <c r="CF154" i="13"/>
  <c r="L366" i="7"/>
  <c r="G266" i="12" s="1"/>
  <c r="S366" i="7"/>
  <c r="K266" i="12" s="1"/>
  <c r="L266" i="12" s="1"/>
  <c r="M266" i="12" s="1"/>
  <c r="P155" i="13"/>
  <c r="BO155" i="13"/>
  <c r="H155" i="13"/>
  <c r="BL155" i="13"/>
  <c r="L155" i="13"/>
  <c r="R155" i="13"/>
  <c r="AA156" i="13" s="1"/>
  <c r="BI201" i="13"/>
  <c r="BV155" i="13" l="1"/>
  <c r="BY155" i="13"/>
  <c r="BA155" i="13"/>
  <c r="BD155" i="13" s="1"/>
  <c r="D115" i="14"/>
  <c r="H266" i="12"/>
  <c r="I266" i="12" s="1"/>
  <c r="B116" i="14"/>
  <c r="AK156" i="13"/>
  <c r="AT156" i="13" s="1"/>
  <c r="CC155" i="13"/>
  <c r="K155" i="13"/>
  <c r="Q155" i="13"/>
  <c r="Z156" i="13" s="1"/>
  <c r="F366" i="7" s="1"/>
  <c r="BR155" i="13"/>
  <c r="BS156" i="13" s="1"/>
  <c r="O155" i="13"/>
  <c r="N267" i="12"/>
  <c r="BJ202" i="13"/>
  <c r="BU155" i="13" l="1"/>
  <c r="BX155" i="13"/>
  <c r="C116" i="14"/>
  <c r="J267" i="12"/>
  <c r="AW156" i="13"/>
  <c r="AZ156" i="13" s="1"/>
  <c r="AJ156" i="13"/>
  <c r="AS156" i="13" s="1"/>
  <c r="CB155" i="13"/>
  <c r="BH156" i="13"/>
  <c r="BQ156" i="13"/>
  <c r="J156" i="13"/>
  <c r="BN156" i="13"/>
  <c r="N155" i="13"/>
  <c r="BK202" i="13"/>
  <c r="BI202" i="13"/>
  <c r="BC156" i="13" l="1"/>
  <c r="F116" i="14"/>
  <c r="AV156" i="13"/>
  <c r="AY156" i="13" s="1"/>
  <c r="AI156" i="13"/>
  <c r="AR156" i="13" s="1"/>
  <c r="CA155" i="13"/>
  <c r="CD155" i="13" s="1"/>
  <c r="CF155" i="13" s="1"/>
  <c r="K367" i="7"/>
  <c r="I367" i="7"/>
  <c r="H367" i="7"/>
  <c r="R367" i="7"/>
  <c r="P367" i="7"/>
  <c r="N367" i="7"/>
  <c r="O367" i="7"/>
  <c r="Q367" i="7"/>
  <c r="G367" i="7"/>
  <c r="J367" i="7"/>
  <c r="BP156" i="13"/>
  <c r="I156" i="13"/>
  <c r="BM156" i="13"/>
  <c r="M156" i="13"/>
  <c r="S156" i="13"/>
  <c r="AB157" i="13" s="1"/>
  <c r="BW156" i="13" l="1"/>
  <c r="BZ156" i="13"/>
  <c r="BB156" i="13"/>
  <c r="E116" i="14"/>
  <c r="AU156" i="13"/>
  <c r="AX156" i="13" s="1"/>
  <c r="CE155" i="13"/>
  <c r="P156" i="13"/>
  <c r="H156" i="13"/>
  <c r="BO156" i="13"/>
  <c r="BL156" i="13"/>
  <c r="R156" i="13"/>
  <c r="AA157" i="13" s="1"/>
  <c r="L156" i="13"/>
  <c r="L367" i="7"/>
  <c r="G267" i="12" s="1"/>
  <c r="S367" i="7"/>
  <c r="K267" i="12" s="1"/>
  <c r="L267" i="12" s="1"/>
  <c r="M267" i="12" s="1"/>
  <c r="BV156" i="13" l="1"/>
  <c r="BY156" i="13"/>
  <c r="H267" i="12"/>
  <c r="I267" i="12" s="1"/>
  <c r="B117" i="14"/>
  <c r="BA156" i="13"/>
  <c r="BD156" i="13" s="1"/>
  <c r="D116" i="14"/>
  <c r="AK157" i="13"/>
  <c r="AT157" i="13" s="1"/>
  <c r="CC156" i="13"/>
  <c r="N268" i="12"/>
  <c r="O156" i="13"/>
  <c r="Q156" i="13"/>
  <c r="Z157" i="13" s="1"/>
  <c r="F367" i="7" s="1"/>
  <c r="K156" i="13"/>
  <c r="BR156" i="13"/>
  <c r="BS157" i="13" s="1"/>
  <c r="BK203" i="13"/>
  <c r="BJ203" i="13"/>
  <c r="BI203" i="13"/>
  <c r="BU156" i="13" l="1"/>
  <c r="BX156" i="13"/>
  <c r="C117" i="14"/>
  <c r="J268" i="12"/>
  <c r="AW157" i="13"/>
  <c r="AZ157" i="13" s="1"/>
  <c r="AJ157" i="13"/>
  <c r="AS157" i="13" s="1"/>
  <c r="CB156" i="13"/>
  <c r="BH157" i="13"/>
  <c r="N156" i="13"/>
  <c r="BQ157" i="13"/>
  <c r="J157" i="13"/>
  <c r="BN157" i="13"/>
  <c r="BC157" i="13" l="1"/>
  <c r="F117" i="14"/>
  <c r="AV157" i="13"/>
  <c r="AY157" i="13" s="1"/>
  <c r="AI157" i="13"/>
  <c r="AR157" i="13" s="1"/>
  <c r="CA156" i="13"/>
  <c r="CD156" i="13" s="1"/>
  <c r="CF156" i="13" s="1"/>
  <c r="BP157" i="13"/>
  <c r="I157" i="13"/>
  <c r="BM157" i="13"/>
  <c r="K368" i="7"/>
  <c r="I368" i="7"/>
  <c r="G368" i="7"/>
  <c r="J368" i="7"/>
  <c r="P368" i="7"/>
  <c r="N368" i="7"/>
  <c r="Q368" i="7"/>
  <c r="H368" i="7"/>
  <c r="R368" i="7"/>
  <c r="O368" i="7"/>
  <c r="S157" i="13"/>
  <c r="AB158" i="13" s="1"/>
  <c r="M157" i="13"/>
  <c r="BK204" i="13"/>
  <c r="BW157" i="13" l="1"/>
  <c r="BZ157" i="13"/>
  <c r="BB157" i="13"/>
  <c r="E117" i="14"/>
  <c r="AU157" i="13"/>
  <c r="AX157" i="13" s="1"/>
  <c r="CE156" i="13"/>
  <c r="P157" i="13"/>
  <c r="BO157" i="13"/>
  <c r="H157" i="13"/>
  <c r="BL157" i="13"/>
  <c r="L368" i="7"/>
  <c r="G268" i="12" s="1"/>
  <c r="R157" i="13"/>
  <c r="AA158" i="13" s="1"/>
  <c r="L157" i="13"/>
  <c r="S368" i="7"/>
  <c r="K268" i="12" s="1"/>
  <c r="L268" i="12" s="1"/>
  <c r="M268" i="12" s="1"/>
  <c r="BJ204" i="13"/>
  <c r="BI204" i="13"/>
  <c r="BV157" i="13" l="1"/>
  <c r="BY157" i="13"/>
  <c r="BA157" i="13"/>
  <c r="BD157" i="13" s="1"/>
  <c r="D117" i="14"/>
  <c r="H268" i="12"/>
  <c r="I268" i="12" s="1"/>
  <c r="B118" i="14"/>
  <c r="AK158" i="13"/>
  <c r="AT158" i="13" s="1"/>
  <c r="CC157" i="13"/>
  <c r="N269" i="12"/>
  <c r="O157" i="13"/>
  <c r="K157" i="13"/>
  <c r="Q157" i="13"/>
  <c r="Z158" i="13" s="1"/>
  <c r="BR157" i="13"/>
  <c r="BS158" i="13" s="1"/>
  <c r="BK205" i="13"/>
  <c r="BU157" i="13" l="1"/>
  <c r="BX157" i="13"/>
  <c r="C118" i="14"/>
  <c r="BH158" i="13"/>
  <c r="F368" i="7"/>
  <c r="J269" i="12"/>
  <c r="AW158" i="13"/>
  <c r="AZ158" i="13" s="1"/>
  <c r="AJ158" i="13"/>
  <c r="AS158" i="13" s="1"/>
  <c r="CB157" i="13"/>
  <c r="N157" i="13"/>
  <c r="J158" i="13"/>
  <c r="BQ158" i="13"/>
  <c r="BN158" i="13"/>
  <c r="BJ205" i="13"/>
  <c r="BC158" i="13" l="1"/>
  <c r="F118" i="14"/>
  <c r="AV158" i="13"/>
  <c r="AY158" i="13" s="1"/>
  <c r="AI158" i="13"/>
  <c r="AR158" i="13" s="1"/>
  <c r="O369" i="7"/>
  <c r="CA157" i="13"/>
  <c r="CD157" i="13" s="1"/>
  <c r="CE157" i="13" s="1"/>
  <c r="H369" i="7"/>
  <c r="G369" i="7"/>
  <c r="N369" i="7"/>
  <c r="J369" i="7"/>
  <c r="K369" i="7"/>
  <c r="Q369" i="7"/>
  <c r="P369" i="7"/>
  <c r="I369" i="7"/>
  <c r="R369" i="7"/>
  <c r="BP158" i="13"/>
  <c r="I158" i="13"/>
  <c r="BM158" i="13"/>
  <c r="M158" i="13"/>
  <c r="S158" i="13"/>
  <c r="AB159" i="13" s="1"/>
  <c r="BI205" i="13"/>
  <c r="BW158" i="13" l="1"/>
  <c r="BZ158" i="13"/>
  <c r="BB158" i="13"/>
  <c r="E118" i="14"/>
  <c r="AU158" i="13"/>
  <c r="AX158" i="13" s="1"/>
  <c r="CF157" i="13"/>
  <c r="L369" i="7"/>
  <c r="G269" i="12" s="1"/>
  <c r="S369" i="7"/>
  <c r="K269" i="12" s="1"/>
  <c r="L269" i="12" s="1"/>
  <c r="M269" i="12" s="1"/>
  <c r="BO158" i="13"/>
  <c r="H158" i="13"/>
  <c r="BL158" i="13"/>
  <c r="L158" i="13"/>
  <c r="R158" i="13"/>
  <c r="AA159" i="13" s="1"/>
  <c r="P158" i="13"/>
  <c r="BV158" i="13" l="1"/>
  <c r="BY158" i="13"/>
  <c r="BA158" i="13"/>
  <c r="BD158" i="13" s="1"/>
  <c r="D118" i="14"/>
  <c r="H269" i="12"/>
  <c r="I269" i="12" s="1"/>
  <c r="B119" i="14"/>
  <c r="AK159" i="13"/>
  <c r="AT159" i="13" s="1"/>
  <c r="CC158" i="13"/>
  <c r="N270" i="12"/>
  <c r="Q158" i="13"/>
  <c r="Z159" i="13" s="1"/>
  <c r="F369" i="7" s="1"/>
  <c r="K158" i="13"/>
  <c r="BR158" i="13"/>
  <c r="BS159" i="13" s="1"/>
  <c r="O158" i="13"/>
  <c r="BK206" i="13"/>
  <c r="BJ206" i="13"/>
  <c r="BU158" i="13" l="1"/>
  <c r="BX158" i="13"/>
  <c r="C119" i="14"/>
  <c r="J270" i="12"/>
  <c r="AW159" i="13"/>
  <c r="AZ159" i="13" s="1"/>
  <c r="AJ159" i="13"/>
  <c r="AS159" i="13" s="1"/>
  <c r="CB158" i="13"/>
  <c r="BQ159" i="13"/>
  <c r="J159" i="13"/>
  <c r="BN159" i="13"/>
  <c r="BH159" i="13"/>
  <c r="N158" i="13"/>
  <c r="BK207" i="13"/>
  <c r="BI206" i="13"/>
  <c r="BC159" i="13" l="1"/>
  <c r="F119" i="14"/>
  <c r="AV159" i="13"/>
  <c r="AY159" i="13" s="1"/>
  <c r="AI159" i="13"/>
  <c r="AR159" i="13" s="1"/>
  <c r="CA158" i="13"/>
  <c r="CD158" i="13" s="1"/>
  <c r="CF158" i="13" s="1"/>
  <c r="G370" i="7"/>
  <c r="H370" i="7"/>
  <c r="P370" i="7"/>
  <c r="J370" i="7"/>
  <c r="R370" i="7"/>
  <c r="I370" i="7"/>
  <c r="Q370" i="7"/>
  <c r="K370" i="7"/>
  <c r="N370" i="7"/>
  <c r="O370" i="7"/>
  <c r="S159" i="13"/>
  <c r="AB160" i="13" s="1"/>
  <c r="M159" i="13"/>
  <c r="I159" i="13"/>
  <c r="BP159" i="13"/>
  <c r="BM159" i="13"/>
  <c r="BJ207" i="13"/>
  <c r="BI207" i="13"/>
  <c r="BW159" i="13" l="1"/>
  <c r="BZ159" i="13"/>
  <c r="BB159" i="13"/>
  <c r="E119" i="14"/>
  <c r="AU159" i="13"/>
  <c r="AX159" i="13" s="1"/>
  <c r="CE158" i="13"/>
  <c r="P159" i="13"/>
  <c r="R159" i="13"/>
  <c r="AA160" i="13" s="1"/>
  <c r="L159" i="13"/>
  <c r="S370" i="7"/>
  <c r="K270" i="12" s="1"/>
  <c r="L270" i="12" s="1"/>
  <c r="M270" i="12" s="1"/>
  <c r="L370" i="7"/>
  <c r="G270" i="12" s="1"/>
  <c r="BO159" i="13"/>
  <c r="H159" i="13"/>
  <c r="BL159" i="13"/>
  <c r="BV159" i="13" l="1"/>
  <c r="BY159" i="13"/>
  <c r="H270" i="12"/>
  <c r="I270" i="12" s="1"/>
  <c r="J271" i="12" s="1"/>
  <c r="B120" i="14"/>
  <c r="BA159" i="13"/>
  <c r="BD159" i="13" s="1"/>
  <c r="D119" i="14"/>
  <c r="AK160" i="13"/>
  <c r="AT160" i="13" s="1"/>
  <c r="CC159" i="13"/>
  <c r="Q159" i="13"/>
  <c r="Z160" i="13" s="1"/>
  <c r="F370" i="7" s="1"/>
  <c r="BR159" i="13"/>
  <c r="BS160" i="13" s="1"/>
  <c r="K159" i="13"/>
  <c r="O159" i="13"/>
  <c r="N271" i="12"/>
  <c r="BK208" i="13"/>
  <c r="BJ208" i="13"/>
  <c r="BU159" i="13" l="1"/>
  <c r="BX159" i="13"/>
  <c r="C120" i="14"/>
  <c r="AW160" i="13"/>
  <c r="AZ160" i="13" s="1"/>
  <c r="AJ160" i="13"/>
  <c r="AS160" i="13" s="1"/>
  <c r="CB159" i="13"/>
  <c r="BH160" i="13"/>
  <c r="N159" i="13"/>
  <c r="BQ160" i="13"/>
  <c r="J160" i="13"/>
  <c r="BN160" i="13"/>
  <c r="BI208" i="13"/>
  <c r="BC160" i="13" l="1"/>
  <c r="F120" i="14"/>
  <c r="AV160" i="13"/>
  <c r="AY160" i="13" s="1"/>
  <c r="AI160" i="13"/>
  <c r="AR160" i="13" s="1"/>
  <c r="CA159" i="13"/>
  <c r="CD159" i="13" s="1"/>
  <c r="CF159" i="13" s="1"/>
  <c r="M160" i="13"/>
  <c r="S160" i="13"/>
  <c r="AB161" i="13" s="1"/>
  <c r="I160" i="13"/>
  <c r="BP160" i="13"/>
  <c r="BM160" i="13"/>
  <c r="K371" i="7"/>
  <c r="Q371" i="7"/>
  <c r="H371" i="7"/>
  <c r="N371" i="7"/>
  <c r="O371" i="7"/>
  <c r="G371" i="7"/>
  <c r="R371" i="7"/>
  <c r="I371" i="7"/>
  <c r="J371" i="7"/>
  <c r="P371" i="7"/>
  <c r="BW160" i="13" l="1"/>
  <c r="BZ160" i="13"/>
  <c r="BB160" i="13"/>
  <c r="E120" i="14"/>
  <c r="AU160" i="13"/>
  <c r="AX160" i="13" s="1"/>
  <c r="CE159" i="13"/>
  <c r="L371" i="7"/>
  <c r="G271" i="12" s="1"/>
  <c r="P160" i="13"/>
  <c r="S371" i="7"/>
  <c r="K271" i="12" s="1"/>
  <c r="L271" i="12" s="1"/>
  <c r="M271" i="12" s="1"/>
  <c r="R160" i="13"/>
  <c r="AA161" i="13" s="1"/>
  <c r="L160" i="13"/>
  <c r="BO160" i="13"/>
  <c r="H160" i="13"/>
  <c r="BL160" i="13"/>
  <c r="BK209" i="13"/>
  <c r="BJ209" i="13"/>
  <c r="BI209" i="13"/>
  <c r="BV160" i="13" l="1"/>
  <c r="BY160" i="13"/>
  <c r="H271" i="12"/>
  <c r="I271" i="12" s="1"/>
  <c r="B121" i="14"/>
  <c r="BA160" i="13"/>
  <c r="BD160" i="13" s="1"/>
  <c r="D120" i="14"/>
  <c r="AK161" i="13"/>
  <c r="AT161" i="13" s="1"/>
  <c r="CC160" i="13"/>
  <c r="O160" i="13"/>
  <c r="Q160" i="13"/>
  <c r="Z161" i="13" s="1"/>
  <c r="F371" i="7" s="1"/>
  <c r="BR160" i="13"/>
  <c r="BS161" i="13" s="1"/>
  <c r="K160" i="13"/>
  <c r="N272" i="12"/>
  <c r="BU160" i="13" l="1"/>
  <c r="BX160" i="13"/>
  <c r="C121" i="14"/>
  <c r="J272" i="12"/>
  <c r="AW161" i="13"/>
  <c r="AZ161" i="13" s="1"/>
  <c r="AJ161" i="13"/>
  <c r="AS161" i="13" s="1"/>
  <c r="CB160" i="13"/>
  <c r="BQ161" i="13"/>
  <c r="J161" i="13"/>
  <c r="BN161" i="13"/>
  <c r="BH161" i="13"/>
  <c r="N160" i="13"/>
  <c r="BC161" i="13" l="1"/>
  <c r="F121" i="14"/>
  <c r="AV161" i="13"/>
  <c r="AY161" i="13" s="1"/>
  <c r="AI161" i="13"/>
  <c r="AR161" i="13" s="1"/>
  <c r="CA160" i="13"/>
  <c r="CD160" i="13" s="1"/>
  <c r="CE160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I161" i="13"/>
  <c r="BP161" i="13"/>
  <c r="BM161" i="13"/>
  <c r="BK210" i="13"/>
  <c r="BJ210" i="13"/>
  <c r="BI210" i="13"/>
  <c r="BW161" i="13" l="1"/>
  <c r="BZ161" i="13"/>
  <c r="BB161" i="13"/>
  <c r="E121" i="14"/>
  <c r="AU161" i="13"/>
  <c r="AX161" i="13" s="1"/>
  <c r="CF160" i="13"/>
  <c r="R161" i="13"/>
  <c r="AA162" i="13" s="1"/>
  <c r="L161" i="13"/>
  <c r="L372" i="7"/>
  <c r="G272" i="12" s="1"/>
  <c r="H161" i="13"/>
  <c r="BO161" i="13"/>
  <c r="BL161" i="13"/>
  <c r="P161" i="13"/>
  <c r="S372" i="7"/>
  <c r="K272" i="12" s="1"/>
  <c r="L272" i="12" s="1"/>
  <c r="M272" i="12" s="1"/>
  <c r="BJ211" i="13"/>
  <c r="BK211" i="13"/>
  <c r="BV161" i="13" l="1"/>
  <c r="BY161" i="13"/>
  <c r="BA161" i="13"/>
  <c r="BD161" i="13" s="1"/>
  <c r="D121" i="14"/>
  <c r="H272" i="12"/>
  <c r="I272" i="12" s="1"/>
  <c r="B122" i="14"/>
  <c r="AK162" i="13"/>
  <c r="AT162" i="13" s="1"/>
  <c r="CC161" i="13"/>
  <c r="O161" i="13"/>
  <c r="N273" i="12"/>
  <c r="K161" i="13"/>
  <c r="BR161" i="13"/>
  <c r="BS162" i="13" s="1"/>
  <c r="Q161" i="13"/>
  <c r="Z162" i="13" s="1"/>
  <c r="F372" i="7" s="1"/>
  <c r="BI211" i="13"/>
  <c r="BU161" i="13" l="1"/>
  <c r="BX161" i="13"/>
  <c r="C122" i="14"/>
  <c r="J273" i="12"/>
  <c r="AW162" i="13"/>
  <c r="AZ162" i="13" s="1"/>
  <c r="AJ162" i="13"/>
  <c r="AS162" i="13" s="1"/>
  <c r="CB161" i="13"/>
  <c r="BH162" i="13"/>
  <c r="N161" i="13"/>
  <c r="BQ162" i="13"/>
  <c r="J162" i="13"/>
  <c r="BN162" i="13"/>
  <c r="BC162" i="13" l="1"/>
  <c r="F122" i="14"/>
  <c r="AV162" i="13"/>
  <c r="AY162" i="13" s="1"/>
  <c r="AI162" i="13"/>
  <c r="AR162" i="13" s="1"/>
  <c r="CA161" i="13"/>
  <c r="CD161" i="13" s="1"/>
  <c r="CF161" i="13" s="1"/>
  <c r="BP162" i="13"/>
  <c r="I162" i="13"/>
  <c r="BM162" i="13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BW162" i="13" l="1"/>
  <c r="BZ162" i="13"/>
  <c r="BB162" i="13"/>
  <c r="E122" i="14"/>
  <c r="AU162" i="13"/>
  <c r="AX162" i="13" s="1"/>
  <c r="CE161" i="13"/>
  <c r="P162" i="13"/>
  <c r="BO162" i="13"/>
  <c r="H162" i="13"/>
  <c r="BL162" i="13"/>
  <c r="L373" i="7"/>
  <c r="G273" i="12" s="1"/>
  <c r="L162" i="13"/>
  <c r="R162" i="13"/>
  <c r="AA163" i="13" s="1"/>
  <c r="S373" i="7"/>
  <c r="K273" i="12" s="1"/>
  <c r="L273" i="12" s="1"/>
  <c r="M273" i="12" s="1"/>
  <c r="BK212" i="13"/>
  <c r="BJ212" i="13"/>
  <c r="BI212" i="13"/>
  <c r="BV162" i="13" l="1"/>
  <c r="BY162" i="13"/>
  <c r="BA162" i="13"/>
  <c r="BD162" i="13" s="1"/>
  <c r="D122" i="14"/>
  <c r="H273" i="12"/>
  <c r="I273" i="12" s="1"/>
  <c r="B123" i="14"/>
  <c r="AK163" i="13"/>
  <c r="AT163" i="13" s="1"/>
  <c r="CC162" i="13"/>
  <c r="O162" i="13"/>
  <c r="K162" i="13"/>
  <c r="BR162" i="13"/>
  <c r="BS163" i="13" s="1"/>
  <c r="Q162" i="13"/>
  <c r="Z163" i="13" s="1"/>
  <c r="F373" i="7" s="1"/>
  <c r="N274" i="12"/>
  <c r="BK213" i="13"/>
  <c r="BU162" i="13" l="1"/>
  <c r="BX162" i="13"/>
  <c r="C123" i="14"/>
  <c r="J274" i="12"/>
  <c r="AW163" i="13"/>
  <c r="AZ163" i="13" s="1"/>
  <c r="AJ163" i="13"/>
  <c r="AS163" i="13" s="1"/>
  <c r="CB162" i="13"/>
  <c r="BQ163" i="13"/>
  <c r="J163" i="13"/>
  <c r="BN163" i="13"/>
  <c r="N162" i="13"/>
  <c r="BH163" i="13"/>
  <c r="BJ213" i="13"/>
  <c r="BI213" i="13"/>
  <c r="BC163" i="13" l="1"/>
  <c r="F123" i="14"/>
  <c r="AV163" i="13"/>
  <c r="AY163" i="13" s="1"/>
  <c r="AI163" i="13"/>
  <c r="AR163" i="13" s="1"/>
  <c r="CA162" i="13"/>
  <c r="CD162" i="13" s="1"/>
  <c r="CF162" i="13" s="1"/>
  <c r="I163" i="13"/>
  <c r="BP163" i="13"/>
  <c r="BM163" i="13"/>
  <c r="S163" i="13"/>
  <c r="AB164" i="13" s="1"/>
  <c r="M163" i="13"/>
  <c r="J374" i="7"/>
  <c r="G374" i="7"/>
  <c r="O374" i="7"/>
  <c r="K374" i="7"/>
  <c r="P374" i="7"/>
  <c r="N374" i="7"/>
  <c r="H374" i="7"/>
  <c r="I374" i="7"/>
  <c r="R374" i="7"/>
  <c r="Q374" i="7"/>
  <c r="BW163" i="13" l="1"/>
  <c r="BZ163" i="13"/>
  <c r="BB163" i="13"/>
  <c r="E123" i="14"/>
  <c r="AU163" i="13"/>
  <c r="AX163" i="13" s="1"/>
  <c r="CE162" i="13"/>
  <c r="S374" i="7"/>
  <c r="K274" i="12" s="1"/>
  <c r="L274" i="12" s="1"/>
  <c r="M274" i="12" s="1"/>
  <c r="L374" i="7"/>
  <c r="G274" i="12" s="1"/>
  <c r="R163" i="13"/>
  <c r="AA164" i="13" s="1"/>
  <c r="L163" i="13"/>
  <c r="H163" i="13"/>
  <c r="BO163" i="13"/>
  <c r="BL163" i="13"/>
  <c r="P163" i="13"/>
  <c r="BV163" i="13" l="1"/>
  <c r="BY163" i="13"/>
  <c r="H274" i="12"/>
  <c r="I274" i="12" s="1"/>
  <c r="B124" i="14"/>
  <c r="BA163" i="13"/>
  <c r="BD163" i="13" s="1"/>
  <c r="D123" i="14"/>
  <c r="AK164" i="13"/>
  <c r="AT164" i="13" s="1"/>
  <c r="CC163" i="13"/>
  <c r="Q163" i="13"/>
  <c r="Z164" i="13" s="1"/>
  <c r="F374" i="7" s="1"/>
  <c r="K163" i="13"/>
  <c r="BR163" i="13"/>
  <c r="BS164" i="13" s="1"/>
  <c r="N275" i="12"/>
  <c r="O163" i="13"/>
  <c r="BJ214" i="13"/>
  <c r="BK214" i="13"/>
  <c r="BI214" i="13"/>
  <c r="BU163" i="13" l="1"/>
  <c r="BX163" i="13"/>
  <c r="C124" i="14"/>
  <c r="J275" i="12"/>
  <c r="AW164" i="13"/>
  <c r="AZ164" i="13" s="1"/>
  <c r="AJ164" i="13"/>
  <c r="AS164" i="13" s="1"/>
  <c r="CB163" i="13"/>
  <c r="N163" i="13"/>
  <c r="BH164" i="13"/>
  <c r="BQ164" i="13"/>
  <c r="J164" i="13"/>
  <c r="BN164" i="13"/>
  <c r="BK215" i="13"/>
  <c r="BJ215" i="13"/>
  <c r="BC164" i="13" l="1"/>
  <c r="F124" i="14"/>
  <c r="AV164" i="13"/>
  <c r="AY164" i="13" s="1"/>
  <c r="AI164" i="13"/>
  <c r="AR164" i="13" s="1"/>
  <c r="CA163" i="13"/>
  <c r="CD163" i="13" s="1"/>
  <c r="CE163" i="13" s="1"/>
  <c r="N375" i="7"/>
  <c r="P375" i="7"/>
  <c r="K375" i="7"/>
  <c r="O375" i="7"/>
  <c r="Q375" i="7"/>
  <c r="I375" i="7"/>
  <c r="H375" i="7"/>
  <c r="G375" i="7"/>
  <c r="J375" i="7"/>
  <c r="R375" i="7"/>
  <c r="BP164" i="13"/>
  <c r="I164" i="13"/>
  <c r="BM164" i="13"/>
  <c r="S164" i="13"/>
  <c r="AB165" i="13" s="1"/>
  <c r="M164" i="13"/>
  <c r="BW164" i="13" l="1"/>
  <c r="BZ164" i="13"/>
  <c r="BB164" i="13"/>
  <c r="E124" i="14"/>
  <c r="AU164" i="13"/>
  <c r="AX164" i="13" s="1"/>
  <c r="CF163" i="13"/>
  <c r="L375" i="7"/>
  <c r="G275" i="12" s="1"/>
  <c r="H164" i="13"/>
  <c r="BO164" i="13"/>
  <c r="BL164" i="13"/>
  <c r="S375" i="7"/>
  <c r="K275" i="12" s="1"/>
  <c r="L275" i="12" s="1"/>
  <c r="M275" i="12" s="1"/>
  <c r="L164" i="13"/>
  <c r="R164" i="13"/>
  <c r="AA165" i="13" s="1"/>
  <c r="P164" i="13"/>
  <c r="BI215" i="13"/>
  <c r="BV164" i="13" l="1"/>
  <c r="BY164" i="13"/>
  <c r="H275" i="12"/>
  <c r="I275" i="12" s="1"/>
  <c r="B125" i="14"/>
  <c r="BA164" i="13"/>
  <c r="BD164" i="13" s="1"/>
  <c r="D124" i="14"/>
  <c r="AK165" i="13"/>
  <c r="AT165" i="13" s="1"/>
  <c r="CC164" i="13"/>
  <c r="N276" i="12"/>
  <c r="K164" i="13"/>
  <c r="Q164" i="13"/>
  <c r="Z165" i="13" s="1"/>
  <c r="F375" i="7" s="1"/>
  <c r="BR164" i="13"/>
  <c r="BS165" i="13" s="1"/>
  <c r="O164" i="13"/>
  <c r="BU164" i="13" l="1"/>
  <c r="BX164" i="13"/>
  <c r="C125" i="14"/>
  <c r="J276" i="12"/>
  <c r="AW165" i="13"/>
  <c r="AZ165" i="13" s="1"/>
  <c r="AJ165" i="13"/>
  <c r="AS165" i="13" s="1"/>
  <c r="CB164" i="13"/>
  <c r="N164" i="13"/>
  <c r="BQ165" i="13"/>
  <c r="J165" i="13"/>
  <c r="BN165" i="13"/>
  <c r="BH165" i="13"/>
  <c r="BK216" i="13"/>
  <c r="BJ216" i="13"/>
  <c r="BC165" i="13" l="1"/>
  <c r="F125" i="14"/>
  <c r="AV165" i="13"/>
  <c r="AY165" i="13" s="1"/>
  <c r="AI165" i="13"/>
  <c r="AR165" i="13" s="1"/>
  <c r="CA164" i="13"/>
  <c r="CD164" i="13" s="1"/>
  <c r="CF164" i="13" s="1"/>
  <c r="J376" i="7"/>
  <c r="G376" i="7"/>
  <c r="Q376" i="7"/>
  <c r="K376" i="7"/>
  <c r="N376" i="7"/>
  <c r="H376" i="7"/>
  <c r="R376" i="7"/>
  <c r="O376" i="7"/>
  <c r="P376" i="7"/>
  <c r="I376" i="7"/>
  <c r="BP165" i="13"/>
  <c r="I165" i="13"/>
  <c r="BM165" i="13"/>
  <c r="S165" i="13"/>
  <c r="AB166" i="13" s="1"/>
  <c r="M165" i="13"/>
  <c r="BI216" i="13"/>
  <c r="BW165" i="13" l="1"/>
  <c r="BZ165" i="13"/>
  <c r="BB165" i="13"/>
  <c r="E125" i="14"/>
  <c r="AU165" i="13"/>
  <c r="AX165" i="13" s="1"/>
  <c r="CE164" i="13"/>
  <c r="R165" i="13"/>
  <c r="AA166" i="13" s="1"/>
  <c r="L165" i="13"/>
  <c r="L376" i="7"/>
  <c r="G276" i="12" s="1"/>
  <c r="H165" i="13"/>
  <c r="BO165" i="13"/>
  <c r="BL165" i="13"/>
  <c r="P165" i="13"/>
  <c r="S376" i="7"/>
  <c r="K276" i="12" s="1"/>
  <c r="L276" i="12" s="1"/>
  <c r="M276" i="12" s="1"/>
  <c r="BI217" i="13"/>
  <c r="BV165" i="13" l="1"/>
  <c r="BY165" i="13"/>
  <c r="H276" i="12"/>
  <c r="I276" i="12" s="1"/>
  <c r="B126" i="14"/>
  <c r="BA165" i="13"/>
  <c r="BD165" i="13" s="1"/>
  <c r="D125" i="14"/>
  <c r="AK166" i="13"/>
  <c r="AT166" i="13" s="1"/>
  <c r="CC165" i="13"/>
  <c r="K165" i="13"/>
  <c r="BR165" i="13"/>
  <c r="BS166" i="13" s="1"/>
  <c r="Q165" i="13"/>
  <c r="Z166" i="13" s="1"/>
  <c r="F376" i="7" s="1"/>
  <c r="O165" i="13"/>
  <c r="N277" i="12"/>
  <c r="BJ217" i="13"/>
  <c r="BK217" i="13"/>
  <c r="BU165" i="13" l="1"/>
  <c r="BX165" i="13"/>
  <c r="C126" i="14"/>
  <c r="J277" i="12"/>
  <c r="AJ166" i="13"/>
  <c r="AS166" i="13" s="1"/>
  <c r="CB165" i="13"/>
  <c r="BH166" i="13"/>
  <c r="N165" i="13"/>
  <c r="AW166" i="13" l="1"/>
  <c r="AZ166" i="13" s="1"/>
  <c r="AV166" i="13"/>
  <c r="AY166" i="13" s="1"/>
  <c r="BQ166" i="13"/>
  <c r="J166" i="13"/>
  <c r="S166" i="13" s="1"/>
  <c r="AB167" i="13" s="1"/>
  <c r="BN166" i="13"/>
  <c r="AI166" i="13"/>
  <c r="AR166" i="13" s="1"/>
  <c r="CA165" i="13"/>
  <c r="CD165" i="13" s="1"/>
  <c r="CF165" i="13" s="1"/>
  <c r="BP166" i="13"/>
  <c r="I166" i="13"/>
  <c r="BM166" i="13"/>
  <c r="Q377" i="7"/>
  <c r="J377" i="7"/>
  <c r="G377" i="7"/>
  <c r="P377" i="7"/>
  <c r="H377" i="7"/>
  <c r="K377" i="7"/>
  <c r="R377" i="7"/>
  <c r="O377" i="7"/>
  <c r="I377" i="7"/>
  <c r="N377" i="7"/>
  <c r="M166" i="13" l="1"/>
  <c r="BZ166" i="13" s="1"/>
  <c r="BC166" i="13"/>
  <c r="F126" i="14"/>
  <c r="BB166" i="13"/>
  <c r="E126" i="14"/>
  <c r="AU166" i="13"/>
  <c r="AX166" i="13" s="1"/>
  <c r="CE165" i="13"/>
  <c r="L377" i="7"/>
  <c r="G277" i="12" s="1"/>
  <c r="S377" i="7"/>
  <c r="K277" i="12" s="1"/>
  <c r="L277" i="12" s="1"/>
  <c r="M277" i="12" s="1"/>
  <c r="L166" i="13"/>
  <c r="R166" i="13"/>
  <c r="AA167" i="13" s="1"/>
  <c r="BO166" i="13"/>
  <c r="H166" i="13"/>
  <c r="BL166" i="13"/>
  <c r="P166" i="13" l="1"/>
  <c r="BW166" i="13"/>
  <c r="CC166" i="13" s="1"/>
  <c r="BV166" i="13"/>
  <c r="BY166" i="13"/>
  <c r="BA166" i="13"/>
  <c r="BD166" i="13" s="1"/>
  <c r="D126" i="14"/>
  <c r="H277" i="12"/>
  <c r="I277" i="12" s="1"/>
  <c r="B127" i="14"/>
  <c r="AK167" i="13"/>
  <c r="K166" i="13"/>
  <c r="Q166" i="13"/>
  <c r="Z167" i="13" s="1"/>
  <c r="F377" i="7" s="1"/>
  <c r="BR166" i="13"/>
  <c r="BS167" i="13" s="1"/>
  <c r="O166" i="13"/>
  <c r="N278" i="12"/>
  <c r="BK218" i="13"/>
  <c r="BI218" i="13"/>
  <c r="BJ218" i="13"/>
  <c r="AT167" i="13" l="1"/>
  <c r="AW167" i="13" s="1"/>
  <c r="AZ167" i="13" s="1"/>
  <c r="BU166" i="13"/>
  <c r="BX166" i="13"/>
  <c r="C127" i="14"/>
  <c r="J278" i="12"/>
  <c r="AJ167" i="13"/>
  <c r="AS167" i="13" s="1"/>
  <c r="CB166" i="13"/>
  <c r="N166" i="13"/>
  <c r="BH167" i="13"/>
  <c r="BQ167" i="13" l="1"/>
  <c r="BN167" i="13"/>
  <c r="J167" i="13"/>
  <c r="S167" i="13" s="1"/>
  <c r="AB168" i="13" s="1"/>
  <c r="BC167" i="13"/>
  <c r="F127" i="14"/>
  <c r="AV167" i="13"/>
  <c r="AY167" i="13" s="1"/>
  <c r="AI167" i="13"/>
  <c r="AR167" i="13" s="1"/>
  <c r="CA166" i="13"/>
  <c r="CD166" i="13" s="1"/>
  <c r="CE166" i="13" s="1"/>
  <c r="I167" i="13"/>
  <c r="BP167" i="13"/>
  <c r="BM167" i="13"/>
  <c r="K378" i="7"/>
  <c r="J378" i="7"/>
  <c r="P378" i="7"/>
  <c r="Q378" i="7"/>
  <c r="O378" i="7"/>
  <c r="H378" i="7"/>
  <c r="G378" i="7"/>
  <c r="R378" i="7"/>
  <c r="N378" i="7"/>
  <c r="I378" i="7"/>
  <c r="M167" i="13" l="1"/>
  <c r="BZ167" i="13" s="1"/>
  <c r="BB167" i="13"/>
  <c r="E127" i="14"/>
  <c r="AU167" i="13"/>
  <c r="AX167" i="13" s="1"/>
  <c r="CF166" i="13"/>
  <c r="R167" i="13"/>
  <c r="AA168" i="13" s="1"/>
  <c r="L167" i="13"/>
  <c r="L378" i="7"/>
  <c r="G278" i="12" s="1"/>
  <c r="H167" i="13"/>
  <c r="BR167" i="13" s="1"/>
  <c r="BS168" i="13" s="1"/>
  <c r="BO167" i="13"/>
  <c r="BL167" i="13"/>
  <c r="S378" i="7"/>
  <c r="K278" i="12" s="1"/>
  <c r="L278" i="12" s="1"/>
  <c r="M278" i="12" s="1"/>
  <c r="P167" i="13" l="1"/>
  <c r="BW167" i="13"/>
  <c r="CC167" i="13" s="1"/>
  <c r="BV167" i="13"/>
  <c r="BY167" i="13"/>
  <c r="H278" i="12"/>
  <c r="I278" i="12" s="1"/>
  <c r="B128" i="14"/>
  <c r="BA167" i="13"/>
  <c r="BD167" i="13" s="1"/>
  <c r="D127" i="14"/>
  <c r="AK168" i="13"/>
  <c r="K167" i="13"/>
  <c r="Q167" i="13"/>
  <c r="Z168" i="13" s="1"/>
  <c r="F378" i="7" s="1"/>
  <c r="O167" i="13"/>
  <c r="N279" i="12"/>
  <c r="AT168" i="13" l="1"/>
  <c r="J168" i="13" s="1"/>
  <c r="BU167" i="13"/>
  <c r="BX167" i="13"/>
  <c r="C128" i="14"/>
  <c r="J279" i="12"/>
  <c r="AJ168" i="13"/>
  <c r="AS168" i="13" s="1"/>
  <c r="CB167" i="13"/>
  <c r="N167" i="13"/>
  <c r="BH168" i="13"/>
  <c r="BQ168" i="13" l="1"/>
  <c r="AW168" i="13"/>
  <c r="AZ168" i="13" s="1"/>
  <c r="BC168" i="13" s="1"/>
  <c r="BN168" i="13"/>
  <c r="AV168" i="13"/>
  <c r="AY168" i="13" s="1"/>
  <c r="AI168" i="13"/>
  <c r="AR168" i="13" s="1"/>
  <c r="CA167" i="13"/>
  <c r="CD167" i="13" s="1"/>
  <c r="CF167" i="13" s="1"/>
  <c r="I168" i="13"/>
  <c r="BP168" i="13"/>
  <c r="BM168" i="13"/>
  <c r="M168" i="13"/>
  <c r="S168" i="13"/>
  <c r="AB169" i="13" s="1"/>
  <c r="Q379" i="7"/>
  <c r="K379" i="7"/>
  <c r="I379" i="7"/>
  <c r="G379" i="7"/>
  <c r="R379" i="7"/>
  <c r="J379" i="7"/>
  <c r="O379" i="7"/>
  <c r="P379" i="7"/>
  <c r="H379" i="7"/>
  <c r="N379" i="7"/>
  <c r="BK219" i="13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F128" i="14" l="1"/>
  <c r="BW168" i="13"/>
  <c r="BZ168" i="13"/>
  <c r="BB168" i="13"/>
  <c r="E128" i="14"/>
  <c r="AU168" i="13"/>
  <c r="AX168" i="13" s="1"/>
  <c r="CE167" i="13"/>
  <c r="L168" i="13"/>
  <c r="R168" i="13"/>
  <c r="AA169" i="13" s="1"/>
  <c r="P168" i="13"/>
  <c r="BO168" i="13"/>
  <c r="H168" i="13"/>
  <c r="BL168" i="13"/>
  <c r="L379" i="7"/>
  <c r="G279" i="12" s="1"/>
  <c r="S379" i="7"/>
  <c r="K279" i="12" s="1"/>
  <c r="L279" i="12" s="1"/>
  <c r="M279" i="12" s="1"/>
  <c r="BV168" i="13" l="1"/>
  <c r="BY168" i="13"/>
  <c r="H279" i="12"/>
  <c r="I279" i="12" s="1"/>
  <c r="J280" i="12" s="1"/>
  <c r="B129" i="14"/>
  <c r="BA168" i="13"/>
  <c r="BD168" i="13" s="1"/>
  <c r="D128" i="14"/>
  <c r="AK169" i="13"/>
  <c r="AT169" i="13" s="1"/>
  <c r="CC168" i="13"/>
  <c r="N280" i="12"/>
  <c r="Q168" i="13"/>
  <c r="Z169" i="13" s="1"/>
  <c r="F379" i="7" s="1"/>
  <c r="K168" i="13"/>
  <c r="BR168" i="13"/>
  <c r="BS169" i="13" s="1"/>
  <c r="O168" i="13"/>
  <c r="BU168" i="13" l="1"/>
  <c r="BX168" i="13"/>
  <c r="C129" i="14"/>
  <c r="AW169" i="13"/>
  <c r="AZ169" i="13" s="1"/>
  <c r="AJ169" i="13"/>
  <c r="AS169" i="13" s="1"/>
  <c r="CB168" i="13"/>
  <c r="N168" i="13"/>
  <c r="BQ169" i="13"/>
  <c r="J169" i="13"/>
  <c r="BN169" i="13"/>
  <c r="BH169" i="13"/>
  <c r="BC169" i="13" l="1"/>
  <c r="F129" i="14"/>
  <c r="AV169" i="13"/>
  <c r="AY169" i="13" s="1"/>
  <c r="AI169" i="13"/>
  <c r="AR169" i="13" s="1"/>
  <c r="CA168" i="13"/>
  <c r="CD168" i="13" s="1"/>
  <c r="CE168" i="13" s="1"/>
  <c r="I169" i="13"/>
  <c r="BP169" i="13"/>
  <c r="BM169" i="13"/>
  <c r="P380" i="7"/>
  <c r="R380" i="7"/>
  <c r="I380" i="7"/>
  <c r="J380" i="7"/>
  <c r="Q380" i="7"/>
  <c r="G380" i="7"/>
  <c r="O380" i="7"/>
  <c r="H380" i="7"/>
  <c r="N380" i="7"/>
  <c r="K380" i="7"/>
  <c r="M169" i="13"/>
  <c r="S169" i="13"/>
  <c r="AB170" i="13" s="1"/>
  <c r="BW169" i="13" l="1"/>
  <c r="BZ169" i="13"/>
  <c r="BB169" i="13"/>
  <c r="E129" i="14"/>
  <c r="AU169" i="13"/>
  <c r="AX169" i="13" s="1"/>
  <c r="CF168" i="13"/>
  <c r="BO169" i="13"/>
  <c r="H169" i="13"/>
  <c r="BL169" i="13"/>
  <c r="L380" i="7"/>
  <c r="G280" i="12" s="1"/>
  <c r="R169" i="13"/>
  <c r="AA170" i="13" s="1"/>
  <c r="L169" i="13"/>
  <c r="S380" i="7"/>
  <c r="K280" i="12" s="1"/>
  <c r="L280" i="12" s="1"/>
  <c r="M280" i="12" s="1"/>
  <c r="P169" i="13"/>
  <c r="BV169" i="13" l="1"/>
  <c r="BY169" i="13"/>
  <c r="H280" i="12"/>
  <c r="I280" i="12" s="1"/>
  <c r="B130" i="14"/>
  <c r="BA169" i="13"/>
  <c r="BD169" i="13" s="1"/>
  <c r="D129" i="14"/>
  <c r="AK170" i="13"/>
  <c r="AT170" i="13" s="1"/>
  <c r="CC169" i="13"/>
  <c r="O169" i="13"/>
  <c r="Q169" i="13"/>
  <c r="Z170" i="13" s="1"/>
  <c r="F380" i="7" s="1"/>
  <c r="K169" i="13"/>
  <c r="BR169" i="13"/>
  <c r="BS170" i="13" s="1"/>
  <c r="N281" i="12"/>
  <c r="BU169" i="13" l="1"/>
  <c r="BX169" i="13"/>
  <c r="C130" i="14"/>
  <c r="J281" i="12"/>
  <c r="AW170" i="13"/>
  <c r="AZ170" i="13" s="1"/>
  <c r="AJ170" i="13"/>
  <c r="AS170" i="13" s="1"/>
  <c r="CB169" i="13"/>
  <c r="N169" i="13"/>
  <c r="BQ170" i="13"/>
  <c r="J170" i="13"/>
  <c r="BN170" i="13"/>
  <c r="BH170" i="13"/>
  <c r="BC170" i="13" l="1"/>
  <c r="F130" i="14"/>
  <c r="AV170" i="13"/>
  <c r="AY170" i="13" s="1"/>
  <c r="AI170" i="13"/>
  <c r="AR170" i="13" s="1"/>
  <c r="CA169" i="13"/>
  <c r="CD169" i="13" s="1"/>
  <c r="CE169" i="13" s="1"/>
  <c r="K381" i="7"/>
  <c r="I381" i="7"/>
  <c r="Q381" i="7"/>
  <c r="J381" i="7"/>
  <c r="G381" i="7"/>
  <c r="R381" i="7"/>
  <c r="N381" i="7"/>
  <c r="P381" i="7"/>
  <c r="O381" i="7"/>
  <c r="H381" i="7"/>
  <c r="S170" i="13"/>
  <c r="AB171" i="13" s="1"/>
  <c r="M170" i="13"/>
  <c r="BP170" i="13"/>
  <c r="I170" i="13"/>
  <c r="BM170" i="13"/>
  <c r="BW170" i="13" l="1"/>
  <c r="BZ170" i="13"/>
  <c r="BB170" i="13"/>
  <c r="E130" i="14"/>
  <c r="AU170" i="13"/>
  <c r="AX170" i="13" s="1"/>
  <c r="CF169" i="13"/>
  <c r="L170" i="13"/>
  <c r="R170" i="13"/>
  <c r="AA171" i="13" s="1"/>
  <c r="P170" i="13"/>
  <c r="L381" i="7"/>
  <c r="G281" i="12" s="1"/>
  <c r="S381" i="7"/>
  <c r="K281" i="12" s="1"/>
  <c r="L281" i="12" s="1"/>
  <c r="M281" i="12" s="1"/>
  <c r="H170" i="13"/>
  <c r="BO170" i="13"/>
  <c r="BL170" i="13"/>
  <c r="BV170" i="13" l="1"/>
  <c r="BY170" i="13"/>
  <c r="H281" i="12"/>
  <c r="I281" i="12" s="1"/>
  <c r="J282" i="12" s="1"/>
  <c r="B131" i="14"/>
  <c r="BA170" i="13"/>
  <c r="BD170" i="13" s="1"/>
  <c r="D130" i="14"/>
  <c r="AK171" i="13"/>
  <c r="AT171" i="13" s="1"/>
  <c r="CC170" i="13"/>
  <c r="O170" i="13"/>
  <c r="Q170" i="13"/>
  <c r="Z171" i="13" s="1"/>
  <c r="F381" i="7" s="1"/>
  <c r="K170" i="13"/>
  <c r="BR170" i="13"/>
  <c r="BS171" i="13" s="1"/>
  <c r="N282" i="12"/>
  <c r="BU170" i="13" l="1"/>
  <c r="BX170" i="13"/>
  <c r="C131" i="14"/>
  <c r="AW171" i="13"/>
  <c r="AZ171" i="13" s="1"/>
  <c r="AJ171" i="13"/>
  <c r="AS171" i="13" s="1"/>
  <c r="CB170" i="13"/>
  <c r="BH171" i="13"/>
  <c r="J171" i="13"/>
  <c r="BQ171" i="13"/>
  <c r="BN171" i="13"/>
  <c r="N170" i="13"/>
  <c r="BC171" i="13" l="1"/>
  <c r="F131" i="14"/>
  <c r="AV171" i="13"/>
  <c r="AY171" i="13" s="1"/>
  <c r="AI171" i="13"/>
  <c r="AR171" i="13" s="1"/>
  <c r="CA170" i="13"/>
  <c r="CD170" i="13" s="1"/>
  <c r="CE170" i="13" s="1"/>
  <c r="J382" i="7"/>
  <c r="H382" i="7"/>
  <c r="Q382" i="7"/>
  <c r="P382" i="7"/>
  <c r="N382" i="7"/>
  <c r="K382" i="7"/>
  <c r="O382" i="7"/>
  <c r="G382" i="7"/>
  <c r="R382" i="7"/>
  <c r="I382" i="7"/>
  <c r="M171" i="13"/>
  <c r="S171" i="13"/>
  <c r="AB172" i="13" s="1"/>
  <c r="BP171" i="13"/>
  <c r="I171" i="13"/>
  <c r="BM171" i="13"/>
  <c r="BW171" i="13" l="1"/>
  <c r="BZ171" i="13"/>
  <c r="BB171" i="13"/>
  <c r="E131" i="14"/>
  <c r="AU171" i="13"/>
  <c r="AX171" i="13" s="1"/>
  <c r="CF170" i="13"/>
  <c r="R171" i="13"/>
  <c r="AA172" i="13" s="1"/>
  <c r="L171" i="13"/>
  <c r="L382" i="7"/>
  <c r="G282" i="12" s="1"/>
  <c r="BO171" i="13"/>
  <c r="H171" i="13"/>
  <c r="BL171" i="13"/>
  <c r="P171" i="13"/>
  <c r="S382" i="7"/>
  <c r="K282" i="12" s="1"/>
  <c r="L282" i="12" s="1"/>
  <c r="M282" i="12" s="1"/>
  <c r="BV171" i="13" l="1"/>
  <c r="BY171" i="13"/>
  <c r="H282" i="12"/>
  <c r="I282" i="12" s="1"/>
  <c r="B132" i="14"/>
  <c r="BA171" i="13"/>
  <c r="BD171" i="13" s="1"/>
  <c r="D131" i="14"/>
  <c r="AK172" i="13"/>
  <c r="AT172" i="13" s="1"/>
  <c r="CC171" i="13"/>
  <c r="N283" i="12"/>
  <c r="O171" i="13"/>
  <c r="K171" i="13"/>
  <c r="Q171" i="13"/>
  <c r="Z172" i="13" s="1"/>
  <c r="F382" i="7" s="1"/>
  <c r="BR171" i="13"/>
  <c r="BS172" i="13" s="1"/>
  <c r="BU171" i="13" l="1"/>
  <c r="BX171" i="13"/>
  <c r="C132" i="14"/>
  <c r="J283" i="12"/>
  <c r="AW172" i="13"/>
  <c r="AZ172" i="13" s="1"/>
  <c r="AJ172" i="13"/>
  <c r="AS172" i="13" s="1"/>
  <c r="CB171" i="13"/>
  <c r="BH172" i="13"/>
  <c r="N171" i="13"/>
  <c r="J172" i="13"/>
  <c r="BQ172" i="13"/>
  <c r="BN172" i="13"/>
  <c r="BC172" i="13" l="1"/>
  <c r="F132" i="14"/>
  <c r="AV172" i="13"/>
  <c r="AY172" i="13" s="1"/>
  <c r="AI172" i="13"/>
  <c r="AR172" i="13" s="1"/>
  <c r="CA171" i="13"/>
  <c r="CD171" i="13" s="1"/>
  <c r="CE171" i="13" s="1"/>
  <c r="G383" i="7"/>
  <c r="H383" i="7"/>
  <c r="Q383" i="7"/>
  <c r="J383" i="7"/>
  <c r="K383" i="7"/>
  <c r="N383" i="7"/>
  <c r="R383" i="7"/>
  <c r="O383" i="7"/>
  <c r="P383" i="7"/>
  <c r="I383" i="7"/>
  <c r="BP172" i="13"/>
  <c r="I172" i="13"/>
  <c r="BM172" i="13"/>
  <c r="M172" i="13"/>
  <c r="S172" i="13"/>
  <c r="AB173" i="13" s="1"/>
  <c r="BW172" i="13" l="1"/>
  <c r="BZ172" i="13"/>
  <c r="BB172" i="13"/>
  <c r="E132" i="14"/>
  <c r="AU172" i="13"/>
  <c r="AX172" i="13" s="1"/>
  <c r="CF171" i="13"/>
  <c r="P172" i="13"/>
  <c r="L383" i="7"/>
  <c r="G283" i="12" s="1"/>
  <c r="R172" i="13"/>
  <c r="AA173" i="13" s="1"/>
  <c r="L172" i="13"/>
  <c r="BO172" i="13"/>
  <c r="H172" i="13"/>
  <c r="BL172" i="13"/>
  <c r="S383" i="7"/>
  <c r="K283" i="12" s="1"/>
  <c r="L283" i="12" s="1"/>
  <c r="M283" i="12" s="1"/>
  <c r="BV172" i="13" l="1"/>
  <c r="BY172" i="13"/>
  <c r="H283" i="12"/>
  <c r="I283" i="12" s="1"/>
  <c r="B133" i="14"/>
  <c r="BA172" i="13"/>
  <c r="BD172" i="13" s="1"/>
  <c r="D132" i="14"/>
  <c r="AK173" i="13"/>
  <c r="AT173" i="13" s="1"/>
  <c r="CC172" i="13"/>
  <c r="N284" i="12"/>
  <c r="Q172" i="13"/>
  <c r="Z173" i="13" s="1"/>
  <c r="F383" i="7" s="1"/>
  <c r="K172" i="13"/>
  <c r="O172" i="13"/>
  <c r="BR172" i="13"/>
  <c r="BS173" i="13" s="1"/>
  <c r="BU172" i="13" l="1"/>
  <c r="BX172" i="13"/>
  <c r="C133" i="14"/>
  <c r="J284" i="12"/>
  <c r="AW173" i="13"/>
  <c r="AZ173" i="13" s="1"/>
  <c r="AJ173" i="13"/>
  <c r="AS173" i="13" s="1"/>
  <c r="CB172" i="13"/>
  <c r="BH173" i="13"/>
  <c r="BQ173" i="13"/>
  <c r="J173" i="13"/>
  <c r="BN173" i="13"/>
  <c r="N172" i="13"/>
  <c r="BC173" i="13" l="1"/>
  <c r="F133" i="14"/>
  <c r="AV173" i="13"/>
  <c r="AY173" i="13" s="1"/>
  <c r="AI173" i="13"/>
  <c r="AR173" i="13" s="1"/>
  <c r="CA172" i="13"/>
  <c r="CD172" i="13" s="1"/>
  <c r="CF172" i="13" s="1"/>
  <c r="O384" i="7"/>
  <c r="H384" i="7"/>
  <c r="K384" i="7"/>
  <c r="G384" i="7"/>
  <c r="P384" i="7"/>
  <c r="J384" i="7"/>
  <c r="Q384" i="7"/>
  <c r="R384" i="7"/>
  <c r="N384" i="7"/>
  <c r="I384" i="7"/>
  <c r="M173" i="13"/>
  <c r="S173" i="13"/>
  <c r="AB174" i="13" s="1"/>
  <c r="BP173" i="13"/>
  <c r="I173" i="13"/>
  <c r="BM173" i="13"/>
  <c r="BW173" i="13" l="1"/>
  <c r="BZ173" i="13"/>
  <c r="BB173" i="13"/>
  <c r="E133" i="14"/>
  <c r="AU173" i="13"/>
  <c r="AX173" i="13" s="1"/>
  <c r="CE172" i="13"/>
  <c r="P173" i="13"/>
  <c r="S384" i="7"/>
  <c r="K284" i="12" s="1"/>
  <c r="L284" i="12" s="1"/>
  <c r="M284" i="12" s="1"/>
  <c r="BO173" i="13"/>
  <c r="H173" i="13"/>
  <c r="BL173" i="13"/>
  <c r="L384" i="7"/>
  <c r="G284" i="12" s="1"/>
  <c r="R173" i="13"/>
  <c r="AA174" i="13" s="1"/>
  <c r="L173" i="13"/>
  <c r="BV173" i="13" l="1"/>
  <c r="BY173" i="13"/>
  <c r="BA173" i="13"/>
  <c r="BD173" i="13" s="1"/>
  <c r="D133" i="14"/>
  <c r="H284" i="12"/>
  <c r="I284" i="12" s="1"/>
  <c r="B134" i="14"/>
  <c r="AK174" i="13"/>
  <c r="AT174" i="13" s="1"/>
  <c r="CC173" i="13"/>
  <c r="Q173" i="13"/>
  <c r="Z174" i="13" s="1"/>
  <c r="F384" i="7" s="1"/>
  <c r="BR173" i="13"/>
  <c r="BS174" i="13" s="1"/>
  <c r="K173" i="13"/>
  <c r="O173" i="13"/>
  <c r="N285" i="12"/>
  <c r="BU173" i="13" l="1"/>
  <c r="BX173" i="13"/>
  <c r="C134" i="14"/>
  <c r="J285" i="12"/>
  <c r="AW174" i="13"/>
  <c r="AZ174" i="13" s="1"/>
  <c r="AJ174" i="13"/>
  <c r="AS174" i="13" s="1"/>
  <c r="CB173" i="13"/>
  <c r="BH174" i="13"/>
  <c r="BQ174" i="13"/>
  <c r="J174" i="13"/>
  <c r="BN174" i="13"/>
  <c r="N173" i="13"/>
  <c r="BC174" i="13" l="1"/>
  <c r="F134" i="14"/>
  <c r="AV174" i="13"/>
  <c r="AY174" i="13" s="1"/>
  <c r="AI174" i="13"/>
  <c r="AR174" i="13" s="1"/>
  <c r="CA173" i="13"/>
  <c r="CD173" i="13" s="1"/>
  <c r="CF173" i="13" s="1"/>
  <c r="O385" i="7"/>
  <c r="G385" i="7"/>
  <c r="K385" i="7"/>
  <c r="R385" i="7"/>
  <c r="Q385" i="7"/>
  <c r="N385" i="7"/>
  <c r="H385" i="7"/>
  <c r="J385" i="7"/>
  <c r="I385" i="7"/>
  <c r="P385" i="7"/>
  <c r="BP174" i="13"/>
  <c r="I174" i="13"/>
  <c r="BM174" i="13"/>
  <c r="M174" i="13"/>
  <c r="S174" i="13"/>
  <c r="AB175" i="13" s="1"/>
  <c r="BW174" i="13" l="1"/>
  <c r="BZ174" i="13"/>
  <c r="BB174" i="13"/>
  <c r="E134" i="14"/>
  <c r="AU174" i="13"/>
  <c r="AX174" i="13" s="1"/>
  <c r="CE173" i="13"/>
  <c r="P174" i="13"/>
  <c r="BO174" i="13"/>
  <c r="H174" i="13"/>
  <c r="BL174" i="13"/>
  <c r="R174" i="13"/>
  <c r="AA175" i="13" s="1"/>
  <c r="L174" i="13"/>
  <c r="S385" i="7"/>
  <c r="K285" i="12" s="1"/>
  <c r="L285" i="12" s="1"/>
  <c r="M285" i="12" s="1"/>
  <c r="L385" i="7"/>
  <c r="G285" i="12" s="1"/>
  <c r="BV174" i="13" l="1"/>
  <c r="BY174" i="13"/>
  <c r="H285" i="12"/>
  <c r="I285" i="12" s="1"/>
  <c r="B135" i="14"/>
  <c r="BA174" i="13"/>
  <c r="BD174" i="13" s="1"/>
  <c r="D134" i="14"/>
  <c r="AK175" i="13"/>
  <c r="AT175" i="13" s="1"/>
  <c r="CC174" i="13"/>
  <c r="N286" i="12"/>
  <c r="O174" i="13"/>
  <c r="K174" i="13"/>
  <c r="Q174" i="13"/>
  <c r="Z175" i="13" s="1"/>
  <c r="F385" i="7" s="1"/>
  <c r="BR174" i="13"/>
  <c r="BS175" i="13" s="1"/>
  <c r="BU174" i="13" l="1"/>
  <c r="BX174" i="13"/>
  <c r="C135" i="14"/>
  <c r="J286" i="12"/>
  <c r="AW175" i="13"/>
  <c r="AZ175" i="13" s="1"/>
  <c r="AJ175" i="13"/>
  <c r="AS175" i="13" s="1"/>
  <c r="CB174" i="13"/>
  <c r="N174" i="13"/>
  <c r="BQ175" i="13"/>
  <c r="J175" i="13"/>
  <c r="BN175" i="13"/>
  <c r="BH175" i="13"/>
  <c r="BC175" i="13" l="1"/>
  <c r="F135" i="14"/>
  <c r="AV175" i="13"/>
  <c r="AY175" i="13" s="1"/>
  <c r="AI175" i="13"/>
  <c r="AR175" i="13" s="1"/>
  <c r="CA174" i="13"/>
  <c r="CD174" i="13" s="1"/>
  <c r="CE174" i="13" s="1"/>
  <c r="I386" i="7"/>
  <c r="R386" i="7"/>
  <c r="H386" i="7"/>
  <c r="J386" i="7"/>
  <c r="G386" i="7"/>
  <c r="P386" i="7"/>
  <c r="O386" i="7"/>
  <c r="K386" i="7"/>
  <c r="N386" i="7"/>
  <c r="Q386" i="7"/>
  <c r="M175" i="13"/>
  <c r="S175" i="13"/>
  <c r="AB176" i="13" s="1"/>
  <c r="BP175" i="13"/>
  <c r="I175" i="13"/>
  <c r="BM175" i="13"/>
  <c r="BW175" i="13" l="1"/>
  <c r="BZ175" i="13"/>
  <c r="BB175" i="13"/>
  <c r="E135" i="14"/>
  <c r="AU175" i="13"/>
  <c r="AX175" i="13" s="1"/>
  <c r="CF174" i="13"/>
  <c r="R175" i="13"/>
  <c r="AA176" i="13" s="1"/>
  <c r="L175" i="13"/>
  <c r="S386" i="7"/>
  <c r="K286" i="12" s="1"/>
  <c r="L286" i="12" s="1"/>
  <c r="M286" i="12" s="1"/>
  <c r="L386" i="7"/>
  <c r="G286" i="12" s="1"/>
  <c r="BO175" i="13"/>
  <c r="H175" i="13"/>
  <c r="BL175" i="13"/>
  <c r="P175" i="13"/>
  <c r="BV175" i="13" l="1"/>
  <c r="BY175" i="13"/>
  <c r="H286" i="12"/>
  <c r="I286" i="12" s="1"/>
  <c r="B136" i="14"/>
  <c r="BA175" i="13"/>
  <c r="BD175" i="13" s="1"/>
  <c r="D135" i="14"/>
  <c r="AK176" i="13"/>
  <c r="AT176" i="13" s="1"/>
  <c r="CC175" i="13"/>
  <c r="O175" i="13"/>
  <c r="N287" i="12"/>
  <c r="K175" i="13"/>
  <c r="Q175" i="13"/>
  <c r="Z176" i="13" s="1"/>
  <c r="BR175" i="13"/>
  <c r="BS176" i="13" s="1"/>
  <c r="BU175" i="13" l="1"/>
  <c r="BX175" i="13"/>
  <c r="C136" i="14"/>
  <c r="BH176" i="13"/>
  <c r="F386" i="7"/>
  <c r="J287" i="12"/>
  <c r="AW176" i="13"/>
  <c r="AZ176" i="13" s="1"/>
  <c r="AJ176" i="13"/>
  <c r="AS176" i="13" s="1"/>
  <c r="CB175" i="13"/>
  <c r="J176" i="13"/>
  <c r="BQ176" i="13"/>
  <c r="BN176" i="13"/>
  <c r="N175" i="13"/>
  <c r="BC176" i="13" l="1"/>
  <c r="F136" i="14"/>
  <c r="AV176" i="13"/>
  <c r="AY176" i="13" s="1"/>
  <c r="AI176" i="13"/>
  <c r="AR176" i="13" s="1"/>
  <c r="CA175" i="13"/>
  <c r="CD175" i="13" s="1"/>
  <c r="CE175" i="13" s="1"/>
  <c r="M176" i="13"/>
  <c r="S176" i="13"/>
  <c r="AB177" i="13" s="1"/>
  <c r="BP176" i="13"/>
  <c r="I176" i="13"/>
  <c r="BM176" i="13"/>
  <c r="H387" i="7"/>
  <c r="N387" i="7"/>
  <c r="K387" i="7"/>
  <c r="I387" i="7"/>
  <c r="R387" i="7"/>
  <c r="G387" i="7"/>
  <c r="J387" i="7"/>
  <c r="O387" i="7"/>
  <c r="Q387" i="7"/>
  <c r="P387" i="7"/>
  <c r="BW176" i="13" l="1"/>
  <c r="BZ176" i="13"/>
  <c r="BB176" i="13"/>
  <c r="E136" i="14"/>
  <c r="AU176" i="13"/>
  <c r="AX176" i="13" s="1"/>
  <c r="CF175" i="13"/>
  <c r="L176" i="13"/>
  <c r="R176" i="13"/>
  <c r="AA177" i="13" s="1"/>
  <c r="L387" i="7"/>
  <c r="G287" i="12" s="1"/>
  <c r="S387" i="7"/>
  <c r="K287" i="12" s="1"/>
  <c r="L287" i="12" s="1"/>
  <c r="M287" i="12" s="1"/>
  <c r="P176" i="13"/>
  <c r="BO176" i="13"/>
  <c r="H176" i="13"/>
  <c r="BL176" i="13"/>
  <c r="BV176" i="13" l="1"/>
  <c r="BY176" i="13"/>
  <c r="H287" i="12"/>
  <c r="I287" i="12" s="1"/>
  <c r="B137" i="14"/>
  <c r="BA176" i="13"/>
  <c r="BD176" i="13" s="1"/>
  <c r="D136" i="14"/>
  <c r="AK177" i="13"/>
  <c r="AT177" i="13" s="1"/>
  <c r="CC176" i="13"/>
  <c r="O176" i="13"/>
  <c r="K176" i="13"/>
  <c r="Q176" i="13"/>
  <c r="Z177" i="13" s="1"/>
  <c r="F387" i="7" s="1"/>
  <c r="BR176" i="13"/>
  <c r="BS177" i="13" s="1"/>
  <c r="N288" i="12"/>
  <c r="BU176" i="13" l="1"/>
  <c r="BX176" i="13"/>
  <c r="C137" i="14"/>
  <c r="J288" i="12"/>
  <c r="AW177" i="13"/>
  <c r="AZ177" i="13" s="1"/>
  <c r="AJ177" i="13"/>
  <c r="AS177" i="13" s="1"/>
  <c r="CB176" i="13"/>
  <c r="N176" i="13"/>
  <c r="J177" i="13"/>
  <c r="BQ177" i="13"/>
  <c r="BN177" i="13"/>
  <c r="BH177" i="13"/>
  <c r="BC177" i="13" l="1"/>
  <c r="F137" i="14"/>
  <c r="AV177" i="13"/>
  <c r="AY177" i="13" s="1"/>
  <c r="AI177" i="13"/>
  <c r="AR177" i="13" s="1"/>
  <c r="CA176" i="13"/>
  <c r="CD176" i="13" s="1"/>
  <c r="CF176" i="13" s="1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I177" i="13"/>
  <c r="BP177" i="13"/>
  <c r="BM177" i="13"/>
  <c r="BW177" i="13" l="1"/>
  <c r="BZ177" i="13"/>
  <c r="BB177" i="13"/>
  <c r="E137" i="14"/>
  <c r="CE176" i="13"/>
  <c r="R177" i="13"/>
  <c r="AA178" i="13" s="1"/>
  <c r="L177" i="13"/>
  <c r="P177" i="13"/>
  <c r="S388" i="7"/>
  <c r="K288" i="12" s="1"/>
  <c r="L288" i="12" s="1"/>
  <c r="M288" i="12" s="1"/>
  <c r="L388" i="7"/>
  <c r="G288" i="12" s="1"/>
  <c r="BV177" i="13" l="1"/>
  <c r="BY177" i="13"/>
  <c r="H288" i="12"/>
  <c r="I288" i="12" s="1"/>
  <c r="B138" i="14"/>
  <c r="AU177" i="13"/>
  <c r="AX177" i="13" s="1"/>
  <c r="BL177" i="13"/>
  <c r="H177" i="13"/>
  <c r="Q177" i="13" s="1"/>
  <c r="Z178" i="13" s="1"/>
  <c r="F388" i="7" s="1"/>
  <c r="BO177" i="13"/>
  <c r="AK178" i="13"/>
  <c r="AT178" i="13" s="1"/>
  <c r="CC177" i="13"/>
  <c r="O177" i="13"/>
  <c r="N289" i="12"/>
  <c r="C138" i="14" l="1"/>
  <c r="BA177" i="13"/>
  <c r="BD177" i="13" s="1"/>
  <c r="D137" i="14"/>
  <c r="J289" i="12"/>
  <c r="BR177" i="13"/>
  <c r="BS178" i="13" s="1"/>
  <c r="K177" i="13"/>
  <c r="AW178" i="13"/>
  <c r="AZ178" i="13" s="1"/>
  <c r="AJ178" i="13"/>
  <c r="AS178" i="13" s="1"/>
  <c r="CB177" i="13"/>
  <c r="BQ178" i="13"/>
  <c r="J178" i="13"/>
  <c r="BN178" i="13"/>
  <c r="BH178" i="13"/>
  <c r="BU177" i="13" l="1"/>
  <c r="BX177" i="13"/>
  <c r="BC178" i="13"/>
  <c r="F138" i="14"/>
  <c r="N177" i="13"/>
  <c r="AV178" i="13"/>
  <c r="AY178" i="13" s="1"/>
  <c r="AI178" i="13"/>
  <c r="BP178" i="13"/>
  <c r="I178" i="13"/>
  <c r="BM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CA177" i="13" l="1"/>
  <c r="CD177" i="13" s="1"/>
  <c r="CF177" i="13" s="1"/>
  <c r="BW178" i="13"/>
  <c r="BZ178" i="13"/>
  <c r="AR178" i="13"/>
  <c r="AU178" i="13" s="1"/>
  <c r="AX178" i="13" s="1"/>
  <c r="BB178" i="13"/>
  <c r="E138" i="14"/>
  <c r="L178" i="13"/>
  <c r="R178" i="13"/>
  <c r="AA179" i="13" s="1"/>
  <c r="S389" i="7"/>
  <c r="K289" i="12" s="1"/>
  <c r="L289" i="12" s="1"/>
  <c r="M289" i="12" s="1"/>
  <c r="L389" i="7"/>
  <c r="G289" i="12" s="1"/>
  <c r="P178" i="13"/>
  <c r="BL178" i="13" l="1"/>
  <c r="H178" i="13"/>
  <c r="BR178" i="13" s="1"/>
  <c r="BS179" i="13" s="1"/>
  <c r="BO178" i="13"/>
  <c r="CE177" i="13"/>
  <c r="BV178" i="13"/>
  <c r="BY178" i="13"/>
  <c r="BA178" i="13"/>
  <c r="BD178" i="13" s="1"/>
  <c r="D138" i="14"/>
  <c r="H289" i="12"/>
  <c r="I289" i="12" s="1"/>
  <c r="B139" i="14"/>
  <c r="AK179" i="13"/>
  <c r="AT179" i="13" s="1"/>
  <c r="CC178" i="13"/>
  <c r="N290" i="12"/>
  <c r="O178" i="13"/>
  <c r="K178" i="13" l="1"/>
  <c r="BX178" i="13" s="1"/>
  <c r="Q178" i="13"/>
  <c r="Z179" i="13" s="1"/>
  <c r="F389" i="7" s="1"/>
  <c r="C139" i="14"/>
  <c r="J290" i="12"/>
  <c r="AW179" i="13"/>
  <c r="AZ179" i="13" s="1"/>
  <c r="AJ179" i="13"/>
  <c r="AS179" i="13" s="1"/>
  <c r="CB178" i="13"/>
  <c r="BQ179" i="13"/>
  <c r="J179" i="13"/>
  <c r="BN179" i="13"/>
  <c r="BH179" i="13" l="1"/>
  <c r="N178" i="13"/>
  <c r="BU178" i="13"/>
  <c r="CA178" i="13" s="1"/>
  <c r="CD178" i="13" s="1"/>
  <c r="CF178" i="13" s="1"/>
  <c r="BC179" i="13"/>
  <c r="F139" i="14"/>
  <c r="AV179" i="13"/>
  <c r="AY179" i="13" s="1"/>
  <c r="AI179" i="13"/>
  <c r="I179" i="13"/>
  <c r="BM179" i="13"/>
  <c r="BP179" i="13"/>
  <c r="S179" i="13"/>
  <c r="AB180" i="13" s="1"/>
  <c r="M179" i="13"/>
  <c r="K390" i="7"/>
  <c r="I390" i="7"/>
  <c r="R390" i="7"/>
  <c r="H390" i="7"/>
  <c r="G390" i="7"/>
  <c r="J390" i="7"/>
  <c r="P390" i="7"/>
  <c r="Q390" i="7"/>
  <c r="N390" i="7"/>
  <c r="O390" i="7"/>
  <c r="AR179" i="13" l="1"/>
  <c r="BO179" i="13" s="1"/>
  <c r="BW179" i="13"/>
  <c r="BZ179" i="13"/>
  <c r="BB179" i="13"/>
  <c r="E139" i="14"/>
  <c r="CE178" i="13"/>
  <c r="P179" i="13"/>
  <c r="R179" i="13"/>
  <c r="AA180" i="13" s="1"/>
  <c r="L179" i="13"/>
  <c r="S390" i="7"/>
  <c r="K290" i="12" s="1"/>
  <c r="L290" i="12" s="1"/>
  <c r="M290" i="12" s="1"/>
  <c r="L390" i="7"/>
  <c r="G290" i="12" s="1"/>
  <c r="H179" i="13" l="1"/>
  <c r="BR179" i="13" s="1"/>
  <c r="BS180" i="13" s="1"/>
  <c r="BL179" i="13"/>
  <c r="AU179" i="13"/>
  <c r="AX179" i="13" s="1"/>
  <c r="BA179" i="13" s="1"/>
  <c r="BD179" i="13" s="1"/>
  <c r="BV179" i="13"/>
  <c r="BY179" i="13"/>
  <c r="H290" i="12"/>
  <c r="I290" i="12" s="1"/>
  <c r="B140" i="14"/>
  <c r="AK180" i="13"/>
  <c r="AT180" i="13" s="1"/>
  <c r="CC179" i="13"/>
  <c r="N291" i="12"/>
  <c r="O179" i="13"/>
  <c r="D139" i="14" l="1"/>
  <c r="K179" i="13"/>
  <c r="BU179" i="13" s="1"/>
  <c r="Q179" i="13"/>
  <c r="Z180" i="13" s="1"/>
  <c r="F390" i="7" s="1"/>
  <c r="C140" i="14"/>
  <c r="J291" i="12"/>
  <c r="BQ180" i="13"/>
  <c r="AJ180" i="13"/>
  <c r="AS180" i="13" s="1"/>
  <c r="CB179" i="13"/>
  <c r="BH180" i="13" l="1"/>
  <c r="BX179" i="13"/>
  <c r="CA179" i="13" s="1"/>
  <c r="CD179" i="13" s="1"/>
  <c r="CE179" i="13" s="1"/>
  <c r="N179" i="13"/>
  <c r="AW180" i="13"/>
  <c r="AZ180" i="13" s="1"/>
  <c r="AV180" i="13"/>
  <c r="AY180" i="13" s="1"/>
  <c r="J180" i="13"/>
  <c r="M180" i="13" s="1"/>
  <c r="BN180" i="13"/>
  <c r="AI180" i="13"/>
  <c r="AR180" i="13" s="1"/>
  <c r="R391" i="7"/>
  <c r="J391" i="7"/>
  <c r="G391" i="7"/>
  <c r="K391" i="7"/>
  <c r="H391" i="7"/>
  <c r="P391" i="7"/>
  <c r="Q391" i="7"/>
  <c r="I391" i="7"/>
  <c r="O391" i="7"/>
  <c r="N391" i="7"/>
  <c r="BP180" i="13"/>
  <c r="I180" i="13"/>
  <c r="BM180" i="13"/>
  <c r="BW180" i="13" l="1"/>
  <c r="BZ180" i="13"/>
  <c r="BC180" i="13"/>
  <c r="F140" i="14"/>
  <c r="BB180" i="13"/>
  <c r="E140" i="14"/>
  <c r="AU180" i="13"/>
  <c r="AX180" i="13" s="1"/>
  <c r="S180" i="13"/>
  <c r="AB181" i="13" s="1"/>
  <c r="CF179" i="13"/>
  <c r="H180" i="13"/>
  <c r="BO180" i="13"/>
  <c r="BL180" i="13"/>
  <c r="P180" i="13"/>
  <c r="S391" i="7"/>
  <c r="K291" i="12" s="1"/>
  <c r="L291" i="12" s="1"/>
  <c r="M291" i="12" s="1"/>
  <c r="L180" i="13"/>
  <c r="R180" i="13"/>
  <c r="AA181" i="13" s="1"/>
  <c r="L391" i="7"/>
  <c r="G291" i="12" s="1"/>
  <c r="BV180" i="13" l="1"/>
  <c r="BY180" i="13"/>
  <c r="BA180" i="13"/>
  <c r="BD180" i="13" s="1"/>
  <c r="D140" i="14"/>
  <c r="H291" i="12"/>
  <c r="I291" i="12" s="1"/>
  <c r="B141" i="14"/>
  <c r="AK181" i="13"/>
  <c r="AT181" i="13" s="1"/>
  <c r="CC180" i="13"/>
  <c r="Q180" i="13"/>
  <c r="Z181" i="13" s="1"/>
  <c r="F391" i="7" s="1"/>
  <c r="K180" i="13"/>
  <c r="BR180" i="13"/>
  <c r="BS181" i="13" s="1"/>
  <c r="O180" i="13"/>
  <c r="N292" i="12"/>
  <c r="BU180" i="13" l="1"/>
  <c r="BX180" i="13"/>
  <c r="C141" i="14"/>
  <c r="J292" i="12"/>
  <c r="AW181" i="13"/>
  <c r="AZ181" i="13" s="1"/>
  <c r="AJ181" i="13"/>
  <c r="AS181" i="13" s="1"/>
  <c r="CB180" i="13"/>
  <c r="N180" i="13"/>
  <c r="BQ181" i="13"/>
  <c r="J181" i="13"/>
  <c r="BN181" i="13"/>
  <c r="BH181" i="13"/>
  <c r="BC181" i="13" l="1"/>
  <c r="F141" i="14"/>
  <c r="AV181" i="13"/>
  <c r="AY181" i="13" s="1"/>
  <c r="AI181" i="13"/>
  <c r="AR181" i="13" s="1"/>
  <c r="CA180" i="13"/>
  <c r="CD180" i="13" s="1"/>
  <c r="CF180" i="13" s="1"/>
  <c r="BP181" i="13"/>
  <c r="I181" i="13"/>
  <c r="BM181" i="13"/>
  <c r="J392" i="7"/>
  <c r="Q392" i="7"/>
  <c r="K392" i="7"/>
  <c r="P392" i="7"/>
  <c r="O392" i="7"/>
  <c r="I392" i="7"/>
  <c r="N392" i="7"/>
  <c r="G392" i="7"/>
  <c r="R392" i="7"/>
  <c r="H392" i="7"/>
  <c r="S181" i="13"/>
  <c r="AB182" i="13" s="1"/>
  <c r="M181" i="13"/>
  <c r="BW181" i="13" l="1"/>
  <c r="BZ181" i="13"/>
  <c r="BB181" i="13"/>
  <c r="E141" i="14"/>
  <c r="AU181" i="13"/>
  <c r="AX181" i="13" s="1"/>
  <c r="CE180" i="13"/>
  <c r="P181" i="13"/>
  <c r="L392" i="7"/>
  <c r="G292" i="12" s="1"/>
  <c r="S392" i="7"/>
  <c r="K292" i="12" s="1"/>
  <c r="L292" i="12" s="1"/>
  <c r="M292" i="12" s="1"/>
  <c r="L181" i="13"/>
  <c r="R181" i="13"/>
  <c r="AA182" i="13" s="1"/>
  <c r="BO181" i="13"/>
  <c r="H181" i="13"/>
  <c r="BL181" i="13"/>
  <c r="BV181" i="13" l="1"/>
  <c r="BY181" i="13"/>
  <c r="BA181" i="13"/>
  <c r="BD181" i="13" s="1"/>
  <c r="D141" i="14"/>
  <c r="H292" i="12"/>
  <c r="I292" i="12" s="1"/>
  <c r="B142" i="14"/>
  <c r="AK182" i="13"/>
  <c r="AT182" i="13" s="1"/>
  <c r="CC181" i="13"/>
  <c r="O181" i="13"/>
  <c r="K181" i="13"/>
  <c r="Q181" i="13"/>
  <c r="Z182" i="13" s="1"/>
  <c r="F392" i="7" s="1"/>
  <c r="BR181" i="13"/>
  <c r="BS182" i="13" s="1"/>
  <c r="N293" i="12"/>
  <c r="BU181" i="13" l="1"/>
  <c r="BX181" i="13"/>
  <c r="C142" i="14"/>
  <c r="J293" i="12"/>
  <c r="AW182" i="13"/>
  <c r="AZ182" i="13" s="1"/>
  <c r="AJ182" i="13"/>
  <c r="AS182" i="13" s="1"/>
  <c r="CB181" i="13"/>
  <c r="BH182" i="13"/>
  <c r="BQ182" i="13"/>
  <c r="J182" i="13"/>
  <c r="BN182" i="13"/>
  <c r="N181" i="13"/>
  <c r="BC182" i="13" l="1"/>
  <c r="F142" i="14"/>
  <c r="AV182" i="13"/>
  <c r="AY182" i="13" s="1"/>
  <c r="AI182" i="13"/>
  <c r="AR182" i="13" s="1"/>
  <c r="CA181" i="13"/>
  <c r="CD181" i="13" s="1"/>
  <c r="CF181" i="13" s="1"/>
  <c r="J393" i="7"/>
  <c r="O393" i="7"/>
  <c r="Q393" i="7"/>
  <c r="K393" i="7"/>
  <c r="R393" i="7"/>
  <c r="G393" i="7"/>
  <c r="N393" i="7"/>
  <c r="P393" i="7"/>
  <c r="H393" i="7"/>
  <c r="I393" i="7"/>
  <c r="S182" i="13"/>
  <c r="AB183" i="13" s="1"/>
  <c r="M182" i="13"/>
  <c r="I182" i="13"/>
  <c r="BP182" i="13"/>
  <c r="BM182" i="13"/>
  <c r="BW182" i="13" l="1"/>
  <c r="BZ182" i="13"/>
  <c r="BB182" i="13"/>
  <c r="E142" i="14"/>
  <c r="AU182" i="13"/>
  <c r="AX182" i="13" s="1"/>
  <c r="CE181" i="13"/>
  <c r="P182" i="13"/>
  <c r="BO182" i="13"/>
  <c r="BL182" i="13"/>
  <c r="H182" i="13"/>
  <c r="R182" i="13"/>
  <c r="AA183" i="13" s="1"/>
  <c r="L182" i="13"/>
  <c r="S393" i="7"/>
  <c r="K293" i="12" s="1"/>
  <c r="L293" i="12" s="1"/>
  <c r="M293" i="12" s="1"/>
  <c r="L393" i="7"/>
  <c r="G293" i="12" s="1"/>
  <c r="BV182" i="13" l="1"/>
  <c r="BY182" i="13"/>
  <c r="H293" i="12"/>
  <c r="I293" i="12" s="1"/>
  <c r="B143" i="14"/>
  <c r="BA182" i="13"/>
  <c r="BD182" i="13" s="1"/>
  <c r="D142" i="14"/>
  <c r="AK183" i="13"/>
  <c r="AT183" i="13" s="1"/>
  <c r="CC182" i="13"/>
  <c r="N294" i="12"/>
  <c r="Q182" i="13"/>
  <c r="Z183" i="13" s="1"/>
  <c r="F393" i="7" s="1"/>
  <c r="K182" i="13"/>
  <c r="BR182" i="13"/>
  <c r="BS183" i="13" s="1"/>
  <c r="O182" i="13"/>
  <c r="BU182" i="13" l="1"/>
  <c r="BX182" i="13"/>
  <c r="C143" i="14"/>
  <c r="J294" i="12"/>
  <c r="AW183" i="13"/>
  <c r="AZ183" i="13" s="1"/>
  <c r="AJ183" i="13"/>
  <c r="AS183" i="13" s="1"/>
  <c r="CB182" i="13"/>
  <c r="N182" i="13"/>
  <c r="J183" i="13"/>
  <c r="BQ183" i="13"/>
  <c r="BN183" i="13"/>
  <c r="BH183" i="13"/>
  <c r="BC183" i="13" l="1"/>
  <c r="F143" i="14"/>
  <c r="AV183" i="13"/>
  <c r="AY183" i="13" s="1"/>
  <c r="AI183" i="13"/>
  <c r="AR183" i="13" s="1"/>
  <c r="CA182" i="13"/>
  <c r="CD182" i="13" s="1"/>
  <c r="CF182" i="13" s="1"/>
  <c r="S183" i="13"/>
  <c r="AB184" i="13" s="1"/>
  <c r="M183" i="13"/>
  <c r="I183" i="13"/>
  <c r="BM183" i="13"/>
  <c r="BP183" i="13"/>
  <c r="G394" i="7"/>
  <c r="R394" i="7"/>
  <c r="J394" i="7"/>
  <c r="K394" i="7"/>
  <c r="O394" i="7"/>
  <c r="I394" i="7"/>
  <c r="N394" i="7"/>
  <c r="Q394" i="7"/>
  <c r="H394" i="7"/>
  <c r="P394" i="7"/>
  <c r="BW183" i="13" l="1"/>
  <c r="BZ183" i="13"/>
  <c r="BB183" i="13"/>
  <c r="E143" i="14"/>
  <c r="AU183" i="13"/>
  <c r="AX183" i="13" s="1"/>
  <c r="CE182" i="13"/>
  <c r="S394" i="7"/>
  <c r="K294" i="12" s="1"/>
  <c r="L294" i="12" s="1"/>
  <c r="M294" i="12" s="1"/>
  <c r="L394" i="7"/>
  <c r="G294" i="12" s="1"/>
  <c r="P183" i="13"/>
  <c r="H183" i="13"/>
  <c r="BO183" i="13"/>
  <c r="BL183" i="13"/>
  <c r="L183" i="13"/>
  <c r="R183" i="13"/>
  <c r="AA184" i="13" s="1"/>
  <c r="BV183" i="13" l="1"/>
  <c r="BY183" i="13"/>
  <c r="H294" i="12"/>
  <c r="I294" i="12" s="1"/>
  <c r="B144" i="14"/>
  <c r="BA183" i="13"/>
  <c r="BD183" i="13" s="1"/>
  <c r="D143" i="14"/>
  <c r="AK184" i="13"/>
  <c r="AT184" i="13" s="1"/>
  <c r="CC183" i="13"/>
  <c r="N295" i="12"/>
  <c r="O183" i="13"/>
  <c r="K183" i="13"/>
  <c r="Q183" i="13"/>
  <c r="Z184" i="13" s="1"/>
  <c r="F394" i="7" s="1"/>
  <c r="BR183" i="13"/>
  <c r="BS184" i="13" s="1"/>
  <c r="BU183" i="13" l="1"/>
  <c r="BX183" i="13"/>
  <c r="C144" i="14"/>
  <c r="J295" i="12"/>
  <c r="AW184" i="13"/>
  <c r="AZ184" i="13" s="1"/>
  <c r="AJ184" i="13"/>
  <c r="AS184" i="13" s="1"/>
  <c r="CB183" i="13"/>
  <c r="BQ184" i="13"/>
  <c r="J184" i="13"/>
  <c r="BN184" i="13"/>
  <c r="BH184" i="13"/>
  <c r="N183" i="13"/>
  <c r="BC184" i="13" l="1"/>
  <c r="F144" i="14"/>
  <c r="AV184" i="13"/>
  <c r="AY184" i="13" s="1"/>
  <c r="AI184" i="13"/>
  <c r="AR184" i="13" s="1"/>
  <c r="CA183" i="13"/>
  <c r="CD183" i="13" s="1"/>
  <c r="CF183" i="13" s="1"/>
  <c r="BP184" i="13"/>
  <c r="I184" i="13"/>
  <c r="BM184" i="13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W184" i="13" l="1"/>
  <c r="BZ184" i="13"/>
  <c r="BB184" i="13"/>
  <c r="E144" i="14"/>
  <c r="AU184" i="13"/>
  <c r="AX184" i="13" s="1"/>
  <c r="CE183" i="13"/>
  <c r="P184" i="13"/>
  <c r="L395" i="7"/>
  <c r="G295" i="12" s="1"/>
  <c r="H184" i="13"/>
  <c r="BO184" i="13"/>
  <c r="BL184" i="13"/>
  <c r="S395" i="7"/>
  <c r="K295" i="12" s="1"/>
  <c r="L295" i="12" s="1"/>
  <c r="M295" i="12" s="1"/>
  <c r="L184" i="13"/>
  <c r="R184" i="13"/>
  <c r="AA185" i="13" s="1"/>
  <c r="BV184" i="13" l="1"/>
  <c r="BY184" i="13"/>
  <c r="BA184" i="13"/>
  <c r="BD184" i="13" s="1"/>
  <c r="D144" i="14"/>
  <c r="H295" i="12"/>
  <c r="I295" i="12" s="1"/>
  <c r="B145" i="14"/>
  <c r="AK185" i="13"/>
  <c r="AT185" i="13" s="1"/>
  <c r="CC184" i="13"/>
  <c r="Q184" i="13"/>
  <c r="Z185" i="13" s="1"/>
  <c r="F395" i="7" s="1"/>
  <c r="K184" i="13"/>
  <c r="BR184" i="13"/>
  <c r="BS185" i="13" s="1"/>
  <c r="N296" i="12"/>
  <c r="O184" i="13"/>
  <c r="BU184" i="13" l="1"/>
  <c r="BX184" i="13"/>
  <c r="C145" i="14"/>
  <c r="J296" i="12"/>
  <c r="AW185" i="13"/>
  <c r="AZ185" i="13" s="1"/>
  <c r="AJ185" i="13"/>
  <c r="AS185" i="13" s="1"/>
  <c r="CB184" i="13"/>
  <c r="BH185" i="13"/>
  <c r="N184" i="13"/>
  <c r="BQ185" i="13"/>
  <c r="BN185" i="13"/>
  <c r="J185" i="13"/>
  <c r="BC185" i="13" l="1"/>
  <c r="F145" i="14"/>
  <c r="AV185" i="13"/>
  <c r="AY185" i="13" s="1"/>
  <c r="AI185" i="13"/>
  <c r="AR185" i="13" s="1"/>
  <c r="CA184" i="13"/>
  <c r="CD184" i="13" s="1"/>
  <c r="CE184" i="13" s="1"/>
  <c r="I185" i="13"/>
  <c r="BP185" i="13"/>
  <c r="BM185" i="13"/>
  <c r="S185" i="13"/>
  <c r="AB186" i="13" s="1"/>
  <c r="M185" i="13"/>
  <c r="P396" i="7"/>
  <c r="Q396" i="7"/>
  <c r="G396" i="7"/>
  <c r="I396" i="7"/>
  <c r="O396" i="7"/>
  <c r="K396" i="7"/>
  <c r="H396" i="7"/>
  <c r="J396" i="7"/>
  <c r="N396" i="7"/>
  <c r="R396" i="7"/>
  <c r="BW185" i="13" l="1"/>
  <c r="BZ185" i="13"/>
  <c r="BB185" i="13"/>
  <c r="E145" i="14"/>
  <c r="AU185" i="13"/>
  <c r="AX185" i="13" s="1"/>
  <c r="CF184" i="13"/>
  <c r="S396" i="7"/>
  <c r="K296" i="12" s="1"/>
  <c r="L296" i="12" s="1"/>
  <c r="M296" i="12" s="1"/>
  <c r="BO185" i="13"/>
  <c r="H185" i="13"/>
  <c r="BL185" i="13"/>
  <c r="R185" i="13"/>
  <c r="AA186" i="13" s="1"/>
  <c r="L185" i="13"/>
  <c r="P185" i="13"/>
  <c r="L396" i="7"/>
  <c r="G296" i="12" s="1"/>
  <c r="BV185" i="13" l="1"/>
  <c r="BY185" i="13"/>
  <c r="BA185" i="13"/>
  <c r="BD185" i="13" s="1"/>
  <c r="D145" i="14"/>
  <c r="H296" i="12"/>
  <c r="I296" i="12" s="1"/>
  <c r="B146" i="14"/>
  <c r="AK186" i="13"/>
  <c r="AT186" i="13" s="1"/>
  <c r="CC185" i="13"/>
  <c r="K185" i="13"/>
  <c r="Q185" i="13"/>
  <c r="Z186" i="13" s="1"/>
  <c r="F396" i="7" s="1"/>
  <c r="BR185" i="13"/>
  <c r="BS186" i="13" s="1"/>
  <c r="N297" i="12"/>
  <c r="O185" i="13"/>
  <c r="BU185" i="13" l="1"/>
  <c r="BX185" i="13"/>
  <c r="C146" i="14"/>
  <c r="J297" i="12"/>
  <c r="AW186" i="13"/>
  <c r="AZ186" i="13" s="1"/>
  <c r="AJ186" i="13"/>
  <c r="AS186" i="13" s="1"/>
  <c r="CB185" i="13"/>
  <c r="J186" i="13"/>
  <c r="BN186" i="13"/>
  <c r="BQ186" i="13"/>
  <c r="N185" i="13"/>
  <c r="BH186" i="13"/>
  <c r="BC186" i="13" l="1"/>
  <c r="F146" i="14"/>
  <c r="AV186" i="13"/>
  <c r="AY186" i="13" s="1"/>
  <c r="AI186" i="13"/>
  <c r="AR186" i="13" s="1"/>
  <c r="CA185" i="13"/>
  <c r="CD185" i="13" s="1"/>
  <c r="BP186" i="13"/>
  <c r="I186" i="13"/>
  <c r="BM186" i="13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BW186" i="13" l="1"/>
  <c r="BZ186" i="13"/>
  <c r="BB186" i="13"/>
  <c r="E146" i="14"/>
  <c r="AU186" i="13"/>
  <c r="AX186" i="13" s="1"/>
  <c r="CF185" i="13"/>
  <c r="CE185" i="13"/>
  <c r="L397" i="7"/>
  <c r="G297" i="12" s="1"/>
  <c r="BO186" i="13"/>
  <c r="H186" i="13"/>
  <c r="BL186" i="13"/>
  <c r="S397" i="7"/>
  <c r="K297" i="12" s="1"/>
  <c r="L297" i="12" s="1"/>
  <c r="M297" i="12" s="1"/>
  <c r="L186" i="13"/>
  <c r="R186" i="13"/>
  <c r="AA187" i="13" s="1"/>
  <c r="P186" i="13"/>
  <c r="BV186" i="13" l="1"/>
  <c r="BY186" i="13"/>
  <c r="H297" i="12"/>
  <c r="I297" i="12" s="1"/>
  <c r="B147" i="14"/>
  <c r="BA186" i="13"/>
  <c r="BD186" i="13" s="1"/>
  <c r="D146" i="14"/>
  <c r="AK187" i="13"/>
  <c r="AT187" i="13" s="1"/>
  <c r="CC186" i="13"/>
  <c r="O186" i="13"/>
  <c r="Q186" i="13"/>
  <c r="Z187" i="13" s="1"/>
  <c r="F397" i="7" s="1"/>
  <c r="K186" i="13"/>
  <c r="BR186" i="13"/>
  <c r="BS187" i="13" s="1"/>
  <c r="N298" i="12"/>
  <c r="BU186" i="13" l="1"/>
  <c r="BX186" i="13"/>
  <c r="C147" i="14"/>
  <c r="J298" i="12"/>
  <c r="AW187" i="13"/>
  <c r="AZ187" i="13" s="1"/>
  <c r="AJ187" i="13"/>
  <c r="AS187" i="13" s="1"/>
  <c r="CB186" i="13"/>
  <c r="BQ187" i="13"/>
  <c r="J187" i="13"/>
  <c r="BN187" i="13"/>
  <c r="N186" i="13"/>
  <c r="BH187" i="13"/>
  <c r="BC187" i="13" l="1"/>
  <c r="F147" i="14"/>
  <c r="AV187" i="13"/>
  <c r="AY187" i="13" s="1"/>
  <c r="AI187" i="13"/>
  <c r="AR187" i="13" s="1"/>
  <c r="CA186" i="13"/>
  <c r="CD186" i="13" s="1"/>
  <c r="CF186" i="13" s="1"/>
  <c r="BP187" i="13"/>
  <c r="I187" i="13"/>
  <c r="BM187" i="13"/>
  <c r="M187" i="13"/>
  <c r="S187" i="13"/>
  <c r="AB188" i="13" s="1"/>
  <c r="N398" i="7"/>
  <c r="I398" i="7"/>
  <c r="G398" i="7"/>
  <c r="O398" i="7"/>
  <c r="H398" i="7"/>
  <c r="K398" i="7"/>
  <c r="J398" i="7"/>
  <c r="P398" i="7"/>
  <c r="R398" i="7"/>
  <c r="Q398" i="7"/>
  <c r="BW187" i="13" l="1"/>
  <c r="BZ187" i="13"/>
  <c r="BB187" i="13"/>
  <c r="E147" i="14"/>
  <c r="AU187" i="13"/>
  <c r="AX187" i="13" s="1"/>
  <c r="CE186" i="13"/>
  <c r="S398" i="7"/>
  <c r="K298" i="12" s="1"/>
  <c r="L298" i="12" s="1"/>
  <c r="M298" i="12" s="1"/>
  <c r="BO187" i="13"/>
  <c r="H187" i="13"/>
  <c r="BR187" i="13" s="1"/>
  <c r="BS188" i="13" s="1"/>
  <c r="BL187" i="13"/>
  <c r="R187" i="13"/>
  <c r="AA188" i="13" s="1"/>
  <c r="L187" i="13"/>
  <c r="P187" i="13"/>
  <c r="L398" i="7"/>
  <c r="G298" i="12" s="1"/>
  <c r="BV187" i="13" l="1"/>
  <c r="BY187" i="13"/>
  <c r="BA187" i="13"/>
  <c r="BD187" i="13" s="1"/>
  <c r="D147" i="14"/>
  <c r="H298" i="12"/>
  <c r="I298" i="12" s="1"/>
  <c r="B148" i="14"/>
  <c r="AK188" i="13"/>
  <c r="AT188" i="13" s="1"/>
  <c r="CC187" i="13"/>
  <c r="O187" i="13"/>
  <c r="Q187" i="13"/>
  <c r="Z188" i="13" s="1"/>
  <c r="F398" i="7" s="1"/>
  <c r="K187" i="13"/>
  <c r="N299" i="12"/>
  <c r="BU187" i="13" l="1"/>
  <c r="BX187" i="13"/>
  <c r="C148" i="14"/>
  <c r="J299" i="12"/>
  <c r="AW188" i="13"/>
  <c r="AZ188" i="13" s="1"/>
  <c r="AJ188" i="13"/>
  <c r="AS188" i="13" s="1"/>
  <c r="CB187" i="13"/>
  <c r="J188" i="13"/>
  <c r="BN188" i="13"/>
  <c r="BQ188" i="13"/>
  <c r="N187" i="13"/>
  <c r="BH188" i="13"/>
  <c r="BC188" i="13" l="1"/>
  <c r="F148" i="14"/>
  <c r="AV188" i="13"/>
  <c r="AY188" i="13" s="1"/>
  <c r="AI188" i="13"/>
  <c r="AR188" i="13" s="1"/>
  <c r="CA187" i="13"/>
  <c r="CD187" i="13" s="1"/>
  <c r="CF187" i="13" s="1"/>
  <c r="BP188" i="13"/>
  <c r="I188" i="13"/>
  <c r="BM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BW188" i="13" l="1"/>
  <c r="BZ188" i="13"/>
  <c r="BB188" i="13"/>
  <c r="E148" i="14"/>
  <c r="AU188" i="13"/>
  <c r="AX188" i="13" s="1"/>
  <c r="CE187" i="13"/>
  <c r="P188" i="13"/>
  <c r="S399" i="7"/>
  <c r="K299" i="12" s="1"/>
  <c r="L299" i="12" s="1"/>
  <c r="M299" i="12" s="1"/>
  <c r="L399" i="7"/>
  <c r="G299" i="12" s="1"/>
  <c r="H188" i="13"/>
  <c r="BO188" i="13"/>
  <c r="BL188" i="13"/>
  <c r="L188" i="13"/>
  <c r="R188" i="13"/>
  <c r="AA189" i="13" s="1"/>
  <c r="BV188" i="13" l="1"/>
  <c r="BY188" i="13"/>
  <c r="BA188" i="13"/>
  <c r="BD188" i="13" s="1"/>
  <c r="D148" i="14"/>
  <c r="H299" i="12"/>
  <c r="I299" i="12" s="1"/>
  <c r="B149" i="14"/>
  <c r="AK189" i="13"/>
  <c r="AT189" i="13" s="1"/>
  <c r="CC188" i="13"/>
  <c r="O188" i="13"/>
  <c r="Q188" i="13"/>
  <c r="Z189" i="13" s="1"/>
  <c r="F399" i="7" s="1"/>
  <c r="K188" i="13"/>
  <c r="BR188" i="13"/>
  <c r="BS189" i="13" s="1"/>
  <c r="N300" i="12"/>
  <c r="BU188" i="13" l="1"/>
  <c r="BX188" i="13"/>
  <c r="C149" i="14"/>
  <c r="J300" i="12"/>
  <c r="AW189" i="13"/>
  <c r="AZ189" i="13" s="1"/>
  <c r="AJ189" i="13"/>
  <c r="AS189" i="13" s="1"/>
  <c r="CB188" i="13"/>
  <c r="BH189" i="13"/>
  <c r="BQ189" i="13"/>
  <c r="J189" i="13"/>
  <c r="BN189" i="13"/>
  <c r="N188" i="13"/>
  <c r="BC189" i="13" l="1"/>
  <c r="F149" i="14"/>
  <c r="AV189" i="13"/>
  <c r="AY189" i="13" s="1"/>
  <c r="AI189" i="13"/>
  <c r="AR189" i="13" s="1"/>
  <c r="CA188" i="13"/>
  <c r="CD188" i="13" s="1"/>
  <c r="CF188" i="13" s="1"/>
  <c r="S189" i="13"/>
  <c r="AB190" i="13" s="1"/>
  <c r="M189" i="13"/>
  <c r="BP189" i="13"/>
  <c r="I189" i="13"/>
  <c r="BM189" i="13"/>
  <c r="I400" i="7"/>
  <c r="J400" i="7"/>
  <c r="G400" i="7"/>
  <c r="K400" i="7"/>
  <c r="Q400" i="7"/>
  <c r="N400" i="7"/>
  <c r="H400" i="7"/>
  <c r="P400" i="7"/>
  <c r="O400" i="7"/>
  <c r="R400" i="7"/>
  <c r="BW189" i="13" l="1"/>
  <c r="BZ189" i="13"/>
  <c r="BB189" i="13"/>
  <c r="E149" i="14"/>
  <c r="AU189" i="13"/>
  <c r="AX189" i="13" s="1"/>
  <c r="CE188" i="13"/>
  <c r="S400" i="7"/>
  <c r="K300" i="12" s="1"/>
  <c r="L300" i="12" s="1"/>
  <c r="M300" i="12" s="1"/>
  <c r="H189" i="13"/>
  <c r="BO189" i="13"/>
  <c r="BL189" i="13"/>
  <c r="R189" i="13"/>
  <c r="AA190" i="13" s="1"/>
  <c r="L189" i="13"/>
  <c r="L400" i="7"/>
  <c r="G300" i="12" s="1"/>
  <c r="P189" i="13"/>
  <c r="BV189" i="13" l="1"/>
  <c r="BY189" i="13"/>
  <c r="BA189" i="13"/>
  <c r="BD189" i="13" s="1"/>
  <c r="D149" i="14"/>
  <c r="H300" i="12"/>
  <c r="I300" i="12" s="1"/>
  <c r="B150" i="14"/>
  <c r="AK190" i="13"/>
  <c r="AT190" i="13" s="1"/>
  <c r="CC189" i="13"/>
  <c r="O189" i="13"/>
  <c r="N301" i="12"/>
  <c r="K189" i="13"/>
  <c r="Q189" i="13"/>
  <c r="Z190" i="13" s="1"/>
  <c r="F400" i="7" s="1"/>
  <c r="BR189" i="13"/>
  <c r="BS190" i="13" s="1"/>
  <c r="BU189" i="13" l="1"/>
  <c r="BX189" i="13"/>
  <c r="C150" i="14"/>
  <c r="J301" i="12"/>
  <c r="AW190" i="13"/>
  <c r="AZ190" i="13" s="1"/>
  <c r="AJ190" i="13"/>
  <c r="AS190" i="13" s="1"/>
  <c r="CB189" i="13"/>
  <c r="BH190" i="13"/>
  <c r="N189" i="13"/>
  <c r="J190" i="13"/>
  <c r="BN190" i="13"/>
  <c r="BQ190" i="13"/>
  <c r="BC190" i="13" l="1"/>
  <c r="F150" i="14"/>
  <c r="AV190" i="13"/>
  <c r="AY190" i="13" s="1"/>
  <c r="AI190" i="13"/>
  <c r="AR190" i="13" s="1"/>
  <c r="CA189" i="13"/>
  <c r="CD189" i="13" s="1"/>
  <c r="CE189" i="13" s="1"/>
  <c r="S190" i="13"/>
  <c r="AB191" i="13" s="1"/>
  <c r="M190" i="13"/>
  <c r="G401" i="7"/>
  <c r="R401" i="7"/>
  <c r="I401" i="7"/>
  <c r="Q401" i="7"/>
  <c r="K401" i="7"/>
  <c r="N401" i="7"/>
  <c r="O401" i="7"/>
  <c r="H401" i="7"/>
  <c r="J401" i="7"/>
  <c r="P401" i="7"/>
  <c r="I190" i="13"/>
  <c r="BP190" i="13"/>
  <c r="BM190" i="13"/>
  <c r="BW190" i="13" l="1"/>
  <c r="BZ190" i="13"/>
  <c r="BB190" i="13"/>
  <c r="E150" i="14"/>
  <c r="AU190" i="13"/>
  <c r="AX190" i="13" s="1"/>
  <c r="CF189" i="13"/>
  <c r="S401" i="7"/>
  <c r="K301" i="12" s="1"/>
  <c r="L301" i="12" s="1"/>
  <c r="M301" i="12" s="1"/>
  <c r="L401" i="7"/>
  <c r="G301" i="12" s="1"/>
  <c r="R190" i="13"/>
  <c r="AA191" i="13" s="1"/>
  <c r="L190" i="13"/>
  <c r="BO190" i="13"/>
  <c r="H190" i="13"/>
  <c r="BL190" i="13"/>
  <c r="P190" i="13"/>
  <c r="BV190" i="13" l="1"/>
  <c r="BY190" i="13"/>
  <c r="H301" i="12"/>
  <c r="I301" i="12" s="1"/>
  <c r="B151" i="14"/>
  <c r="BA190" i="13"/>
  <c r="BD190" i="13" s="1"/>
  <c r="D150" i="14"/>
  <c r="AK191" i="13"/>
  <c r="AT191" i="13" s="1"/>
  <c r="CC190" i="13"/>
  <c r="N302" i="12"/>
  <c r="Q190" i="13"/>
  <c r="Z191" i="13" s="1"/>
  <c r="F401" i="7" s="1"/>
  <c r="K190" i="13"/>
  <c r="BR190" i="13"/>
  <c r="BS191" i="13" s="1"/>
  <c r="O190" i="13"/>
  <c r="BU190" i="13" l="1"/>
  <c r="BX190" i="13"/>
  <c r="C151" i="14"/>
  <c r="J302" i="12"/>
  <c r="AW191" i="13"/>
  <c r="AZ191" i="13" s="1"/>
  <c r="AJ191" i="13"/>
  <c r="AS191" i="13" s="1"/>
  <c r="CB190" i="13"/>
  <c r="BQ191" i="13"/>
  <c r="J191" i="13"/>
  <c r="BN191" i="13"/>
  <c r="BH191" i="13"/>
  <c r="N190" i="13"/>
  <c r="BC191" i="13" l="1"/>
  <c r="F151" i="14"/>
  <c r="AV191" i="13"/>
  <c r="AY191" i="13" s="1"/>
  <c r="AI191" i="13"/>
  <c r="AR191" i="13" s="1"/>
  <c r="CA190" i="13"/>
  <c r="CD190" i="13" s="1"/>
  <c r="CE190" i="13" s="1"/>
  <c r="BP191" i="13"/>
  <c r="I191" i="13"/>
  <c r="BM191" i="13"/>
  <c r="N402" i="7"/>
  <c r="P402" i="7"/>
  <c r="H402" i="7"/>
  <c r="K402" i="7"/>
  <c r="J402" i="7"/>
  <c r="I402" i="7"/>
  <c r="G402" i="7"/>
  <c r="O402" i="7"/>
  <c r="R402" i="7"/>
  <c r="Q402" i="7"/>
  <c r="M191" i="13"/>
  <c r="S191" i="13"/>
  <c r="AB192" i="13" s="1"/>
  <c r="BW191" i="13" l="1"/>
  <c r="BZ191" i="13"/>
  <c r="BB191" i="13"/>
  <c r="E151" i="14"/>
  <c r="AU191" i="13"/>
  <c r="AX191" i="13" s="1"/>
  <c r="CF190" i="13"/>
  <c r="S402" i="7"/>
  <c r="K302" i="12" s="1"/>
  <c r="L302" i="12" s="1"/>
  <c r="M302" i="12" s="1"/>
  <c r="L191" i="13"/>
  <c r="R191" i="13"/>
  <c r="AA192" i="13" s="1"/>
  <c r="BO191" i="13"/>
  <c r="H191" i="13"/>
  <c r="BL191" i="13"/>
  <c r="P191" i="13"/>
  <c r="L402" i="7"/>
  <c r="G302" i="12" s="1"/>
  <c r="BV191" i="13" l="1"/>
  <c r="BY191" i="13"/>
  <c r="BA191" i="13"/>
  <c r="BD191" i="13" s="1"/>
  <c r="D151" i="14"/>
  <c r="H302" i="12"/>
  <c r="I302" i="12" s="1"/>
  <c r="B152" i="14"/>
  <c r="AK192" i="13"/>
  <c r="AT192" i="13" s="1"/>
  <c r="CC191" i="13"/>
  <c r="O191" i="13"/>
  <c r="N303" i="12"/>
  <c r="K191" i="13"/>
  <c r="BR191" i="13"/>
  <c r="BS192" i="13" s="1"/>
  <c r="Q191" i="13"/>
  <c r="Z192" i="13" s="1"/>
  <c r="F402" i="7" s="1"/>
  <c r="BU191" i="13" l="1"/>
  <c r="BX191" i="13"/>
  <c r="C152" i="14"/>
  <c r="J303" i="12"/>
  <c r="AW192" i="13"/>
  <c r="AZ192" i="13" s="1"/>
  <c r="AJ192" i="13"/>
  <c r="AS192" i="13" s="1"/>
  <c r="CB191" i="13"/>
  <c r="N191" i="13"/>
  <c r="BH192" i="13"/>
  <c r="BQ192" i="13"/>
  <c r="J192" i="13"/>
  <c r="BN192" i="13"/>
  <c r="BC192" i="13" l="1"/>
  <c r="F152" i="14"/>
  <c r="AV192" i="13"/>
  <c r="AY192" i="13" s="1"/>
  <c r="AI192" i="13"/>
  <c r="AR192" i="13" s="1"/>
  <c r="CA191" i="13"/>
  <c r="CD191" i="13" s="1"/>
  <c r="CE191" i="13" s="1"/>
  <c r="I192" i="13"/>
  <c r="BP192" i="13"/>
  <c r="BM192" i="13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W192" i="13" l="1"/>
  <c r="BZ192" i="13"/>
  <c r="BB192" i="13"/>
  <c r="E152" i="14"/>
  <c r="AU192" i="13"/>
  <c r="AX192" i="13" s="1"/>
  <c r="CF191" i="13"/>
  <c r="S403" i="7"/>
  <c r="K303" i="12" s="1"/>
  <c r="L303" i="12" s="1"/>
  <c r="M303" i="12" s="1"/>
  <c r="L403" i="7"/>
  <c r="G303" i="12" s="1"/>
  <c r="R192" i="13"/>
  <c r="AA193" i="13" s="1"/>
  <c r="L192" i="13"/>
  <c r="P192" i="13"/>
  <c r="H192" i="13"/>
  <c r="BO192" i="13"/>
  <c r="BL192" i="13"/>
  <c r="BV192" i="13" l="1"/>
  <c r="BY192" i="13"/>
  <c r="H303" i="12"/>
  <c r="I303" i="12" s="1"/>
  <c r="B153" i="14"/>
  <c r="BA192" i="13"/>
  <c r="BD192" i="13" s="1"/>
  <c r="D152" i="14"/>
  <c r="AK193" i="13"/>
  <c r="AT193" i="13" s="1"/>
  <c r="CC192" i="13"/>
  <c r="O192" i="13"/>
  <c r="K192" i="13"/>
  <c r="Q192" i="13"/>
  <c r="Z193" i="13" s="1"/>
  <c r="F403" i="7" s="1"/>
  <c r="BR192" i="13"/>
  <c r="BS193" i="13" s="1"/>
  <c r="N304" i="12"/>
  <c r="BU192" i="13" l="1"/>
  <c r="BX192" i="13"/>
  <c r="C153" i="14"/>
  <c r="J304" i="12"/>
  <c r="AW193" i="13"/>
  <c r="AZ193" i="13" s="1"/>
  <c r="AJ193" i="13"/>
  <c r="AS193" i="13" s="1"/>
  <c r="CB192" i="13"/>
  <c r="BH193" i="13"/>
  <c r="BQ193" i="13"/>
  <c r="BN193" i="13"/>
  <c r="J193" i="13"/>
  <c r="N192" i="13"/>
  <c r="BC193" i="13" l="1"/>
  <c r="F153" i="14"/>
  <c r="AV193" i="13"/>
  <c r="AY193" i="13" s="1"/>
  <c r="AI193" i="13"/>
  <c r="AR193" i="13" s="1"/>
  <c r="CA192" i="13"/>
  <c r="CD192" i="13" s="1"/>
  <c r="CE192" i="13" s="1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BP193" i="13"/>
  <c r="I193" i="13"/>
  <c r="BM193" i="13"/>
  <c r="BW193" i="13" l="1"/>
  <c r="BZ193" i="13"/>
  <c r="BB193" i="13"/>
  <c r="E153" i="14"/>
  <c r="AU193" i="13"/>
  <c r="AX193" i="13" s="1"/>
  <c r="CF192" i="13"/>
  <c r="P193" i="13"/>
  <c r="R193" i="13"/>
  <c r="AA194" i="13" s="1"/>
  <c r="L193" i="13"/>
  <c r="BO193" i="13"/>
  <c r="H193" i="13"/>
  <c r="BL193" i="13"/>
  <c r="L404" i="7"/>
  <c r="G304" i="12" s="1"/>
  <c r="S404" i="7"/>
  <c r="K304" i="12" s="1"/>
  <c r="L304" i="12" s="1"/>
  <c r="M304" i="12" s="1"/>
  <c r="BV193" i="13" l="1"/>
  <c r="BY193" i="13"/>
  <c r="BA193" i="13"/>
  <c r="BD193" i="13" s="1"/>
  <c r="D153" i="14"/>
  <c r="H304" i="12"/>
  <c r="I304" i="12" s="1"/>
  <c r="B154" i="14"/>
  <c r="AK194" i="13"/>
  <c r="AT194" i="13" s="1"/>
  <c r="CC193" i="13"/>
  <c r="N305" i="12"/>
  <c r="O193" i="13"/>
  <c r="K193" i="13"/>
  <c r="BR193" i="13"/>
  <c r="BS194" i="13" s="1"/>
  <c r="Q193" i="13"/>
  <c r="Z194" i="13" s="1"/>
  <c r="F404" i="7" s="1"/>
  <c r="BU193" i="13" l="1"/>
  <c r="BX193" i="13"/>
  <c r="C154" i="14"/>
  <c r="J305" i="12"/>
  <c r="AW194" i="13"/>
  <c r="AZ194" i="13" s="1"/>
  <c r="AJ194" i="13"/>
  <c r="AS194" i="13" s="1"/>
  <c r="CB193" i="13"/>
  <c r="BH194" i="13"/>
  <c r="BQ194" i="13"/>
  <c r="J194" i="13"/>
  <c r="BN194" i="13"/>
  <c r="N193" i="13"/>
  <c r="BC194" i="13" l="1"/>
  <c r="F154" i="14"/>
  <c r="AV194" i="13"/>
  <c r="AY194" i="13" s="1"/>
  <c r="AI194" i="13"/>
  <c r="AR194" i="13" s="1"/>
  <c r="CA193" i="13"/>
  <c r="CD193" i="13" s="1"/>
  <c r="Q405" i="7"/>
  <c r="I405" i="7"/>
  <c r="J405" i="7"/>
  <c r="P405" i="7"/>
  <c r="R405" i="7"/>
  <c r="O405" i="7"/>
  <c r="G405" i="7"/>
  <c r="N405" i="7"/>
  <c r="H405" i="7"/>
  <c r="K405" i="7"/>
  <c r="I194" i="13"/>
  <c r="BP194" i="13"/>
  <c r="BM194" i="13"/>
  <c r="S194" i="13"/>
  <c r="AB195" i="13" s="1"/>
  <c r="M194" i="13"/>
  <c r="BW194" i="13" l="1"/>
  <c r="BZ194" i="13"/>
  <c r="BB194" i="13"/>
  <c r="E154" i="14"/>
  <c r="AU194" i="13"/>
  <c r="AX194" i="13" s="1"/>
  <c r="CE193" i="13"/>
  <c r="CF193" i="13"/>
  <c r="BO194" i="13"/>
  <c r="H194" i="13"/>
  <c r="BL194" i="13"/>
  <c r="S405" i="7"/>
  <c r="K305" i="12" s="1"/>
  <c r="L305" i="12" s="1"/>
  <c r="M305" i="12" s="1"/>
  <c r="R194" i="13"/>
  <c r="AA195" i="13" s="1"/>
  <c r="L194" i="13"/>
  <c r="P194" i="13"/>
  <c r="L405" i="7"/>
  <c r="G305" i="12" s="1"/>
  <c r="BV194" i="13" l="1"/>
  <c r="BY194" i="13"/>
  <c r="H305" i="12"/>
  <c r="I305" i="12" s="1"/>
  <c r="B155" i="14"/>
  <c r="BA194" i="13"/>
  <c r="BD194" i="13" s="1"/>
  <c r="D154" i="14"/>
  <c r="AK195" i="13"/>
  <c r="AT195" i="13" s="1"/>
  <c r="CC194" i="13"/>
  <c r="Q194" i="13"/>
  <c r="Z195" i="13" s="1"/>
  <c r="F405" i="7" s="1"/>
  <c r="K194" i="13"/>
  <c r="BR194" i="13"/>
  <c r="BS195" i="13" s="1"/>
  <c r="N306" i="12"/>
  <c r="O194" i="13"/>
  <c r="BU194" i="13" l="1"/>
  <c r="BX194" i="13"/>
  <c r="C155" i="14"/>
  <c r="J306" i="12"/>
  <c r="AW195" i="13"/>
  <c r="AZ195" i="13" s="1"/>
  <c r="AJ195" i="13"/>
  <c r="AS195" i="13" s="1"/>
  <c r="CB194" i="13"/>
  <c r="BQ195" i="13"/>
  <c r="J195" i="13"/>
  <c r="BN195" i="13"/>
  <c r="N194" i="13"/>
  <c r="BH195" i="13"/>
  <c r="BC195" i="13" l="1"/>
  <c r="F155" i="14"/>
  <c r="AV195" i="13"/>
  <c r="AY195" i="13" s="1"/>
  <c r="AI195" i="13"/>
  <c r="AR195" i="13" s="1"/>
  <c r="CA194" i="13"/>
  <c r="CD194" i="13" s="1"/>
  <c r="CE194" i="13" s="1"/>
  <c r="I195" i="13"/>
  <c r="BP195" i="13"/>
  <c r="BM195" i="13"/>
  <c r="Q406" i="7"/>
  <c r="H406" i="7"/>
  <c r="O406" i="7"/>
  <c r="N406" i="7"/>
  <c r="K406" i="7"/>
  <c r="J406" i="7"/>
  <c r="P406" i="7"/>
  <c r="R406" i="7"/>
  <c r="I406" i="7"/>
  <c r="G406" i="7"/>
  <c r="M195" i="13"/>
  <c r="S195" i="13"/>
  <c r="AB196" i="13" s="1"/>
  <c r="BW195" i="13" l="1"/>
  <c r="BZ195" i="13"/>
  <c r="BB195" i="13"/>
  <c r="E155" i="14"/>
  <c r="AU195" i="13"/>
  <c r="AX195" i="13" s="1"/>
  <c r="CF194" i="13"/>
  <c r="L406" i="7"/>
  <c r="G306" i="12" s="1"/>
  <c r="S406" i="7"/>
  <c r="K306" i="12" s="1"/>
  <c r="L306" i="12" s="1"/>
  <c r="M306" i="12" s="1"/>
  <c r="R195" i="13"/>
  <c r="AA196" i="13" s="1"/>
  <c r="L195" i="13"/>
  <c r="H195" i="13"/>
  <c r="BO195" i="13"/>
  <c r="BL195" i="13"/>
  <c r="P195" i="13"/>
  <c r="BV195" i="13" l="1"/>
  <c r="BY195" i="13"/>
  <c r="H306" i="12"/>
  <c r="I306" i="12" s="1"/>
  <c r="B156" i="14"/>
  <c r="BA195" i="13"/>
  <c r="BD195" i="13" s="1"/>
  <c r="D155" i="14"/>
  <c r="AK196" i="13"/>
  <c r="AT196" i="13" s="1"/>
  <c r="CC195" i="13"/>
  <c r="N307" i="12"/>
  <c r="O195" i="13"/>
  <c r="K195" i="13"/>
  <c r="Q195" i="13"/>
  <c r="Z196" i="13" s="1"/>
  <c r="F406" i="7" s="1"/>
  <c r="BR195" i="13"/>
  <c r="BS196" i="13" s="1"/>
  <c r="BU195" i="13" l="1"/>
  <c r="BX195" i="13"/>
  <c r="C156" i="14"/>
  <c r="J307" i="12"/>
  <c r="AW196" i="13"/>
  <c r="AZ196" i="13" s="1"/>
  <c r="AJ196" i="13"/>
  <c r="AS196" i="13" s="1"/>
  <c r="CB195" i="13"/>
  <c r="BH196" i="13"/>
  <c r="BQ196" i="13"/>
  <c r="J196" i="13"/>
  <c r="BN196" i="13"/>
  <c r="N195" i="13"/>
  <c r="BC196" i="13" l="1"/>
  <c r="F156" i="14"/>
  <c r="AV196" i="13"/>
  <c r="AY196" i="13" s="1"/>
  <c r="AI196" i="13"/>
  <c r="AR196" i="13" s="1"/>
  <c r="CA195" i="13"/>
  <c r="CD195" i="13" s="1"/>
  <c r="CF195" i="13" s="1"/>
  <c r="G407" i="7"/>
  <c r="J407" i="7"/>
  <c r="O407" i="7"/>
  <c r="I407" i="7"/>
  <c r="R407" i="7"/>
  <c r="N407" i="7"/>
  <c r="P407" i="7"/>
  <c r="K407" i="7"/>
  <c r="Q407" i="7"/>
  <c r="H407" i="7"/>
  <c r="S196" i="13"/>
  <c r="AB197" i="13" s="1"/>
  <c r="M196" i="13"/>
  <c r="BP196" i="13"/>
  <c r="I196" i="13"/>
  <c r="BM196" i="13"/>
  <c r="BW196" i="13" l="1"/>
  <c r="BZ196" i="13"/>
  <c r="BB196" i="13"/>
  <c r="E156" i="14"/>
  <c r="AU196" i="13"/>
  <c r="AX196" i="13" s="1"/>
  <c r="CE195" i="13"/>
  <c r="S407" i="7"/>
  <c r="K307" i="12" s="1"/>
  <c r="L307" i="12" s="1"/>
  <c r="M307" i="12" s="1"/>
  <c r="BO196" i="13"/>
  <c r="H196" i="13"/>
  <c r="BL196" i="13"/>
  <c r="P196" i="13"/>
  <c r="L196" i="13"/>
  <c r="R196" i="13"/>
  <c r="AA197" i="13" s="1"/>
  <c r="L407" i="7"/>
  <c r="G307" i="12" s="1"/>
  <c r="BV196" i="13" l="1"/>
  <c r="BY196" i="13"/>
  <c r="H307" i="12"/>
  <c r="I307" i="12" s="1"/>
  <c r="B157" i="14"/>
  <c r="BA196" i="13"/>
  <c r="BD196" i="13" s="1"/>
  <c r="D156" i="14"/>
  <c r="AK197" i="13"/>
  <c r="AT197" i="13" s="1"/>
  <c r="CC196" i="13"/>
  <c r="O196" i="13"/>
  <c r="Q196" i="13"/>
  <c r="Z197" i="13" s="1"/>
  <c r="F407" i="7" s="1"/>
  <c r="BR196" i="13"/>
  <c r="BS197" i="13" s="1"/>
  <c r="K196" i="13"/>
  <c r="N308" i="12"/>
  <c r="BU196" i="13" l="1"/>
  <c r="BX196" i="13"/>
  <c r="C157" i="14"/>
  <c r="J308" i="12"/>
  <c r="AW197" i="13"/>
  <c r="AZ197" i="13" s="1"/>
  <c r="AJ197" i="13"/>
  <c r="AS197" i="13" s="1"/>
  <c r="CB196" i="13"/>
  <c r="J197" i="13"/>
  <c r="BQ197" i="13"/>
  <c r="BN197" i="13"/>
  <c r="N196" i="13"/>
  <c r="BH197" i="13"/>
  <c r="BC197" i="13" l="1"/>
  <c r="F157" i="14"/>
  <c r="AV197" i="13"/>
  <c r="AY197" i="13" s="1"/>
  <c r="AI197" i="13"/>
  <c r="AR197" i="13" s="1"/>
  <c r="CA196" i="13"/>
  <c r="CD196" i="13" s="1"/>
  <c r="CE196" i="13" s="1"/>
  <c r="S197" i="13"/>
  <c r="AB198" i="13" s="1"/>
  <c r="M197" i="13"/>
  <c r="I197" i="13"/>
  <c r="BP197" i="13"/>
  <c r="BM197" i="13"/>
  <c r="K408" i="7"/>
  <c r="G408" i="7"/>
  <c r="R408" i="7"/>
  <c r="N408" i="7"/>
  <c r="P408" i="7"/>
  <c r="Q408" i="7"/>
  <c r="O408" i="7"/>
  <c r="H408" i="7"/>
  <c r="I408" i="7"/>
  <c r="J408" i="7"/>
  <c r="BW197" i="13" l="1"/>
  <c r="BZ197" i="13"/>
  <c r="BB197" i="13"/>
  <c r="E157" i="14"/>
  <c r="AU197" i="13"/>
  <c r="AX197" i="13" s="1"/>
  <c r="CF196" i="13"/>
  <c r="L408" i="7"/>
  <c r="G308" i="12" s="1"/>
  <c r="BO197" i="13"/>
  <c r="H197" i="13"/>
  <c r="BL197" i="13"/>
  <c r="P197" i="13"/>
  <c r="S408" i="7"/>
  <c r="K308" i="12" s="1"/>
  <c r="L308" i="12" s="1"/>
  <c r="M308" i="12" s="1"/>
  <c r="R197" i="13"/>
  <c r="AA198" i="13" s="1"/>
  <c r="L197" i="13"/>
  <c r="BV197" i="13" l="1"/>
  <c r="BY197" i="13"/>
  <c r="BA197" i="13"/>
  <c r="BD197" i="13" s="1"/>
  <c r="D157" i="14"/>
  <c r="H308" i="12"/>
  <c r="I308" i="12" s="1"/>
  <c r="B158" i="14"/>
  <c r="AK198" i="13"/>
  <c r="AT198" i="13" s="1"/>
  <c r="CC197" i="13"/>
  <c r="N309" i="12"/>
  <c r="Q197" i="13"/>
  <c r="Z198" i="13" s="1"/>
  <c r="F408" i="7" s="1"/>
  <c r="BR197" i="13"/>
  <c r="BS198" i="13" s="1"/>
  <c r="K197" i="13"/>
  <c r="O197" i="13"/>
  <c r="BU197" i="13" l="1"/>
  <c r="BX197" i="13"/>
  <c r="C158" i="14"/>
  <c r="J309" i="12"/>
  <c r="AW198" i="13"/>
  <c r="AZ198" i="13" s="1"/>
  <c r="AJ198" i="13"/>
  <c r="AS198" i="13" s="1"/>
  <c r="CB197" i="13"/>
  <c r="J198" i="13"/>
  <c r="BQ198" i="13"/>
  <c r="BN198" i="13"/>
  <c r="BH198" i="13"/>
  <c r="N197" i="13"/>
  <c r="BC198" i="13" l="1"/>
  <c r="F158" i="14"/>
  <c r="AV198" i="13"/>
  <c r="AY198" i="13" s="1"/>
  <c r="AI198" i="13"/>
  <c r="AR198" i="13" s="1"/>
  <c r="CA197" i="13"/>
  <c r="CD197" i="13" s="1"/>
  <c r="CE197" i="13" s="1"/>
  <c r="G409" i="7"/>
  <c r="P409" i="7"/>
  <c r="R409" i="7"/>
  <c r="H409" i="7"/>
  <c r="N409" i="7"/>
  <c r="K409" i="7"/>
  <c r="I409" i="7"/>
  <c r="O409" i="7"/>
  <c r="Q409" i="7"/>
  <c r="J409" i="7"/>
  <c r="BP198" i="13"/>
  <c r="I198" i="13"/>
  <c r="BM198" i="13"/>
  <c r="S198" i="13"/>
  <c r="AB199" i="13" s="1"/>
  <c r="M198" i="13"/>
  <c r="BW198" i="13" l="1"/>
  <c r="BZ198" i="13"/>
  <c r="BB198" i="13"/>
  <c r="E158" i="14"/>
  <c r="AU198" i="13"/>
  <c r="AX198" i="13" s="1"/>
  <c r="CF197" i="13"/>
  <c r="H198" i="13"/>
  <c r="BO198" i="13"/>
  <c r="BL198" i="13"/>
  <c r="S409" i="7"/>
  <c r="K309" i="12" s="1"/>
  <c r="L309" i="12" s="1"/>
  <c r="M309" i="12" s="1"/>
  <c r="L409" i="7"/>
  <c r="G309" i="12" s="1"/>
  <c r="L198" i="13"/>
  <c r="R198" i="13"/>
  <c r="AA199" i="13" s="1"/>
  <c r="P198" i="13"/>
  <c r="BV198" i="13" l="1"/>
  <c r="BY198" i="13"/>
  <c r="BA198" i="13"/>
  <c r="BD198" i="13" s="1"/>
  <c r="D158" i="14"/>
  <c r="H309" i="12"/>
  <c r="I309" i="12" s="1"/>
  <c r="B159" i="14"/>
  <c r="AK199" i="13"/>
  <c r="AT199" i="13" s="1"/>
  <c r="CC198" i="13"/>
  <c r="O198" i="13"/>
  <c r="N310" i="12"/>
  <c r="K198" i="13"/>
  <c r="Q198" i="13"/>
  <c r="Z199" i="13" s="1"/>
  <c r="F409" i="7" s="1"/>
  <c r="BR198" i="13"/>
  <c r="BS199" i="13" s="1"/>
  <c r="BU198" i="13" l="1"/>
  <c r="BX198" i="13"/>
  <c r="C159" i="14"/>
  <c r="J310" i="12"/>
  <c r="AW199" i="13"/>
  <c r="AZ199" i="13" s="1"/>
  <c r="AJ199" i="13"/>
  <c r="AS199" i="13" s="1"/>
  <c r="CB198" i="13"/>
  <c r="BQ199" i="13"/>
  <c r="J199" i="13"/>
  <c r="BN199" i="13"/>
  <c r="BH199" i="13"/>
  <c r="N198" i="13"/>
  <c r="BC199" i="13" l="1"/>
  <c r="F159" i="14"/>
  <c r="AV199" i="13"/>
  <c r="AY199" i="13" s="1"/>
  <c r="AI199" i="13"/>
  <c r="AR199" i="13" s="1"/>
  <c r="CA198" i="13"/>
  <c r="CD198" i="13" s="1"/>
  <c r="CE198" i="13" s="1"/>
  <c r="I410" i="7"/>
  <c r="G410" i="7"/>
  <c r="J410" i="7"/>
  <c r="O410" i="7"/>
  <c r="K410" i="7"/>
  <c r="Q410" i="7"/>
  <c r="H410" i="7"/>
  <c r="R410" i="7"/>
  <c r="N410" i="7"/>
  <c r="P410" i="7"/>
  <c r="S199" i="13"/>
  <c r="AB200" i="13" s="1"/>
  <c r="M199" i="13"/>
  <c r="I199" i="13"/>
  <c r="BP199" i="13"/>
  <c r="BM199" i="13"/>
  <c r="BW199" i="13" l="1"/>
  <c r="BZ199" i="13"/>
  <c r="BB199" i="13"/>
  <c r="E159" i="14"/>
  <c r="AU199" i="13"/>
  <c r="AX199" i="13" s="1"/>
  <c r="CF198" i="13"/>
  <c r="S410" i="7"/>
  <c r="K310" i="12" s="1"/>
  <c r="L310" i="12" s="1"/>
  <c r="M310" i="12" s="1"/>
  <c r="L199" i="13"/>
  <c r="R199" i="13"/>
  <c r="AA200" i="13" s="1"/>
  <c r="L410" i="7"/>
  <c r="G310" i="12" s="1"/>
  <c r="P199" i="13"/>
  <c r="BO199" i="13"/>
  <c r="H199" i="13"/>
  <c r="BL199" i="13"/>
  <c r="BV199" i="13" l="1"/>
  <c r="BY199" i="13"/>
  <c r="H310" i="12"/>
  <c r="I310" i="12" s="1"/>
  <c r="B160" i="14"/>
  <c r="BA199" i="13"/>
  <c r="BD199" i="13" s="1"/>
  <c r="D159" i="14"/>
  <c r="AK200" i="13"/>
  <c r="AT200" i="13" s="1"/>
  <c r="CC199" i="13"/>
  <c r="N311" i="12"/>
  <c r="BR199" i="13"/>
  <c r="BS200" i="13" s="1"/>
  <c r="Q199" i="13"/>
  <c r="Z200" i="13" s="1"/>
  <c r="F410" i="7" s="1"/>
  <c r="K199" i="13"/>
  <c r="O199" i="13"/>
  <c r="BU199" i="13" l="1"/>
  <c r="BX199" i="13"/>
  <c r="C160" i="14"/>
  <c r="J311" i="12"/>
  <c r="AW200" i="13"/>
  <c r="AZ200" i="13" s="1"/>
  <c r="AJ200" i="13"/>
  <c r="AS200" i="13" s="1"/>
  <c r="CB199" i="13"/>
  <c r="BH200" i="13"/>
  <c r="J200" i="13"/>
  <c r="BQ200" i="13"/>
  <c r="BN200" i="13"/>
  <c r="N199" i="13"/>
  <c r="BC200" i="13" l="1"/>
  <c r="F160" i="14"/>
  <c r="AV200" i="13"/>
  <c r="AY200" i="13" s="1"/>
  <c r="AI200" i="13"/>
  <c r="AR200" i="13" s="1"/>
  <c r="CA199" i="13"/>
  <c r="CD199" i="13" s="1"/>
  <c r="CE199" i="13" s="1"/>
  <c r="I200" i="13"/>
  <c r="BP200" i="13"/>
  <c r="BM200" i="13"/>
  <c r="G411" i="7"/>
  <c r="P411" i="7"/>
  <c r="J411" i="7"/>
  <c r="O411" i="7"/>
  <c r="R411" i="7"/>
  <c r="Q411" i="7"/>
  <c r="K411" i="7"/>
  <c r="H411" i="7"/>
  <c r="N411" i="7"/>
  <c r="I411" i="7"/>
  <c r="S200" i="13"/>
  <c r="AB201" i="13" s="1"/>
  <c r="M200" i="13"/>
  <c r="BW200" i="13" l="1"/>
  <c r="BZ200" i="13"/>
  <c r="BB200" i="13"/>
  <c r="E160" i="14"/>
  <c r="AU200" i="13"/>
  <c r="AX200" i="13" s="1"/>
  <c r="CF199" i="13"/>
  <c r="S411" i="7"/>
  <c r="K311" i="12" s="1"/>
  <c r="L311" i="12" s="1"/>
  <c r="M311" i="12" s="1"/>
  <c r="L411" i="7"/>
  <c r="G311" i="12" s="1"/>
  <c r="R200" i="13"/>
  <c r="AA201" i="13" s="1"/>
  <c r="L200" i="13"/>
  <c r="P200" i="13"/>
  <c r="BO200" i="13"/>
  <c r="H200" i="13"/>
  <c r="BL200" i="13"/>
  <c r="BV200" i="13" l="1"/>
  <c r="BY200" i="13"/>
  <c r="BA200" i="13"/>
  <c r="BD200" i="13" s="1"/>
  <c r="D160" i="14"/>
  <c r="H311" i="12"/>
  <c r="I311" i="12" s="1"/>
  <c r="B161" i="14"/>
  <c r="AK201" i="13"/>
  <c r="AT201" i="13" s="1"/>
  <c r="CC200" i="13"/>
  <c r="O200" i="13"/>
  <c r="BR200" i="13"/>
  <c r="BS201" i="13" s="1"/>
  <c r="Q200" i="13"/>
  <c r="Z201" i="13" s="1"/>
  <c r="F411" i="7" s="1"/>
  <c r="K200" i="13"/>
  <c r="N312" i="12"/>
  <c r="BU200" i="13" l="1"/>
  <c r="BX200" i="13"/>
  <c r="C161" i="14"/>
  <c r="J312" i="12"/>
  <c r="AW201" i="13"/>
  <c r="AZ201" i="13" s="1"/>
  <c r="AJ201" i="13"/>
  <c r="AS201" i="13" s="1"/>
  <c r="CB200" i="13"/>
  <c r="BH201" i="13"/>
  <c r="N200" i="13"/>
  <c r="J201" i="13"/>
  <c r="BQ201" i="13"/>
  <c r="BN201" i="13"/>
  <c r="BC201" i="13" l="1"/>
  <c r="F161" i="14"/>
  <c r="AV201" i="13"/>
  <c r="AY201" i="13" s="1"/>
  <c r="AI201" i="13"/>
  <c r="AR201" i="13" s="1"/>
  <c r="CA200" i="13"/>
  <c r="CD200" i="13" s="1"/>
  <c r="CF200" i="13" s="1"/>
  <c r="M201" i="13"/>
  <c r="S201" i="13"/>
  <c r="AB202" i="13" s="1"/>
  <c r="H412" i="7"/>
  <c r="P412" i="7"/>
  <c r="N412" i="7"/>
  <c r="Q412" i="7"/>
  <c r="O412" i="7"/>
  <c r="I412" i="7"/>
  <c r="J412" i="7"/>
  <c r="G412" i="7"/>
  <c r="R412" i="7"/>
  <c r="K412" i="7"/>
  <c r="BP201" i="13"/>
  <c r="I201" i="13"/>
  <c r="BM201" i="13"/>
  <c r="BW201" i="13" l="1"/>
  <c r="BZ201" i="13"/>
  <c r="BB201" i="13"/>
  <c r="E161" i="14"/>
  <c r="AU201" i="13"/>
  <c r="AX201" i="13" s="1"/>
  <c r="CE200" i="13"/>
  <c r="R201" i="13"/>
  <c r="AA202" i="13" s="1"/>
  <c r="L201" i="13"/>
  <c r="BO201" i="13"/>
  <c r="H201" i="13"/>
  <c r="BL201" i="13"/>
  <c r="P201" i="13"/>
  <c r="S412" i="7"/>
  <c r="K312" i="12" s="1"/>
  <c r="L312" i="12" s="1"/>
  <c r="M312" i="12" s="1"/>
  <c r="L412" i="7"/>
  <c r="G312" i="12" s="1"/>
  <c r="BV201" i="13" l="1"/>
  <c r="BY201" i="13"/>
  <c r="BA201" i="13"/>
  <c r="BD201" i="13" s="1"/>
  <c r="D161" i="14"/>
  <c r="H312" i="12"/>
  <c r="I312" i="12" s="1"/>
  <c r="B162" i="14"/>
  <c r="AK202" i="13"/>
  <c r="AT202" i="13" s="1"/>
  <c r="CC201" i="13"/>
  <c r="BR201" i="13"/>
  <c r="BS202" i="13" s="1"/>
  <c r="Q201" i="13"/>
  <c r="Z202" i="13" s="1"/>
  <c r="F412" i="7" s="1"/>
  <c r="K201" i="13"/>
  <c r="N313" i="12"/>
  <c r="O201" i="13"/>
  <c r="BU201" i="13" l="1"/>
  <c r="BX201" i="13"/>
  <c r="C162" i="14"/>
  <c r="J313" i="12"/>
  <c r="AW202" i="13"/>
  <c r="AZ202" i="13" s="1"/>
  <c r="AJ202" i="13"/>
  <c r="AS202" i="13" s="1"/>
  <c r="CB201" i="13"/>
  <c r="N201" i="13"/>
  <c r="BQ202" i="13"/>
  <c r="J202" i="13"/>
  <c r="BN202" i="13"/>
  <c r="BH202" i="13"/>
  <c r="BC202" i="13" l="1"/>
  <c r="F162" i="14"/>
  <c r="AV202" i="13"/>
  <c r="AY202" i="13" s="1"/>
  <c r="AI202" i="13"/>
  <c r="AR202" i="13" s="1"/>
  <c r="CA201" i="13"/>
  <c r="CD201" i="13" s="1"/>
  <c r="CE201" i="13" s="1"/>
  <c r="M202" i="13"/>
  <c r="S202" i="13"/>
  <c r="AB203" i="13" s="1"/>
  <c r="I202" i="13"/>
  <c r="BP202" i="13"/>
  <c r="BM202" i="13"/>
  <c r="N413" i="7"/>
  <c r="I413" i="7"/>
  <c r="Q413" i="7"/>
  <c r="K413" i="7"/>
  <c r="G413" i="7"/>
  <c r="O413" i="7"/>
  <c r="J413" i="7"/>
  <c r="R413" i="7"/>
  <c r="P413" i="7"/>
  <c r="H413" i="7"/>
  <c r="BW202" i="13" l="1"/>
  <c r="BZ202" i="13"/>
  <c r="BB202" i="13"/>
  <c r="E162" i="14"/>
  <c r="AU202" i="13"/>
  <c r="AX202" i="13" s="1"/>
  <c r="CF201" i="13"/>
  <c r="L202" i="13"/>
  <c r="R202" i="13"/>
  <c r="AA203" i="13" s="1"/>
  <c r="BO202" i="13"/>
  <c r="H202" i="13"/>
  <c r="BL202" i="13"/>
  <c r="P202" i="13"/>
  <c r="L413" i="7"/>
  <c r="G313" i="12" s="1"/>
  <c r="S413" i="7"/>
  <c r="K313" i="12" s="1"/>
  <c r="L313" i="12" s="1"/>
  <c r="M313" i="12" s="1"/>
  <c r="BV202" i="13" l="1"/>
  <c r="BY202" i="13"/>
  <c r="H313" i="12"/>
  <c r="I313" i="12" s="1"/>
  <c r="B163" i="14"/>
  <c r="BA202" i="13"/>
  <c r="BD202" i="13" s="1"/>
  <c r="D162" i="14"/>
  <c r="AK203" i="13"/>
  <c r="AT203" i="13" s="1"/>
  <c r="CC202" i="13"/>
  <c r="N314" i="12"/>
  <c r="BR202" i="13"/>
  <c r="BS203" i="13" s="1"/>
  <c r="Q202" i="13"/>
  <c r="Z203" i="13" s="1"/>
  <c r="F413" i="7" s="1"/>
  <c r="K202" i="13"/>
  <c r="O202" i="13"/>
  <c r="BU202" i="13" l="1"/>
  <c r="BX202" i="13"/>
  <c r="C163" i="14"/>
  <c r="J314" i="12"/>
  <c r="AW203" i="13"/>
  <c r="AZ203" i="13" s="1"/>
  <c r="AJ203" i="13"/>
  <c r="AS203" i="13" s="1"/>
  <c r="CB202" i="13"/>
  <c r="BH203" i="13"/>
  <c r="N202" i="13"/>
  <c r="BQ203" i="13"/>
  <c r="J203" i="13"/>
  <c r="BN203" i="13"/>
  <c r="BC203" i="13" l="1"/>
  <c r="F163" i="14"/>
  <c r="AV203" i="13"/>
  <c r="AY203" i="13" s="1"/>
  <c r="AI203" i="13"/>
  <c r="AR203" i="13" s="1"/>
  <c r="CA202" i="13"/>
  <c r="CD202" i="13" s="1"/>
  <c r="CE202" i="13" s="1"/>
  <c r="M203" i="13"/>
  <c r="S203" i="13"/>
  <c r="AB204" i="13" s="1"/>
  <c r="J414" i="7"/>
  <c r="N414" i="7"/>
  <c r="K414" i="7"/>
  <c r="I414" i="7"/>
  <c r="R414" i="7"/>
  <c r="O414" i="7"/>
  <c r="G414" i="7"/>
  <c r="Q414" i="7"/>
  <c r="H414" i="7"/>
  <c r="P414" i="7"/>
  <c r="I203" i="13"/>
  <c r="BP203" i="13"/>
  <c r="BM203" i="13"/>
  <c r="BW203" i="13" l="1"/>
  <c r="BZ203" i="13"/>
  <c r="BB203" i="13"/>
  <c r="E163" i="14"/>
  <c r="AU203" i="13"/>
  <c r="AX203" i="13" s="1"/>
  <c r="CF202" i="13"/>
  <c r="L414" i="7"/>
  <c r="G314" i="12" s="1"/>
  <c r="BO203" i="13"/>
  <c r="H203" i="13"/>
  <c r="BL203" i="13"/>
  <c r="R203" i="13"/>
  <c r="AA204" i="13" s="1"/>
  <c r="L203" i="13"/>
  <c r="S414" i="7"/>
  <c r="K314" i="12" s="1"/>
  <c r="L314" i="12" s="1"/>
  <c r="M314" i="12" s="1"/>
  <c r="P203" i="13"/>
  <c r="BV203" i="13" l="1"/>
  <c r="BY203" i="13"/>
  <c r="BA203" i="13"/>
  <c r="BD203" i="13" s="1"/>
  <c r="D163" i="14"/>
  <c r="H314" i="12"/>
  <c r="I314" i="12" s="1"/>
  <c r="B164" i="14"/>
  <c r="AK204" i="13"/>
  <c r="AT204" i="13" s="1"/>
  <c r="CC203" i="13"/>
  <c r="O203" i="13"/>
  <c r="K203" i="13"/>
  <c r="Q203" i="13"/>
  <c r="Z204" i="13" s="1"/>
  <c r="F414" i="7" s="1"/>
  <c r="BR203" i="13"/>
  <c r="BS204" i="13" s="1"/>
  <c r="N315" i="12"/>
  <c r="BU203" i="13" l="1"/>
  <c r="BX203" i="13"/>
  <c r="C164" i="14"/>
  <c r="J315" i="12"/>
  <c r="AW204" i="13"/>
  <c r="AZ204" i="13" s="1"/>
  <c r="AJ204" i="13"/>
  <c r="AS204" i="13" s="1"/>
  <c r="CB203" i="13"/>
  <c r="BH204" i="13"/>
  <c r="J204" i="13"/>
  <c r="BQ204" i="13"/>
  <c r="BN204" i="13"/>
  <c r="N203" i="13"/>
  <c r="BC204" i="13" l="1"/>
  <c r="F164" i="14"/>
  <c r="AV204" i="13"/>
  <c r="AY204" i="13" s="1"/>
  <c r="AI204" i="13"/>
  <c r="AR204" i="13" s="1"/>
  <c r="CA203" i="13"/>
  <c r="CD203" i="13" s="1"/>
  <c r="CE203" i="13" s="1"/>
  <c r="G415" i="7"/>
  <c r="R415" i="7"/>
  <c r="K415" i="7"/>
  <c r="O415" i="7"/>
  <c r="H415" i="7"/>
  <c r="P415" i="7"/>
  <c r="I415" i="7"/>
  <c r="N415" i="7"/>
  <c r="Q415" i="7"/>
  <c r="J415" i="7"/>
  <c r="M204" i="13"/>
  <c r="S204" i="13"/>
  <c r="AB205" i="13" s="1"/>
  <c r="BP204" i="13"/>
  <c r="I204" i="13"/>
  <c r="BM204" i="13"/>
  <c r="BW204" i="13" l="1"/>
  <c r="BZ204" i="13"/>
  <c r="BB204" i="13"/>
  <c r="E164" i="14"/>
  <c r="AU204" i="13"/>
  <c r="AX204" i="13" s="1"/>
  <c r="CF203" i="13"/>
  <c r="S415" i="7"/>
  <c r="K315" i="12" s="1"/>
  <c r="L315" i="12" s="1"/>
  <c r="M315" i="12" s="1"/>
  <c r="L415" i="7"/>
  <c r="G315" i="12" s="1"/>
  <c r="L204" i="13"/>
  <c r="R204" i="13"/>
  <c r="AA205" i="13" s="1"/>
  <c r="P204" i="13"/>
  <c r="BO204" i="13"/>
  <c r="H204" i="13"/>
  <c r="BL204" i="13"/>
  <c r="BV204" i="13" l="1"/>
  <c r="BY204" i="13"/>
  <c r="H315" i="12"/>
  <c r="I315" i="12" s="1"/>
  <c r="B165" i="14"/>
  <c r="BA204" i="13"/>
  <c r="BD204" i="13" s="1"/>
  <c r="D164" i="14"/>
  <c r="AK205" i="13"/>
  <c r="AT205" i="13" s="1"/>
  <c r="CC204" i="13"/>
  <c r="N316" i="12"/>
  <c r="K204" i="13"/>
  <c r="Q204" i="13"/>
  <c r="Z205" i="13" s="1"/>
  <c r="F415" i="7" s="1"/>
  <c r="BR204" i="13"/>
  <c r="BS205" i="13" s="1"/>
  <c r="O204" i="13"/>
  <c r="BU204" i="13" l="1"/>
  <c r="BX204" i="13"/>
  <c r="C165" i="14"/>
  <c r="J316" i="12"/>
  <c r="AW205" i="13"/>
  <c r="AZ205" i="13" s="1"/>
  <c r="AJ205" i="13"/>
  <c r="AS205" i="13" s="1"/>
  <c r="CB204" i="13"/>
  <c r="BQ205" i="13"/>
  <c r="J205" i="13"/>
  <c r="BN205" i="13"/>
  <c r="N204" i="13"/>
  <c r="BH205" i="13"/>
  <c r="BC205" i="13" l="1"/>
  <c r="F165" i="14"/>
  <c r="AV205" i="13"/>
  <c r="AY205" i="13" s="1"/>
  <c r="AI205" i="13"/>
  <c r="AR205" i="13" s="1"/>
  <c r="CA204" i="13"/>
  <c r="CD204" i="13" s="1"/>
  <c r="CE204" i="13" s="1"/>
  <c r="BP205" i="13"/>
  <c r="I205" i="13"/>
  <c r="BM205" i="13"/>
  <c r="G416" i="7"/>
  <c r="K416" i="7"/>
  <c r="P416" i="7"/>
  <c r="H416" i="7"/>
  <c r="J416" i="7"/>
  <c r="O416" i="7"/>
  <c r="Q416" i="7"/>
  <c r="R416" i="7"/>
  <c r="I416" i="7"/>
  <c r="N416" i="7"/>
  <c r="M205" i="13"/>
  <c r="S205" i="13"/>
  <c r="AB206" i="13" s="1"/>
  <c r="BW205" i="13" l="1"/>
  <c r="BZ205" i="13"/>
  <c r="BB205" i="13"/>
  <c r="E165" i="14"/>
  <c r="AU205" i="13"/>
  <c r="AX205" i="13" s="1"/>
  <c r="CF204" i="13"/>
  <c r="L416" i="7"/>
  <c r="G316" i="12" s="1"/>
  <c r="S416" i="7"/>
  <c r="K316" i="12" s="1"/>
  <c r="L316" i="12" s="1"/>
  <c r="M316" i="12" s="1"/>
  <c r="L205" i="13"/>
  <c r="R205" i="13"/>
  <c r="AA206" i="13" s="1"/>
  <c r="BO205" i="13"/>
  <c r="H205" i="13"/>
  <c r="BL205" i="13"/>
  <c r="P205" i="13"/>
  <c r="BV205" i="13" l="1"/>
  <c r="BY205" i="13"/>
  <c r="BA205" i="13"/>
  <c r="BD205" i="13" s="1"/>
  <c r="D165" i="14"/>
  <c r="H316" i="12"/>
  <c r="I316" i="12" s="1"/>
  <c r="B166" i="14"/>
  <c r="AK206" i="13"/>
  <c r="AT206" i="13" s="1"/>
  <c r="CC205" i="13"/>
  <c r="Q205" i="13"/>
  <c r="Z206" i="13" s="1"/>
  <c r="F416" i="7" s="1"/>
  <c r="K205" i="13"/>
  <c r="BR205" i="13"/>
  <c r="BS206" i="13" s="1"/>
  <c r="N317" i="12"/>
  <c r="O205" i="13"/>
  <c r="BU205" i="13" l="1"/>
  <c r="BX205" i="13"/>
  <c r="C166" i="14"/>
  <c r="J317" i="12"/>
  <c r="AW206" i="13"/>
  <c r="AZ206" i="13" s="1"/>
  <c r="AJ206" i="13"/>
  <c r="AS206" i="13" s="1"/>
  <c r="CB205" i="13"/>
  <c r="N205" i="13"/>
  <c r="J206" i="13"/>
  <c r="BQ206" i="13"/>
  <c r="BN206" i="13"/>
  <c r="BH206" i="13"/>
  <c r="BC206" i="13" l="1"/>
  <c r="F166" i="14"/>
  <c r="AV206" i="13"/>
  <c r="AY206" i="13" s="1"/>
  <c r="AI206" i="13"/>
  <c r="AR206" i="13" s="1"/>
  <c r="CA205" i="13"/>
  <c r="CD205" i="13" s="1"/>
  <c r="CE205" i="13" s="1"/>
  <c r="BP206" i="13"/>
  <c r="I206" i="13"/>
  <c r="BM206" i="13"/>
  <c r="I417" i="7"/>
  <c r="P417" i="7"/>
  <c r="R417" i="7"/>
  <c r="Q417" i="7"/>
  <c r="G417" i="7"/>
  <c r="N417" i="7"/>
  <c r="K417" i="7"/>
  <c r="J417" i="7"/>
  <c r="O417" i="7"/>
  <c r="H417" i="7"/>
  <c r="S206" i="13"/>
  <c r="AB207" i="13" s="1"/>
  <c r="M206" i="13"/>
  <c r="BW206" i="13" l="1"/>
  <c r="BZ206" i="13"/>
  <c r="BB206" i="13"/>
  <c r="E166" i="14"/>
  <c r="AU206" i="13"/>
  <c r="AX206" i="13" s="1"/>
  <c r="CF205" i="13"/>
  <c r="S417" i="7"/>
  <c r="K317" i="12" s="1"/>
  <c r="L317" i="12" s="1"/>
  <c r="M317" i="12" s="1"/>
  <c r="BO206" i="13"/>
  <c r="H206" i="13"/>
  <c r="BL206" i="13"/>
  <c r="P206" i="13"/>
  <c r="L206" i="13"/>
  <c r="R206" i="13"/>
  <c r="AA207" i="13" s="1"/>
  <c r="L417" i="7"/>
  <c r="G317" i="12" s="1"/>
  <c r="BV206" i="13" l="1"/>
  <c r="BY206" i="13"/>
  <c r="H317" i="12"/>
  <c r="I317" i="12" s="1"/>
  <c r="B167" i="14"/>
  <c r="BA206" i="13"/>
  <c r="BD206" i="13" s="1"/>
  <c r="D166" i="14"/>
  <c r="AK207" i="13"/>
  <c r="AT207" i="13" s="1"/>
  <c r="CC206" i="13"/>
  <c r="N318" i="12"/>
  <c r="Q206" i="13"/>
  <c r="Z207" i="13" s="1"/>
  <c r="F417" i="7" s="1"/>
  <c r="K206" i="13"/>
  <c r="BR206" i="13"/>
  <c r="BS207" i="13" s="1"/>
  <c r="O206" i="13"/>
  <c r="BU206" i="13" l="1"/>
  <c r="BX206" i="13"/>
  <c r="C167" i="14"/>
  <c r="J318" i="12"/>
  <c r="AW207" i="13"/>
  <c r="AZ207" i="13" s="1"/>
  <c r="AJ207" i="13"/>
  <c r="AS207" i="13" s="1"/>
  <c r="CB206" i="13"/>
  <c r="BQ207" i="13"/>
  <c r="J207" i="13"/>
  <c r="BN207" i="13"/>
  <c r="BH207" i="13"/>
  <c r="N206" i="13"/>
  <c r="BC207" i="13" l="1"/>
  <c r="F167" i="14"/>
  <c r="AV207" i="13"/>
  <c r="AY207" i="13" s="1"/>
  <c r="AI207" i="13"/>
  <c r="AR207" i="13" s="1"/>
  <c r="CA206" i="13"/>
  <c r="CD206" i="13" s="1"/>
  <c r="CF206" i="13" s="1"/>
  <c r="M207" i="13"/>
  <c r="S207" i="13"/>
  <c r="AB208" i="13" s="1"/>
  <c r="I418" i="7"/>
  <c r="Q418" i="7"/>
  <c r="G418" i="7"/>
  <c r="K418" i="7"/>
  <c r="P418" i="7"/>
  <c r="J418" i="7"/>
  <c r="O418" i="7"/>
  <c r="N418" i="7"/>
  <c r="R418" i="7"/>
  <c r="H418" i="7"/>
  <c r="I207" i="13"/>
  <c r="BP207" i="13"/>
  <c r="BM207" i="13"/>
  <c r="BW207" i="13" l="1"/>
  <c r="BZ207" i="13"/>
  <c r="BB207" i="13"/>
  <c r="E167" i="14"/>
  <c r="AU207" i="13"/>
  <c r="AX207" i="13" s="1"/>
  <c r="CE206" i="13"/>
  <c r="L418" i="7"/>
  <c r="G318" i="12" s="1"/>
  <c r="BO207" i="13"/>
  <c r="BL207" i="13"/>
  <c r="H207" i="13"/>
  <c r="P207" i="13"/>
  <c r="L207" i="13"/>
  <c r="R207" i="13"/>
  <c r="AA208" i="13" s="1"/>
  <c r="S418" i="7"/>
  <c r="K318" i="12" s="1"/>
  <c r="L318" i="12" s="1"/>
  <c r="M318" i="12" s="1"/>
  <c r="BV207" i="13" l="1"/>
  <c r="BY207" i="13"/>
  <c r="BA207" i="13"/>
  <c r="BD207" i="13" s="1"/>
  <c r="D167" i="14"/>
  <c r="H318" i="12"/>
  <c r="I318" i="12" s="1"/>
  <c r="B168" i="14"/>
  <c r="AK208" i="13"/>
  <c r="AT208" i="13" s="1"/>
  <c r="CC207" i="13"/>
  <c r="N319" i="12"/>
  <c r="BR207" i="13"/>
  <c r="BS208" i="13" s="1"/>
  <c r="Q207" i="13"/>
  <c r="Z208" i="13" s="1"/>
  <c r="F418" i="7" s="1"/>
  <c r="K207" i="13"/>
  <c r="O207" i="13"/>
  <c r="BU207" i="13" l="1"/>
  <c r="BX207" i="13"/>
  <c r="C168" i="14"/>
  <c r="J319" i="12"/>
  <c r="AW208" i="13"/>
  <c r="AZ208" i="13" s="1"/>
  <c r="AJ208" i="13"/>
  <c r="AS208" i="13" s="1"/>
  <c r="CB207" i="13"/>
  <c r="N207" i="13"/>
  <c r="BH208" i="13"/>
  <c r="BQ208" i="13"/>
  <c r="J208" i="13"/>
  <c r="BN208" i="13"/>
  <c r="BC208" i="13" l="1"/>
  <c r="F168" i="14"/>
  <c r="AV208" i="13"/>
  <c r="AY208" i="13" s="1"/>
  <c r="AI208" i="13"/>
  <c r="AR208" i="13" s="1"/>
  <c r="CA207" i="13"/>
  <c r="CD207" i="13" s="1"/>
  <c r="CE207" i="13" s="1"/>
  <c r="I208" i="13"/>
  <c r="BP208" i="13"/>
  <c r="BM208" i="13"/>
  <c r="M208" i="13"/>
  <c r="S208" i="13"/>
  <c r="AB209" i="13" s="1"/>
  <c r="I419" i="7"/>
  <c r="P419" i="7"/>
  <c r="Q419" i="7"/>
  <c r="R419" i="7"/>
  <c r="H419" i="7"/>
  <c r="K419" i="7"/>
  <c r="N419" i="7"/>
  <c r="G419" i="7"/>
  <c r="O419" i="7"/>
  <c r="J419" i="7"/>
  <c r="BW208" i="13" l="1"/>
  <c r="BZ208" i="13"/>
  <c r="BB208" i="13"/>
  <c r="E168" i="14"/>
  <c r="AU208" i="13"/>
  <c r="AX208" i="13" s="1"/>
  <c r="CF207" i="13"/>
  <c r="S419" i="7"/>
  <c r="K319" i="12" s="1"/>
  <c r="L319" i="12" s="1"/>
  <c r="M319" i="12" s="1"/>
  <c r="P208" i="13"/>
  <c r="L208" i="13"/>
  <c r="R208" i="13"/>
  <c r="AA209" i="13" s="1"/>
  <c r="H208" i="13"/>
  <c r="BO208" i="13"/>
  <c r="BL208" i="13"/>
  <c r="L419" i="7"/>
  <c r="G319" i="12" s="1"/>
  <c r="BV208" i="13" l="1"/>
  <c r="BY208" i="13"/>
  <c r="BA208" i="13"/>
  <c r="BD208" i="13" s="1"/>
  <c r="D168" i="14"/>
  <c r="H319" i="12"/>
  <c r="I319" i="12" s="1"/>
  <c r="B169" i="14"/>
  <c r="AK209" i="13"/>
  <c r="AT209" i="13" s="1"/>
  <c r="CC208" i="13"/>
  <c r="N320" i="12"/>
  <c r="BR208" i="13"/>
  <c r="BS209" i="13" s="1"/>
  <c r="K208" i="13"/>
  <c r="Q208" i="13"/>
  <c r="Z209" i="13" s="1"/>
  <c r="F419" i="7" s="1"/>
  <c r="O208" i="13"/>
  <c r="BU208" i="13" l="1"/>
  <c r="BX208" i="13"/>
  <c r="C169" i="14"/>
  <c r="J320" i="12"/>
  <c r="AW209" i="13"/>
  <c r="AZ209" i="13" s="1"/>
  <c r="AJ209" i="13"/>
  <c r="AS209" i="13" s="1"/>
  <c r="CB208" i="13"/>
  <c r="N208" i="13"/>
  <c r="J209" i="13"/>
  <c r="BQ209" i="13"/>
  <c r="BN209" i="13"/>
  <c r="BH209" i="13"/>
  <c r="BC209" i="13" l="1"/>
  <c r="F169" i="14"/>
  <c r="AV209" i="13"/>
  <c r="AY209" i="13" s="1"/>
  <c r="AI209" i="13"/>
  <c r="AR209" i="13" s="1"/>
  <c r="CA208" i="13"/>
  <c r="CD208" i="13" s="1"/>
  <c r="CE208" i="13" s="1"/>
  <c r="BP209" i="13"/>
  <c r="I209" i="13"/>
  <c r="BM209" i="13"/>
  <c r="K420" i="7"/>
  <c r="Q420" i="7"/>
  <c r="G420" i="7"/>
  <c r="O420" i="7"/>
  <c r="P420" i="7"/>
  <c r="I420" i="7"/>
  <c r="J420" i="7"/>
  <c r="H420" i="7"/>
  <c r="N420" i="7"/>
  <c r="R420" i="7"/>
  <c r="M209" i="13"/>
  <c r="S209" i="13"/>
  <c r="AB210" i="13" s="1"/>
  <c r="BW209" i="13" l="1"/>
  <c r="BZ209" i="13"/>
  <c r="BB209" i="13"/>
  <c r="E169" i="14"/>
  <c r="AU209" i="13"/>
  <c r="AX209" i="13" s="1"/>
  <c r="CF208" i="13"/>
  <c r="BO209" i="13"/>
  <c r="H209" i="13"/>
  <c r="BL209" i="13"/>
  <c r="S420" i="7"/>
  <c r="K320" i="12" s="1"/>
  <c r="L320" i="12" s="1"/>
  <c r="M320" i="12" s="1"/>
  <c r="L209" i="13"/>
  <c r="R209" i="13"/>
  <c r="AA210" i="13" s="1"/>
  <c r="P209" i="13"/>
  <c r="L420" i="7"/>
  <c r="G320" i="12" s="1"/>
  <c r="BV209" i="13" l="1"/>
  <c r="BY209" i="13"/>
  <c r="H320" i="12"/>
  <c r="I320" i="12" s="1"/>
  <c r="B170" i="14"/>
  <c r="BA209" i="13"/>
  <c r="BD209" i="13" s="1"/>
  <c r="D169" i="14"/>
  <c r="AK210" i="13"/>
  <c r="AT210" i="13" s="1"/>
  <c r="CC209" i="13"/>
  <c r="Q209" i="13"/>
  <c r="Z210" i="13" s="1"/>
  <c r="F420" i="7" s="1"/>
  <c r="K209" i="13"/>
  <c r="BR209" i="13"/>
  <c r="BS210" i="13" s="1"/>
  <c r="O209" i="13"/>
  <c r="N321" i="12"/>
  <c r="BU209" i="13" l="1"/>
  <c r="BX209" i="13"/>
  <c r="C170" i="14"/>
  <c r="J321" i="12"/>
  <c r="AW210" i="13"/>
  <c r="AZ210" i="13" s="1"/>
  <c r="AJ210" i="13"/>
  <c r="AS210" i="13" s="1"/>
  <c r="CB209" i="13"/>
  <c r="J210" i="13"/>
  <c r="BQ210" i="13"/>
  <c r="BN210" i="13"/>
  <c r="N209" i="13"/>
  <c r="BH210" i="13"/>
  <c r="BC210" i="13" l="1"/>
  <c r="F170" i="14"/>
  <c r="AV210" i="13"/>
  <c r="AY210" i="13" s="1"/>
  <c r="AI210" i="13"/>
  <c r="AR210" i="13" s="1"/>
  <c r="CA209" i="13"/>
  <c r="CD209" i="13" s="1"/>
  <c r="CE209" i="13" s="1"/>
  <c r="BP210" i="13"/>
  <c r="I210" i="13"/>
  <c r="BM210" i="13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W210" i="13" l="1"/>
  <c r="BZ210" i="13"/>
  <c r="BB210" i="13"/>
  <c r="E170" i="14"/>
  <c r="AU210" i="13"/>
  <c r="AX210" i="13" s="1"/>
  <c r="CF209" i="13"/>
  <c r="H210" i="13"/>
  <c r="BO210" i="13"/>
  <c r="BL210" i="13"/>
  <c r="R210" i="13"/>
  <c r="AA211" i="13" s="1"/>
  <c r="L210" i="13"/>
  <c r="S421" i="7"/>
  <c r="K321" i="12" s="1"/>
  <c r="L321" i="12" s="1"/>
  <c r="M321" i="12" s="1"/>
  <c r="P210" i="13"/>
  <c r="L421" i="7"/>
  <c r="G321" i="12" s="1"/>
  <c r="BV210" i="13" l="1"/>
  <c r="BY210" i="13"/>
  <c r="H321" i="12"/>
  <c r="I321" i="12" s="1"/>
  <c r="B171" i="14"/>
  <c r="BA210" i="13"/>
  <c r="BD210" i="13" s="1"/>
  <c r="D170" i="14"/>
  <c r="AK211" i="13"/>
  <c r="AT211" i="13" s="1"/>
  <c r="CC210" i="13"/>
  <c r="O210" i="13"/>
  <c r="K210" i="13"/>
  <c r="BR210" i="13"/>
  <c r="BS211" i="13" s="1"/>
  <c r="Q210" i="13"/>
  <c r="Z211" i="13" s="1"/>
  <c r="F421" i="7" s="1"/>
  <c r="N322" i="12"/>
  <c r="BU210" i="13" l="1"/>
  <c r="BX210" i="13"/>
  <c r="C171" i="14"/>
  <c r="J322" i="12"/>
  <c r="AW211" i="13"/>
  <c r="AZ211" i="13" s="1"/>
  <c r="AJ211" i="13"/>
  <c r="AS211" i="13" s="1"/>
  <c r="CB210" i="13"/>
  <c r="BQ211" i="13"/>
  <c r="BN211" i="13"/>
  <c r="J211" i="13"/>
  <c r="N210" i="13"/>
  <c r="BH211" i="13"/>
  <c r="BC211" i="13" l="1"/>
  <c r="F171" i="14"/>
  <c r="AV211" i="13"/>
  <c r="AY211" i="13" s="1"/>
  <c r="AI211" i="13"/>
  <c r="AR211" i="13" s="1"/>
  <c r="CA210" i="13"/>
  <c r="CD210" i="13" s="1"/>
  <c r="CF210" i="13" s="1"/>
  <c r="M211" i="13"/>
  <c r="S211" i="13"/>
  <c r="AB212" i="13" s="1"/>
  <c r="I211" i="13"/>
  <c r="BP211" i="13"/>
  <c r="BM211" i="13"/>
  <c r="I422" i="7"/>
  <c r="K422" i="7"/>
  <c r="G422" i="7"/>
  <c r="Q422" i="7"/>
  <c r="N422" i="7"/>
  <c r="P422" i="7"/>
  <c r="J422" i="7"/>
  <c r="O422" i="7"/>
  <c r="H422" i="7"/>
  <c r="R422" i="7"/>
  <c r="BW211" i="13" l="1"/>
  <c r="BZ211" i="13"/>
  <c r="BB211" i="13"/>
  <c r="E171" i="14"/>
  <c r="AU211" i="13"/>
  <c r="AX211" i="13" s="1"/>
  <c r="CE210" i="13"/>
  <c r="L422" i="7"/>
  <c r="G322" i="12" s="1"/>
  <c r="P211" i="13"/>
  <c r="S422" i="7"/>
  <c r="K322" i="12" s="1"/>
  <c r="L322" i="12" s="1"/>
  <c r="M322" i="12" s="1"/>
  <c r="L211" i="13"/>
  <c r="R211" i="13"/>
  <c r="AA212" i="13" s="1"/>
  <c r="H211" i="13"/>
  <c r="BO211" i="13"/>
  <c r="BL211" i="13"/>
  <c r="BV211" i="13" l="1"/>
  <c r="BY211" i="13"/>
  <c r="BA211" i="13"/>
  <c r="BD211" i="13" s="1"/>
  <c r="D171" i="14"/>
  <c r="H322" i="12"/>
  <c r="I322" i="12" s="1"/>
  <c r="B172" i="14"/>
  <c r="AK212" i="13"/>
  <c r="AT212" i="13" s="1"/>
  <c r="CC211" i="13"/>
  <c r="K211" i="13"/>
  <c r="BR211" i="13"/>
  <c r="BS212" i="13" s="1"/>
  <c r="Q211" i="13"/>
  <c r="Z212" i="13" s="1"/>
  <c r="F422" i="7" s="1"/>
  <c r="N323" i="12"/>
  <c r="O211" i="13"/>
  <c r="BU211" i="13" l="1"/>
  <c r="BX211" i="13"/>
  <c r="C172" i="14"/>
  <c r="J323" i="12"/>
  <c r="AW212" i="13"/>
  <c r="AZ212" i="13" s="1"/>
  <c r="AJ212" i="13"/>
  <c r="AS212" i="13" s="1"/>
  <c r="CB211" i="13"/>
  <c r="BH212" i="13"/>
  <c r="N211" i="13"/>
  <c r="J212" i="13"/>
  <c r="BQ212" i="13"/>
  <c r="BN212" i="13"/>
  <c r="BC212" i="13" l="1"/>
  <c r="F172" i="14"/>
  <c r="AV212" i="13"/>
  <c r="AY212" i="13" s="1"/>
  <c r="AI212" i="13"/>
  <c r="AR212" i="13" s="1"/>
  <c r="CA211" i="13"/>
  <c r="CD211" i="13" s="1"/>
  <c r="CE211" i="13" s="1"/>
  <c r="M212" i="13"/>
  <c r="S212" i="13"/>
  <c r="AB213" i="13" s="1"/>
  <c r="Q423" i="7"/>
  <c r="R423" i="7"/>
  <c r="I423" i="7"/>
  <c r="N423" i="7"/>
  <c r="H423" i="7"/>
  <c r="O423" i="7"/>
  <c r="K423" i="7"/>
  <c r="P423" i="7"/>
  <c r="G423" i="7"/>
  <c r="J423" i="7"/>
  <c r="I212" i="13"/>
  <c r="BP212" i="13"/>
  <c r="BM212" i="13"/>
  <c r="BW212" i="13" l="1"/>
  <c r="BZ212" i="13"/>
  <c r="BB212" i="13"/>
  <c r="E172" i="14"/>
  <c r="AU212" i="13"/>
  <c r="AX212" i="13" s="1"/>
  <c r="CF211" i="13"/>
  <c r="L423" i="7"/>
  <c r="G323" i="12" s="1"/>
  <c r="H212" i="13"/>
  <c r="BO212" i="13"/>
  <c r="BL212" i="13"/>
  <c r="S423" i="7"/>
  <c r="K323" i="12" s="1"/>
  <c r="L323" i="12" s="1"/>
  <c r="M323" i="12" s="1"/>
  <c r="L212" i="13"/>
  <c r="R212" i="13"/>
  <c r="AA213" i="13" s="1"/>
  <c r="P212" i="13"/>
  <c r="BV212" i="13" l="1"/>
  <c r="BY212" i="13"/>
  <c r="BA212" i="13"/>
  <c r="BD212" i="13" s="1"/>
  <c r="D172" i="14"/>
  <c r="H323" i="12"/>
  <c r="I323" i="12" s="1"/>
  <c r="B173" i="14"/>
  <c r="AK213" i="13"/>
  <c r="AT213" i="13" s="1"/>
  <c r="CC212" i="13"/>
  <c r="O212" i="13"/>
  <c r="N324" i="12"/>
  <c r="K212" i="13"/>
  <c r="Q212" i="13"/>
  <c r="Z213" i="13" s="1"/>
  <c r="F423" i="7" s="1"/>
  <c r="BR212" i="13"/>
  <c r="BS213" i="13" s="1"/>
  <c r="BU212" i="13" l="1"/>
  <c r="BX212" i="13"/>
  <c r="C173" i="14"/>
  <c r="J324" i="12"/>
  <c r="AW213" i="13"/>
  <c r="AZ213" i="13" s="1"/>
  <c r="AJ213" i="13"/>
  <c r="AS213" i="13" s="1"/>
  <c r="CB212" i="13"/>
  <c r="N212" i="13"/>
  <c r="BH213" i="13"/>
  <c r="BQ213" i="13"/>
  <c r="J213" i="13"/>
  <c r="BN213" i="13"/>
  <c r="BC213" i="13" l="1"/>
  <c r="F173" i="14"/>
  <c r="AV213" i="13"/>
  <c r="AY213" i="13" s="1"/>
  <c r="AI213" i="13"/>
  <c r="AR213" i="13" s="1"/>
  <c r="CA212" i="13"/>
  <c r="CD212" i="13" s="1"/>
  <c r="CE212" i="13" s="1"/>
  <c r="S213" i="13"/>
  <c r="AB214" i="13" s="1"/>
  <c r="M213" i="13"/>
  <c r="BP213" i="13"/>
  <c r="I213" i="13"/>
  <c r="BM213" i="13"/>
  <c r="N424" i="7"/>
  <c r="P424" i="7"/>
  <c r="H424" i="7"/>
  <c r="I424" i="7"/>
  <c r="G424" i="7"/>
  <c r="Q424" i="7"/>
  <c r="O424" i="7"/>
  <c r="K424" i="7"/>
  <c r="R424" i="7"/>
  <c r="J424" i="7"/>
  <c r="BW213" i="13" l="1"/>
  <c r="BZ213" i="13"/>
  <c r="BB213" i="13"/>
  <c r="E173" i="14"/>
  <c r="AU213" i="13"/>
  <c r="AX213" i="13" s="1"/>
  <c r="CF212" i="13"/>
  <c r="L424" i="7"/>
  <c r="G324" i="12" s="1"/>
  <c r="P213" i="13"/>
  <c r="S424" i="7"/>
  <c r="K324" i="12" s="1"/>
  <c r="L324" i="12" s="1"/>
  <c r="M324" i="12" s="1"/>
  <c r="H213" i="13"/>
  <c r="BO213" i="13"/>
  <c r="BL213" i="13"/>
  <c r="R213" i="13"/>
  <c r="AA214" i="13" s="1"/>
  <c r="L213" i="13"/>
  <c r="BV213" i="13" l="1"/>
  <c r="BY213" i="13"/>
  <c r="BA213" i="13"/>
  <c r="BD213" i="13" s="1"/>
  <c r="D173" i="14"/>
  <c r="H324" i="12"/>
  <c r="I324" i="12" s="1"/>
  <c r="B174" i="14"/>
  <c r="AK214" i="13"/>
  <c r="AT214" i="13" s="1"/>
  <c r="CC213" i="13"/>
  <c r="O213" i="13"/>
  <c r="N325" i="12"/>
  <c r="Q213" i="13"/>
  <c r="Z214" i="13" s="1"/>
  <c r="F424" i="7" s="1"/>
  <c r="BR213" i="13"/>
  <c r="BS214" i="13" s="1"/>
  <c r="K213" i="13"/>
  <c r="BU213" i="13" l="1"/>
  <c r="BX213" i="13"/>
  <c r="C174" i="14"/>
  <c r="J325" i="12"/>
  <c r="AW214" i="13"/>
  <c r="AZ214" i="13" s="1"/>
  <c r="AJ214" i="13"/>
  <c r="AS214" i="13" s="1"/>
  <c r="CB213" i="13"/>
  <c r="BH214" i="13"/>
  <c r="N213" i="13"/>
  <c r="BQ214" i="13"/>
  <c r="J214" i="13"/>
  <c r="BN214" i="13"/>
  <c r="BC214" i="13" l="1"/>
  <c r="F174" i="14"/>
  <c r="AV214" i="13"/>
  <c r="AY214" i="13" s="1"/>
  <c r="AI214" i="13"/>
  <c r="AR214" i="13" s="1"/>
  <c r="CA213" i="13"/>
  <c r="CD213" i="13" s="1"/>
  <c r="CE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I214" i="13"/>
  <c r="BP214" i="13"/>
  <c r="BM214" i="13"/>
  <c r="BW214" i="13" l="1"/>
  <c r="BZ214" i="13"/>
  <c r="BB214" i="13"/>
  <c r="E174" i="14"/>
  <c r="AU214" i="13"/>
  <c r="AX214" i="13" s="1"/>
  <c r="CF213" i="13"/>
  <c r="L214" i="13"/>
  <c r="R214" i="13"/>
  <c r="AA215" i="13" s="1"/>
  <c r="S425" i="7"/>
  <c r="K325" i="12" s="1"/>
  <c r="L325" i="12" s="1"/>
  <c r="M325" i="12" s="1"/>
  <c r="P214" i="13"/>
  <c r="L425" i="7"/>
  <c r="G325" i="12" s="1"/>
  <c r="BO214" i="13"/>
  <c r="H214" i="13"/>
  <c r="BL214" i="13"/>
  <c r="BV214" i="13" l="1"/>
  <c r="BY214" i="13"/>
  <c r="H325" i="12"/>
  <c r="I325" i="12" s="1"/>
  <c r="B175" i="14"/>
  <c r="BA214" i="13"/>
  <c r="BD214" i="13" s="1"/>
  <c r="D174" i="14"/>
  <c r="AK215" i="13"/>
  <c r="AT215" i="13" s="1"/>
  <c r="CC214" i="13"/>
  <c r="Q214" i="13"/>
  <c r="Z215" i="13" s="1"/>
  <c r="F425" i="7" s="1"/>
  <c r="K214" i="13"/>
  <c r="BR214" i="13"/>
  <c r="BS215" i="13" s="1"/>
  <c r="N326" i="12"/>
  <c r="O214" i="13"/>
  <c r="BU214" i="13" l="1"/>
  <c r="BX214" i="13"/>
  <c r="C175" i="14"/>
  <c r="J326" i="12"/>
  <c r="AW215" i="13"/>
  <c r="AZ215" i="13" s="1"/>
  <c r="AJ215" i="13"/>
  <c r="AS215" i="13" s="1"/>
  <c r="CB214" i="13"/>
  <c r="N214" i="13"/>
  <c r="BH215" i="13"/>
  <c r="BQ215" i="13"/>
  <c r="J215" i="13"/>
  <c r="BN215" i="13"/>
  <c r="BC215" i="13" l="1"/>
  <c r="F175" i="14"/>
  <c r="AV215" i="13"/>
  <c r="AY215" i="13" s="1"/>
  <c r="AI215" i="13"/>
  <c r="AR215" i="13" s="1"/>
  <c r="CA214" i="13"/>
  <c r="CD214" i="13" s="1"/>
  <c r="CE214" i="13" s="1"/>
  <c r="M215" i="13"/>
  <c r="S215" i="13"/>
  <c r="AB216" i="13" s="1"/>
  <c r="BP215" i="13"/>
  <c r="I215" i="13"/>
  <c r="BM215" i="13"/>
  <c r="J426" i="7"/>
  <c r="I426" i="7"/>
  <c r="H426" i="7"/>
  <c r="N426" i="7"/>
  <c r="Q426" i="7"/>
  <c r="P426" i="7"/>
  <c r="G426" i="7"/>
  <c r="R426" i="7"/>
  <c r="O426" i="7"/>
  <c r="K426" i="7"/>
  <c r="BW215" i="13" l="1"/>
  <c r="BZ215" i="13"/>
  <c r="BB215" i="13"/>
  <c r="E175" i="14"/>
  <c r="AU215" i="13"/>
  <c r="AX215" i="13" s="1"/>
  <c r="CF214" i="13"/>
  <c r="S426" i="7"/>
  <c r="K326" i="12" s="1"/>
  <c r="L326" i="12" s="1"/>
  <c r="M326" i="12" s="1"/>
  <c r="BO215" i="13"/>
  <c r="H215" i="13"/>
  <c r="BL215" i="13"/>
  <c r="L426" i="7"/>
  <c r="G326" i="12" s="1"/>
  <c r="R215" i="13"/>
  <c r="AA216" i="13" s="1"/>
  <c r="L215" i="13"/>
  <c r="P215" i="13"/>
  <c r="BV215" i="13" l="1"/>
  <c r="BY215" i="13"/>
  <c r="BA215" i="13"/>
  <c r="BD215" i="13" s="1"/>
  <c r="D175" i="14"/>
  <c r="H326" i="12"/>
  <c r="I326" i="12" s="1"/>
  <c r="B176" i="14"/>
  <c r="AK216" i="13"/>
  <c r="AT216" i="13" s="1"/>
  <c r="CC215" i="13"/>
  <c r="K215" i="13"/>
  <c r="Q215" i="13"/>
  <c r="Z216" i="13" s="1"/>
  <c r="F426" i="7" s="1"/>
  <c r="BR215" i="13"/>
  <c r="BS216" i="13" s="1"/>
  <c r="N327" i="12"/>
  <c r="O215" i="13"/>
  <c r="BU215" i="13" l="1"/>
  <c r="BX215" i="13"/>
  <c r="C176" i="14"/>
  <c r="J327" i="12"/>
  <c r="AW216" i="13"/>
  <c r="AZ216" i="13" s="1"/>
  <c r="AJ216" i="13"/>
  <c r="AS216" i="13" s="1"/>
  <c r="CB215" i="13"/>
  <c r="J216" i="13"/>
  <c r="BQ216" i="13"/>
  <c r="BN216" i="13"/>
  <c r="N215" i="13"/>
  <c r="BH216" i="13"/>
  <c r="BC216" i="13" l="1"/>
  <c r="F176" i="14"/>
  <c r="AV216" i="13"/>
  <c r="AY216" i="13" s="1"/>
  <c r="AI216" i="13"/>
  <c r="AR216" i="13" s="1"/>
  <c r="CA215" i="13"/>
  <c r="CD215" i="13" s="1"/>
  <c r="CF215" i="13" s="1"/>
  <c r="I216" i="13"/>
  <c r="BP216" i="13"/>
  <c r="BM216" i="13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BW216" i="13" l="1"/>
  <c r="BZ216" i="13"/>
  <c r="BB216" i="13"/>
  <c r="E176" i="14"/>
  <c r="AU216" i="13"/>
  <c r="AX216" i="13" s="1"/>
  <c r="CE215" i="13"/>
  <c r="L427" i="7"/>
  <c r="G327" i="12" s="1"/>
  <c r="R216" i="13"/>
  <c r="AA217" i="13" s="1"/>
  <c r="L216" i="13"/>
  <c r="P216" i="13"/>
  <c r="BO216" i="13"/>
  <c r="H216" i="13"/>
  <c r="BL216" i="13"/>
  <c r="S427" i="7"/>
  <c r="K327" i="12" s="1"/>
  <c r="L327" i="12" s="1"/>
  <c r="M327" i="12" s="1"/>
  <c r="BV216" i="13" l="1"/>
  <c r="BY216" i="13"/>
  <c r="H327" i="12"/>
  <c r="I327" i="12" s="1"/>
  <c r="B177" i="14"/>
  <c r="BA216" i="13"/>
  <c r="BD216" i="13" s="1"/>
  <c r="D176" i="14"/>
  <c r="AK217" i="13"/>
  <c r="AT217" i="13" s="1"/>
  <c r="CC216" i="13"/>
  <c r="O216" i="13"/>
  <c r="N328" i="12"/>
  <c r="K216" i="13"/>
  <c r="BR216" i="13"/>
  <c r="BS217" i="13" s="1"/>
  <c r="Q216" i="13"/>
  <c r="Z217" i="13" s="1"/>
  <c r="F427" i="7" s="1"/>
  <c r="BU216" i="13" l="1"/>
  <c r="BX216" i="13"/>
  <c r="C177" i="14"/>
  <c r="J328" i="12"/>
  <c r="AW217" i="13"/>
  <c r="AZ217" i="13" s="1"/>
  <c r="AJ217" i="13"/>
  <c r="AS217" i="13" s="1"/>
  <c r="CB216" i="13"/>
  <c r="BH217" i="13"/>
  <c r="N216" i="13"/>
  <c r="BQ217" i="13"/>
  <c r="J217" i="13"/>
  <c r="BN217" i="13"/>
  <c r="BC217" i="13" l="1"/>
  <c r="F177" i="14"/>
  <c r="AV217" i="13"/>
  <c r="AY217" i="13" s="1"/>
  <c r="AI217" i="13"/>
  <c r="AR217" i="13" s="1"/>
  <c r="CA216" i="13"/>
  <c r="CD216" i="13" s="1"/>
  <c r="CE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BP217" i="13"/>
  <c r="I217" i="13"/>
  <c r="BM217" i="13"/>
  <c r="BW217" i="13" l="1"/>
  <c r="BZ217" i="13"/>
  <c r="BB217" i="13"/>
  <c r="E177" i="14"/>
  <c r="AU217" i="13"/>
  <c r="AX217" i="13" s="1"/>
  <c r="CF216" i="13"/>
  <c r="P217" i="13"/>
  <c r="L428" i="7"/>
  <c r="G328" i="12" s="1"/>
  <c r="S428" i="7"/>
  <c r="K328" i="12" s="1"/>
  <c r="L328" i="12" s="1"/>
  <c r="M328" i="12" s="1"/>
  <c r="R217" i="13"/>
  <c r="AA218" i="13" s="1"/>
  <c r="L217" i="13"/>
  <c r="BL217" i="13"/>
  <c r="H217" i="13"/>
  <c r="BO217" i="13"/>
  <c r="BV217" i="13" l="1"/>
  <c r="BY217" i="13"/>
  <c r="H328" i="12"/>
  <c r="I328" i="12" s="1"/>
  <c r="B178" i="14"/>
  <c r="BA217" i="13"/>
  <c r="BD217" i="13" s="1"/>
  <c r="D177" i="14"/>
  <c r="AK218" i="13"/>
  <c r="AT218" i="13" s="1"/>
  <c r="CC217" i="13"/>
  <c r="BR217" i="13"/>
  <c r="BS218" i="13" s="1"/>
  <c r="K217" i="13"/>
  <c r="Q217" i="13"/>
  <c r="Z218" i="13" s="1"/>
  <c r="F428" i="7" s="1"/>
  <c r="N329" i="12"/>
  <c r="O217" i="13"/>
  <c r="BU217" i="13" l="1"/>
  <c r="BX217" i="13"/>
  <c r="C178" i="14"/>
  <c r="J329" i="12"/>
  <c r="AW218" i="13"/>
  <c r="AZ218" i="13" s="1"/>
  <c r="AJ218" i="13"/>
  <c r="AS218" i="13" s="1"/>
  <c r="CB217" i="13"/>
  <c r="BH218" i="13"/>
  <c r="BQ218" i="13"/>
  <c r="J218" i="13"/>
  <c r="BN218" i="13"/>
  <c r="N217" i="13"/>
  <c r="BC218" i="13" l="1"/>
  <c r="F178" i="14"/>
  <c r="AV218" i="13"/>
  <c r="AY218" i="13" s="1"/>
  <c r="AI218" i="13"/>
  <c r="AR218" i="13" s="1"/>
  <c r="CA217" i="13"/>
  <c r="CD217" i="13" s="1"/>
  <c r="CF217" i="13" s="1"/>
  <c r="I218" i="13"/>
  <c r="BP218" i="13"/>
  <c r="BM218" i="13"/>
  <c r="J429" i="7"/>
  <c r="P429" i="7"/>
  <c r="G429" i="7"/>
  <c r="R429" i="7"/>
  <c r="K429" i="7"/>
  <c r="O429" i="7"/>
  <c r="H429" i="7"/>
  <c r="Q429" i="7"/>
  <c r="N429" i="7"/>
  <c r="I429" i="7"/>
  <c r="M218" i="13"/>
  <c r="S218" i="13"/>
  <c r="AB219" i="13" s="1"/>
  <c r="BW218" i="13" l="1"/>
  <c r="BZ218" i="13"/>
  <c r="BB218" i="13"/>
  <c r="E178" i="14"/>
  <c r="AU218" i="13"/>
  <c r="AX218" i="13" s="1"/>
  <c r="CE217" i="13"/>
  <c r="S429" i="7"/>
  <c r="K329" i="12" s="1"/>
  <c r="L329" i="12" s="1"/>
  <c r="M329" i="12" s="1"/>
  <c r="P218" i="13"/>
  <c r="L429" i="7"/>
  <c r="G329" i="12" s="1"/>
  <c r="L218" i="13"/>
  <c r="R218" i="13"/>
  <c r="AA219" i="13" s="1"/>
  <c r="H218" i="13"/>
  <c r="BO218" i="13"/>
  <c r="BL218" i="13"/>
  <c r="BV218" i="13" l="1"/>
  <c r="BY218" i="13"/>
  <c r="H329" i="12"/>
  <c r="I329" i="12" s="1"/>
  <c r="B179" i="14"/>
  <c r="BA218" i="13"/>
  <c r="BD218" i="13" s="1"/>
  <c r="D178" i="14"/>
  <c r="AK219" i="13"/>
  <c r="AT219" i="13" s="1"/>
  <c r="CC218" i="13"/>
  <c r="O218" i="13"/>
  <c r="K218" i="13"/>
  <c r="Q218" i="13"/>
  <c r="Z219" i="13" s="1"/>
  <c r="F429" i="7" s="1"/>
  <c r="BR218" i="13"/>
  <c r="BS219" i="13" s="1"/>
  <c r="N330" i="12"/>
  <c r="BU218" i="13" l="1"/>
  <c r="BX218" i="13"/>
  <c r="C179" i="14"/>
  <c r="J330" i="12"/>
  <c r="AW219" i="13"/>
  <c r="AZ219" i="13" s="1"/>
  <c r="AJ219" i="13"/>
  <c r="AS219" i="13" s="1"/>
  <c r="CB218" i="13"/>
  <c r="BQ219" i="13"/>
  <c r="J219" i="13"/>
  <c r="BN219" i="13"/>
  <c r="BH219" i="13"/>
  <c r="N218" i="13"/>
  <c r="BC219" i="13" l="1"/>
  <c r="F179" i="14"/>
  <c r="AV219" i="13"/>
  <c r="AY219" i="13" s="1"/>
  <c r="AI219" i="13"/>
  <c r="AR219" i="13" s="1"/>
  <c r="CA218" i="13"/>
  <c r="CD218" i="13" s="1"/>
  <c r="CF218" i="13" s="1"/>
  <c r="BP219" i="13"/>
  <c r="I219" i="13"/>
  <c r="BM219" i="13"/>
  <c r="S219" i="13"/>
  <c r="AB220" i="13" s="1"/>
  <c r="M219" i="13"/>
  <c r="Q430" i="7"/>
  <c r="R430" i="7"/>
  <c r="P430" i="7"/>
  <c r="H430" i="7"/>
  <c r="O430" i="7"/>
  <c r="N430" i="7"/>
  <c r="J430" i="7"/>
  <c r="I430" i="7"/>
  <c r="G430" i="7"/>
  <c r="K430" i="7"/>
  <c r="BW219" i="13" l="1"/>
  <c r="BZ219" i="13"/>
  <c r="BB219" i="13"/>
  <c r="E179" i="14"/>
  <c r="AU219" i="13"/>
  <c r="AX219" i="13" s="1"/>
  <c r="CE218" i="13"/>
  <c r="BO219" i="13"/>
  <c r="H219" i="13"/>
  <c r="BL219" i="13"/>
  <c r="R219" i="13"/>
  <c r="AA220" i="13" s="1"/>
  <c r="L219" i="13"/>
  <c r="S430" i="7"/>
  <c r="K330" i="12" s="1"/>
  <c r="L330" i="12" s="1"/>
  <c r="M330" i="12" s="1"/>
  <c r="L430" i="7"/>
  <c r="G330" i="12" s="1"/>
  <c r="P219" i="13"/>
  <c r="BV219" i="13" l="1"/>
  <c r="BY219" i="13"/>
  <c r="BA219" i="13"/>
  <c r="BD219" i="13" s="1"/>
  <c r="D179" i="14"/>
  <c r="H330" i="12"/>
  <c r="I330" i="12" s="1"/>
  <c r="B180" i="14"/>
  <c r="AK220" i="13"/>
  <c r="AT220" i="13" s="1"/>
  <c r="CC219" i="13"/>
  <c r="N331" i="12"/>
  <c r="K219" i="13"/>
  <c r="BR219" i="13"/>
  <c r="BS220" i="13" s="1"/>
  <c r="Q219" i="13"/>
  <c r="Z220" i="13" s="1"/>
  <c r="F430" i="7" s="1"/>
  <c r="O219" i="13"/>
  <c r="BU219" i="13" l="1"/>
  <c r="BX219" i="13"/>
  <c r="C180" i="14"/>
  <c r="J331" i="12"/>
  <c r="AW220" i="13"/>
  <c r="AZ220" i="13" s="1"/>
  <c r="AJ220" i="13"/>
  <c r="AS220" i="13" s="1"/>
  <c r="CB219" i="13"/>
  <c r="BH220" i="13"/>
  <c r="BQ220" i="13"/>
  <c r="BN220" i="13"/>
  <c r="J220" i="13"/>
  <c r="N219" i="13"/>
  <c r="BC220" i="13" l="1"/>
  <c r="F180" i="14"/>
  <c r="AV220" i="13"/>
  <c r="AY220" i="13" s="1"/>
  <c r="AI220" i="13"/>
  <c r="AR220" i="13" s="1"/>
  <c r="CA219" i="13"/>
  <c r="CD219" i="13" s="1"/>
  <c r="CF219" i="13" s="1"/>
  <c r="BM220" i="13"/>
  <c r="BP220" i="13"/>
  <c r="I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BW220" i="13" l="1"/>
  <c r="BZ220" i="13"/>
  <c r="BB220" i="13"/>
  <c r="E180" i="14"/>
  <c r="AU220" i="13"/>
  <c r="AX220" i="13" s="1"/>
  <c r="CE219" i="13"/>
  <c r="P220" i="13"/>
  <c r="S431" i="7"/>
  <c r="K331" i="12" s="1"/>
  <c r="L331" i="12" s="1"/>
  <c r="M331" i="12" s="1"/>
  <c r="R220" i="13"/>
  <c r="AA221" i="13" s="1"/>
  <c r="L220" i="13"/>
  <c r="L431" i="7"/>
  <c r="G331" i="12" s="1"/>
  <c r="BO220" i="13"/>
  <c r="H220" i="13"/>
  <c r="BL220" i="13"/>
  <c r="BV220" i="13" l="1"/>
  <c r="BY220" i="13"/>
  <c r="BA220" i="13"/>
  <c r="BD220" i="13" s="1"/>
  <c r="D180" i="14"/>
  <c r="H331" i="12"/>
  <c r="I331" i="12" s="1"/>
  <c r="B181" i="14"/>
  <c r="AK221" i="13"/>
  <c r="AT221" i="13" s="1"/>
  <c r="CC220" i="13"/>
  <c r="O220" i="13"/>
  <c r="K220" i="13"/>
  <c r="BR220" i="13"/>
  <c r="BS221" i="13" s="1"/>
  <c r="Q220" i="13"/>
  <c r="Z221" i="13" s="1"/>
  <c r="F431" i="7" s="1"/>
  <c r="N332" i="12"/>
  <c r="BU220" i="13" l="1"/>
  <c r="BX220" i="13"/>
  <c r="C181" i="14"/>
  <c r="J332" i="12"/>
  <c r="AW221" i="13"/>
  <c r="AZ221" i="13" s="1"/>
  <c r="AJ221" i="13"/>
  <c r="AS221" i="13" s="1"/>
  <c r="CB220" i="13"/>
  <c r="BQ221" i="13"/>
  <c r="BN221" i="13"/>
  <c r="J221" i="13"/>
  <c r="BH221" i="13"/>
  <c r="N220" i="13"/>
  <c r="BC221" i="13" l="1"/>
  <c r="F181" i="14"/>
  <c r="AV221" i="13"/>
  <c r="AY221" i="13" s="1"/>
  <c r="AI221" i="13"/>
  <c r="AR221" i="13" s="1"/>
  <c r="CA220" i="13"/>
  <c r="CD220" i="13" s="1"/>
  <c r="CF220" i="13" s="1"/>
  <c r="Q432" i="7"/>
  <c r="I432" i="7"/>
  <c r="H432" i="7"/>
  <c r="N432" i="7"/>
  <c r="G432" i="7"/>
  <c r="P432" i="7"/>
  <c r="R432" i="7"/>
  <c r="J432" i="7"/>
  <c r="O432" i="7"/>
  <c r="K432" i="7"/>
  <c r="S221" i="13"/>
  <c r="AB222" i="13" s="1"/>
  <c r="M221" i="13"/>
  <c r="I221" i="13"/>
  <c r="BP221" i="13"/>
  <c r="BM221" i="13"/>
  <c r="BW221" i="13" l="1"/>
  <c r="BZ221" i="13"/>
  <c r="BB221" i="13"/>
  <c r="E181" i="14"/>
  <c r="AU221" i="13"/>
  <c r="AX221" i="13" s="1"/>
  <c r="CE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BL221" i="13"/>
  <c r="BO221" i="13"/>
  <c r="H221" i="13"/>
  <c r="BV221" i="13" l="1"/>
  <c r="BY221" i="13"/>
  <c r="H332" i="12"/>
  <c r="I332" i="12" s="1"/>
  <c r="B182" i="14"/>
  <c r="BA221" i="13"/>
  <c r="BD221" i="13" s="1"/>
  <c r="D181" i="14"/>
  <c r="AK222" i="13"/>
  <c r="AT222" i="13" s="1"/>
  <c r="CC221" i="13"/>
  <c r="N333" i="12"/>
  <c r="K221" i="13"/>
  <c r="Q221" i="13"/>
  <c r="Z222" i="13" s="1"/>
  <c r="F432" i="7" s="1"/>
  <c r="BR221" i="13"/>
  <c r="BS222" i="13" s="1"/>
  <c r="O221" i="13"/>
  <c r="BU221" i="13" l="1"/>
  <c r="BX221" i="13"/>
  <c r="C182" i="14"/>
  <c r="J333" i="12"/>
  <c r="AW222" i="13"/>
  <c r="AZ222" i="13" s="1"/>
  <c r="AJ222" i="13"/>
  <c r="AS222" i="13" s="1"/>
  <c r="CB221" i="13"/>
  <c r="N221" i="13"/>
  <c r="BQ222" i="13"/>
  <c r="BN222" i="13"/>
  <c r="J222" i="13"/>
  <c r="BH222" i="13"/>
  <c r="BC222" i="13" l="1"/>
  <c r="F182" i="14"/>
  <c r="AV222" i="13"/>
  <c r="AY222" i="13" s="1"/>
  <c r="AI222" i="13"/>
  <c r="AR222" i="13" s="1"/>
  <c r="CA221" i="13"/>
  <c r="CD221" i="13" s="1"/>
  <c r="CE221" i="13" s="1"/>
  <c r="P433" i="7"/>
  <c r="O433" i="7"/>
  <c r="K433" i="7"/>
  <c r="Q433" i="7"/>
  <c r="I433" i="7"/>
  <c r="N433" i="7"/>
  <c r="G433" i="7"/>
  <c r="H433" i="7"/>
  <c r="J433" i="7"/>
  <c r="R433" i="7"/>
  <c r="BP222" i="13"/>
  <c r="I222" i="13"/>
  <c r="BM222" i="13"/>
  <c r="M222" i="13"/>
  <c r="S222" i="13"/>
  <c r="AB223" i="13" s="1"/>
  <c r="BW222" i="13" l="1"/>
  <c r="BZ222" i="13"/>
  <c r="BB222" i="13"/>
  <c r="E182" i="14"/>
  <c r="AU222" i="13"/>
  <c r="AX222" i="13" s="1"/>
  <c r="CF221" i="13"/>
  <c r="BO222" i="13"/>
  <c r="H222" i="13"/>
  <c r="BL222" i="13"/>
  <c r="L222" i="13"/>
  <c r="R222" i="13"/>
  <c r="AA223" i="13" s="1"/>
  <c r="S433" i="7"/>
  <c r="K333" i="12" s="1"/>
  <c r="L333" i="12" s="1"/>
  <c r="M333" i="12" s="1"/>
  <c r="P222" i="13"/>
  <c r="L433" i="7"/>
  <c r="G333" i="12" s="1"/>
  <c r="BV222" i="13" l="1"/>
  <c r="BY222" i="13"/>
  <c r="H333" i="12"/>
  <c r="I333" i="12" s="1"/>
  <c r="B183" i="14"/>
  <c r="BA222" i="13"/>
  <c r="BD222" i="13" s="1"/>
  <c r="D182" i="14"/>
  <c r="AK223" i="13"/>
  <c r="AT223" i="13" s="1"/>
  <c r="CC222" i="13"/>
  <c r="K222" i="13"/>
  <c r="BR222" i="13"/>
  <c r="BS223" i="13" s="1"/>
  <c r="Q222" i="13"/>
  <c r="Z223" i="13" s="1"/>
  <c r="F433" i="7" s="1"/>
  <c r="O222" i="13"/>
  <c r="N334" i="12"/>
  <c r="BU222" i="13" l="1"/>
  <c r="BX222" i="13"/>
  <c r="C183" i="14"/>
  <c r="J334" i="12"/>
  <c r="AW223" i="13"/>
  <c r="AZ223" i="13" s="1"/>
  <c r="AJ223" i="13"/>
  <c r="AS223" i="13" s="1"/>
  <c r="CB222" i="13"/>
  <c r="BH223" i="13"/>
  <c r="BQ223" i="13"/>
  <c r="BN223" i="13"/>
  <c r="J223" i="13"/>
  <c r="N222" i="13"/>
  <c r="BC223" i="13" l="1"/>
  <c r="F183" i="14"/>
  <c r="AV223" i="13"/>
  <c r="AY223" i="13" s="1"/>
  <c r="AI223" i="13"/>
  <c r="AR223" i="13" s="1"/>
  <c r="CA222" i="13"/>
  <c r="CD222" i="13" s="1"/>
  <c r="CF222" i="13" s="1"/>
  <c r="P434" i="7"/>
  <c r="I434" i="7"/>
  <c r="Q434" i="7"/>
  <c r="R434" i="7"/>
  <c r="O434" i="7"/>
  <c r="N434" i="7"/>
  <c r="J434" i="7"/>
  <c r="G434" i="7"/>
  <c r="K434" i="7"/>
  <c r="H434" i="7"/>
  <c r="BM223" i="13"/>
  <c r="I223" i="13"/>
  <c r="BP223" i="13"/>
  <c r="M223" i="13"/>
  <c r="S223" i="13"/>
  <c r="AB224" i="13" s="1"/>
  <c r="BW223" i="13" l="1"/>
  <c r="BZ223" i="13"/>
  <c r="BB223" i="13"/>
  <c r="E183" i="14"/>
  <c r="AU223" i="13"/>
  <c r="AX223" i="13" s="1"/>
  <c r="CE222" i="13"/>
  <c r="P223" i="13"/>
  <c r="L223" i="13"/>
  <c r="R223" i="13"/>
  <c r="AA224" i="13" s="1"/>
  <c r="S434" i="7"/>
  <c r="K334" i="12" s="1"/>
  <c r="L334" i="12" s="1"/>
  <c r="M334" i="12" s="1"/>
  <c r="BO223" i="13"/>
  <c r="BL223" i="13"/>
  <c r="H223" i="13"/>
  <c r="L434" i="7"/>
  <c r="G334" i="12" s="1"/>
  <c r="BV223" i="13" l="1"/>
  <c r="BY223" i="13"/>
  <c r="H334" i="12"/>
  <c r="I334" i="12" s="1"/>
  <c r="B184" i="14"/>
  <c r="BA223" i="13"/>
  <c r="BD223" i="13" s="1"/>
  <c r="D183" i="14"/>
  <c r="AK224" i="13"/>
  <c r="AT224" i="13" s="1"/>
  <c r="CC223" i="13"/>
  <c r="N335" i="12"/>
  <c r="K223" i="13"/>
  <c r="Q223" i="13"/>
  <c r="Z224" i="13" s="1"/>
  <c r="F434" i="7" s="1"/>
  <c r="BR223" i="13"/>
  <c r="BS224" i="13" s="1"/>
  <c r="O223" i="13"/>
  <c r="BU223" i="13" l="1"/>
  <c r="BX223" i="13"/>
  <c r="C184" i="14"/>
  <c r="J335" i="12"/>
  <c r="AW224" i="13"/>
  <c r="AZ224" i="13" s="1"/>
  <c r="AJ224" i="13"/>
  <c r="AS224" i="13" s="1"/>
  <c r="CB223" i="13"/>
  <c r="N223" i="13"/>
  <c r="J224" i="13"/>
  <c r="BQ224" i="13"/>
  <c r="BN224" i="13"/>
  <c r="BH224" i="13"/>
  <c r="BC224" i="13" l="1"/>
  <c r="F184" i="14"/>
  <c r="AV224" i="13"/>
  <c r="AY224" i="13" s="1"/>
  <c r="AI224" i="13"/>
  <c r="AR224" i="13" s="1"/>
  <c r="CA223" i="13"/>
  <c r="CD223" i="13" s="1"/>
  <c r="CF223" i="13" s="1"/>
  <c r="R435" i="7"/>
  <c r="Q435" i="7"/>
  <c r="N435" i="7"/>
  <c r="O435" i="7"/>
  <c r="G435" i="7"/>
  <c r="P435" i="7"/>
  <c r="H435" i="7"/>
  <c r="K435" i="7"/>
  <c r="J435" i="7"/>
  <c r="I435" i="7"/>
  <c r="BP224" i="13"/>
  <c r="I224" i="13"/>
  <c r="BM224" i="13"/>
  <c r="M224" i="13"/>
  <c r="S224" i="13"/>
  <c r="AB225" i="13" s="1"/>
  <c r="BW224" i="13" l="1"/>
  <c r="BZ224" i="13"/>
  <c r="BB224" i="13"/>
  <c r="E184" i="14"/>
  <c r="AU224" i="13"/>
  <c r="AX224" i="13" s="1"/>
  <c r="CE223" i="13"/>
  <c r="L435" i="7"/>
  <c r="G335" i="12" s="1"/>
  <c r="P224" i="13"/>
  <c r="BL224" i="13"/>
  <c r="H224" i="13"/>
  <c r="BO224" i="13"/>
  <c r="R224" i="13"/>
  <c r="AA225" i="13" s="1"/>
  <c r="L224" i="13"/>
  <c r="S435" i="7"/>
  <c r="K335" i="12" s="1"/>
  <c r="L335" i="12" s="1"/>
  <c r="M335" i="12" s="1"/>
  <c r="BV224" i="13" l="1"/>
  <c r="BY224" i="13"/>
  <c r="BA224" i="13"/>
  <c r="BD224" i="13" s="1"/>
  <c r="D184" i="14"/>
  <c r="H335" i="12"/>
  <c r="I335" i="12" s="1"/>
  <c r="B185" i="14"/>
  <c r="AK225" i="13"/>
  <c r="AT225" i="13" s="1"/>
  <c r="CC224" i="13"/>
  <c r="N336" i="12"/>
  <c r="BR224" i="13"/>
  <c r="BS225" i="13" s="1"/>
  <c r="K224" i="13"/>
  <c r="Q224" i="13"/>
  <c r="Z225" i="13" s="1"/>
  <c r="F435" i="7" s="1"/>
  <c r="O224" i="13"/>
  <c r="BU224" i="13" l="1"/>
  <c r="BX224" i="13"/>
  <c r="C185" i="14"/>
  <c r="J336" i="12"/>
  <c r="AW225" i="13"/>
  <c r="AZ225" i="13" s="1"/>
  <c r="AJ225" i="13"/>
  <c r="AS225" i="13" s="1"/>
  <c r="CB224" i="13"/>
  <c r="BH225" i="13"/>
  <c r="N224" i="13"/>
  <c r="BQ225" i="13"/>
  <c r="J225" i="13"/>
  <c r="BN225" i="13"/>
  <c r="BC225" i="13" l="1"/>
  <c r="F185" i="14"/>
  <c r="AV225" i="13"/>
  <c r="AY225" i="13" s="1"/>
  <c r="AI225" i="13"/>
  <c r="AR225" i="13" s="1"/>
  <c r="CA224" i="13"/>
  <c r="CD224" i="13" s="1"/>
  <c r="CE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M225" i="13"/>
  <c r="BP225" i="13"/>
  <c r="I225" i="13"/>
  <c r="BW225" i="13" l="1"/>
  <c r="BZ225" i="13"/>
  <c r="BB225" i="13"/>
  <c r="E185" i="14"/>
  <c r="AU225" i="13"/>
  <c r="AX225" i="13" s="1"/>
  <c r="CF224" i="13"/>
  <c r="S436" i="7"/>
  <c r="K336" i="12" s="1"/>
  <c r="L336" i="12" s="1"/>
  <c r="M336" i="12" s="1"/>
  <c r="BO225" i="13"/>
  <c r="H225" i="13"/>
  <c r="BL225" i="13"/>
  <c r="L436" i="7"/>
  <c r="G336" i="12" s="1"/>
  <c r="P225" i="13"/>
  <c r="R225" i="13"/>
  <c r="AA226" i="13" s="1"/>
  <c r="L225" i="13"/>
  <c r="BV225" i="13" l="1"/>
  <c r="BY225" i="13"/>
  <c r="BA225" i="13"/>
  <c r="BD225" i="13" s="1"/>
  <c r="D185" i="14"/>
  <c r="H336" i="12"/>
  <c r="I336" i="12" s="1"/>
  <c r="B186" i="14"/>
  <c r="AK226" i="13"/>
  <c r="AT226" i="13" s="1"/>
  <c r="CC225" i="13"/>
  <c r="N337" i="12"/>
  <c r="K225" i="13"/>
  <c r="BR225" i="13"/>
  <c r="BS226" i="13" s="1"/>
  <c r="Q225" i="13"/>
  <c r="Z226" i="13" s="1"/>
  <c r="F436" i="7" s="1"/>
  <c r="O225" i="13"/>
  <c r="BU225" i="13" l="1"/>
  <c r="BX225" i="13"/>
  <c r="C186" i="14"/>
  <c r="J337" i="12"/>
  <c r="AW226" i="13"/>
  <c r="AZ226" i="13" s="1"/>
  <c r="AJ226" i="13"/>
  <c r="AS226" i="13" s="1"/>
  <c r="CB225" i="13"/>
  <c r="J226" i="13"/>
  <c r="BQ226" i="13"/>
  <c r="BN226" i="13"/>
  <c r="N225" i="13"/>
  <c r="BH226" i="13"/>
  <c r="BC226" i="13" l="1"/>
  <c r="F186" i="14"/>
  <c r="AV226" i="13"/>
  <c r="AY226" i="13" s="1"/>
  <c r="AI226" i="13"/>
  <c r="AR226" i="13" s="1"/>
  <c r="CA225" i="13"/>
  <c r="CD225" i="13" s="1"/>
  <c r="CE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BM226" i="13"/>
  <c r="I226" i="13"/>
  <c r="BP226" i="13"/>
  <c r="BW226" i="13" l="1"/>
  <c r="BZ226" i="13"/>
  <c r="BB226" i="13"/>
  <c r="E186" i="14"/>
  <c r="AU226" i="13"/>
  <c r="AX226" i="13" s="1"/>
  <c r="CF225" i="13"/>
  <c r="BL226" i="13"/>
  <c r="BO226" i="13"/>
  <c r="H226" i="13"/>
  <c r="L437" i="7"/>
  <c r="G337" i="12" s="1"/>
  <c r="S437" i="7"/>
  <c r="K337" i="12" s="1"/>
  <c r="L337" i="12" s="1"/>
  <c r="M337" i="12" s="1"/>
  <c r="R226" i="13"/>
  <c r="AA227" i="13" s="1"/>
  <c r="L226" i="13"/>
  <c r="P226" i="13"/>
  <c r="BV226" i="13" l="1"/>
  <c r="BY226" i="13"/>
  <c r="H337" i="12"/>
  <c r="I337" i="12" s="1"/>
  <c r="B187" i="14"/>
  <c r="BA226" i="13"/>
  <c r="BD226" i="13" s="1"/>
  <c r="D186" i="14"/>
  <c r="AK227" i="13"/>
  <c r="AT227" i="13" s="1"/>
  <c r="CC226" i="13"/>
  <c r="O226" i="13"/>
  <c r="N338" i="12"/>
  <c r="K226" i="13"/>
  <c r="Q226" i="13"/>
  <c r="Z227" i="13" s="1"/>
  <c r="F437" i="7" s="1"/>
  <c r="BR226" i="13"/>
  <c r="BS227" i="13" s="1"/>
  <c r="BU226" i="13" l="1"/>
  <c r="BX226" i="13"/>
  <c r="C187" i="14"/>
  <c r="J338" i="12"/>
  <c r="AW227" i="13"/>
  <c r="AZ227" i="13" s="1"/>
  <c r="AJ227" i="13"/>
  <c r="AS227" i="13" s="1"/>
  <c r="CB226" i="13"/>
  <c r="BH227" i="13"/>
  <c r="BN227" i="13"/>
  <c r="BQ227" i="13"/>
  <c r="J227" i="13"/>
  <c r="N226" i="13"/>
  <c r="BC227" i="13" l="1"/>
  <c r="F187" i="14"/>
  <c r="AV227" i="13"/>
  <c r="AY227" i="13" s="1"/>
  <c r="AI227" i="13"/>
  <c r="AR227" i="13" s="1"/>
  <c r="CA226" i="13"/>
  <c r="CD226" i="13" s="1"/>
  <c r="CE226" i="13" s="1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I227" i="13"/>
  <c r="BP227" i="13"/>
  <c r="BM227" i="13"/>
  <c r="BW227" i="13" l="1"/>
  <c r="BZ227" i="13"/>
  <c r="BB227" i="13"/>
  <c r="E187" i="14"/>
  <c r="AU227" i="13"/>
  <c r="AX227" i="13" s="1"/>
  <c r="CF226" i="13"/>
  <c r="P227" i="13"/>
  <c r="BO227" i="13"/>
  <c r="H227" i="13"/>
  <c r="BL227" i="13"/>
  <c r="L438" i="7"/>
  <c r="G338" i="12" s="1"/>
  <c r="S438" i="7"/>
  <c r="K338" i="12" s="1"/>
  <c r="L338" i="12" s="1"/>
  <c r="M338" i="12" s="1"/>
  <c r="L227" i="13"/>
  <c r="R227" i="13"/>
  <c r="AA228" i="13" s="1"/>
  <c r="BV227" i="13" l="1"/>
  <c r="BY227" i="13"/>
  <c r="H338" i="12"/>
  <c r="I338" i="12" s="1"/>
  <c r="B188" i="14"/>
  <c r="BA227" i="13"/>
  <c r="BD227" i="13" s="1"/>
  <c r="D187" i="14"/>
  <c r="AK228" i="13"/>
  <c r="AT228" i="13" s="1"/>
  <c r="CC227" i="13"/>
  <c r="O227" i="13"/>
  <c r="N339" i="12"/>
  <c r="K227" i="13"/>
  <c r="Q227" i="13"/>
  <c r="Z228" i="13" s="1"/>
  <c r="F438" i="7" s="1"/>
  <c r="BR227" i="13"/>
  <c r="BS228" i="13" s="1"/>
  <c r="BU227" i="13" l="1"/>
  <c r="BX227" i="13"/>
  <c r="C188" i="14"/>
  <c r="J339" i="12"/>
  <c r="AW228" i="13"/>
  <c r="AZ228" i="13" s="1"/>
  <c r="AJ228" i="13"/>
  <c r="AS228" i="13" s="1"/>
  <c r="CB227" i="13"/>
  <c r="BH228" i="13"/>
  <c r="N227" i="13"/>
  <c r="J228" i="13"/>
  <c r="BN228" i="13"/>
  <c r="BQ228" i="13"/>
  <c r="BC228" i="13" l="1"/>
  <c r="F188" i="14"/>
  <c r="AV228" i="13"/>
  <c r="AY228" i="13" s="1"/>
  <c r="AI228" i="13"/>
  <c r="AR228" i="13" s="1"/>
  <c r="CA227" i="13"/>
  <c r="CD227" i="13" s="1"/>
  <c r="CF227" i="13" s="1"/>
  <c r="S228" i="13"/>
  <c r="AB229" i="13" s="1"/>
  <c r="M228" i="13"/>
  <c r="I228" i="13"/>
  <c r="BP228" i="13"/>
  <c r="BM228" i="13"/>
  <c r="H439" i="7"/>
  <c r="P439" i="7"/>
  <c r="I439" i="7"/>
  <c r="K439" i="7"/>
  <c r="R439" i="7"/>
  <c r="N439" i="7"/>
  <c r="J439" i="7"/>
  <c r="G439" i="7"/>
  <c r="Q439" i="7"/>
  <c r="O439" i="7"/>
  <c r="BW228" i="13" l="1"/>
  <c r="BZ228" i="13"/>
  <c r="BB228" i="13"/>
  <c r="E188" i="14"/>
  <c r="AU228" i="13"/>
  <c r="AX228" i="13" s="1"/>
  <c r="CE227" i="13"/>
  <c r="S439" i="7"/>
  <c r="K339" i="12" s="1"/>
  <c r="L339" i="12" s="1"/>
  <c r="M339" i="12" s="1"/>
  <c r="L439" i="7"/>
  <c r="G339" i="12" s="1"/>
  <c r="BL228" i="13"/>
  <c r="BO228" i="13"/>
  <c r="H228" i="13"/>
  <c r="P228" i="13"/>
  <c r="R228" i="13"/>
  <c r="AA229" i="13" s="1"/>
  <c r="L228" i="13"/>
  <c r="BV228" i="13" l="1"/>
  <c r="BY228" i="13"/>
  <c r="BA228" i="13"/>
  <c r="BD228" i="13" s="1"/>
  <c r="D188" i="14"/>
  <c r="H339" i="12"/>
  <c r="I339" i="12" s="1"/>
  <c r="B189" i="14"/>
  <c r="AK229" i="13"/>
  <c r="AT229" i="13" s="1"/>
  <c r="CC228" i="13"/>
  <c r="N340" i="12"/>
  <c r="O228" i="13"/>
  <c r="BR228" i="13"/>
  <c r="BS229" i="13" s="1"/>
  <c r="K228" i="13"/>
  <c r="Q228" i="13"/>
  <c r="Z229" i="13" s="1"/>
  <c r="F439" i="7" s="1"/>
  <c r="BU228" i="13" l="1"/>
  <c r="BX228" i="13"/>
  <c r="C189" i="14"/>
  <c r="J340" i="12"/>
  <c r="AW229" i="13"/>
  <c r="AZ229" i="13" s="1"/>
  <c r="AJ229" i="13"/>
  <c r="AS229" i="13" s="1"/>
  <c r="CB228" i="13"/>
  <c r="BN229" i="13"/>
  <c r="J229" i="13"/>
  <c r="BQ229" i="13"/>
  <c r="N228" i="13"/>
  <c r="BH229" i="13"/>
  <c r="BC229" i="13" l="1"/>
  <c r="F189" i="14"/>
  <c r="AV229" i="13"/>
  <c r="AY229" i="13" s="1"/>
  <c r="AI229" i="13"/>
  <c r="AR229" i="13" s="1"/>
  <c r="CA228" i="13"/>
  <c r="CD228" i="13" s="1"/>
  <c r="CE228" i="13" s="1"/>
  <c r="BP229" i="13"/>
  <c r="I229" i="13"/>
  <c r="BM229" i="13"/>
  <c r="M229" i="13"/>
  <c r="S229" i="13"/>
  <c r="AB230" i="13" s="1"/>
  <c r="N440" i="7"/>
  <c r="G440" i="7"/>
  <c r="H440" i="7"/>
  <c r="Q440" i="7"/>
  <c r="O440" i="7"/>
  <c r="R440" i="7"/>
  <c r="K440" i="7"/>
  <c r="J440" i="7"/>
  <c r="I440" i="7"/>
  <c r="P440" i="7"/>
  <c r="BW229" i="13" l="1"/>
  <c r="BZ229" i="13"/>
  <c r="BB229" i="13"/>
  <c r="E189" i="14"/>
  <c r="AU229" i="13"/>
  <c r="AX229" i="13" s="1"/>
  <c r="CF228" i="13"/>
  <c r="H229" i="13"/>
  <c r="BO229" i="13"/>
  <c r="BL229" i="13"/>
  <c r="L440" i="7"/>
  <c r="G340" i="12" s="1"/>
  <c r="P229" i="13"/>
  <c r="S440" i="7"/>
  <c r="K340" i="12" s="1"/>
  <c r="L340" i="12" s="1"/>
  <c r="M340" i="12" s="1"/>
  <c r="L229" i="13"/>
  <c r="R229" i="13"/>
  <c r="AA230" i="13" s="1"/>
  <c r="BV229" i="13" l="1"/>
  <c r="BY229" i="13"/>
  <c r="H340" i="12"/>
  <c r="I340" i="12" s="1"/>
  <c r="B190" i="14"/>
  <c r="BA229" i="13"/>
  <c r="BD229" i="13" s="1"/>
  <c r="D189" i="14"/>
  <c r="AK230" i="13"/>
  <c r="AT230" i="13" s="1"/>
  <c r="CC229" i="13"/>
  <c r="N341" i="12"/>
  <c r="O229" i="13"/>
  <c r="K229" i="13"/>
  <c r="Q229" i="13"/>
  <c r="Z230" i="13" s="1"/>
  <c r="F440" i="7" s="1"/>
  <c r="BR229" i="13"/>
  <c r="BS230" i="13" s="1"/>
  <c r="BU229" i="13" l="1"/>
  <c r="BX229" i="13"/>
  <c r="C190" i="14"/>
  <c r="J341" i="12"/>
  <c r="AW230" i="13"/>
  <c r="AZ230" i="13" s="1"/>
  <c r="AJ230" i="13"/>
  <c r="AS230" i="13" s="1"/>
  <c r="CB229" i="13"/>
  <c r="BN230" i="13"/>
  <c r="BQ230" i="13"/>
  <c r="J230" i="13"/>
  <c r="BH230" i="13"/>
  <c r="N229" i="13"/>
  <c r="BC230" i="13" l="1"/>
  <c r="F190" i="14"/>
  <c r="AV230" i="13"/>
  <c r="AY230" i="13" s="1"/>
  <c r="AI230" i="13"/>
  <c r="AR230" i="13" s="1"/>
  <c r="CA229" i="13"/>
  <c r="CD229" i="13" s="1"/>
  <c r="CF229" i="13" s="1"/>
  <c r="I441" i="7"/>
  <c r="N441" i="7"/>
  <c r="Q441" i="7"/>
  <c r="J441" i="7"/>
  <c r="K441" i="7"/>
  <c r="G441" i="7"/>
  <c r="H441" i="7"/>
  <c r="R441" i="7"/>
  <c r="O441" i="7"/>
  <c r="P441" i="7"/>
  <c r="BP230" i="13"/>
  <c r="I230" i="13"/>
  <c r="BM230" i="13"/>
  <c r="M230" i="13"/>
  <c r="S230" i="13"/>
  <c r="AB231" i="13" s="1"/>
  <c r="BW230" i="13" l="1"/>
  <c r="BZ230" i="13"/>
  <c r="BB230" i="13"/>
  <c r="E190" i="14"/>
  <c r="AU230" i="13"/>
  <c r="AX230" i="13" s="1"/>
  <c r="CE229" i="13"/>
  <c r="L441" i="7"/>
  <c r="G341" i="12" s="1"/>
  <c r="H230" i="13"/>
  <c r="BO230" i="13"/>
  <c r="BL230" i="13"/>
  <c r="S441" i="7"/>
  <c r="K341" i="12" s="1"/>
  <c r="L341" i="12" s="1"/>
  <c r="M341" i="12" s="1"/>
  <c r="L230" i="13"/>
  <c r="R230" i="13"/>
  <c r="AA231" i="13" s="1"/>
  <c r="P230" i="13"/>
  <c r="BV230" i="13" l="1"/>
  <c r="BY230" i="13"/>
  <c r="BA230" i="13"/>
  <c r="BD230" i="13" s="1"/>
  <c r="D190" i="14"/>
  <c r="H341" i="12"/>
  <c r="I341" i="12" s="1"/>
  <c r="B191" i="14"/>
  <c r="AK231" i="13"/>
  <c r="AT231" i="13" s="1"/>
  <c r="CC230" i="13"/>
  <c r="Q230" i="13"/>
  <c r="Z231" i="13" s="1"/>
  <c r="F441" i="7" s="1"/>
  <c r="K230" i="13"/>
  <c r="BR230" i="13"/>
  <c r="BS231" i="13" s="1"/>
  <c r="O230" i="13"/>
  <c r="N342" i="12"/>
  <c r="BU230" i="13" l="1"/>
  <c r="BX230" i="13"/>
  <c r="C191" i="14"/>
  <c r="J342" i="12"/>
  <c r="AW231" i="13"/>
  <c r="AZ231" i="13" s="1"/>
  <c r="AJ231" i="13"/>
  <c r="AS231" i="13" s="1"/>
  <c r="CB230" i="13"/>
  <c r="BH231" i="13"/>
  <c r="N230" i="13"/>
  <c r="BN231" i="13"/>
  <c r="J231" i="13"/>
  <c r="BQ231" i="13"/>
  <c r="BC231" i="13" l="1"/>
  <c r="F191" i="14"/>
  <c r="AV231" i="13"/>
  <c r="AY231" i="13" s="1"/>
  <c r="AI231" i="13"/>
  <c r="AR231" i="13" s="1"/>
  <c r="CA230" i="13"/>
  <c r="CD230" i="13" s="1"/>
  <c r="CF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I231" i="13"/>
  <c r="BP231" i="13"/>
  <c r="BM231" i="13"/>
  <c r="BW231" i="13" l="1"/>
  <c r="BZ231" i="13"/>
  <c r="BB231" i="13"/>
  <c r="E191" i="14"/>
  <c r="AU231" i="13"/>
  <c r="AX231" i="13" s="1"/>
  <c r="CE230" i="13"/>
  <c r="L231" i="13"/>
  <c r="R231" i="13"/>
  <c r="AA232" i="13" s="1"/>
  <c r="L442" i="7"/>
  <c r="G342" i="12" s="1"/>
  <c r="S442" i="7"/>
  <c r="K342" i="12" s="1"/>
  <c r="L342" i="12" s="1"/>
  <c r="M342" i="12" s="1"/>
  <c r="BO231" i="13"/>
  <c r="H231" i="13"/>
  <c r="BL231" i="13"/>
  <c r="P231" i="13"/>
  <c r="BV231" i="13" l="1"/>
  <c r="BY231" i="13"/>
  <c r="BA231" i="13"/>
  <c r="BD231" i="13" s="1"/>
  <c r="D191" i="14"/>
  <c r="H342" i="12"/>
  <c r="I342" i="12" s="1"/>
  <c r="B192" i="14"/>
  <c r="AK232" i="13"/>
  <c r="AT232" i="13" s="1"/>
  <c r="CC231" i="13"/>
  <c r="N343" i="12"/>
  <c r="O231" i="13"/>
  <c r="BR231" i="13"/>
  <c r="BS232" i="13" s="1"/>
  <c r="K231" i="13"/>
  <c r="Q231" i="13"/>
  <c r="Z232" i="13" s="1"/>
  <c r="F442" i="7" s="1"/>
  <c r="BU231" i="13" l="1"/>
  <c r="BX231" i="13"/>
  <c r="C192" i="14"/>
  <c r="J343" i="12"/>
  <c r="AW232" i="13"/>
  <c r="AZ232" i="13" s="1"/>
  <c r="AJ232" i="13"/>
  <c r="AS232" i="13" s="1"/>
  <c r="CB231" i="13"/>
  <c r="BN232" i="13"/>
  <c r="BQ232" i="13"/>
  <c r="J232" i="13"/>
  <c r="N231" i="13"/>
  <c r="BH232" i="13"/>
  <c r="BC232" i="13" l="1"/>
  <c r="F192" i="14"/>
  <c r="AV232" i="13"/>
  <c r="AY232" i="13" s="1"/>
  <c r="AI232" i="13"/>
  <c r="AR232" i="13" s="1"/>
  <c r="CA231" i="13"/>
  <c r="CD231" i="13" s="1"/>
  <c r="CF231" i="13" s="1"/>
  <c r="O443" i="7"/>
  <c r="G443" i="7"/>
  <c r="R443" i="7"/>
  <c r="I443" i="7"/>
  <c r="K443" i="7"/>
  <c r="P443" i="7"/>
  <c r="Q443" i="7"/>
  <c r="N443" i="7"/>
  <c r="J443" i="7"/>
  <c r="H443" i="7"/>
  <c r="BP232" i="13"/>
  <c r="I232" i="13"/>
  <c r="BM232" i="13"/>
  <c r="M232" i="13"/>
  <c r="S232" i="13"/>
  <c r="AB233" i="13" s="1"/>
  <c r="BW232" i="13" l="1"/>
  <c r="BZ232" i="13"/>
  <c r="BB232" i="13"/>
  <c r="E192" i="14"/>
  <c r="AU232" i="13"/>
  <c r="AX232" i="13" s="1"/>
  <c r="CE231" i="13"/>
  <c r="BL232" i="13"/>
  <c r="BO232" i="13"/>
  <c r="H232" i="13"/>
  <c r="S443" i="7"/>
  <c r="K343" i="12" s="1"/>
  <c r="L343" i="12" s="1"/>
  <c r="M343" i="12" s="1"/>
  <c r="L443" i="7"/>
  <c r="G343" i="12" s="1"/>
  <c r="L232" i="13"/>
  <c r="R232" i="13"/>
  <c r="AA233" i="13" s="1"/>
  <c r="P232" i="13"/>
  <c r="BV232" i="13" l="1"/>
  <c r="BY232" i="13"/>
  <c r="BA232" i="13"/>
  <c r="BD232" i="13" s="1"/>
  <c r="D192" i="14"/>
  <c r="H343" i="12"/>
  <c r="I343" i="12" s="1"/>
  <c r="B193" i="14"/>
  <c r="AK233" i="13"/>
  <c r="AT233" i="13" s="1"/>
  <c r="CC232" i="13"/>
  <c r="N344" i="12"/>
  <c r="O232" i="13"/>
  <c r="K232" i="13"/>
  <c r="Q232" i="13"/>
  <c r="Z233" i="13" s="1"/>
  <c r="F443" i="7" s="1"/>
  <c r="BR232" i="13"/>
  <c r="BS233" i="13" s="1"/>
  <c r="BU232" i="13" l="1"/>
  <c r="BX232" i="13"/>
  <c r="C193" i="14"/>
  <c r="J344" i="12"/>
  <c r="AW233" i="13"/>
  <c r="AZ233" i="13" s="1"/>
  <c r="AJ233" i="13"/>
  <c r="AS233" i="13" s="1"/>
  <c r="CB232" i="13"/>
  <c r="N232" i="13"/>
  <c r="BH233" i="13"/>
  <c r="J233" i="13"/>
  <c r="BQ233" i="13"/>
  <c r="BN233" i="13"/>
  <c r="BC233" i="13" l="1"/>
  <c r="F193" i="14"/>
  <c r="AV233" i="13"/>
  <c r="AY233" i="13" s="1"/>
  <c r="AI233" i="13"/>
  <c r="AR233" i="13" s="1"/>
  <c r="CA232" i="13"/>
  <c r="CD232" i="13" s="1"/>
  <c r="CF232" i="13" s="1"/>
  <c r="I233" i="13"/>
  <c r="BP233" i="13"/>
  <c r="BM233" i="13"/>
  <c r="G444" i="7"/>
  <c r="P444" i="7"/>
  <c r="R444" i="7"/>
  <c r="Q444" i="7"/>
  <c r="J444" i="7"/>
  <c r="O444" i="7"/>
  <c r="I444" i="7"/>
  <c r="H444" i="7"/>
  <c r="N444" i="7"/>
  <c r="K444" i="7"/>
  <c r="S233" i="13"/>
  <c r="AB234" i="13" s="1"/>
  <c r="M233" i="13"/>
  <c r="BW233" i="13" l="1"/>
  <c r="BZ233" i="13"/>
  <c r="BB233" i="13"/>
  <c r="E193" i="14"/>
  <c r="AU233" i="13"/>
  <c r="AX233" i="13" s="1"/>
  <c r="CE232" i="13"/>
  <c r="L444" i="7"/>
  <c r="G344" i="12" s="1"/>
  <c r="L233" i="13"/>
  <c r="R233" i="13"/>
  <c r="AA234" i="13" s="1"/>
  <c r="BO233" i="13"/>
  <c r="H233" i="13"/>
  <c r="BL233" i="13"/>
  <c r="S444" i="7"/>
  <c r="K344" i="12" s="1"/>
  <c r="L344" i="12" s="1"/>
  <c r="M344" i="12" s="1"/>
  <c r="P233" i="13"/>
  <c r="BV233" i="13" l="1"/>
  <c r="BY233" i="13"/>
  <c r="BA233" i="13"/>
  <c r="BD233" i="13" s="1"/>
  <c r="D193" i="14"/>
  <c r="H344" i="12"/>
  <c r="I344" i="12" s="1"/>
  <c r="B194" i="14"/>
  <c r="AK234" i="13"/>
  <c r="AT234" i="13" s="1"/>
  <c r="CC233" i="13"/>
  <c r="N345" i="12"/>
  <c r="K233" i="13"/>
  <c r="BR233" i="13"/>
  <c r="BS234" i="13" s="1"/>
  <c r="Q233" i="13"/>
  <c r="Z234" i="13" s="1"/>
  <c r="F444" i="7" s="1"/>
  <c r="O233" i="13"/>
  <c r="BU233" i="13" l="1"/>
  <c r="BX233" i="13"/>
  <c r="C194" i="14"/>
  <c r="J345" i="12"/>
  <c r="AW234" i="13"/>
  <c r="AZ234" i="13" s="1"/>
  <c r="AJ234" i="13"/>
  <c r="AS234" i="13" s="1"/>
  <c r="CB233" i="13"/>
  <c r="N233" i="13"/>
  <c r="BN234" i="13"/>
  <c r="J234" i="13"/>
  <c r="BQ234" i="13"/>
  <c r="BH234" i="13"/>
  <c r="BC234" i="13" l="1"/>
  <c r="F194" i="14"/>
  <c r="AV234" i="13"/>
  <c r="AY234" i="13" s="1"/>
  <c r="AI234" i="13"/>
  <c r="AR234" i="13" s="1"/>
  <c r="CA233" i="13"/>
  <c r="CD233" i="13" s="1"/>
  <c r="CE233" i="13" s="1"/>
  <c r="G445" i="7"/>
  <c r="R445" i="7"/>
  <c r="N445" i="7"/>
  <c r="J445" i="7"/>
  <c r="Q445" i="7"/>
  <c r="O445" i="7"/>
  <c r="I445" i="7"/>
  <c r="H445" i="7"/>
  <c r="P445" i="7"/>
  <c r="K445" i="7"/>
  <c r="BP234" i="13"/>
  <c r="I234" i="13"/>
  <c r="BM234" i="13"/>
  <c r="M234" i="13"/>
  <c r="S234" i="13"/>
  <c r="AB235" i="13" s="1"/>
  <c r="BW234" i="13" l="1"/>
  <c r="BZ234" i="13"/>
  <c r="BB234" i="13"/>
  <c r="E194" i="14"/>
  <c r="AU234" i="13"/>
  <c r="AX234" i="13" s="1"/>
  <c r="CF233" i="13"/>
  <c r="S445" i="7"/>
  <c r="K345" i="12" s="1"/>
  <c r="L345" i="12" s="1"/>
  <c r="M345" i="12" s="1"/>
  <c r="L445" i="7"/>
  <c r="G345" i="12" s="1"/>
  <c r="BO234" i="13"/>
  <c r="BL234" i="13"/>
  <c r="H234" i="13"/>
  <c r="P234" i="13"/>
  <c r="R234" i="13"/>
  <c r="AA235" i="13" s="1"/>
  <c r="L234" i="13"/>
  <c r="BV234" i="13" l="1"/>
  <c r="BY234" i="13"/>
  <c r="BA234" i="13"/>
  <c r="BD234" i="13" s="1"/>
  <c r="D194" i="14"/>
  <c r="H345" i="12"/>
  <c r="I345" i="12" s="1"/>
  <c r="B195" i="14"/>
  <c r="AK235" i="13"/>
  <c r="AT235" i="13" s="1"/>
  <c r="CC234" i="13"/>
  <c r="N346" i="12"/>
  <c r="K234" i="13"/>
  <c r="Q234" i="13"/>
  <c r="Z235" i="13" s="1"/>
  <c r="F445" i="7" s="1"/>
  <c r="BR234" i="13"/>
  <c r="BS235" i="13" s="1"/>
  <c r="O234" i="13"/>
  <c r="BU234" i="13" l="1"/>
  <c r="BX234" i="13"/>
  <c r="C195" i="14"/>
  <c r="J346" i="12"/>
  <c r="AW235" i="13"/>
  <c r="AZ235" i="13" s="1"/>
  <c r="AJ235" i="13"/>
  <c r="AS235" i="13" s="1"/>
  <c r="CB234" i="13"/>
  <c r="BQ235" i="13"/>
  <c r="BN235" i="13"/>
  <c r="J235" i="13"/>
  <c r="BH235" i="13"/>
  <c r="N234" i="13"/>
  <c r="BC235" i="13" l="1"/>
  <c r="F195" i="14"/>
  <c r="AV235" i="13"/>
  <c r="AY235" i="13" s="1"/>
  <c r="AI235" i="13"/>
  <c r="AR235" i="13" s="1"/>
  <c r="CA234" i="13"/>
  <c r="CD234" i="13" s="1"/>
  <c r="CE234" i="13" s="1"/>
  <c r="BM235" i="13"/>
  <c r="I235" i="13"/>
  <c r="BP235" i="13"/>
  <c r="P446" i="7"/>
  <c r="G446" i="7"/>
  <c r="H446" i="7"/>
  <c r="N446" i="7"/>
  <c r="I446" i="7"/>
  <c r="K446" i="7"/>
  <c r="J446" i="7"/>
  <c r="Q446" i="7"/>
  <c r="R446" i="7"/>
  <c r="O446" i="7"/>
  <c r="M235" i="13"/>
  <c r="S235" i="13"/>
  <c r="AB236" i="13" s="1"/>
  <c r="BW235" i="13" l="1"/>
  <c r="BZ235" i="13"/>
  <c r="BB235" i="13"/>
  <c r="E195" i="14"/>
  <c r="AU235" i="13"/>
  <c r="AX235" i="13" s="1"/>
  <c r="CF234" i="13"/>
  <c r="BL235" i="13"/>
  <c r="BO235" i="13"/>
  <c r="H235" i="13"/>
  <c r="L446" i="7"/>
  <c r="G346" i="12" s="1"/>
  <c r="S446" i="7"/>
  <c r="K346" i="12" s="1"/>
  <c r="L346" i="12" s="1"/>
  <c r="M346" i="12" s="1"/>
  <c r="P235" i="13"/>
  <c r="R235" i="13"/>
  <c r="AA236" i="13" s="1"/>
  <c r="L235" i="13"/>
  <c r="BV235" i="13" l="1"/>
  <c r="BY235" i="13"/>
  <c r="H346" i="12"/>
  <c r="I346" i="12" s="1"/>
  <c r="B196" i="14"/>
  <c r="BA235" i="13"/>
  <c r="BD235" i="13" s="1"/>
  <c r="D195" i="14"/>
  <c r="AK236" i="13"/>
  <c r="AT236" i="13" s="1"/>
  <c r="CC235" i="13"/>
  <c r="O235" i="13"/>
  <c r="N347" i="12"/>
  <c r="BR235" i="13"/>
  <c r="BS236" i="13" s="1"/>
  <c r="Q235" i="13"/>
  <c r="Z236" i="13" s="1"/>
  <c r="F446" i="7" s="1"/>
  <c r="K235" i="13"/>
  <c r="BU235" i="13" l="1"/>
  <c r="BX235" i="13"/>
  <c r="C196" i="14"/>
  <c r="J347" i="12"/>
  <c r="AW236" i="13"/>
  <c r="AZ236" i="13" s="1"/>
  <c r="AJ236" i="13"/>
  <c r="AS236" i="13" s="1"/>
  <c r="CB235" i="13"/>
  <c r="N235" i="13"/>
  <c r="BH236" i="13"/>
  <c r="BQ236" i="13"/>
  <c r="J236" i="13"/>
  <c r="BN236" i="13"/>
  <c r="BC236" i="13" l="1"/>
  <c r="F196" i="14"/>
  <c r="AV236" i="13"/>
  <c r="AY236" i="13" s="1"/>
  <c r="AI236" i="13"/>
  <c r="AR236" i="13" s="1"/>
  <c r="CA235" i="13"/>
  <c r="CD235" i="13" s="1"/>
  <c r="CE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I236" i="13"/>
  <c r="BM236" i="13"/>
  <c r="BP236" i="13"/>
  <c r="BW236" i="13" l="1"/>
  <c r="BZ236" i="13"/>
  <c r="BB236" i="13"/>
  <c r="E196" i="14"/>
  <c r="AU236" i="13"/>
  <c r="AX236" i="13" s="1"/>
  <c r="CF235" i="13"/>
  <c r="L447" i="7"/>
  <c r="G347" i="12" s="1"/>
  <c r="L236" i="13"/>
  <c r="R236" i="13"/>
  <c r="AA237" i="13" s="1"/>
  <c r="S447" i="7"/>
  <c r="K347" i="12" s="1"/>
  <c r="L347" i="12" s="1"/>
  <c r="M347" i="12" s="1"/>
  <c r="P236" i="13"/>
  <c r="BL236" i="13"/>
  <c r="H236" i="13"/>
  <c r="BO236" i="13"/>
  <c r="BV236" i="13" l="1"/>
  <c r="BY236" i="13"/>
  <c r="BA236" i="13"/>
  <c r="BD236" i="13" s="1"/>
  <c r="D196" i="14"/>
  <c r="H347" i="12"/>
  <c r="I347" i="12" s="1"/>
  <c r="B197" i="14"/>
  <c r="AK237" i="13"/>
  <c r="AT237" i="13" s="1"/>
  <c r="CC236" i="13"/>
  <c r="N348" i="12"/>
  <c r="O236" i="13"/>
  <c r="K236" i="13"/>
  <c r="BR236" i="13"/>
  <c r="BS237" i="13" s="1"/>
  <c r="Q236" i="13"/>
  <c r="Z237" i="13" s="1"/>
  <c r="F447" i="7" s="1"/>
  <c r="BU236" i="13" l="1"/>
  <c r="BX236" i="13"/>
  <c r="J348" i="12"/>
  <c r="C197" i="14"/>
  <c r="AW237" i="13"/>
  <c r="AZ237" i="13" s="1"/>
  <c r="AJ237" i="13"/>
  <c r="AS237" i="13" s="1"/>
  <c r="CB236" i="13"/>
  <c r="N236" i="13"/>
  <c r="BQ237" i="13"/>
  <c r="J237" i="13"/>
  <c r="BN237" i="13"/>
  <c r="BH237" i="13"/>
  <c r="BC237" i="13" l="1"/>
  <c r="F197" i="14"/>
  <c r="AV237" i="13"/>
  <c r="AY237" i="13" s="1"/>
  <c r="AI237" i="13"/>
  <c r="AR237" i="13" s="1"/>
  <c r="CA236" i="13"/>
  <c r="CD236" i="13" s="1"/>
  <c r="CE236" i="13" s="1"/>
  <c r="M237" i="13"/>
  <c r="S237" i="13"/>
  <c r="AB238" i="13" s="1"/>
  <c r="BM237" i="13"/>
  <c r="BP237" i="13"/>
  <c r="I237" i="13"/>
  <c r="G448" i="7"/>
  <c r="N448" i="7"/>
  <c r="I448" i="7"/>
  <c r="R448" i="7"/>
  <c r="P448" i="7"/>
  <c r="O448" i="7"/>
  <c r="H448" i="7"/>
  <c r="Q448" i="7"/>
  <c r="K448" i="7"/>
  <c r="J448" i="7"/>
  <c r="BW237" i="13" l="1"/>
  <c r="BZ237" i="13"/>
  <c r="BB237" i="13"/>
  <c r="E197" i="14"/>
  <c r="AU237" i="13"/>
  <c r="AX237" i="13" s="1"/>
  <c r="CF236" i="13"/>
  <c r="BO237" i="13"/>
  <c r="BL237" i="13"/>
  <c r="H237" i="13"/>
  <c r="L237" i="13"/>
  <c r="R237" i="13"/>
  <c r="AA238" i="13" s="1"/>
  <c r="S448" i="7"/>
  <c r="K348" i="12" s="1"/>
  <c r="L348" i="12" s="1"/>
  <c r="M348" i="12" s="1"/>
  <c r="L448" i="7"/>
  <c r="G348" i="12" s="1"/>
  <c r="P237" i="13"/>
  <c r="BV237" i="13" l="1"/>
  <c r="BY237" i="13"/>
  <c r="H348" i="12"/>
  <c r="I348" i="12" s="1"/>
  <c r="B198" i="14"/>
  <c r="BA237" i="13"/>
  <c r="BD237" i="13" s="1"/>
  <c r="D197" i="14"/>
  <c r="AK238" i="13"/>
  <c r="AT238" i="13" s="1"/>
  <c r="CC237" i="13"/>
  <c r="N349" i="12"/>
  <c r="K237" i="13"/>
  <c r="BR237" i="13"/>
  <c r="BS238" i="13" s="1"/>
  <c r="Q237" i="13"/>
  <c r="Z238" i="13" s="1"/>
  <c r="F448" i="7" s="1"/>
  <c r="O237" i="13"/>
  <c r="BU237" i="13" l="1"/>
  <c r="BX237" i="13"/>
  <c r="C198" i="14"/>
  <c r="J349" i="12"/>
  <c r="AW238" i="13"/>
  <c r="AZ238" i="13" s="1"/>
  <c r="AJ238" i="13"/>
  <c r="AS238" i="13" s="1"/>
  <c r="CB237" i="13"/>
  <c r="BN238" i="13"/>
  <c r="BQ238" i="13"/>
  <c r="J238" i="13"/>
  <c r="N237" i="13"/>
  <c r="BH238" i="13"/>
  <c r="BC238" i="13" l="1"/>
  <c r="F198" i="14"/>
  <c r="AV238" i="13"/>
  <c r="AY238" i="13" s="1"/>
  <c r="AI238" i="13"/>
  <c r="AR238" i="13" s="1"/>
  <c r="CA237" i="13"/>
  <c r="CD237" i="13" s="1"/>
  <c r="CE237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P238" i="13"/>
  <c r="BM238" i="13"/>
  <c r="I238" i="13"/>
  <c r="BW238" i="13" l="1"/>
  <c r="BZ238" i="13"/>
  <c r="BB238" i="13"/>
  <c r="E198" i="14"/>
  <c r="AU238" i="13"/>
  <c r="AX238" i="13" s="1"/>
  <c r="CF237" i="13"/>
  <c r="P238" i="13"/>
  <c r="L449" i="7"/>
  <c r="G349" i="12" s="1"/>
  <c r="H238" i="13"/>
  <c r="BL238" i="13"/>
  <c r="BO238" i="13"/>
  <c r="R238" i="13"/>
  <c r="AA239" i="13" s="1"/>
  <c r="L238" i="13"/>
  <c r="S449" i="7"/>
  <c r="K349" i="12" s="1"/>
  <c r="L349" i="12" s="1"/>
  <c r="M349" i="12" s="1"/>
  <c r="BV238" i="13" l="1"/>
  <c r="BY238" i="13"/>
  <c r="H349" i="12"/>
  <c r="I349" i="12" s="1"/>
  <c r="B199" i="14"/>
  <c r="BA238" i="13"/>
  <c r="BD238" i="13" s="1"/>
  <c r="D198" i="14"/>
  <c r="AK239" i="13"/>
  <c r="AT239" i="13" s="1"/>
  <c r="CC238" i="13"/>
  <c r="O238" i="13"/>
  <c r="N350" i="12"/>
  <c r="Q238" i="13"/>
  <c r="Z239" i="13" s="1"/>
  <c r="F449" i="7" s="1"/>
  <c r="BR238" i="13"/>
  <c r="BS239" i="13" s="1"/>
  <c r="K238" i="13"/>
  <c r="BU238" i="13" l="1"/>
  <c r="BX238" i="13"/>
  <c r="C199" i="14"/>
  <c r="J350" i="12"/>
  <c r="AW239" i="13"/>
  <c r="AZ239" i="13" s="1"/>
  <c r="AJ239" i="13"/>
  <c r="AS239" i="13" s="1"/>
  <c r="CB238" i="13"/>
  <c r="BH239" i="13"/>
  <c r="BQ239" i="13"/>
  <c r="J239" i="13"/>
  <c r="BN239" i="13"/>
  <c r="N238" i="13"/>
  <c r="BC239" i="13" l="1"/>
  <c r="F199" i="14"/>
  <c r="AV239" i="13"/>
  <c r="AY239" i="13" s="1"/>
  <c r="AI239" i="13"/>
  <c r="AR239" i="13" s="1"/>
  <c r="CA238" i="13"/>
  <c r="CD238" i="13" s="1"/>
  <c r="CF238" i="13" s="1"/>
  <c r="I239" i="13"/>
  <c r="BM239" i="13"/>
  <c r="BP239" i="13"/>
  <c r="M239" i="13"/>
  <c r="S239" i="13"/>
  <c r="AB240" i="13" s="1"/>
  <c r="I450" i="7"/>
  <c r="P450" i="7"/>
  <c r="Q450" i="7"/>
  <c r="K450" i="7"/>
  <c r="H450" i="7"/>
  <c r="O450" i="7"/>
  <c r="G450" i="7"/>
  <c r="R450" i="7"/>
  <c r="N450" i="7"/>
  <c r="J450" i="7"/>
  <c r="BW239" i="13" l="1"/>
  <c r="BZ239" i="13"/>
  <c r="BB239" i="13"/>
  <c r="E199" i="14"/>
  <c r="AU239" i="13"/>
  <c r="AX239" i="13" s="1"/>
  <c r="CE238" i="13"/>
  <c r="L450" i="7"/>
  <c r="G350" i="12" s="1"/>
  <c r="BO239" i="13"/>
  <c r="BL239" i="13"/>
  <c r="H239" i="13"/>
  <c r="S450" i="7"/>
  <c r="K350" i="12" s="1"/>
  <c r="L350" i="12" s="1"/>
  <c r="M350" i="12" s="1"/>
  <c r="R239" i="13"/>
  <c r="AA240" i="13" s="1"/>
  <c r="L239" i="13"/>
  <c r="P239" i="13"/>
  <c r="BV239" i="13" l="1"/>
  <c r="BY239" i="13"/>
  <c r="H350" i="12"/>
  <c r="I350" i="12" s="1"/>
  <c r="B200" i="14"/>
  <c r="BA239" i="13"/>
  <c r="BD239" i="13" s="1"/>
  <c r="D199" i="14"/>
  <c r="AK240" i="13"/>
  <c r="AT240" i="13" s="1"/>
  <c r="CC239" i="13"/>
  <c r="O239" i="13"/>
  <c r="K239" i="13"/>
  <c r="Q239" i="13"/>
  <c r="Z240" i="13" s="1"/>
  <c r="F450" i="7" s="1"/>
  <c r="BR239" i="13"/>
  <c r="BS240" i="13" s="1"/>
  <c r="N351" i="12"/>
  <c r="BU239" i="13" l="1"/>
  <c r="BX239" i="13"/>
  <c r="C200" i="14"/>
  <c r="J351" i="12"/>
  <c r="AW240" i="13"/>
  <c r="AZ240" i="13" s="1"/>
  <c r="AJ240" i="13"/>
  <c r="AS240" i="13" s="1"/>
  <c r="CB239" i="13"/>
  <c r="N239" i="13"/>
  <c r="BH240" i="13"/>
  <c r="J240" i="13"/>
  <c r="BQ240" i="13"/>
  <c r="BN240" i="13"/>
  <c r="BC240" i="13" l="1"/>
  <c r="F200" i="14"/>
  <c r="AV240" i="13"/>
  <c r="AY240" i="13" s="1"/>
  <c r="AI240" i="13"/>
  <c r="AR240" i="13" s="1"/>
  <c r="CA239" i="13"/>
  <c r="CD239" i="13" s="1"/>
  <c r="CE239" i="13" s="1"/>
  <c r="I240" i="13"/>
  <c r="BP240" i="13"/>
  <c r="BM240" i="13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W240" i="13" l="1"/>
  <c r="BZ240" i="13"/>
  <c r="BB240" i="13"/>
  <c r="E200" i="14"/>
  <c r="AU240" i="13"/>
  <c r="AX240" i="13" s="1"/>
  <c r="CF239" i="13"/>
  <c r="L451" i="7"/>
  <c r="G351" i="12" s="1"/>
  <c r="BL240" i="13"/>
  <c r="BO240" i="13"/>
  <c r="H240" i="13"/>
  <c r="L240" i="13"/>
  <c r="R240" i="13"/>
  <c r="AA241" i="13" s="1"/>
  <c r="P240" i="13"/>
  <c r="S451" i="7"/>
  <c r="K351" i="12" s="1"/>
  <c r="L351" i="12" s="1"/>
  <c r="M351" i="12" s="1"/>
  <c r="BV240" i="13" l="1"/>
  <c r="BY240" i="13"/>
  <c r="BA240" i="13"/>
  <c r="BD240" i="13" s="1"/>
  <c r="D200" i="14"/>
  <c r="H351" i="12"/>
  <c r="I351" i="12" s="1"/>
  <c r="B201" i="14"/>
  <c r="AK241" i="13"/>
  <c r="AT241" i="13" s="1"/>
  <c r="CC240" i="13"/>
  <c r="O240" i="13"/>
  <c r="N352" i="12"/>
  <c r="Q240" i="13"/>
  <c r="Z241" i="13" s="1"/>
  <c r="F451" i="7" s="1"/>
  <c r="BR240" i="13"/>
  <c r="BS241" i="13" s="1"/>
  <c r="K240" i="13"/>
  <c r="BU240" i="13" l="1"/>
  <c r="BX240" i="13"/>
  <c r="C201" i="14"/>
  <c r="J352" i="12"/>
  <c r="AW241" i="13"/>
  <c r="AZ241" i="13" s="1"/>
  <c r="AJ241" i="13"/>
  <c r="AS241" i="13" s="1"/>
  <c r="CB240" i="13"/>
  <c r="N240" i="13"/>
  <c r="BN241" i="13"/>
  <c r="J241" i="13"/>
  <c r="BQ241" i="13"/>
  <c r="BH241" i="13"/>
  <c r="BC241" i="13" l="1"/>
  <c r="F201" i="14"/>
  <c r="AV241" i="13"/>
  <c r="AY241" i="13" s="1"/>
  <c r="AI241" i="13"/>
  <c r="AR241" i="13" s="1"/>
  <c r="CA240" i="13"/>
  <c r="CD240" i="13" s="1"/>
  <c r="CE240" i="13" s="1"/>
  <c r="P452" i="7"/>
  <c r="R452" i="7"/>
  <c r="N452" i="7"/>
  <c r="K452" i="7"/>
  <c r="G452" i="7"/>
  <c r="I452" i="7"/>
  <c r="Q452" i="7"/>
  <c r="H452" i="7"/>
  <c r="J452" i="7"/>
  <c r="O452" i="7"/>
  <c r="BP241" i="13"/>
  <c r="I241" i="13"/>
  <c r="BM241" i="13"/>
  <c r="M241" i="13"/>
  <c r="S241" i="13"/>
  <c r="AB242" i="13" s="1"/>
  <c r="BW241" i="13" l="1"/>
  <c r="BZ241" i="13"/>
  <c r="BB241" i="13"/>
  <c r="E201" i="14"/>
  <c r="AU241" i="13"/>
  <c r="AX241" i="13" s="1"/>
  <c r="CF240" i="13"/>
  <c r="BO241" i="13"/>
  <c r="H241" i="13"/>
  <c r="BL241" i="13"/>
  <c r="S452" i="7"/>
  <c r="K352" i="12" s="1"/>
  <c r="L352" i="12" s="1"/>
  <c r="M352" i="12" s="1"/>
  <c r="P241" i="13"/>
  <c r="L241" i="13"/>
  <c r="R241" i="13"/>
  <c r="AA242" i="13" s="1"/>
  <c r="L452" i="7"/>
  <c r="G352" i="12" s="1"/>
  <c r="BV241" i="13" l="1"/>
  <c r="BY241" i="13"/>
  <c r="H352" i="12"/>
  <c r="I352" i="12" s="1"/>
  <c r="B202" i="14"/>
  <c r="BA241" i="13"/>
  <c r="BD241" i="13" s="1"/>
  <c r="D201" i="14"/>
  <c r="AK242" i="13"/>
  <c r="AT242" i="13" s="1"/>
  <c r="CC241" i="13"/>
  <c r="O241" i="13"/>
  <c r="N353" i="12"/>
  <c r="BR241" i="13"/>
  <c r="BS242" i="13" s="1"/>
  <c r="K241" i="13"/>
  <c r="Q241" i="13"/>
  <c r="Z242" i="13" s="1"/>
  <c r="F452" i="7" s="1"/>
  <c r="BU241" i="13" l="1"/>
  <c r="BX241" i="13"/>
  <c r="C202" i="14"/>
  <c r="J353" i="12"/>
  <c r="AW242" i="13"/>
  <c r="AZ242" i="13" s="1"/>
  <c r="AJ242" i="13"/>
  <c r="AS242" i="13" s="1"/>
  <c r="CB241" i="13"/>
  <c r="N241" i="13"/>
  <c r="BN242" i="13"/>
  <c r="J242" i="13"/>
  <c r="BQ242" i="13"/>
  <c r="BH242" i="13"/>
  <c r="BC242" i="13" l="1"/>
  <c r="F202" i="14"/>
  <c r="AV242" i="13"/>
  <c r="AY242" i="13" s="1"/>
  <c r="AI242" i="13"/>
  <c r="AR242" i="13" s="1"/>
  <c r="CA241" i="13"/>
  <c r="CD241" i="13" s="1"/>
  <c r="CF241" i="13" s="1"/>
  <c r="M242" i="13"/>
  <c r="S242" i="13"/>
  <c r="AB243" i="13" s="1"/>
  <c r="I453" i="7"/>
  <c r="G453" i="7"/>
  <c r="J453" i="7"/>
  <c r="O453" i="7"/>
  <c r="N453" i="7"/>
  <c r="H453" i="7"/>
  <c r="R453" i="7"/>
  <c r="Q453" i="7"/>
  <c r="P453" i="7"/>
  <c r="K453" i="7"/>
  <c r="BM242" i="13"/>
  <c r="I242" i="13"/>
  <c r="BP242" i="13"/>
  <c r="BW242" i="13" l="1"/>
  <c r="BZ242" i="13"/>
  <c r="BB242" i="13"/>
  <c r="E202" i="14"/>
  <c r="AU242" i="13"/>
  <c r="AX242" i="13" s="1"/>
  <c r="CE241" i="13"/>
  <c r="L453" i="7"/>
  <c r="G353" i="12" s="1"/>
  <c r="P242" i="13"/>
  <c r="BL242" i="13"/>
  <c r="H242" i="13"/>
  <c r="BO242" i="13"/>
  <c r="R242" i="13"/>
  <c r="AA243" i="13" s="1"/>
  <c r="L242" i="13"/>
  <c r="S453" i="7"/>
  <c r="K353" i="12" s="1"/>
  <c r="L353" i="12" s="1"/>
  <c r="M353" i="12" s="1"/>
  <c r="BV242" i="13" l="1"/>
  <c r="BY242" i="13"/>
  <c r="H353" i="12"/>
  <c r="I353" i="12" s="1"/>
  <c r="B203" i="14"/>
  <c r="BA242" i="13"/>
  <c r="BD242" i="13" s="1"/>
  <c r="D202" i="14"/>
  <c r="AK243" i="13"/>
  <c r="AT243" i="13" s="1"/>
  <c r="CC242" i="13"/>
  <c r="O242" i="13"/>
  <c r="K242" i="13"/>
  <c r="BR242" i="13"/>
  <c r="BS243" i="13" s="1"/>
  <c r="Q242" i="13"/>
  <c r="Z243" i="13" s="1"/>
  <c r="F453" i="7" s="1"/>
  <c r="N354" i="12"/>
  <c r="BU242" i="13" l="1"/>
  <c r="BX242" i="13"/>
  <c r="C203" i="14"/>
  <c r="J354" i="12"/>
  <c r="AW243" i="13"/>
  <c r="AZ243" i="13" s="1"/>
  <c r="AJ243" i="13"/>
  <c r="AS243" i="13" s="1"/>
  <c r="CB242" i="13"/>
  <c r="N242" i="13"/>
  <c r="BH243" i="13"/>
  <c r="BN243" i="13"/>
  <c r="BQ243" i="13"/>
  <c r="J243" i="13"/>
  <c r="BC243" i="13" l="1"/>
  <c r="F203" i="14"/>
  <c r="AV243" i="13"/>
  <c r="AY243" i="13" s="1"/>
  <c r="AI243" i="13"/>
  <c r="AR243" i="13" s="1"/>
  <c r="CA242" i="13"/>
  <c r="CD242" i="13" s="1"/>
  <c r="CF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P243" i="13"/>
  <c r="BM243" i="13"/>
  <c r="I243" i="13"/>
  <c r="BW243" i="13" l="1"/>
  <c r="BZ243" i="13"/>
  <c r="BB243" i="13"/>
  <c r="E203" i="14"/>
  <c r="AU243" i="13"/>
  <c r="AX243" i="13" s="1"/>
  <c r="CE242" i="13"/>
  <c r="S454" i="7"/>
  <c r="K354" i="12" s="1"/>
  <c r="L354" i="12" s="1"/>
  <c r="M354" i="12" s="1"/>
  <c r="H243" i="13"/>
  <c r="BO243" i="13"/>
  <c r="BL243" i="13"/>
  <c r="L454" i="7"/>
  <c r="G354" i="12" s="1"/>
  <c r="P243" i="13"/>
  <c r="L243" i="13"/>
  <c r="R243" i="13"/>
  <c r="AA244" i="13" s="1"/>
  <c r="BV243" i="13" l="1"/>
  <c r="BY243" i="13"/>
  <c r="BA243" i="13"/>
  <c r="BD243" i="13" s="1"/>
  <c r="D203" i="14"/>
  <c r="H354" i="12"/>
  <c r="I354" i="12" s="1"/>
  <c r="B204" i="14"/>
  <c r="AK244" i="13"/>
  <c r="AT244" i="13" s="1"/>
  <c r="CC243" i="13"/>
  <c r="N355" i="12"/>
  <c r="O243" i="13"/>
  <c r="BR243" i="13"/>
  <c r="BS244" i="13" s="1"/>
  <c r="Q243" i="13"/>
  <c r="Z244" i="13" s="1"/>
  <c r="F454" i="7" s="1"/>
  <c r="K243" i="13"/>
  <c r="BU243" i="13" l="1"/>
  <c r="BX243" i="13"/>
  <c r="C204" i="14"/>
  <c r="J355" i="12"/>
  <c r="AW244" i="13"/>
  <c r="AZ244" i="13" s="1"/>
  <c r="AJ244" i="13"/>
  <c r="AS244" i="13" s="1"/>
  <c r="CB243" i="13"/>
  <c r="BN244" i="13"/>
  <c r="BQ244" i="13"/>
  <c r="J244" i="13"/>
  <c r="BH244" i="13"/>
  <c r="N243" i="13"/>
  <c r="BC244" i="13" l="1"/>
  <c r="F204" i="14"/>
  <c r="AV244" i="13"/>
  <c r="AY244" i="13" s="1"/>
  <c r="AI244" i="13"/>
  <c r="AR244" i="13" s="1"/>
  <c r="CA243" i="13"/>
  <c r="CD243" i="13" s="1"/>
  <c r="CF243" i="13" s="1"/>
  <c r="N455" i="7"/>
  <c r="I455" i="7"/>
  <c r="G455" i="7"/>
  <c r="P455" i="7"/>
  <c r="Q455" i="7"/>
  <c r="J455" i="7"/>
  <c r="K455" i="7"/>
  <c r="R455" i="7"/>
  <c r="O455" i="7"/>
  <c r="H455" i="7"/>
  <c r="BM244" i="13"/>
  <c r="I244" i="13"/>
  <c r="BP244" i="13"/>
  <c r="M244" i="13"/>
  <c r="S244" i="13"/>
  <c r="AB245" i="13" s="1"/>
  <c r="BW244" i="13" l="1"/>
  <c r="BZ244" i="13"/>
  <c r="BB244" i="13"/>
  <c r="E204" i="14"/>
  <c r="AU244" i="13"/>
  <c r="AX244" i="13" s="1"/>
  <c r="CE243" i="13"/>
  <c r="L455" i="7"/>
  <c r="G355" i="12" s="1"/>
  <c r="BO244" i="13"/>
  <c r="H244" i="13"/>
  <c r="BL244" i="13"/>
  <c r="R244" i="13"/>
  <c r="AA245" i="13" s="1"/>
  <c r="L244" i="13"/>
  <c r="S455" i="7"/>
  <c r="K355" i="12" s="1"/>
  <c r="L355" i="12" s="1"/>
  <c r="M355" i="12" s="1"/>
  <c r="P244" i="13"/>
  <c r="BV244" i="13" l="1"/>
  <c r="BY244" i="13"/>
  <c r="BA244" i="13"/>
  <c r="BD244" i="13" s="1"/>
  <c r="D204" i="14"/>
  <c r="H355" i="12"/>
  <c r="I355" i="12" s="1"/>
  <c r="B205" i="14"/>
  <c r="AK245" i="13"/>
  <c r="AT245" i="13" s="1"/>
  <c r="CC244" i="13"/>
  <c r="O244" i="13"/>
  <c r="K244" i="13"/>
  <c r="Q244" i="13"/>
  <c r="Z245" i="13" s="1"/>
  <c r="F455" i="7" s="1"/>
  <c r="BR244" i="13"/>
  <c r="BS245" i="13" s="1"/>
  <c r="N356" i="12"/>
  <c r="BU244" i="13" l="1"/>
  <c r="BX244" i="13"/>
  <c r="C205" i="14"/>
  <c r="J356" i="12"/>
  <c r="AW245" i="13"/>
  <c r="AZ245" i="13" s="1"/>
  <c r="AJ245" i="13"/>
  <c r="AS245" i="13" s="1"/>
  <c r="CB244" i="13"/>
  <c r="N244" i="13"/>
  <c r="BQ245" i="13"/>
  <c r="BN245" i="13"/>
  <c r="J245" i="13"/>
  <c r="BH245" i="13"/>
  <c r="BC245" i="13" l="1"/>
  <c r="F205" i="14"/>
  <c r="AV245" i="13"/>
  <c r="AY245" i="13" s="1"/>
  <c r="AI245" i="13"/>
  <c r="AR245" i="13" s="1"/>
  <c r="CA244" i="13"/>
  <c r="CD244" i="13" s="1"/>
  <c r="CE244" i="13" s="1"/>
  <c r="G456" i="7"/>
  <c r="N456" i="7"/>
  <c r="Q456" i="7"/>
  <c r="I456" i="7"/>
  <c r="O456" i="7"/>
  <c r="H456" i="7"/>
  <c r="R456" i="7"/>
  <c r="K456" i="7"/>
  <c r="J456" i="7"/>
  <c r="P456" i="7"/>
  <c r="I245" i="13"/>
  <c r="BM245" i="13"/>
  <c r="BP245" i="13"/>
  <c r="M245" i="13"/>
  <c r="S245" i="13"/>
  <c r="AB246" i="13" s="1"/>
  <c r="BW245" i="13" l="1"/>
  <c r="BZ245" i="13"/>
  <c r="BB245" i="13"/>
  <c r="E205" i="14"/>
  <c r="AU245" i="13"/>
  <c r="AX245" i="13" s="1"/>
  <c r="CF244" i="13"/>
  <c r="BO245" i="13"/>
  <c r="BL245" i="13"/>
  <c r="H245" i="13"/>
  <c r="L456" i="7"/>
  <c r="G356" i="12" s="1"/>
  <c r="S456" i="7"/>
  <c r="K356" i="12" s="1"/>
  <c r="L356" i="12" s="1"/>
  <c r="M356" i="12" s="1"/>
  <c r="P245" i="13"/>
  <c r="L245" i="13"/>
  <c r="R245" i="13"/>
  <c r="AA246" i="13" s="1"/>
  <c r="BV245" i="13" l="1"/>
  <c r="BY245" i="13"/>
  <c r="BA245" i="13"/>
  <c r="BD245" i="13" s="1"/>
  <c r="D205" i="14"/>
  <c r="H356" i="12"/>
  <c r="I356" i="12" s="1"/>
  <c r="B206" i="14"/>
  <c r="AK246" i="13"/>
  <c r="AT246" i="13" s="1"/>
  <c r="CC245" i="13"/>
  <c r="O245" i="13"/>
  <c r="BR245" i="13"/>
  <c r="BS246" i="13" s="1"/>
  <c r="K245" i="13"/>
  <c r="Q245" i="13"/>
  <c r="Z246" i="13" s="1"/>
  <c r="F456" i="7" s="1"/>
  <c r="N357" i="12"/>
  <c r="BU245" i="13" l="1"/>
  <c r="BX245" i="13"/>
  <c r="C206" i="14"/>
  <c r="J357" i="12"/>
  <c r="AW246" i="13"/>
  <c r="AZ246" i="13" s="1"/>
  <c r="AJ246" i="13"/>
  <c r="AS246" i="13" s="1"/>
  <c r="CB245" i="13"/>
  <c r="N245" i="13"/>
  <c r="BQ246" i="13"/>
  <c r="J246" i="13"/>
  <c r="BN246" i="13"/>
  <c r="BH246" i="13"/>
  <c r="BC246" i="13" l="1"/>
  <c r="F206" i="14"/>
  <c r="AV246" i="13"/>
  <c r="AY246" i="13" s="1"/>
  <c r="AI246" i="13"/>
  <c r="AR246" i="13" s="1"/>
  <c r="CA245" i="13"/>
  <c r="CD245" i="13" s="1"/>
  <c r="CE245" i="13" s="1"/>
  <c r="BP246" i="13"/>
  <c r="BM246" i="13"/>
  <c r="I246" i="13"/>
  <c r="H457" i="7"/>
  <c r="G457" i="7"/>
  <c r="J457" i="7"/>
  <c r="O457" i="7"/>
  <c r="R457" i="7"/>
  <c r="Q457" i="7"/>
  <c r="N457" i="7"/>
  <c r="I457" i="7"/>
  <c r="K457" i="7"/>
  <c r="P457" i="7"/>
  <c r="S246" i="13"/>
  <c r="AB247" i="13" s="1"/>
  <c r="M246" i="13"/>
  <c r="BW246" i="13" l="1"/>
  <c r="BZ246" i="13"/>
  <c r="BB246" i="13"/>
  <c r="E206" i="14"/>
  <c r="AU246" i="13"/>
  <c r="AX246" i="13" s="1"/>
  <c r="CF245" i="13"/>
  <c r="BL246" i="13"/>
  <c r="BO246" i="13"/>
  <c r="H246" i="13"/>
  <c r="P246" i="13"/>
  <c r="L457" i="7"/>
  <c r="G357" i="12" s="1"/>
  <c r="S457" i="7"/>
  <c r="K357" i="12" s="1"/>
  <c r="L357" i="12" s="1"/>
  <c r="M357" i="12" s="1"/>
  <c r="R246" i="13"/>
  <c r="AA247" i="13" s="1"/>
  <c r="L246" i="13"/>
  <c r="BV246" i="13" l="1"/>
  <c r="BY246" i="13"/>
  <c r="H357" i="12"/>
  <c r="I357" i="12" s="1"/>
  <c r="B207" i="14"/>
  <c r="BA246" i="13"/>
  <c r="BD246" i="13" s="1"/>
  <c r="D206" i="14"/>
  <c r="AK247" i="13"/>
  <c r="AT247" i="13" s="1"/>
  <c r="CC246" i="13"/>
  <c r="O246" i="13"/>
  <c r="Q246" i="13"/>
  <c r="Z247" i="13" s="1"/>
  <c r="F457" i="7" s="1"/>
  <c r="K246" i="13"/>
  <c r="BR246" i="13"/>
  <c r="BS247" i="13" s="1"/>
  <c r="N358" i="12"/>
  <c r="BU246" i="13" l="1"/>
  <c r="BX246" i="13"/>
  <c r="C207" i="14"/>
  <c r="J358" i="12"/>
  <c r="AW247" i="13"/>
  <c r="AZ247" i="13" s="1"/>
  <c r="AJ247" i="13"/>
  <c r="AS247" i="13" s="1"/>
  <c r="CB246" i="13"/>
  <c r="BN247" i="13"/>
  <c r="BQ247" i="13"/>
  <c r="J247" i="13"/>
  <c r="BH247" i="13"/>
  <c r="N246" i="13"/>
  <c r="BC247" i="13" l="1"/>
  <c r="F207" i="14"/>
  <c r="AV247" i="13"/>
  <c r="AY247" i="13" s="1"/>
  <c r="AI247" i="13"/>
  <c r="AR247" i="13" s="1"/>
  <c r="CA246" i="13"/>
  <c r="CD246" i="13" s="1"/>
  <c r="CE246" i="13" s="1"/>
  <c r="BM247" i="13"/>
  <c r="I247" i="13"/>
  <c r="BP247" i="13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BW247" i="13" l="1"/>
  <c r="BZ247" i="13"/>
  <c r="BB247" i="13"/>
  <c r="E207" i="14"/>
  <c r="AU247" i="13"/>
  <c r="AX247" i="13" s="1"/>
  <c r="CF246" i="13"/>
  <c r="BL247" i="13"/>
  <c r="BO247" i="13"/>
  <c r="H247" i="13"/>
  <c r="L458" i="7"/>
  <c r="G358" i="12" s="1"/>
  <c r="S458" i="7"/>
  <c r="K358" i="12" s="1"/>
  <c r="L358" i="12" s="1"/>
  <c r="M358" i="12" s="1"/>
  <c r="P247" i="13"/>
  <c r="L247" i="13"/>
  <c r="R247" i="13"/>
  <c r="AA248" i="13" s="1"/>
  <c r="BV247" i="13" l="1"/>
  <c r="BY247" i="13"/>
  <c r="H358" i="12"/>
  <c r="I358" i="12" s="1"/>
  <c r="B208" i="14"/>
  <c r="BA247" i="13"/>
  <c r="BD247" i="13" s="1"/>
  <c r="D207" i="14"/>
  <c r="AK248" i="13"/>
  <c r="AT248" i="13" s="1"/>
  <c r="CC247" i="13"/>
  <c r="O247" i="13"/>
  <c r="Q247" i="13"/>
  <c r="Z248" i="13" s="1"/>
  <c r="F458" i="7" s="1"/>
  <c r="BR247" i="13"/>
  <c r="BS248" i="13" s="1"/>
  <c r="K247" i="13"/>
  <c r="N359" i="12"/>
  <c r="BU247" i="13" l="1"/>
  <c r="BX247" i="13"/>
  <c r="C208" i="14"/>
  <c r="J359" i="12"/>
  <c r="AW248" i="13"/>
  <c r="AZ248" i="13" s="1"/>
  <c r="AJ248" i="13"/>
  <c r="AS248" i="13" s="1"/>
  <c r="CB247" i="13"/>
  <c r="BQ248" i="13"/>
  <c r="J248" i="13"/>
  <c r="BN248" i="13"/>
  <c r="BH248" i="13"/>
  <c r="N247" i="13"/>
  <c r="BC248" i="13" l="1"/>
  <c r="F208" i="14"/>
  <c r="AV248" i="13"/>
  <c r="AY248" i="13" s="1"/>
  <c r="AI248" i="13"/>
  <c r="AR248" i="13" s="1"/>
  <c r="CA247" i="13"/>
  <c r="CD247" i="13" s="1"/>
  <c r="CF247" i="13" s="1"/>
  <c r="BM248" i="13"/>
  <c r="I248" i="13"/>
  <c r="BP248" i="13"/>
  <c r="S248" i="13"/>
  <c r="AB249" i="13" s="1"/>
  <c r="M248" i="13"/>
  <c r="G459" i="7"/>
  <c r="H459" i="7"/>
  <c r="J459" i="7"/>
  <c r="O459" i="7"/>
  <c r="P459" i="7"/>
  <c r="R459" i="7"/>
  <c r="K459" i="7"/>
  <c r="Q459" i="7"/>
  <c r="N459" i="7"/>
  <c r="I459" i="7"/>
  <c r="BW248" i="13" l="1"/>
  <c r="BZ248" i="13"/>
  <c r="BB248" i="13"/>
  <c r="E208" i="14"/>
  <c r="AU248" i="13"/>
  <c r="AX248" i="13" s="1"/>
  <c r="CE247" i="13"/>
  <c r="S459" i="7"/>
  <c r="K359" i="12" s="1"/>
  <c r="L359" i="12" s="1"/>
  <c r="M359" i="12" s="1"/>
  <c r="L459" i="7"/>
  <c r="G359" i="12" s="1"/>
  <c r="P248" i="13"/>
  <c r="H248" i="13"/>
  <c r="BO248" i="13"/>
  <c r="BL248" i="13"/>
  <c r="L248" i="13"/>
  <c r="R248" i="13"/>
  <c r="AA249" i="13" s="1"/>
  <c r="BV248" i="13" l="1"/>
  <c r="BY248" i="13"/>
  <c r="BA248" i="13"/>
  <c r="BD248" i="13" s="1"/>
  <c r="D208" i="14"/>
  <c r="H359" i="12"/>
  <c r="I359" i="12" s="1"/>
  <c r="B209" i="14"/>
  <c r="AK249" i="13"/>
  <c r="AT249" i="13" s="1"/>
  <c r="CC248" i="13"/>
  <c r="N360" i="12"/>
  <c r="O248" i="13"/>
  <c r="Q248" i="13"/>
  <c r="Z249" i="13" s="1"/>
  <c r="F459" i="7" s="1"/>
  <c r="BR248" i="13"/>
  <c r="BS249" i="13" s="1"/>
  <c r="K248" i="13"/>
  <c r="BU248" i="13" l="1"/>
  <c r="BX248" i="13"/>
  <c r="C209" i="14"/>
  <c r="J360" i="12"/>
  <c r="AW249" i="13"/>
  <c r="AZ249" i="13" s="1"/>
  <c r="AJ249" i="13"/>
  <c r="AS249" i="13" s="1"/>
  <c r="CB248" i="13"/>
  <c r="N248" i="13"/>
  <c r="J249" i="13"/>
  <c r="BQ249" i="13"/>
  <c r="BN249" i="13"/>
  <c r="BH249" i="13"/>
  <c r="BC249" i="13" l="1"/>
  <c r="F209" i="14"/>
  <c r="AV249" i="13"/>
  <c r="AY249" i="13" s="1"/>
  <c r="AI249" i="13"/>
  <c r="AR249" i="13" s="1"/>
  <c r="CA248" i="13"/>
  <c r="CD248" i="13" s="1"/>
  <c r="CF248" i="13" s="1"/>
  <c r="I249" i="13"/>
  <c r="BM249" i="13"/>
  <c r="BP249" i="13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BW249" i="13" l="1"/>
  <c r="BZ249" i="13"/>
  <c r="BB249" i="13"/>
  <c r="E209" i="14"/>
  <c r="AU249" i="13"/>
  <c r="AX249" i="13" s="1"/>
  <c r="CE248" i="13"/>
  <c r="R249" i="13"/>
  <c r="AA250" i="13" s="1"/>
  <c r="L249" i="13"/>
  <c r="P249" i="13"/>
  <c r="S460" i="7"/>
  <c r="K360" i="12" s="1"/>
  <c r="L360" i="12" s="1"/>
  <c r="M360" i="12" s="1"/>
  <c r="L460" i="7"/>
  <c r="G360" i="12" s="1"/>
  <c r="BL249" i="13"/>
  <c r="H249" i="13"/>
  <c r="BO249" i="13"/>
  <c r="BV249" i="13" l="1"/>
  <c r="BY249" i="13"/>
  <c r="BA249" i="13"/>
  <c r="BD249" i="13" s="1"/>
  <c r="D209" i="14"/>
  <c r="H360" i="12"/>
  <c r="I360" i="12" s="1"/>
  <c r="B210" i="14"/>
  <c r="AK250" i="13"/>
  <c r="AT250" i="13" s="1"/>
  <c r="CC249" i="13"/>
  <c r="BR249" i="13"/>
  <c r="BS250" i="13" s="1"/>
  <c r="K249" i="13"/>
  <c r="Q249" i="13"/>
  <c r="Z250" i="13" s="1"/>
  <c r="F460" i="7" s="1"/>
  <c r="N361" i="12"/>
  <c r="O249" i="13"/>
  <c r="BU249" i="13" l="1"/>
  <c r="BX249" i="13"/>
  <c r="C210" i="14"/>
  <c r="J361" i="12"/>
  <c r="AW250" i="13"/>
  <c r="AZ250" i="13" s="1"/>
  <c r="AJ250" i="13"/>
  <c r="AS250" i="13" s="1"/>
  <c r="CB249" i="13"/>
  <c r="N249" i="13"/>
  <c r="J250" i="13"/>
  <c r="BQ250" i="13"/>
  <c r="BN250" i="13"/>
  <c r="BH250" i="13"/>
  <c r="BC250" i="13" l="1"/>
  <c r="F210" i="14"/>
  <c r="AV250" i="13"/>
  <c r="AY250" i="13" s="1"/>
  <c r="AI250" i="13"/>
  <c r="AR250" i="13" s="1"/>
  <c r="CA249" i="13"/>
  <c r="CD249" i="13" s="1"/>
  <c r="CF249" i="13" s="1"/>
  <c r="R461" i="7"/>
  <c r="Q461" i="7"/>
  <c r="O461" i="7"/>
  <c r="H461" i="7"/>
  <c r="N461" i="7"/>
  <c r="I461" i="7"/>
  <c r="P461" i="7"/>
  <c r="G461" i="7"/>
  <c r="K461" i="7"/>
  <c r="J461" i="7"/>
  <c r="BP250" i="13"/>
  <c r="BM250" i="13"/>
  <c r="I250" i="13"/>
  <c r="M250" i="13"/>
  <c r="S250" i="13"/>
  <c r="AB251" i="13" s="1"/>
  <c r="BW250" i="13" l="1"/>
  <c r="BZ250" i="13"/>
  <c r="BB250" i="13"/>
  <c r="E210" i="14"/>
  <c r="AU250" i="13"/>
  <c r="AX250" i="13" s="1"/>
  <c r="CE249" i="13"/>
  <c r="BO250" i="13"/>
  <c r="BL250" i="13"/>
  <c r="H250" i="13"/>
  <c r="L250" i="13"/>
  <c r="R250" i="13"/>
  <c r="AA251" i="13" s="1"/>
  <c r="P250" i="13"/>
  <c r="L461" i="7"/>
  <c r="G361" i="12" s="1"/>
  <c r="S461" i="7"/>
  <c r="K361" i="12" s="1"/>
  <c r="L361" i="12" s="1"/>
  <c r="M361" i="12" s="1"/>
  <c r="BV250" i="13" l="1"/>
  <c r="BY250" i="13"/>
  <c r="BA250" i="13"/>
  <c r="BD250" i="13" s="1"/>
  <c r="D210" i="14"/>
  <c r="H361" i="12"/>
  <c r="I361" i="12" s="1"/>
  <c r="B211" i="14"/>
  <c r="AK251" i="13"/>
  <c r="AT251" i="13" s="1"/>
  <c r="CC250" i="13"/>
  <c r="N362" i="12"/>
  <c r="O250" i="13"/>
  <c r="BR250" i="13"/>
  <c r="BS251" i="13" s="1"/>
  <c r="Q250" i="13"/>
  <c r="Z251" i="13" s="1"/>
  <c r="F461" i="7" s="1"/>
  <c r="K250" i="13"/>
  <c r="BU250" i="13" l="1"/>
  <c r="BX250" i="13"/>
  <c r="C211" i="14"/>
  <c r="J362" i="12"/>
  <c r="AW251" i="13"/>
  <c r="AZ251" i="13" s="1"/>
  <c r="AJ251" i="13"/>
  <c r="AS251" i="13" s="1"/>
  <c r="CB250" i="13"/>
  <c r="BH251" i="13"/>
  <c r="BQ251" i="13"/>
  <c r="J251" i="13"/>
  <c r="BN251" i="13"/>
  <c r="N250" i="13"/>
  <c r="BC251" i="13" l="1"/>
  <c r="F211" i="14"/>
  <c r="AV251" i="13"/>
  <c r="AY251" i="13" s="1"/>
  <c r="AI251" i="13"/>
  <c r="AR251" i="13" s="1"/>
  <c r="CA250" i="13"/>
  <c r="CD250" i="13" s="1"/>
  <c r="CF250" i="13" s="1"/>
  <c r="N462" i="7"/>
  <c r="Q462" i="7"/>
  <c r="G462" i="7"/>
  <c r="R462" i="7"/>
  <c r="J462" i="7"/>
  <c r="H462" i="7"/>
  <c r="O462" i="7"/>
  <c r="I462" i="7"/>
  <c r="P462" i="7"/>
  <c r="K462" i="7"/>
  <c r="BP251" i="13"/>
  <c r="BM251" i="13"/>
  <c r="I251" i="13"/>
  <c r="S251" i="13"/>
  <c r="AB252" i="13" s="1"/>
  <c r="M251" i="13"/>
  <c r="BW251" i="13" l="1"/>
  <c r="BZ251" i="13"/>
  <c r="BB251" i="13"/>
  <c r="E211" i="14"/>
  <c r="AU251" i="13"/>
  <c r="AX251" i="13" s="1"/>
  <c r="CE250" i="13"/>
  <c r="S462" i="7"/>
  <c r="K362" i="12" s="1"/>
  <c r="L362" i="12" s="1"/>
  <c r="M362" i="12" s="1"/>
  <c r="L251" i="13"/>
  <c r="R251" i="13"/>
  <c r="AA252" i="13" s="1"/>
  <c r="P251" i="13"/>
  <c r="H251" i="13"/>
  <c r="BL251" i="13"/>
  <c r="BO251" i="13"/>
  <c r="L462" i="7"/>
  <c r="G362" i="12" s="1"/>
  <c r="BV251" i="13" l="1"/>
  <c r="BY251" i="13"/>
  <c r="BA251" i="13"/>
  <c r="BD251" i="13" s="1"/>
  <c r="D211" i="14"/>
  <c r="H362" i="12"/>
  <c r="I362" i="12" s="1"/>
  <c r="B212" i="14"/>
  <c r="AK252" i="13"/>
  <c r="AT252" i="13" s="1"/>
  <c r="CC251" i="13"/>
  <c r="O251" i="13"/>
  <c r="N363" i="12"/>
  <c r="Q251" i="13"/>
  <c r="Z252" i="13" s="1"/>
  <c r="F462" i="7" s="1"/>
  <c r="BR251" i="13"/>
  <c r="BS252" i="13" s="1"/>
  <c r="K251" i="13"/>
  <c r="BU251" i="13" l="1"/>
  <c r="BX251" i="13"/>
  <c r="C212" i="14"/>
  <c r="J363" i="12"/>
  <c r="AW252" i="13"/>
  <c r="AZ252" i="13" s="1"/>
  <c r="AJ252" i="13"/>
  <c r="AS252" i="13" s="1"/>
  <c r="CB251" i="13"/>
  <c r="BH252" i="13"/>
  <c r="N251" i="13"/>
  <c r="BQ252" i="13"/>
  <c r="BN252" i="13"/>
  <c r="J252" i="13"/>
  <c r="BC252" i="13" l="1"/>
  <c r="F212" i="14"/>
  <c r="AV252" i="13"/>
  <c r="AY252" i="13" s="1"/>
  <c r="AI252" i="13"/>
  <c r="AR252" i="13" s="1"/>
  <c r="CA251" i="13"/>
  <c r="CD251" i="13" s="1"/>
  <c r="CF251" i="13" s="1"/>
  <c r="K463" i="7"/>
  <c r="J463" i="7"/>
  <c r="R463" i="7"/>
  <c r="I463" i="7"/>
  <c r="G463" i="7"/>
  <c r="O463" i="7"/>
  <c r="N463" i="7"/>
  <c r="H463" i="7"/>
  <c r="P463" i="7"/>
  <c r="Q463" i="7"/>
  <c r="M252" i="13"/>
  <c r="S252" i="13"/>
  <c r="AB253" i="13" s="1"/>
  <c r="BP252" i="13"/>
  <c r="BM252" i="13"/>
  <c r="I252" i="13"/>
  <c r="BW252" i="13" l="1"/>
  <c r="BZ252" i="13"/>
  <c r="BB252" i="13"/>
  <c r="E212" i="14"/>
  <c r="AU252" i="13"/>
  <c r="AX252" i="13" s="1"/>
  <c r="CE251" i="13"/>
  <c r="L252" i="13"/>
  <c r="R252" i="13"/>
  <c r="AA253" i="13" s="1"/>
  <c r="P252" i="13"/>
  <c r="BL252" i="13"/>
  <c r="H252" i="13"/>
  <c r="BO252" i="13"/>
  <c r="S463" i="7"/>
  <c r="K363" i="12" s="1"/>
  <c r="L363" i="12" s="1"/>
  <c r="M363" i="12" s="1"/>
  <c r="L463" i="7"/>
  <c r="G363" i="12" s="1"/>
  <c r="BV252" i="13" l="1"/>
  <c r="BY252" i="13"/>
  <c r="H363" i="12"/>
  <c r="I363" i="12" s="1"/>
  <c r="B213" i="14"/>
  <c r="BA252" i="13"/>
  <c r="BD252" i="13" s="1"/>
  <c r="D212" i="14"/>
  <c r="AK253" i="13"/>
  <c r="AT253" i="13" s="1"/>
  <c r="CC252" i="13"/>
  <c r="O252" i="13"/>
  <c r="N364" i="12"/>
  <c r="K252" i="13"/>
  <c r="BR252" i="13"/>
  <c r="BS253" i="13" s="1"/>
  <c r="Q252" i="13"/>
  <c r="Z253" i="13" s="1"/>
  <c r="F463" i="7" s="1"/>
  <c r="BU252" i="13" l="1"/>
  <c r="BX252" i="13"/>
  <c r="C213" i="14"/>
  <c r="J364" i="12"/>
  <c r="AW253" i="13"/>
  <c r="AZ253" i="13" s="1"/>
  <c r="AJ253" i="13"/>
  <c r="AS253" i="13" s="1"/>
  <c r="CB252" i="13"/>
  <c r="N252" i="13"/>
  <c r="BH253" i="13"/>
  <c r="BQ253" i="13"/>
  <c r="J253" i="13"/>
  <c r="BN253" i="13"/>
  <c r="BC253" i="13" l="1"/>
  <c r="F213" i="14"/>
  <c r="AV253" i="13"/>
  <c r="AY253" i="13" s="1"/>
  <c r="AI253" i="13"/>
  <c r="AR253" i="13" s="1"/>
  <c r="CA252" i="13"/>
  <c r="CD252" i="13" s="1"/>
  <c r="CE252" i="13" s="1"/>
  <c r="M253" i="13"/>
  <c r="S253" i="13"/>
  <c r="AB254" i="13" s="1"/>
  <c r="I253" i="13"/>
  <c r="BP253" i="13"/>
  <c r="BM253" i="13"/>
  <c r="Q464" i="7"/>
  <c r="R464" i="7"/>
  <c r="N464" i="7"/>
  <c r="H464" i="7"/>
  <c r="J464" i="7"/>
  <c r="K464" i="7"/>
  <c r="O464" i="7"/>
  <c r="P464" i="7"/>
  <c r="G464" i="7"/>
  <c r="I464" i="7"/>
  <c r="BW253" i="13" l="1"/>
  <c r="BZ253" i="13"/>
  <c r="BB253" i="13"/>
  <c r="E213" i="14"/>
  <c r="AU253" i="13"/>
  <c r="AX253" i="13" s="1"/>
  <c r="CF252" i="13"/>
  <c r="R253" i="13"/>
  <c r="AA254" i="13" s="1"/>
  <c r="L253" i="13"/>
  <c r="P253" i="13"/>
  <c r="BO253" i="13"/>
  <c r="H253" i="13"/>
  <c r="BL253" i="13"/>
  <c r="L464" i="7"/>
  <c r="G364" i="12" s="1"/>
  <c r="S464" i="7"/>
  <c r="K364" i="12" s="1"/>
  <c r="L364" i="12" s="1"/>
  <c r="M364" i="12" s="1"/>
  <c r="BV253" i="13" l="1"/>
  <c r="BY253" i="13"/>
  <c r="H364" i="12"/>
  <c r="I364" i="12" s="1"/>
  <c r="B214" i="14"/>
  <c r="BA253" i="13"/>
  <c r="BD253" i="13" s="1"/>
  <c r="D213" i="14"/>
  <c r="AK254" i="13"/>
  <c r="AT254" i="13" s="1"/>
  <c r="CC253" i="13"/>
  <c r="O253" i="13"/>
  <c r="Q253" i="13"/>
  <c r="Z254" i="13" s="1"/>
  <c r="F464" i="7" s="1"/>
  <c r="BR253" i="13"/>
  <c r="BS254" i="13" s="1"/>
  <c r="K253" i="13"/>
  <c r="N365" i="12"/>
  <c r="BU253" i="13" l="1"/>
  <c r="BX253" i="13"/>
  <c r="C214" i="14"/>
  <c r="J365" i="12"/>
  <c r="AW254" i="13"/>
  <c r="AZ254" i="13" s="1"/>
  <c r="AJ254" i="13"/>
  <c r="AS254" i="13" s="1"/>
  <c r="CB253" i="13"/>
  <c r="BN254" i="13"/>
  <c r="J254" i="13"/>
  <c r="BQ254" i="13"/>
  <c r="N253" i="13"/>
  <c r="BH254" i="13"/>
  <c r="BC254" i="13" l="1"/>
  <c r="F214" i="14"/>
  <c r="AV254" i="13"/>
  <c r="AY254" i="13" s="1"/>
  <c r="AI254" i="13"/>
  <c r="AR254" i="13" s="1"/>
  <c r="CA253" i="13"/>
  <c r="CD253" i="13" s="1"/>
  <c r="CF253" i="13" s="1"/>
  <c r="S254" i="13"/>
  <c r="AB255" i="13" s="1"/>
  <c r="M254" i="13"/>
  <c r="BP254" i="13"/>
  <c r="BM254" i="13"/>
  <c r="I254" i="13"/>
  <c r="J465" i="7"/>
  <c r="O465" i="7"/>
  <c r="G465" i="7"/>
  <c r="N465" i="7"/>
  <c r="Q465" i="7"/>
  <c r="R465" i="7"/>
  <c r="P465" i="7"/>
  <c r="H465" i="7"/>
  <c r="K465" i="7"/>
  <c r="I465" i="7"/>
  <c r="BW254" i="13" l="1"/>
  <c r="BZ254" i="13"/>
  <c r="BB254" i="13"/>
  <c r="E214" i="14"/>
  <c r="AU254" i="13"/>
  <c r="AX254" i="13" s="1"/>
  <c r="CE253" i="13"/>
  <c r="L465" i="7"/>
  <c r="G365" i="12" s="1"/>
  <c r="H254" i="13"/>
  <c r="BL254" i="13"/>
  <c r="BO254" i="13"/>
  <c r="S465" i="7"/>
  <c r="K365" i="12" s="1"/>
  <c r="L365" i="12" s="1"/>
  <c r="M365" i="12" s="1"/>
  <c r="L254" i="13"/>
  <c r="R254" i="13"/>
  <c r="AA255" i="13" s="1"/>
  <c r="P254" i="13"/>
  <c r="BV254" i="13" l="1"/>
  <c r="BY254" i="13"/>
  <c r="BA254" i="13"/>
  <c r="BD254" i="13" s="1"/>
  <c r="D214" i="14"/>
  <c r="H365" i="12"/>
  <c r="I365" i="12" s="1"/>
  <c r="B215" i="14"/>
  <c r="AK255" i="13"/>
  <c r="AT255" i="13" s="1"/>
  <c r="CC254" i="13"/>
  <c r="O254" i="13"/>
  <c r="N366" i="12"/>
  <c r="K254" i="13"/>
  <c r="BR254" i="13"/>
  <c r="BS255" i="13" s="1"/>
  <c r="Q254" i="13"/>
  <c r="Z255" i="13" s="1"/>
  <c r="F465" i="7" s="1"/>
  <c r="BU254" i="13" l="1"/>
  <c r="BX254" i="13"/>
  <c r="C215" i="14"/>
  <c r="J366" i="12"/>
  <c r="AW255" i="13"/>
  <c r="AZ255" i="13" s="1"/>
  <c r="AJ255" i="13"/>
  <c r="AS255" i="13" s="1"/>
  <c r="CB254" i="13"/>
  <c r="BN255" i="13"/>
  <c r="BQ255" i="13"/>
  <c r="J255" i="13"/>
  <c r="BH255" i="13"/>
  <c r="N254" i="13"/>
  <c r="BC255" i="13" l="1"/>
  <c r="F215" i="14"/>
  <c r="AV255" i="13"/>
  <c r="AY255" i="13" s="1"/>
  <c r="AI255" i="13"/>
  <c r="AR255" i="13" s="1"/>
  <c r="CA254" i="13"/>
  <c r="CD254" i="13" s="1"/>
  <c r="CE254" i="13" s="1"/>
  <c r="BM255" i="13"/>
  <c r="BP255" i="13"/>
  <c r="I255" i="13"/>
  <c r="J466" i="7"/>
  <c r="N466" i="7"/>
  <c r="P466" i="7"/>
  <c r="G466" i="7"/>
  <c r="O466" i="7"/>
  <c r="R466" i="7"/>
  <c r="H466" i="7"/>
  <c r="I466" i="7"/>
  <c r="Q466" i="7"/>
  <c r="K466" i="7"/>
  <c r="M255" i="13"/>
  <c r="S255" i="13"/>
  <c r="AB256" i="13" s="1"/>
  <c r="BW255" i="13" l="1"/>
  <c r="BZ255" i="13"/>
  <c r="BB255" i="13"/>
  <c r="E215" i="14"/>
  <c r="AU255" i="13"/>
  <c r="AX255" i="13" s="1"/>
  <c r="CF254" i="13"/>
  <c r="P255" i="13"/>
  <c r="S466" i="7"/>
  <c r="K366" i="12" s="1"/>
  <c r="L366" i="12" s="1"/>
  <c r="M366" i="12" s="1"/>
  <c r="BL255" i="13"/>
  <c r="H255" i="13"/>
  <c r="BO255" i="13"/>
  <c r="L466" i="7"/>
  <c r="G366" i="12" s="1"/>
  <c r="L255" i="13"/>
  <c r="R255" i="13"/>
  <c r="AA256" i="13" s="1"/>
  <c r="BV255" i="13" l="1"/>
  <c r="BY255" i="13"/>
  <c r="BA255" i="13"/>
  <c r="BD255" i="13" s="1"/>
  <c r="D215" i="14"/>
  <c r="H366" i="12"/>
  <c r="I366" i="12" s="1"/>
  <c r="B216" i="14"/>
  <c r="AK256" i="13"/>
  <c r="AT256" i="13" s="1"/>
  <c r="CC255" i="13"/>
  <c r="N367" i="12"/>
  <c r="Q255" i="13"/>
  <c r="Z256" i="13" s="1"/>
  <c r="F466" i="7" s="1"/>
  <c r="BR255" i="13"/>
  <c r="BS256" i="13" s="1"/>
  <c r="K255" i="13"/>
  <c r="O255" i="13"/>
  <c r="BU255" i="13" l="1"/>
  <c r="BX255" i="13"/>
  <c r="C216" i="14"/>
  <c r="J367" i="12"/>
  <c r="AW256" i="13"/>
  <c r="AZ256" i="13" s="1"/>
  <c r="AJ256" i="13"/>
  <c r="AS256" i="13" s="1"/>
  <c r="CB255" i="13"/>
  <c r="N255" i="13"/>
  <c r="J256" i="13"/>
  <c r="BN256" i="13"/>
  <c r="BQ256" i="13"/>
  <c r="BH256" i="13"/>
  <c r="BC256" i="13" l="1"/>
  <c r="F216" i="14"/>
  <c r="AV256" i="13"/>
  <c r="AY256" i="13" s="1"/>
  <c r="AI256" i="13"/>
  <c r="AR256" i="13" s="1"/>
  <c r="CA255" i="13"/>
  <c r="CD255" i="13" s="1"/>
  <c r="CE255" i="13" s="1"/>
  <c r="BP256" i="13"/>
  <c r="I256" i="13"/>
  <c r="BM256" i="13"/>
  <c r="S256" i="13"/>
  <c r="AB257" i="13" s="1"/>
  <c r="M256" i="13"/>
  <c r="R467" i="7"/>
  <c r="O467" i="7"/>
  <c r="K467" i="7"/>
  <c r="G467" i="7"/>
  <c r="P467" i="7"/>
  <c r="H467" i="7"/>
  <c r="Q467" i="7"/>
  <c r="N467" i="7"/>
  <c r="J467" i="7"/>
  <c r="I467" i="7"/>
  <c r="BW256" i="13" l="1"/>
  <c r="BZ256" i="13"/>
  <c r="BB256" i="13"/>
  <c r="E216" i="14"/>
  <c r="AU256" i="13"/>
  <c r="AX256" i="13" s="1"/>
  <c r="CF255" i="13"/>
  <c r="S467" i="7"/>
  <c r="K367" i="12" s="1"/>
  <c r="L367" i="12" s="1"/>
  <c r="M367" i="12" s="1"/>
  <c r="L467" i="7"/>
  <c r="G367" i="12" s="1"/>
  <c r="L256" i="13"/>
  <c r="R256" i="13"/>
  <c r="AA257" i="13" s="1"/>
  <c r="P256" i="13"/>
  <c r="BL256" i="13"/>
  <c r="BO256" i="13"/>
  <c r="H256" i="13"/>
  <c r="BV256" i="13" l="1"/>
  <c r="BY256" i="13"/>
  <c r="BA256" i="13"/>
  <c r="BD256" i="13" s="1"/>
  <c r="D216" i="14"/>
  <c r="H367" i="12"/>
  <c r="I367" i="12" s="1"/>
  <c r="B217" i="14"/>
  <c r="AK257" i="13"/>
  <c r="AT257" i="13" s="1"/>
  <c r="CC256" i="13"/>
  <c r="BR256" i="13"/>
  <c r="BS257" i="13" s="1"/>
  <c r="Q256" i="13"/>
  <c r="Z257" i="13" s="1"/>
  <c r="F467" i="7" s="1"/>
  <c r="K256" i="13"/>
  <c r="O256" i="13"/>
  <c r="N368" i="12"/>
  <c r="BU256" i="13" l="1"/>
  <c r="BX256" i="13"/>
  <c r="C217" i="14"/>
  <c r="J368" i="12"/>
  <c r="AW257" i="13"/>
  <c r="AZ257" i="13" s="1"/>
  <c r="AJ257" i="13"/>
  <c r="AS257" i="13" s="1"/>
  <c r="CB256" i="13"/>
  <c r="BH257" i="13"/>
  <c r="N256" i="13"/>
  <c r="BQ257" i="13"/>
  <c r="J257" i="13"/>
  <c r="BN257" i="13"/>
  <c r="BC257" i="13" l="1"/>
  <c r="F217" i="14"/>
  <c r="AV257" i="13"/>
  <c r="AY257" i="13" s="1"/>
  <c r="AI257" i="13"/>
  <c r="AR257" i="13" s="1"/>
  <c r="CA256" i="13"/>
  <c r="CD256" i="13" s="1"/>
  <c r="CE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M257" i="13"/>
  <c r="I257" i="13"/>
  <c r="BP257" i="13"/>
  <c r="BW257" i="13" l="1"/>
  <c r="BZ257" i="13"/>
  <c r="BB257" i="13"/>
  <c r="E217" i="14"/>
  <c r="AU257" i="13"/>
  <c r="AX257" i="13" s="1"/>
  <c r="CF256" i="13"/>
  <c r="S468" i="7"/>
  <c r="K368" i="12" s="1"/>
  <c r="L368" i="12" s="1"/>
  <c r="M368" i="12" s="1"/>
  <c r="L468" i="7"/>
  <c r="G368" i="12" s="1"/>
  <c r="BO257" i="13"/>
  <c r="BL257" i="13"/>
  <c r="H257" i="13"/>
  <c r="P257" i="13"/>
  <c r="R257" i="13"/>
  <c r="AA258" i="13" s="1"/>
  <c r="L257" i="13"/>
  <c r="BV257" i="13" l="1"/>
  <c r="BY257" i="13"/>
  <c r="BA257" i="13"/>
  <c r="BD257" i="13" s="1"/>
  <c r="D217" i="14"/>
  <c r="H368" i="12"/>
  <c r="I368" i="12" s="1"/>
  <c r="B218" i="14"/>
  <c r="AK258" i="13"/>
  <c r="AT258" i="13" s="1"/>
  <c r="CC257" i="13"/>
  <c r="N369" i="12"/>
  <c r="O257" i="13"/>
  <c r="Q257" i="13"/>
  <c r="Z258" i="13" s="1"/>
  <c r="F468" i="7" s="1"/>
  <c r="BR257" i="13"/>
  <c r="BS258" i="13" s="1"/>
  <c r="K257" i="13"/>
  <c r="BU257" i="13" l="1"/>
  <c r="BX257" i="13"/>
  <c r="C218" i="14"/>
  <c r="J369" i="12"/>
  <c r="AW258" i="13"/>
  <c r="AZ258" i="13" s="1"/>
  <c r="AJ258" i="13"/>
  <c r="AS258" i="13" s="1"/>
  <c r="CB257" i="13"/>
  <c r="N257" i="13"/>
  <c r="BQ258" i="13"/>
  <c r="BN258" i="13"/>
  <c r="J258" i="13"/>
  <c r="BH258" i="13"/>
  <c r="BC258" i="13" l="1"/>
  <c r="F218" i="14"/>
  <c r="AV258" i="13"/>
  <c r="AY258" i="13" s="1"/>
  <c r="AI258" i="13"/>
  <c r="AR258" i="13" s="1"/>
  <c r="CA257" i="13"/>
  <c r="CD257" i="13" s="1"/>
  <c r="CF257" i="13" s="1"/>
  <c r="G469" i="7"/>
  <c r="R469" i="7"/>
  <c r="O469" i="7"/>
  <c r="K469" i="7"/>
  <c r="J469" i="7"/>
  <c r="Q469" i="7"/>
  <c r="P469" i="7"/>
  <c r="N469" i="7"/>
  <c r="H469" i="7"/>
  <c r="I469" i="7"/>
  <c r="BM258" i="13"/>
  <c r="BP258" i="13"/>
  <c r="I258" i="13"/>
  <c r="M258" i="13"/>
  <c r="S258" i="13"/>
  <c r="AB259" i="13" s="1"/>
  <c r="BW258" i="13" l="1"/>
  <c r="BZ258" i="13"/>
  <c r="BB258" i="13"/>
  <c r="E218" i="14"/>
  <c r="AU258" i="13"/>
  <c r="AX258" i="13" s="1"/>
  <c r="CE257" i="13"/>
  <c r="H258" i="13"/>
  <c r="BL258" i="13"/>
  <c r="BO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BV258" i="13" l="1"/>
  <c r="BY258" i="13"/>
  <c r="H369" i="12"/>
  <c r="I369" i="12" s="1"/>
  <c r="B219" i="14"/>
  <c r="BA258" i="13"/>
  <c r="BD258" i="13" s="1"/>
  <c r="D218" i="14"/>
  <c r="AK259" i="13"/>
  <c r="AT259" i="13" s="1"/>
  <c r="CC258" i="13"/>
  <c r="N370" i="12"/>
  <c r="Q258" i="13"/>
  <c r="Z259" i="13" s="1"/>
  <c r="F469" i="7" s="1"/>
  <c r="K258" i="13"/>
  <c r="BR258" i="13"/>
  <c r="BS259" i="13" s="1"/>
  <c r="O258" i="13"/>
  <c r="BU258" i="13" l="1"/>
  <c r="BX258" i="13"/>
  <c r="C219" i="14"/>
  <c r="J370" i="12"/>
  <c r="AW259" i="13"/>
  <c r="AZ259" i="13" s="1"/>
  <c r="AJ259" i="13"/>
  <c r="AS259" i="13" s="1"/>
  <c r="CB258" i="13"/>
  <c r="N258" i="13"/>
  <c r="BQ259" i="13"/>
  <c r="BN259" i="13"/>
  <c r="J259" i="13"/>
  <c r="BH259" i="13"/>
  <c r="BC259" i="13" l="1"/>
  <c r="F219" i="14"/>
  <c r="AV259" i="13"/>
  <c r="AY259" i="13" s="1"/>
  <c r="AI259" i="13"/>
  <c r="AR259" i="13" s="1"/>
  <c r="CA258" i="13"/>
  <c r="CD258" i="13" s="1"/>
  <c r="CE258" i="13" s="1"/>
  <c r="Q470" i="7"/>
  <c r="K470" i="7"/>
  <c r="J470" i="7"/>
  <c r="O470" i="7"/>
  <c r="R470" i="7"/>
  <c r="I470" i="7"/>
  <c r="H470" i="7"/>
  <c r="N470" i="7"/>
  <c r="P470" i="7"/>
  <c r="G470" i="7"/>
  <c r="S259" i="13"/>
  <c r="AB260" i="13" s="1"/>
  <c r="M259" i="13"/>
  <c r="I259" i="13"/>
  <c r="BP259" i="13"/>
  <c r="BM259" i="13"/>
  <c r="BW259" i="13" l="1"/>
  <c r="BZ259" i="13"/>
  <c r="BB259" i="13"/>
  <c r="E219" i="14"/>
  <c r="AU259" i="13"/>
  <c r="AX259" i="13" s="1"/>
  <c r="CF258" i="13"/>
  <c r="S470" i="7"/>
  <c r="K370" i="12" s="1"/>
  <c r="L370" i="12" s="1"/>
  <c r="M370" i="12" s="1"/>
  <c r="H259" i="13"/>
  <c r="BL259" i="13"/>
  <c r="BO259" i="13"/>
  <c r="L470" i="7"/>
  <c r="G370" i="12" s="1"/>
  <c r="P259" i="13"/>
  <c r="L259" i="13"/>
  <c r="R259" i="13"/>
  <c r="AA260" i="13" s="1"/>
  <c r="BV259" i="13" l="1"/>
  <c r="BY259" i="13"/>
  <c r="H370" i="12"/>
  <c r="I370" i="12" s="1"/>
  <c r="B220" i="14"/>
  <c r="BA259" i="13"/>
  <c r="BD259" i="13" s="1"/>
  <c r="D219" i="14"/>
  <c r="AK260" i="13"/>
  <c r="AT260" i="13" s="1"/>
  <c r="CC259" i="13"/>
  <c r="N371" i="12"/>
  <c r="K259" i="13"/>
  <c r="Q259" i="13"/>
  <c r="Z260" i="13" s="1"/>
  <c r="F470" i="7" s="1"/>
  <c r="BR259" i="13"/>
  <c r="BS260" i="13" s="1"/>
  <c r="O259" i="13"/>
  <c r="BU259" i="13" l="1"/>
  <c r="BX259" i="13"/>
  <c r="C220" i="14"/>
  <c r="J371" i="12"/>
  <c r="AW260" i="13"/>
  <c r="AZ260" i="13" s="1"/>
  <c r="AJ260" i="13"/>
  <c r="AS260" i="13" s="1"/>
  <c r="CB259" i="13"/>
  <c r="BH260" i="13"/>
  <c r="BQ260" i="13"/>
  <c r="J260" i="13"/>
  <c r="BN260" i="13"/>
  <c r="N259" i="13"/>
  <c r="BC260" i="13" l="1"/>
  <c r="F220" i="14"/>
  <c r="AV260" i="13"/>
  <c r="AY260" i="13" s="1"/>
  <c r="AI260" i="13"/>
  <c r="AR260" i="13" s="1"/>
  <c r="CA259" i="13"/>
  <c r="CD259" i="13" s="1"/>
  <c r="CE259" i="13" s="1"/>
  <c r="S260" i="13"/>
  <c r="AB261" i="13" s="1"/>
  <c r="M260" i="13"/>
  <c r="R471" i="7"/>
  <c r="J471" i="7"/>
  <c r="P471" i="7"/>
  <c r="K471" i="7"/>
  <c r="H471" i="7"/>
  <c r="N471" i="7"/>
  <c r="G471" i="7"/>
  <c r="I471" i="7"/>
  <c r="Q471" i="7"/>
  <c r="O471" i="7"/>
  <c r="I260" i="13"/>
  <c r="BP260" i="13"/>
  <c r="BM260" i="13"/>
  <c r="BW260" i="13" l="1"/>
  <c r="BZ260" i="13"/>
  <c r="BB260" i="13"/>
  <c r="E220" i="14"/>
  <c r="AU260" i="13"/>
  <c r="AX260" i="13" s="1"/>
  <c r="CF259" i="13"/>
  <c r="BL260" i="13"/>
  <c r="H260" i="13"/>
  <c r="BO260" i="13"/>
  <c r="S471" i="7"/>
  <c r="K371" i="12" s="1"/>
  <c r="L371" i="12" s="1"/>
  <c r="M371" i="12" s="1"/>
  <c r="L260" i="13"/>
  <c r="R260" i="13"/>
  <c r="AA261" i="13" s="1"/>
  <c r="L471" i="7"/>
  <c r="G371" i="12" s="1"/>
  <c r="P260" i="13"/>
  <c r="BV260" i="13" l="1"/>
  <c r="BY260" i="13"/>
  <c r="H371" i="12"/>
  <c r="I371" i="12" s="1"/>
  <c r="B221" i="14"/>
  <c r="BA260" i="13"/>
  <c r="BD260" i="13" s="1"/>
  <c r="D220" i="14"/>
  <c r="AK261" i="13"/>
  <c r="AT261" i="13" s="1"/>
  <c r="CC260" i="13"/>
  <c r="N372" i="12"/>
  <c r="O260" i="13"/>
  <c r="K260" i="13"/>
  <c r="BR260" i="13"/>
  <c r="BS261" i="13" s="1"/>
  <c r="Q260" i="13"/>
  <c r="Z261" i="13" s="1"/>
  <c r="F471" i="7" s="1"/>
  <c r="BU260" i="13" l="1"/>
  <c r="BX260" i="13"/>
  <c r="C221" i="14"/>
  <c r="J372" i="12"/>
  <c r="AW261" i="13"/>
  <c r="AZ261" i="13" s="1"/>
  <c r="AJ261" i="13"/>
  <c r="AS261" i="13" s="1"/>
  <c r="CB260" i="13"/>
  <c r="BQ261" i="13"/>
  <c r="BN261" i="13"/>
  <c r="J261" i="13"/>
  <c r="N260" i="13"/>
  <c r="BH261" i="13"/>
  <c r="BC261" i="13" l="1"/>
  <c r="F221" i="14"/>
  <c r="AV261" i="13"/>
  <c r="AY261" i="13" s="1"/>
  <c r="AI261" i="13"/>
  <c r="AR261" i="13" s="1"/>
  <c r="CA260" i="13"/>
  <c r="CD260" i="13" s="1"/>
  <c r="CE260" i="13" s="1"/>
  <c r="H472" i="7"/>
  <c r="P472" i="7"/>
  <c r="K472" i="7"/>
  <c r="J472" i="7"/>
  <c r="I472" i="7"/>
  <c r="O472" i="7"/>
  <c r="N472" i="7"/>
  <c r="G472" i="7"/>
  <c r="Q472" i="7"/>
  <c r="R472" i="7"/>
  <c r="BM261" i="13"/>
  <c r="I261" i="13"/>
  <c r="BP261" i="13"/>
  <c r="M261" i="13"/>
  <c r="S261" i="13"/>
  <c r="AB262" i="13" s="1"/>
  <c r="BW261" i="13" l="1"/>
  <c r="BZ261" i="13"/>
  <c r="BB261" i="13"/>
  <c r="E221" i="14"/>
  <c r="AU261" i="13"/>
  <c r="AX261" i="13" s="1"/>
  <c r="CF260" i="13"/>
  <c r="P261" i="13"/>
  <c r="L472" i="7"/>
  <c r="G372" i="12" s="1"/>
  <c r="R261" i="13"/>
  <c r="AA262" i="13" s="1"/>
  <c r="L261" i="13"/>
  <c r="BL261" i="13"/>
  <c r="H261" i="13"/>
  <c r="BO261" i="13"/>
  <c r="S472" i="7"/>
  <c r="K372" i="12" s="1"/>
  <c r="L372" i="12" s="1"/>
  <c r="M372" i="12" s="1"/>
  <c r="BV261" i="13" l="1"/>
  <c r="BY261" i="13"/>
  <c r="H372" i="12"/>
  <c r="I372" i="12" s="1"/>
  <c r="B222" i="14"/>
  <c r="BA261" i="13"/>
  <c r="BD261" i="13" s="1"/>
  <c r="D221" i="14"/>
  <c r="AK262" i="13"/>
  <c r="AT262" i="13" s="1"/>
  <c r="CC261" i="13"/>
  <c r="O261" i="13"/>
  <c r="N373" i="12"/>
  <c r="K261" i="13"/>
  <c r="BR261" i="13"/>
  <c r="BS262" i="13" s="1"/>
  <c r="Q261" i="13"/>
  <c r="Z262" i="13" s="1"/>
  <c r="F472" i="7" s="1"/>
  <c r="BU261" i="13" l="1"/>
  <c r="BX261" i="13"/>
  <c r="C222" i="14"/>
  <c r="J373" i="12"/>
  <c r="AW262" i="13"/>
  <c r="AZ262" i="13" s="1"/>
  <c r="AJ262" i="13"/>
  <c r="AS262" i="13" s="1"/>
  <c r="CB261" i="13"/>
  <c r="J262" i="13"/>
  <c r="BQ262" i="13"/>
  <c r="BN262" i="13"/>
  <c r="N261" i="13"/>
  <c r="BH262" i="13"/>
  <c r="BC262" i="13" l="1"/>
  <c r="F222" i="14"/>
  <c r="AV262" i="13"/>
  <c r="AY262" i="13" s="1"/>
  <c r="AI262" i="13"/>
  <c r="AR262" i="13" s="1"/>
  <c r="CA261" i="13"/>
  <c r="CD261" i="13" s="1"/>
  <c r="CF261" i="13" s="1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I262" i="13"/>
  <c r="BP262" i="13"/>
  <c r="BM262" i="13"/>
  <c r="BW262" i="13" l="1"/>
  <c r="BZ262" i="13"/>
  <c r="BB262" i="13"/>
  <c r="E222" i="14"/>
  <c r="AU262" i="13"/>
  <c r="AX262" i="13" s="1"/>
  <c r="CE261" i="13"/>
  <c r="S473" i="7"/>
  <c r="K373" i="12" s="1"/>
  <c r="L373" i="12" s="1"/>
  <c r="M373" i="12" s="1"/>
  <c r="H262" i="13"/>
  <c r="BL262" i="13"/>
  <c r="BO262" i="13"/>
  <c r="R262" i="13"/>
  <c r="AA263" i="13" s="1"/>
  <c r="L262" i="13"/>
  <c r="P262" i="13"/>
  <c r="L473" i="7"/>
  <c r="G373" i="12" s="1"/>
  <c r="BV262" i="13" l="1"/>
  <c r="BY262" i="13"/>
  <c r="H373" i="12"/>
  <c r="I373" i="12" s="1"/>
  <c r="B223" i="14"/>
  <c r="BA262" i="13"/>
  <c r="BD262" i="13" s="1"/>
  <c r="D222" i="14"/>
  <c r="AK263" i="13"/>
  <c r="AT263" i="13" s="1"/>
  <c r="CC262" i="13"/>
  <c r="N374" i="12"/>
  <c r="O262" i="13"/>
  <c r="K262" i="13"/>
  <c r="Q262" i="13"/>
  <c r="Z263" i="13" s="1"/>
  <c r="F473" i="7" s="1"/>
  <c r="BR262" i="13"/>
  <c r="BS263" i="13" s="1"/>
  <c r="BU262" i="13" l="1"/>
  <c r="BX262" i="13"/>
  <c r="C223" i="14"/>
  <c r="J374" i="12"/>
  <c r="AW263" i="13"/>
  <c r="AZ263" i="13" s="1"/>
  <c r="AJ263" i="13"/>
  <c r="AS263" i="13" s="1"/>
  <c r="CB262" i="13"/>
  <c r="N262" i="13"/>
  <c r="BN263" i="13"/>
  <c r="J263" i="13"/>
  <c r="BQ263" i="13"/>
  <c r="BH263" i="13"/>
  <c r="BC263" i="13" l="1"/>
  <c r="F223" i="14"/>
  <c r="AV263" i="13"/>
  <c r="AY263" i="13" s="1"/>
  <c r="AI263" i="13"/>
  <c r="AR263" i="13" s="1"/>
  <c r="CA262" i="13"/>
  <c r="CD262" i="13" s="1"/>
  <c r="CF262" i="13" s="1"/>
  <c r="M263" i="13"/>
  <c r="S263" i="13"/>
  <c r="AB264" i="13" s="1"/>
  <c r="BP263" i="13"/>
  <c r="I263" i="13"/>
  <c r="BM263" i="13"/>
  <c r="H474" i="7"/>
  <c r="J474" i="7"/>
  <c r="Q474" i="7"/>
  <c r="I474" i="7"/>
  <c r="O474" i="7"/>
  <c r="G474" i="7"/>
  <c r="P474" i="7"/>
  <c r="N474" i="7"/>
  <c r="R474" i="7"/>
  <c r="K474" i="7"/>
  <c r="BW263" i="13" l="1"/>
  <c r="BZ263" i="13"/>
  <c r="BB263" i="13"/>
  <c r="E223" i="14"/>
  <c r="AU263" i="13"/>
  <c r="AX263" i="13" s="1"/>
  <c r="CE262" i="13"/>
  <c r="BL263" i="13"/>
  <c r="BO263" i="13"/>
  <c r="H263" i="13"/>
  <c r="L263" i="13"/>
  <c r="R263" i="13"/>
  <c r="AA264" i="13" s="1"/>
  <c r="P263" i="13"/>
  <c r="S474" i="7"/>
  <c r="K374" i="12" s="1"/>
  <c r="L374" i="12" s="1"/>
  <c r="M374" i="12" s="1"/>
  <c r="L474" i="7"/>
  <c r="G374" i="12" s="1"/>
  <c r="BV263" i="13" l="1"/>
  <c r="BY263" i="13"/>
  <c r="BA263" i="13"/>
  <c r="BD263" i="13" s="1"/>
  <c r="D223" i="14"/>
  <c r="H374" i="12"/>
  <c r="I374" i="12" s="1"/>
  <c r="B224" i="14"/>
  <c r="AK264" i="13"/>
  <c r="AT264" i="13" s="1"/>
  <c r="CC263" i="13"/>
  <c r="O263" i="13"/>
  <c r="N375" i="12"/>
  <c r="BR263" i="13"/>
  <c r="BS264" i="13" s="1"/>
  <c r="K263" i="13"/>
  <c r="Q263" i="13"/>
  <c r="Z264" i="13" s="1"/>
  <c r="F474" i="7" s="1"/>
  <c r="BU263" i="13" l="1"/>
  <c r="BX263" i="13"/>
  <c r="C224" i="14"/>
  <c r="J375" i="12"/>
  <c r="AW264" i="13"/>
  <c r="AZ264" i="13" s="1"/>
  <c r="AJ264" i="13"/>
  <c r="AS264" i="13" s="1"/>
  <c r="CB263" i="13"/>
  <c r="N263" i="13"/>
  <c r="BQ264" i="13"/>
  <c r="J264" i="13"/>
  <c r="BN264" i="13"/>
  <c r="BH264" i="13"/>
  <c r="BC264" i="13" l="1"/>
  <c r="F224" i="14"/>
  <c r="AV264" i="13"/>
  <c r="AY264" i="13" s="1"/>
  <c r="AI264" i="13"/>
  <c r="AR264" i="13" s="1"/>
  <c r="CA263" i="13"/>
  <c r="CD263" i="13" s="1"/>
  <c r="CE263" i="13" s="1"/>
  <c r="I475" i="7"/>
  <c r="Q475" i="7"/>
  <c r="G475" i="7"/>
  <c r="H475" i="7"/>
  <c r="N475" i="7"/>
  <c r="P475" i="7"/>
  <c r="J475" i="7"/>
  <c r="K475" i="7"/>
  <c r="O475" i="7"/>
  <c r="R475" i="7"/>
  <c r="BP264" i="13"/>
  <c r="BM264" i="13"/>
  <c r="I264" i="13"/>
  <c r="S264" i="13"/>
  <c r="AB265" i="13" s="1"/>
  <c r="M264" i="13"/>
  <c r="BW264" i="13" l="1"/>
  <c r="BZ264" i="13"/>
  <c r="BB264" i="13"/>
  <c r="E224" i="14"/>
  <c r="AU264" i="13"/>
  <c r="AX264" i="13" s="1"/>
  <c r="CF263" i="13"/>
  <c r="S475" i="7"/>
  <c r="K375" i="12" s="1"/>
  <c r="L375" i="12" s="1"/>
  <c r="M375" i="12" s="1"/>
  <c r="P264" i="13"/>
  <c r="L475" i="7"/>
  <c r="G375" i="12" s="1"/>
  <c r="R264" i="13"/>
  <c r="AA265" i="13" s="1"/>
  <c r="L264" i="13"/>
  <c r="BL264" i="13"/>
  <c r="H264" i="13"/>
  <c r="BO264" i="13"/>
  <c r="BV264" i="13" l="1"/>
  <c r="BY264" i="13"/>
  <c r="BA264" i="13"/>
  <c r="BD264" i="13" s="1"/>
  <c r="D224" i="14"/>
  <c r="H375" i="12"/>
  <c r="I375" i="12" s="1"/>
  <c r="B225" i="14"/>
  <c r="AK265" i="13"/>
  <c r="AT265" i="13" s="1"/>
  <c r="CC264" i="13"/>
  <c r="N376" i="12"/>
  <c r="O264" i="13"/>
  <c r="Q264" i="13"/>
  <c r="Z265" i="13" s="1"/>
  <c r="F475" i="7" s="1"/>
  <c r="K264" i="13"/>
  <c r="BR264" i="13"/>
  <c r="BS265" i="13" s="1"/>
  <c r="BU264" i="13" l="1"/>
  <c r="BX264" i="13"/>
  <c r="C225" i="14"/>
  <c r="J376" i="12"/>
  <c r="AW265" i="13"/>
  <c r="AZ265" i="13" s="1"/>
  <c r="AJ265" i="13"/>
  <c r="AS265" i="13" s="1"/>
  <c r="CB264" i="13"/>
  <c r="N264" i="13"/>
  <c r="BN265" i="13"/>
  <c r="J265" i="13"/>
  <c r="BQ265" i="13"/>
  <c r="BH265" i="13"/>
  <c r="BC265" i="13" l="1"/>
  <c r="F225" i="14"/>
  <c r="AV265" i="13"/>
  <c r="AY265" i="13" s="1"/>
  <c r="AI265" i="13"/>
  <c r="AR265" i="13" s="1"/>
  <c r="CA264" i="13"/>
  <c r="CD264" i="13" s="1"/>
  <c r="CE264" i="13" s="1"/>
  <c r="I265" i="13"/>
  <c r="BP265" i="13"/>
  <c r="BM265" i="13"/>
  <c r="M265" i="13"/>
  <c r="S265" i="13"/>
  <c r="AB266" i="13" s="1"/>
  <c r="N476" i="7"/>
  <c r="K476" i="7"/>
  <c r="Q476" i="7"/>
  <c r="R476" i="7"/>
  <c r="I476" i="7"/>
  <c r="P476" i="7"/>
  <c r="H476" i="7"/>
  <c r="O476" i="7"/>
  <c r="G476" i="7"/>
  <c r="J476" i="7"/>
  <c r="BW265" i="13" l="1"/>
  <c r="BZ265" i="13"/>
  <c r="BB265" i="13"/>
  <c r="E225" i="14"/>
  <c r="AU265" i="13"/>
  <c r="AX265" i="13" s="1"/>
  <c r="CF264" i="13"/>
  <c r="L265" i="13"/>
  <c r="R265" i="13"/>
  <c r="AA266" i="13" s="1"/>
  <c r="BO265" i="13"/>
  <c r="BL265" i="13"/>
  <c r="H265" i="13"/>
  <c r="S476" i="7"/>
  <c r="K376" i="12" s="1"/>
  <c r="L376" i="12" s="1"/>
  <c r="M376" i="12" s="1"/>
  <c r="P265" i="13"/>
  <c r="L476" i="7"/>
  <c r="G376" i="12" s="1"/>
  <c r="BV265" i="13" l="1"/>
  <c r="BY265" i="13"/>
  <c r="H376" i="12"/>
  <c r="I376" i="12" s="1"/>
  <c r="B226" i="14"/>
  <c r="BA265" i="13"/>
  <c r="BD265" i="13" s="1"/>
  <c r="D225" i="14"/>
  <c r="AK266" i="13"/>
  <c r="AT266" i="13" s="1"/>
  <c r="CC265" i="13"/>
  <c r="O265" i="13"/>
  <c r="K265" i="13"/>
  <c r="BR265" i="13"/>
  <c r="BS266" i="13" s="1"/>
  <c r="Q265" i="13"/>
  <c r="Z266" i="13" s="1"/>
  <c r="F476" i="7" s="1"/>
  <c r="N377" i="12"/>
  <c r="BU265" i="13" l="1"/>
  <c r="BX265" i="13"/>
  <c r="C226" i="14"/>
  <c r="J377" i="12"/>
  <c r="AW266" i="13"/>
  <c r="AZ266" i="13" s="1"/>
  <c r="AJ266" i="13"/>
  <c r="AS266" i="13" s="1"/>
  <c r="CB265" i="13"/>
  <c r="BQ266" i="13"/>
  <c r="BN266" i="13"/>
  <c r="J266" i="13"/>
  <c r="N265" i="13"/>
  <c r="BH266" i="13"/>
  <c r="BC266" i="13" l="1"/>
  <c r="F226" i="14"/>
  <c r="AV266" i="13"/>
  <c r="AY266" i="13" s="1"/>
  <c r="AI266" i="13"/>
  <c r="AR266" i="13" s="1"/>
  <c r="CA265" i="13"/>
  <c r="CD265" i="13" s="1"/>
  <c r="CE265" i="13" s="1"/>
  <c r="N477" i="7"/>
  <c r="P477" i="7"/>
  <c r="J477" i="7"/>
  <c r="I477" i="7"/>
  <c r="G477" i="7"/>
  <c r="R477" i="7"/>
  <c r="H477" i="7"/>
  <c r="K477" i="7"/>
  <c r="Q477" i="7"/>
  <c r="O477" i="7"/>
  <c r="BP266" i="13"/>
  <c r="BM266" i="13"/>
  <c r="I266" i="13"/>
  <c r="M266" i="13"/>
  <c r="S266" i="13"/>
  <c r="AB267" i="13" s="1"/>
  <c r="BW266" i="13" l="1"/>
  <c r="BZ266" i="13"/>
  <c r="BB266" i="13"/>
  <c r="E226" i="14"/>
  <c r="AU266" i="13"/>
  <c r="AX266" i="13" s="1"/>
  <c r="CF265" i="13"/>
  <c r="P266" i="13"/>
  <c r="R266" i="13"/>
  <c r="AA267" i="13" s="1"/>
  <c r="L266" i="13"/>
  <c r="L477" i="7"/>
  <c r="G377" i="12" s="1"/>
  <c r="H266" i="13"/>
  <c r="BO266" i="13"/>
  <c r="BL266" i="13"/>
  <c r="S477" i="7"/>
  <c r="K377" i="12" s="1"/>
  <c r="L377" i="12" s="1"/>
  <c r="M377" i="12" s="1"/>
  <c r="BV266" i="13" l="1"/>
  <c r="BY266" i="13"/>
  <c r="BA266" i="13"/>
  <c r="BD266" i="13" s="1"/>
  <c r="D226" i="14"/>
  <c r="H377" i="12"/>
  <c r="I377" i="12" s="1"/>
  <c r="B227" i="14"/>
  <c r="AK267" i="13"/>
  <c r="AT267" i="13" s="1"/>
  <c r="CC266" i="13"/>
  <c r="O266" i="13"/>
  <c r="N378" i="12"/>
  <c r="BR266" i="13"/>
  <c r="BS267" i="13" s="1"/>
  <c r="K266" i="13"/>
  <c r="Q266" i="13"/>
  <c r="Z267" i="13" s="1"/>
  <c r="F477" i="7" s="1"/>
  <c r="BU266" i="13" l="1"/>
  <c r="BX266" i="13"/>
  <c r="C227" i="14"/>
  <c r="J378" i="12"/>
  <c r="AW267" i="13"/>
  <c r="AZ267" i="13" s="1"/>
  <c r="AJ267" i="13"/>
  <c r="AS267" i="13" s="1"/>
  <c r="CB266" i="13"/>
  <c r="J267" i="13"/>
  <c r="BQ267" i="13"/>
  <c r="BN267" i="13"/>
  <c r="BH267" i="13"/>
  <c r="N266" i="13"/>
  <c r="BC267" i="13" l="1"/>
  <c r="F227" i="14"/>
  <c r="AV267" i="13"/>
  <c r="AY267" i="13" s="1"/>
  <c r="AI267" i="13"/>
  <c r="AR267" i="13" s="1"/>
  <c r="CA266" i="13"/>
  <c r="CD266" i="13" s="1"/>
  <c r="CE266" i="13" s="1"/>
  <c r="I267" i="13"/>
  <c r="BP267" i="13"/>
  <c r="BM267" i="13"/>
  <c r="S267" i="13"/>
  <c r="AB268" i="13" s="1"/>
  <c r="M267" i="13"/>
  <c r="J478" i="7"/>
  <c r="G478" i="7"/>
  <c r="O478" i="7"/>
  <c r="N478" i="7"/>
  <c r="H478" i="7"/>
  <c r="Q478" i="7"/>
  <c r="I478" i="7"/>
  <c r="P478" i="7"/>
  <c r="K478" i="7"/>
  <c r="R478" i="7"/>
  <c r="BW267" i="13" l="1"/>
  <c r="BZ267" i="13"/>
  <c r="BB267" i="13"/>
  <c r="E227" i="14"/>
  <c r="AU267" i="13"/>
  <c r="AX267" i="13" s="1"/>
  <c r="CF266" i="13"/>
  <c r="P267" i="13"/>
  <c r="S478" i="7"/>
  <c r="K378" i="12" s="1"/>
  <c r="L378" i="12" s="1"/>
  <c r="M378" i="12" s="1"/>
  <c r="R267" i="13"/>
  <c r="AA268" i="13" s="1"/>
  <c r="L267" i="13"/>
  <c r="L478" i="7"/>
  <c r="G378" i="12" s="1"/>
  <c r="BO267" i="13"/>
  <c r="BL267" i="13"/>
  <c r="H267" i="13"/>
  <c r="BV267" i="13" l="1"/>
  <c r="BY267" i="13"/>
  <c r="H378" i="12"/>
  <c r="I378" i="12" s="1"/>
  <c r="B228" i="14"/>
  <c r="BA267" i="13"/>
  <c r="BD267" i="13" s="1"/>
  <c r="D227" i="14"/>
  <c r="AK268" i="13"/>
  <c r="AT268" i="13" s="1"/>
  <c r="CC267" i="13"/>
  <c r="O267" i="13"/>
  <c r="BR267" i="13"/>
  <c r="BS268" i="13" s="1"/>
  <c r="Q267" i="13"/>
  <c r="Z268" i="13" s="1"/>
  <c r="F478" i="7" s="1"/>
  <c r="K267" i="13"/>
  <c r="N379" i="12"/>
  <c r="BU267" i="13" l="1"/>
  <c r="BX267" i="13"/>
  <c r="C228" i="14"/>
  <c r="J379" i="12"/>
  <c r="AW268" i="13"/>
  <c r="AZ268" i="13" s="1"/>
  <c r="AJ268" i="13"/>
  <c r="AS268" i="13" s="1"/>
  <c r="CB267" i="13"/>
  <c r="BN268" i="13"/>
  <c r="BQ268" i="13"/>
  <c r="J268" i="13"/>
  <c r="N267" i="13"/>
  <c r="BH268" i="13"/>
  <c r="BC268" i="13" l="1"/>
  <c r="F228" i="14"/>
  <c r="AV268" i="13"/>
  <c r="AY268" i="13" s="1"/>
  <c r="AI268" i="13"/>
  <c r="AR268" i="13" s="1"/>
  <c r="CA267" i="13"/>
  <c r="CD267" i="13" s="1"/>
  <c r="CF267" i="13" s="1"/>
  <c r="I268" i="13"/>
  <c r="BP268" i="13"/>
  <c r="BM268" i="13"/>
  <c r="M268" i="13"/>
  <c r="S268" i="13"/>
  <c r="AB269" i="13" s="1"/>
  <c r="P479" i="7"/>
  <c r="O479" i="7"/>
  <c r="Q479" i="7"/>
  <c r="H479" i="7"/>
  <c r="N479" i="7"/>
  <c r="J479" i="7"/>
  <c r="K479" i="7"/>
  <c r="I479" i="7"/>
  <c r="G479" i="7"/>
  <c r="R479" i="7"/>
  <c r="BW268" i="13" l="1"/>
  <c r="BZ268" i="13"/>
  <c r="BB268" i="13"/>
  <c r="E228" i="14"/>
  <c r="AU268" i="13"/>
  <c r="AX268" i="13" s="1"/>
  <c r="CE267" i="13"/>
  <c r="L479" i="7"/>
  <c r="G379" i="12" s="1"/>
  <c r="H268" i="13"/>
  <c r="BL268" i="13"/>
  <c r="BO268" i="13"/>
  <c r="P268" i="13"/>
  <c r="R268" i="13"/>
  <c r="AA269" i="13" s="1"/>
  <c r="L268" i="13"/>
  <c r="S479" i="7"/>
  <c r="K379" i="12" s="1"/>
  <c r="L379" i="12" s="1"/>
  <c r="M379" i="12" s="1"/>
  <c r="BV268" i="13" l="1"/>
  <c r="BY268" i="13"/>
  <c r="H379" i="12"/>
  <c r="I379" i="12" s="1"/>
  <c r="B229" i="14"/>
  <c r="BA268" i="13"/>
  <c r="BD268" i="13" s="1"/>
  <c r="D228" i="14"/>
  <c r="AK269" i="13"/>
  <c r="AT269" i="13" s="1"/>
  <c r="CC268" i="13"/>
  <c r="N380" i="12"/>
  <c r="O268" i="13"/>
  <c r="BR268" i="13"/>
  <c r="BS269" i="13" s="1"/>
  <c r="K268" i="13"/>
  <c r="Q268" i="13"/>
  <c r="Z269" i="13" s="1"/>
  <c r="F479" i="7" s="1"/>
  <c r="BU268" i="13" l="1"/>
  <c r="BX268" i="13"/>
  <c r="C229" i="14"/>
  <c r="J380" i="12"/>
  <c r="AW269" i="13"/>
  <c r="AZ269" i="13" s="1"/>
  <c r="AJ269" i="13"/>
  <c r="AS269" i="13" s="1"/>
  <c r="CB268" i="13"/>
  <c r="BN269" i="13"/>
  <c r="J269" i="13"/>
  <c r="BQ269" i="13"/>
  <c r="N268" i="13"/>
  <c r="BH269" i="13"/>
  <c r="BC269" i="13" l="1"/>
  <c r="F229" i="14"/>
  <c r="AV269" i="13"/>
  <c r="AY269" i="13" s="1"/>
  <c r="AI269" i="13"/>
  <c r="AR269" i="13" s="1"/>
  <c r="CA268" i="13"/>
  <c r="CD268" i="13" s="1"/>
  <c r="CF268" i="13" s="1"/>
  <c r="S269" i="13"/>
  <c r="AB270" i="13" s="1"/>
  <c r="M269" i="13"/>
  <c r="H480" i="7"/>
  <c r="O480" i="7"/>
  <c r="N480" i="7"/>
  <c r="Q480" i="7"/>
  <c r="K480" i="7"/>
  <c r="J480" i="7"/>
  <c r="G480" i="7"/>
  <c r="R480" i="7"/>
  <c r="P480" i="7"/>
  <c r="I480" i="7"/>
  <c r="BP269" i="13"/>
  <c r="I269" i="13"/>
  <c r="BM269" i="13"/>
  <c r="BW269" i="13" l="1"/>
  <c r="BZ269" i="13"/>
  <c r="BB269" i="13"/>
  <c r="E229" i="14"/>
  <c r="AU269" i="13"/>
  <c r="AX269" i="13" s="1"/>
  <c r="CE268" i="13"/>
  <c r="S480" i="7"/>
  <c r="K380" i="12" s="1"/>
  <c r="L380" i="12" s="1"/>
  <c r="M380" i="12" s="1"/>
  <c r="L269" i="13"/>
  <c r="R269" i="13"/>
  <c r="AA270" i="13" s="1"/>
  <c r="BO269" i="13"/>
  <c r="H269" i="13"/>
  <c r="BL269" i="13"/>
  <c r="L480" i="7"/>
  <c r="G380" i="12" s="1"/>
  <c r="P269" i="13"/>
  <c r="BV269" i="13" l="1"/>
  <c r="BY269" i="13"/>
  <c r="BA269" i="13"/>
  <c r="BD269" i="13" s="1"/>
  <c r="D229" i="14"/>
  <c r="H380" i="12"/>
  <c r="I380" i="12" s="1"/>
  <c r="B230" i="14"/>
  <c r="AK270" i="13"/>
  <c r="AT270" i="13" s="1"/>
  <c r="CC269" i="13"/>
  <c r="BR269" i="13"/>
  <c r="BS270" i="13" s="1"/>
  <c r="K269" i="13"/>
  <c r="Q269" i="13"/>
  <c r="Z270" i="13" s="1"/>
  <c r="F480" i="7" s="1"/>
  <c r="O269" i="13"/>
  <c r="N381" i="12"/>
  <c r="BU269" i="13" l="1"/>
  <c r="BX269" i="13"/>
  <c r="C230" i="14"/>
  <c r="J381" i="12"/>
  <c r="AW270" i="13"/>
  <c r="AZ270" i="13" s="1"/>
  <c r="AJ270" i="13"/>
  <c r="AS270" i="13" s="1"/>
  <c r="CB269" i="13"/>
  <c r="BN270" i="13"/>
  <c r="BQ270" i="13"/>
  <c r="J270" i="13"/>
  <c r="N269" i="13"/>
  <c r="BH270" i="13"/>
  <c r="BC270" i="13" l="1"/>
  <c r="F230" i="14"/>
  <c r="AV270" i="13"/>
  <c r="AY270" i="13" s="1"/>
  <c r="AI270" i="13"/>
  <c r="AR270" i="13" s="1"/>
  <c r="CA269" i="13"/>
  <c r="CD269" i="13" s="1"/>
  <c r="CE269" i="13" s="1"/>
  <c r="BP270" i="13"/>
  <c r="I270" i="13"/>
  <c r="BM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BW270" i="13" l="1"/>
  <c r="BZ270" i="13"/>
  <c r="BB270" i="13"/>
  <c r="E230" i="14"/>
  <c r="AU270" i="13"/>
  <c r="AX270" i="13" s="1"/>
  <c r="CF269" i="13"/>
  <c r="H270" i="13"/>
  <c r="BL270" i="13"/>
  <c r="BO270" i="13"/>
  <c r="R270" i="13"/>
  <c r="AA271" i="13" s="1"/>
  <c r="L270" i="13"/>
  <c r="S481" i="7"/>
  <c r="K381" i="12" s="1"/>
  <c r="L381" i="12" s="1"/>
  <c r="M381" i="12" s="1"/>
  <c r="P270" i="13"/>
  <c r="L481" i="7"/>
  <c r="G381" i="12" s="1"/>
  <c r="BV270" i="13" l="1"/>
  <c r="BY270" i="13"/>
  <c r="H381" i="12"/>
  <c r="I381" i="12" s="1"/>
  <c r="B231" i="14"/>
  <c r="BA270" i="13"/>
  <c r="BD270" i="13" s="1"/>
  <c r="D230" i="14"/>
  <c r="AK271" i="13"/>
  <c r="AT271" i="13" s="1"/>
  <c r="CC270" i="13"/>
  <c r="N382" i="12"/>
  <c r="K270" i="13"/>
  <c r="Q270" i="13"/>
  <c r="Z271" i="13" s="1"/>
  <c r="F481" i="7" s="1"/>
  <c r="BR270" i="13"/>
  <c r="BS271" i="13" s="1"/>
  <c r="O270" i="13"/>
  <c r="BU270" i="13" l="1"/>
  <c r="BX270" i="13"/>
  <c r="C231" i="14"/>
  <c r="J382" i="12"/>
  <c r="AW271" i="13"/>
  <c r="AZ271" i="13" s="1"/>
  <c r="AJ271" i="13"/>
  <c r="AS271" i="13" s="1"/>
  <c r="CB270" i="13"/>
  <c r="BH271" i="13"/>
  <c r="J271" i="13"/>
  <c r="BQ271" i="13"/>
  <c r="BN271" i="13"/>
  <c r="N270" i="13"/>
  <c r="BC271" i="13" l="1"/>
  <c r="F231" i="14"/>
  <c r="AV271" i="13"/>
  <c r="AY271" i="13" s="1"/>
  <c r="AI271" i="13"/>
  <c r="AR271" i="13" s="1"/>
  <c r="CA270" i="13"/>
  <c r="CD270" i="13" s="1"/>
  <c r="CF270" i="13" s="1"/>
  <c r="M271" i="13"/>
  <c r="S271" i="13"/>
  <c r="AB272" i="13" s="1"/>
  <c r="BP271" i="13"/>
  <c r="I271" i="13"/>
  <c r="BM271" i="13"/>
  <c r="P482" i="7"/>
  <c r="H482" i="7"/>
  <c r="Q482" i="7"/>
  <c r="K482" i="7"/>
  <c r="J482" i="7"/>
  <c r="I482" i="7"/>
  <c r="N482" i="7"/>
  <c r="G482" i="7"/>
  <c r="O482" i="7"/>
  <c r="R482" i="7"/>
  <c r="BW271" i="13" l="1"/>
  <c r="BZ271" i="13"/>
  <c r="BB271" i="13"/>
  <c r="E231" i="14"/>
  <c r="AU271" i="13"/>
  <c r="AX271" i="13" s="1"/>
  <c r="CE270" i="13"/>
  <c r="H271" i="13"/>
  <c r="BL271" i="13"/>
  <c r="BO271" i="13"/>
  <c r="L271" i="13"/>
  <c r="R271" i="13"/>
  <c r="AA272" i="13" s="1"/>
  <c r="P271" i="13"/>
  <c r="S482" i="7"/>
  <c r="K382" i="12" s="1"/>
  <c r="L382" i="12" s="1"/>
  <c r="M382" i="12" s="1"/>
  <c r="L482" i="7"/>
  <c r="G382" i="12" s="1"/>
  <c r="BV271" i="13" l="1"/>
  <c r="BY271" i="13"/>
  <c r="H382" i="12"/>
  <c r="I382" i="12" s="1"/>
  <c r="J383" i="12" s="1"/>
  <c r="B232" i="14"/>
  <c r="BA271" i="13"/>
  <c r="BD271" i="13" s="1"/>
  <c r="D231" i="14"/>
  <c r="AK272" i="13"/>
  <c r="AT272" i="13" s="1"/>
  <c r="CC271" i="13"/>
  <c r="N383" i="12"/>
  <c r="O271" i="13"/>
  <c r="Q271" i="13"/>
  <c r="Z272" i="13" s="1"/>
  <c r="F482" i="7" s="1"/>
  <c r="K271" i="13"/>
  <c r="BR271" i="13"/>
  <c r="BS272" i="13" s="1"/>
  <c r="BU271" i="13" l="1"/>
  <c r="BX271" i="13"/>
  <c r="C232" i="14"/>
  <c r="AW272" i="13"/>
  <c r="AZ272" i="13" s="1"/>
  <c r="AJ272" i="13"/>
  <c r="AS272" i="13" s="1"/>
  <c r="CB271" i="13"/>
  <c r="BH272" i="13"/>
  <c r="BN272" i="13"/>
  <c r="J272" i="13"/>
  <c r="BQ272" i="13"/>
  <c r="N271" i="13"/>
  <c r="BC272" i="13" l="1"/>
  <c r="F232" i="14"/>
  <c r="AV272" i="13"/>
  <c r="AY272" i="13" s="1"/>
  <c r="AI272" i="13"/>
  <c r="AR272" i="13" s="1"/>
  <c r="CA271" i="13"/>
  <c r="CD271" i="13" s="1"/>
  <c r="CF271" i="13" s="1"/>
  <c r="BP272" i="13"/>
  <c r="I272" i="13"/>
  <c r="BM272" i="13"/>
  <c r="R483" i="7"/>
  <c r="G483" i="7"/>
  <c r="P483" i="7"/>
  <c r="O483" i="7"/>
  <c r="Q483" i="7"/>
  <c r="I483" i="7"/>
  <c r="J483" i="7"/>
  <c r="K483" i="7"/>
  <c r="H483" i="7"/>
  <c r="N483" i="7"/>
  <c r="S272" i="13"/>
  <c r="AB273" i="13" s="1"/>
  <c r="M272" i="13"/>
  <c r="BW272" i="13" l="1"/>
  <c r="BZ272" i="13"/>
  <c r="BB272" i="13"/>
  <c r="E232" i="14"/>
  <c r="AU272" i="13"/>
  <c r="AX272" i="13" s="1"/>
  <c r="CE271" i="13"/>
  <c r="R272" i="13"/>
  <c r="AA273" i="13" s="1"/>
  <c r="L272" i="13"/>
  <c r="S483" i="7"/>
  <c r="K383" i="12" s="1"/>
  <c r="L383" i="12" s="1"/>
  <c r="M383" i="12" s="1"/>
  <c r="L483" i="7"/>
  <c r="G383" i="12" s="1"/>
  <c r="P272" i="13"/>
  <c r="BL272" i="13"/>
  <c r="BO272" i="13"/>
  <c r="H272" i="13"/>
  <c r="BV272" i="13" l="1"/>
  <c r="BY272" i="13"/>
  <c r="H383" i="12"/>
  <c r="I383" i="12" s="1"/>
  <c r="B233" i="14"/>
  <c r="BA272" i="13"/>
  <c r="BD272" i="13" s="1"/>
  <c r="D232" i="14"/>
  <c r="AK273" i="13"/>
  <c r="AT273" i="13" s="1"/>
  <c r="CC272" i="13"/>
  <c r="O272" i="13"/>
  <c r="BR272" i="13"/>
  <c r="BS273" i="13" s="1"/>
  <c r="Q272" i="13"/>
  <c r="Z273" i="13" s="1"/>
  <c r="F483" i="7" s="1"/>
  <c r="K272" i="13"/>
  <c r="N384" i="12"/>
  <c r="BU272" i="13" l="1"/>
  <c r="BX272" i="13"/>
  <c r="C233" i="14"/>
  <c r="J384" i="12"/>
  <c r="AW273" i="13"/>
  <c r="AZ273" i="13" s="1"/>
  <c r="AJ273" i="13"/>
  <c r="AS273" i="13" s="1"/>
  <c r="CB272" i="13"/>
  <c r="BH273" i="13"/>
  <c r="BQ273" i="13"/>
  <c r="BN273" i="13"/>
  <c r="J273" i="13"/>
  <c r="N272" i="13"/>
  <c r="BC273" i="13" l="1"/>
  <c r="F233" i="14"/>
  <c r="AV273" i="13"/>
  <c r="AY273" i="13" s="1"/>
  <c r="AI273" i="13"/>
  <c r="AR273" i="13" s="1"/>
  <c r="CA272" i="13"/>
  <c r="CD272" i="13" s="1"/>
  <c r="CF272" i="13" s="1"/>
  <c r="K484" i="7"/>
  <c r="N484" i="7"/>
  <c r="H484" i="7"/>
  <c r="I484" i="7"/>
  <c r="P484" i="7"/>
  <c r="G484" i="7"/>
  <c r="R484" i="7"/>
  <c r="Q484" i="7"/>
  <c r="O484" i="7"/>
  <c r="J484" i="7"/>
  <c r="BP273" i="13"/>
  <c r="BM273" i="13"/>
  <c r="I273" i="13"/>
  <c r="M273" i="13"/>
  <c r="S273" i="13"/>
  <c r="AB274" i="13" s="1"/>
  <c r="BW273" i="13" l="1"/>
  <c r="BZ273" i="13"/>
  <c r="BB273" i="13"/>
  <c r="E233" i="14"/>
  <c r="AU273" i="13"/>
  <c r="AX273" i="13" s="1"/>
  <c r="CE272" i="13"/>
  <c r="P273" i="13"/>
  <c r="L484" i="7"/>
  <c r="G384" i="12" s="1"/>
  <c r="S484" i="7"/>
  <c r="K384" i="12" s="1"/>
  <c r="L384" i="12" s="1"/>
  <c r="M384" i="12" s="1"/>
  <c r="L273" i="13"/>
  <c r="R273" i="13"/>
  <c r="AA274" i="13" s="1"/>
  <c r="BO273" i="13"/>
  <c r="BL273" i="13"/>
  <c r="H273" i="13"/>
  <c r="BV273" i="13" l="1"/>
  <c r="BY273" i="13"/>
  <c r="H384" i="12"/>
  <c r="I384" i="12" s="1"/>
  <c r="B234" i="14"/>
  <c r="BA273" i="13"/>
  <c r="BD273" i="13" s="1"/>
  <c r="D233" i="14"/>
  <c r="AK274" i="13"/>
  <c r="AT274" i="13" s="1"/>
  <c r="CC273" i="13"/>
  <c r="BR273" i="13"/>
  <c r="BS274" i="13" s="1"/>
  <c r="Q273" i="13"/>
  <c r="Z274" i="13" s="1"/>
  <c r="F484" i="7" s="1"/>
  <c r="K273" i="13"/>
  <c r="N385" i="12"/>
  <c r="O273" i="13"/>
  <c r="BU273" i="13" l="1"/>
  <c r="BX273" i="13"/>
  <c r="C234" i="14"/>
  <c r="J385" i="12"/>
  <c r="AW274" i="13"/>
  <c r="AZ274" i="13" s="1"/>
  <c r="AJ274" i="13"/>
  <c r="AS274" i="13" s="1"/>
  <c r="CB273" i="13"/>
  <c r="BH274" i="13"/>
  <c r="N273" i="13"/>
  <c r="BQ274" i="13"/>
  <c r="J274" i="13"/>
  <c r="BN274" i="13"/>
  <c r="BC274" i="13" l="1"/>
  <c r="F234" i="14"/>
  <c r="AV274" i="13"/>
  <c r="AY274" i="13" s="1"/>
  <c r="AI274" i="13"/>
  <c r="AR274" i="13" s="1"/>
  <c r="CA273" i="13"/>
  <c r="CD273" i="13" s="1"/>
  <c r="CE273" i="13" s="1"/>
  <c r="BM274" i="13"/>
  <c r="BP274" i="13"/>
  <c r="I274" i="13"/>
  <c r="S274" i="13"/>
  <c r="AB275" i="13" s="1"/>
  <c r="M274" i="13"/>
  <c r="Q485" i="7"/>
  <c r="K485" i="7"/>
  <c r="O485" i="7"/>
  <c r="J485" i="7"/>
  <c r="N485" i="7"/>
  <c r="I485" i="7"/>
  <c r="H485" i="7"/>
  <c r="P485" i="7"/>
  <c r="R485" i="7"/>
  <c r="G485" i="7"/>
  <c r="BW274" i="13" l="1"/>
  <c r="BZ274" i="13"/>
  <c r="BB274" i="13"/>
  <c r="E234" i="14"/>
  <c r="AU274" i="13"/>
  <c r="AX274" i="13" s="1"/>
  <c r="CF273" i="13"/>
  <c r="S485" i="7"/>
  <c r="K385" i="12" s="1"/>
  <c r="L385" i="12" s="1"/>
  <c r="M385" i="12" s="1"/>
  <c r="BL274" i="13"/>
  <c r="BO274" i="13"/>
  <c r="H274" i="13"/>
  <c r="P274" i="13"/>
  <c r="L274" i="13"/>
  <c r="R274" i="13"/>
  <c r="AA275" i="13" s="1"/>
  <c r="L485" i="7"/>
  <c r="G385" i="12" s="1"/>
  <c r="BV274" i="13" l="1"/>
  <c r="BY274" i="13"/>
  <c r="BA274" i="13"/>
  <c r="BD274" i="13" s="1"/>
  <c r="D234" i="14"/>
  <c r="H385" i="12"/>
  <c r="I385" i="12" s="1"/>
  <c r="B235" i="14"/>
  <c r="AK275" i="13"/>
  <c r="AT275" i="13" s="1"/>
  <c r="CC274" i="13"/>
  <c r="N386" i="12"/>
  <c r="K274" i="13"/>
  <c r="BR274" i="13"/>
  <c r="BS275" i="13" s="1"/>
  <c r="Q274" i="13"/>
  <c r="Z275" i="13" s="1"/>
  <c r="F485" i="7" s="1"/>
  <c r="O274" i="13"/>
  <c r="BU274" i="13" l="1"/>
  <c r="BX274" i="13"/>
  <c r="C235" i="14"/>
  <c r="J386" i="12"/>
  <c r="AW275" i="13"/>
  <c r="AZ275" i="13" s="1"/>
  <c r="AJ275" i="13"/>
  <c r="AS275" i="13" s="1"/>
  <c r="CB274" i="13"/>
  <c r="J275" i="13"/>
  <c r="BQ275" i="13"/>
  <c r="BN275" i="13"/>
  <c r="N274" i="13"/>
  <c r="BH275" i="13"/>
  <c r="BC275" i="13" l="1"/>
  <c r="F235" i="14"/>
  <c r="AV275" i="13"/>
  <c r="AY275" i="13" s="1"/>
  <c r="AI275" i="13"/>
  <c r="AR275" i="13" s="1"/>
  <c r="CA274" i="13"/>
  <c r="CD274" i="13" s="1"/>
  <c r="CE274" i="13" s="1"/>
  <c r="M275" i="13"/>
  <c r="S275" i="13"/>
  <c r="AB276" i="13" s="1"/>
  <c r="I275" i="13"/>
  <c r="BM275" i="13"/>
  <c r="BP275" i="13"/>
  <c r="I486" i="7"/>
  <c r="R486" i="7"/>
  <c r="J486" i="7"/>
  <c r="K486" i="7"/>
  <c r="O486" i="7"/>
  <c r="G486" i="7"/>
  <c r="Q486" i="7"/>
  <c r="N486" i="7"/>
  <c r="H486" i="7"/>
  <c r="P486" i="7"/>
  <c r="BW275" i="13" l="1"/>
  <c r="BZ275" i="13"/>
  <c r="BB275" i="13"/>
  <c r="E235" i="14"/>
  <c r="CF274" i="13"/>
  <c r="S486" i="7"/>
  <c r="K386" i="12" s="1"/>
  <c r="L386" i="12" s="1"/>
  <c r="M386" i="12" s="1"/>
  <c r="L275" i="13"/>
  <c r="R275" i="13"/>
  <c r="AA276" i="13" s="1"/>
  <c r="P275" i="13"/>
  <c r="L486" i="7"/>
  <c r="G386" i="12" s="1"/>
  <c r="BV275" i="13" l="1"/>
  <c r="BY275" i="13"/>
  <c r="H386" i="12"/>
  <c r="I386" i="12" s="1"/>
  <c r="B236" i="14"/>
  <c r="AU275" i="13"/>
  <c r="AX275" i="13" s="1"/>
  <c r="BO275" i="13"/>
  <c r="H275" i="13"/>
  <c r="Q275" i="13" s="1"/>
  <c r="Z276" i="13" s="1"/>
  <c r="F486" i="7" s="1"/>
  <c r="BL275" i="13"/>
  <c r="AK276" i="13"/>
  <c r="AT276" i="13" s="1"/>
  <c r="CC275" i="13"/>
  <c r="N387" i="12"/>
  <c r="O275" i="13"/>
  <c r="C236" i="14" l="1"/>
  <c r="J387" i="12"/>
  <c r="BA275" i="13"/>
  <c r="BD275" i="13" s="1"/>
  <c r="D235" i="14"/>
  <c r="AW276" i="13"/>
  <c r="AZ276" i="13" s="1"/>
  <c r="K275" i="13"/>
  <c r="BX275" i="13" s="1"/>
  <c r="BR275" i="13"/>
  <c r="BS276" i="13" s="1"/>
  <c r="AJ276" i="13"/>
  <c r="AS276" i="13" s="1"/>
  <c r="CB275" i="13"/>
  <c r="J276" i="13"/>
  <c r="BQ276" i="13"/>
  <c r="BN276" i="13"/>
  <c r="BH276" i="13"/>
  <c r="BU275" i="13" l="1"/>
  <c r="BC276" i="13"/>
  <c r="F236" i="14"/>
  <c r="N275" i="13"/>
  <c r="AV276" i="13"/>
  <c r="AY276" i="13" s="1"/>
  <c r="AI276" i="13"/>
  <c r="BP276" i="13"/>
  <c r="BM276" i="13"/>
  <c r="I276" i="13"/>
  <c r="J487" i="7"/>
  <c r="I487" i="7"/>
  <c r="O487" i="7"/>
  <c r="R487" i="7"/>
  <c r="Q487" i="7"/>
  <c r="P487" i="7"/>
  <c r="H487" i="7"/>
  <c r="K487" i="7"/>
  <c r="N487" i="7"/>
  <c r="G487" i="7"/>
  <c r="M276" i="13"/>
  <c r="S276" i="13"/>
  <c r="AB277" i="13" s="1"/>
  <c r="BW276" i="13" l="1"/>
  <c r="BZ276" i="13"/>
  <c r="CA275" i="13"/>
  <c r="CD275" i="13" s="1"/>
  <c r="CF275" i="13" s="1"/>
  <c r="AR276" i="13"/>
  <c r="BO276" i="13" s="1"/>
  <c r="BB276" i="13"/>
  <c r="E236" i="14"/>
  <c r="S487" i="7"/>
  <c r="K387" i="12" s="1"/>
  <c r="L387" i="12" s="1"/>
  <c r="M387" i="12" s="1"/>
  <c r="R276" i="13"/>
  <c r="AA277" i="13" s="1"/>
  <c r="L276" i="13"/>
  <c r="P276" i="13"/>
  <c r="L487" i="7"/>
  <c r="G387" i="12" s="1"/>
  <c r="BV276" i="13" l="1"/>
  <c r="BY276" i="13"/>
  <c r="CE275" i="13"/>
  <c r="H387" i="12"/>
  <c r="I387" i="12" s="1"/>
  <c r="B237" i="14"/>
  <c r="H276" i="13"/>
  <c r="Q276" i="13" s="1"/>
  <c r="Z277" i="13" s="1"/>
  <c r="F487" i="7" s="1"/>
  <c r="AU276" i="13"/>
  <c r="AX276" i="13" s="1"/>
  <c r="BL276" i="13"/>
  <c r="AK277" i="13"/>
  <c r="AT277" i="13" s="1"/>
  <c r="CC276" i="13"/>
  <c r="N388" i="12"/>
  <c r="O276" i="13"/>
  <c r="C237" i="14" l="1"/>
  <c r="J388" i="12"/>
  <c r="BA276" i="13"/>
  <c r="BD276" i="13" s="1"/>
  <c r="D236" i="14"/>
  <c r="BR276" i="13"/>
  <c r="BS277" i="13" s="1"/>
  <c r="K276" i="13"/>
  <c r="AW277" i="13"/>
  <c r="AZ277" i="13" s="1"/>
  <c r="AJ277" i="13"/>
  <c r="AS277" i="13" s="1"/>
  <c r="CB276" i="13"/>
  <c r="BH277" i="13"/>
  <c r="J277" i="13"/>
  <c r="BQ277" i="13"/>
  <c r="BN277" i="13"/>
  <c r="BU276" i="13" l="1"/>
  <c r="BX276" i="13"/>
  <c r="BC277" i="13"/>
  <c r="F237" i="14"/>
  <c r="N276" i="13"/>
  <c r="AI277" i="13"/>
  <c r="S277" i="13"/>
  <c r="AB278" i="13" s="1"/>
  <c r="M277" i="13"/>
  <c r="Q488" i="7"/>
  <c r="R488" i="7"/>
  <c r="K488" i="7"/>
  <c r="O488" i="7"/>
  <c r="H488" i="7"/>
  <c r="N488" i="7"/>
  <c r="G488" i="7"/>
  <c r="I488" i="7"/>
  <c r="J488" i="7"/>
  <c r="P488" i="7"/>
  <c r="CA276" i="13" l="1"/>
  <c r="CD276" i="13" s="1"/>
  <c r="CE276" i="13" s="1"/>
  <c r="BW277" i="13"/>
  <c r="BZ277" i="13"/>
  <c r="AR277" i="13"/>
  <c r="AU277" i="13" s="1"/>
  <c r="AX277" i="13" s="1"/>
  <c r="AV277" i="13"/>
  <c r="AY277" i="13" s="1"/>
  <c r="BP277" i="13"/>
  <c r="BM277" i="13"/>
  <c r="I277" i="13"/>
  <c r="L277" i="13" s="1"/>
  <c r="L488" i="7"/>
  <c r="G388" i="12" s="1"/>
  <c r="S488" i="7"/>
  <c r="K388" i="12" s="1"/>
  <c r="L388" i="12" s="1"/>
  <c r="M388" i="12" s="1"/>
  <c r="P277" i="13"/>
  <c r="BO277" i="13" l="1"/>
  <c r="BL277" i="13"/>
  <c r="CF276" i="13"/>
  <c r="BV277" i="13"/>
  <c r="BY277" i="13"/>
  <c r="H277" i="13"/>
  <c r="K277" i="13" s="1"/>
  <c r="BA277" i="13"/>
  <c r="D237" i="14"/>
  <c r="H388" i="12"/>
  <c r="I388" i="12" s="1"/>
  <c r="B238" i="14"/>
  <c r="BB277" i="13"/>
  <c r="E237" i="14"/>
  <c r="R277" i="13"/>
  <c r="AA278" i="13" s="1"/>
  <c r="AK278" i="13"/>
  <c r="AT278" i="13" s="1"/>
  <c r="CC277" i="13"/>
  <c r="O277" i="13"/>
  <c r="N389" i="12"/>
  <c r="BR277" i="13" l="1"/>
  <c r="BS278" i="13" s="1"/>
  <c r="Q277" i="13"/>
  <c r="Z278" i="13" s="1"/>
  <c r="F488" i="7" s="1"/>
  <c r="BU277" i="13"/>
  <c r="BX277" i="13"/>
  <c r="C238" i="14"/>
  <c r="J389" i="12"/>
  <c r="BD277" i="13"/>
  <c r="AW278" i="13"/>
  <c r="AZ278" i="13" s="1"/>
  <c r="AJ278" i="13"/>
  <c r="AS278" i="13" s="1"/>
  <c r="CB277" i="13"/>
  <c r="N277" i="13"/>
  <c r="BN278" i="13"/>
  <c r="BQ278" i="13"/>
  <c r="J278" i="13"/>
  <c r="BH278" i="13" l="1"/>
  <c r="BC278" i="13"/>
  <c r="F238" i="14"/>
  <c r="AV278" i="13"/>
  <c r="AY278" i="13" s="1"/>
  <c r="AI278" i="13"/>
  <c r="AR278" i="13" s="1"/>
  <c r="CA277" i="13"/>
  <c r="CD277" i="13" s="1"/>
  <c r="CF277" i="13" s="1"/>
  <c r="BP278" i="13"/>
  <c r="BM278" i="13"/>
  <c r="I278" i="13"/>
  <c r="M278" i="13"/>
  <c r="S278" i="13"/>
  <c r="AB279" i="13" s="1"/>
  <c r="N489" i="7"/>
  <c r="I489" i="7"/>
  <c r="H489" i="7"/>
  <c r="R489" i="7"/>
  <c r="P489" i="7"/>
  <c r="O489" i="7"/>
  <c r="K489" i="7"/>
  <c r="J489" i="7"/>
  <c r="G489" i="7"/>
  <c r="Q489" i="7"/>
  <c r="BW278" i="13" l="1"/>
  <c r="BZ278" i="13"/>
  <c r="BB278" i="13"/>
  <c r="E238" i="14"/>
  <c r="AU278" i="13"/>
  <c r="AX278" i="13" s="1"/>
  <c r="CE277" i="13"/>
  <c r="H278" i="13"/>
  <c r="BO278" i="13"/>
  <c r="BL278" i="13"/>
  <c r="L278" i="13"/>
  <c r="R278" i="13"/>
  <c r="AA279" i="13" s="1"/>
  <c r="L489" i="7"/>
  <c r="G389" i="12" s="1"/>
  <c r="S489" i="7"/>
  <c r="K389" i="12" s="1"/>
  <c r="L389" i="12" s="1"/>
  <c r="M389" i="12" s="1"/>
  <c r="P278" i="13"/>
  <c r="BV278" i="13" l="1"/>
  <c r="BY278" i="13"/>
  <c r="H389" i="12"/>
  <c r="I389" i="12" s="1"/>
  <c r="B239" i="14"/>
  <c r="BA278" i="13"/>
  <c r="BD278" i="13" s="1"/>
  <c r="D238" i="14"/>
  <c r="AK279" i="13"/>
  <c r="AT279" i="13" s="1"/>
  <c r="CC278" i="13"/>
  <c r="N390" i="12"/>
  <c r="O278" i="13"/>
  <c r="K278" i="13"/>
  <c r="Q278" i="13"/>
  <c r="Z279" i="13" s="1"/>
  <c r="F489" i="7" s="1"/>
  <c r="BR278" i="13"/>
  <c r="BS279" i="13" s="1"/>
  <c r="BU278" i="13" l="1"/>
  <c r="BX278" i="13"/>
  <c r="C239" i="14"/>
  <c r="J390" i="12"/>
  <c r="AW279" i="13"/>
  <c r="AZ279" i="13" s="1"/>
  <c r="AJ279" i="13"/>
  <c r="AS279" i="13" s="1"/>
  <c r="CB278" i="13"/>
  <c r="BQ279" i="13"/>
  <c r="BN279" i="13"/>
  <c r="J279" i="13"/>
  <c r="N278" i="13"/>
  <c r="BH279" i="13"/>
  <c r="BC279" i="13" l="1"/>
  <c r="F239" i="14"/>
  <c r="AV279" i="13"/>
  <c r="AY279" i="13" s="1"/>
  <c r="AI279" i="13"/>
  <c r="AR279" i="13" s="1"/>
  <c r="CA278" i="13"/>
  <c r="CD278" i="13" s="1"/>
  <c r="CE278" i="13" s="1"/>
  <c r="O490" i="7"/>
  <c r="G490" i="7"/>
  <c r="J490" i="7"/>
  <c r="N490" i="7"/>
  <c r="P490" i="7"/>
  <c r="R490" i="7"/>
  <c r="K490" i="7"/>
  <c r="H490" i="7"/>
  <c r="I490" i="7"/>
  <c r="Q490" i="7"/>
  <c r="BM279" i="13"/>
  <c r="BP279" i="13"/>
  <c r="I279" i="13"/>
  <c r="S279" i="13"/>
  <c r="AB280" i="13" s="1"/>
  <c r="M279" i="13"/>
  <c r="BW279" i="13" l="1"/>
  <c r="BZ279" i="13"/>
  <c r="BB279" i="13"/>
  <c r="E239" i="14"/>
  <c r="AU279" i="13"/>
  <c r="AX279" i="13" s="1"/>
  <c r="CF278" i="13"/>
  <c r="P279" i="13"/>
  <c r="BL279" i="13"/>
  <c r="H279" i="13"/>
  <c r="BO279" i="13"/>
  <c r="S490" i="7"/>
  <c r="K390" i="12" s="1"/>
  <c r="L390" i="12" s="1"/>
  <c r="M390" i="12" s="1"/>
  <c r="R279" i="13"/>
  <c r="AA280" i="13" s="1"/>
  <c r="L279" i="13"/>
  <c r="L490" i="7"/>
  <c r="G390" i="12" s="1"/>
  <c r="BV279" i="13" l="1"/>
  <c r="BY279" i="13"/>
  <c r="BA279" i="13"/>
  <c r="BD279" i="13" s="1"/>
  <c r="D239" i="14"/>
  <c r="H390" i="12"/>
  <c r="I390" i="12" s="1"/>
  <c r="B240" i="14"/>
  <c r="AK280" i="13"/>
  <c r="AT280" i="13" s="1"/>
  <c r="CC279" i="13"/>
  <c r="O279" i="13"/>
  <c r="K279" i="13"/>
  <c r="BR279" i="13"/>
  <c r="BS280" i="13" s="1"/>
  <c r="Q279" i="13"/>
  <c r="Z280" i="13" s="1"/>
  <c r="F490" i="7" s="1"/>
  <c r="N391" i="12"/>
  <c r="BU279" i="13" l="1"/>
  <c r="BX279" i="13"/>
  <c r="C240" i="14"/>
  <c r="J391" i="12"/>
  <c r="AW280" i="13"/>
  <c r="AZ280" i="13" s="1"/>
  <c r="AJ280" i="13"/>
  <c r="AS280" i="13" s="1"/>
  <c r="CB279" i="13"/>
  <c r="BH280" i="13"/>
  <c r="N279" i="13"/>
  <c r="BN280" i="13"/>
  <c r="J280" i="13"/>
  <c r="BQ280" i="13"/>
  <c r="BC280" i="13" l="1"/>
  <c r="F240" i="14"/>
  <c r="AV280" i="13"/>
  <c r="AY280" i="13" s="1"/>
  <c r="AI280" i="13"/>
  <c r="AR280" i="13" s="1"/>
  <c r="CA279" i="13"/>
  <c r="CD279" i="13" s="1"/>
  <c r="CF279" i="13" s="1"/>
  <c r="BP280" i="13"/>
  <c r="I280" i="13"/>
  <c r="BM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BW280" i="13" l="1"/>
  <c r="BZ280" i="13"/>
  <c r="BB280" i="13"/>
  <c r="E240" i="14"/>
  <c r="AU280" i="13"/>
  <c r="AX280" i="13" s="1"/>
  <c r="CE279" i="13"/>
  <c r="P280" i="13"/>
  <c r="BO280" i="13"/>
  <c r="BL280" i="13"/>
  <c r="H280" i="13"/>
  <c r="L491" i="7"/>
  <c r="G391" i="12" s="1"/>
  <c r="L280" i="13"/>
  <c r="R280" i="13"/>
  <c r="AA281" i="13" s="1"/>
  <c r="S491" i="7"/>
  <c r="K391" i="12" s="1"/>
  <c r="L391" i="12" s="1"/>
  <c r="M391" i="12" s="1"/>
  <c r="BV280" i="13" l="1"/>
  <c r="BY280" i="13"/>
  <c r="BA280" i="13"/>
  <c r="BD280" i="13" s="1"/>
  <c r="D240" i="14"/>
  <c r="H391" i="12"/>
  <c r="I391" i="12" s="1"/>
  <c r="B241" i="14"/>
  <c r="AK281" i="13"/>
  <c r="AT281" i="13" s="1"/>
  <c r="CC280" i="13"/>
  <c r="O280" i="13"/>
  <c r="BR280" i="13"/>
  <c r="BS281" i="13" s="1"/>
  <c r="K280" i="13"/>
  <c r="Q280" i="13"/>
  <c r="Z281" i="13" s="1"/>
  <c r="F491" i="7" s="1"/>
  <c r="N392" i="12"/>
  <c r="BU280" i="13" l="1"/>
  <c r="BX280" i="13"/>
  <c r="C241" i="14"/>
  <c r="J392" i="12"/>
  <c r="AW281" i="13"/>
  <c r="AZ281" i="13" s="1"/>
  <c r="AJ281" i="13"/>
  <c r="AS281" i="13" s="1"/>
  <c r="CB280" i="13"/>
  <c r="N280" i="13"/>
  <c r="BH281" i="13"/>
  <c r="J281" i="13"/>
  <c r="BQ281" i="13"/>
  <c r="BN281" i="13"/>
  <c r="BC281" i="13" l="1"/>
  <c r="F241" i="14"/>
  <c r="AV281" i="13"/>
  <c r="AY281" i="13" s="1"/>
  <c r="AI281" i="13"/>
  <c r="AR281" i="13" s="1"/>
  <c r="CA280" i="13"/>
  <c r="CD280" i="13" s="1"/>
  <c r="CE280" i="13" s="1"/>
  <c r="M281" i="13"/>
  <c r="S281" i="13"/>
  <c r="AB282" i="13" s="1"/>
  <c r="I281" i="13"/>
  <c r="BP281" i="13"/>
  <c r="BM281" i="13"/>
  <c r="R492" i="7"/>
  <c r="Q492" i="7"/>
  <c r="N492" i="7"/>
  <c r="K492" i="7"/>
  <c r="J492" i="7"/>
  <c r="I492" i="7"/>
  <c r="H492" i="7"/>
  <c r="P492" i="7"/>
  <c r="G492" i="7"/>
  <c r="O492" i="7"/>
  <c r="BW281" i="13" l="1"/>
  <c r="BZ281" i="13"/>
  <c r="BB281" i="13"/>
  <c r="E241" i="14"/>
  <c r="AU281" i="13"/>
  <c r="AX281" i="13" s="1"/>
  <c r="CF280" i="13"/>
  <c r="S492" i="7"/>
  <c r="K392" i="12" s="1"/>
  <c r="L392" i="12" s="1"/>
  <c r="M392" i="12" s="1"/>
  <c r="P281" i="13"/>
  <c r="BO281" i="13"/>
  <c r="H281" i="13"/>
  <c r="BL281" i="13"/>
  <c r="L492" i="7"/>
  <c r="G392" i="12" s="1"/>
  <c r="L281" i="13"/>
  <c r="R281" i="13"/>
  <c r="AA282" i="13" s="1"/>
  <c r="BV281" i="13" l="1"/>
  <c r="BY281" i="13"/>
  <c r="BA281" i="13"/>
  <c r="BD281" i="13" s="1"/>
  <c r="D241" i="14"/>
  <c r="H392" i="12"/>
  <c r="I392" i="12" s="1"/>
  <c r="B242" i="14"/>
  <c r="AK282" i="13"/>
  <c r="AT282" i="13" s="1"/>
  <c r="CC281" i="13"/>
  <c r="N393" i="12"/>
  <c r="O281" i="13"/>
  <c r="BR281" i="13"/>
  <c r="BS282" i="13" s="1"/>
  <c r="K281" i="13"/>
  <c r="Q281" i="13"/>
  <c r="Z282" i="13" s="1"/>
  <c r="F492" i="7" s="1"/>
  <c r="BU281" i="13" l="1"/>
  <c r="BX281" i="13"/>
  <c r="C242" i="14"/>
  <c r="J393" i="12"/>
  <c r="AW282" i="13"/>
  <c r="AZ282" i="13" s="1"/>
  <c r="AJ282" i="13"/>
  <c r="AS282" i="13" s="1"/>
  <c r="CB281" i="13"/>
  <c r="BH282" i="13"/>
  <c r="J282" i="13"/>
  <c r="BN282" i="13"/>
  <c r="BQ282" i="13"/>
  <c r="N281" i="13"/>
  <c r="BC282" i="13" l="1"/>
  <c r="F242" i="14"/>
  <c r="AV282" i="13"/>
  <c r="AY282" i="13" s="1"/>
  <c r="AI282" i="13"/>
  <c r="AR282" i="13" s="1"/>
  <c r="CA281" i="13"/>
  <c r="CD281" i="13" s="1"/>
  <c r="CE281" i="13" s="1"/>
  <c r="S282" i="13"/>
  <c r="AB283" i="13" s="1"/>
  <c r="M282" i="13"/>
  <c r="H493" i="7"/>
  <c r="N493" i="7"/>
  <c r="P493" i="7"/>
  <c r="I493" i="7"/>
  <c r="J493" i="7"/>
  <c r="O493" i="7"/>
  <c r="G493" i="7"/>
  <c r="R493" i="7"/>
  <c r="K493" i="7"/>
  <c r="Q493" i="7"/>
  <c r="BP282" i="13"/>
  <c r="I282" i="13"/>
  <c r="BM282" i="13"/>
  <c r="BW282" i="13" l="1"/>
  <c r="BZ282" i="13"/>
  <c r="BB282" i="13"/>
  <c r="E242" i="14"/>
  <c r="AU282" i="13"/>
  <c r="AX282" i="13" s="1"/>
  <c r="CF281" i="13"/>
  <c r="S493" i="7"/>
  <c r="K393" i="12" s="1"/>
  <c r="L393" i="12" s="1"/>
  <c r="M393" i="12" s="1"/>
  <c r="L493" i="7"/>
  <c r="G393" i="12" s="1"/>
  <c r="R282" i="13"/>
  <c r="AA283" i="13" s="1"/>
  <c r="L282" i="13"/>
  <c r="P282" i="13"/>
  <c r="BL282" i="13"/>
  <c r="BO282" i="13"/>
  <c r="H282" i="13"/>
  <c r="BV282" i="13" l="1"/>
  <c r="BY282" i="13"/>
  <c r="H393" i="12"/>
  <c r="I393" i="12" s="1"/>
  <c r="B243" i="14"/>
  <c r="BA282" i="13"/>
  <c r="BD282" i="13" s="1"/>
  <c r="D242" i="14"/>
  <c r="AK283" i="13"/>
  <c r="AT283" i="13" s="1"/>
  <c r="CC282" i="13"/>
  <c r="Q282" i="13"/>
  <c r="Z283" i="13" s="1"/>
  <c r="F493" i="7" s="1"/>
  <c r="K282" i="13"/>
  <c r="BR282" i="13"/>
  <c r="BS283" i="13" s="1"/>
  <c r="N394" i="12"/>
  <c r="O282" i="13"/>
  <c r="BU282" i="13" l="1"/>
  <c r="BX282" i="13"/>
  <c r="C243" i="14"/>
  <c r="J394" i="12"/>
  <c r="AW283" i="13"/>
  <c r="AZ283" i="13" s="1"/>
  <c r="AJ283" i="13"/>
  <c r="AS283" i="13" s="1"/>
  <c r="CB282" i="13"/>
  <c r="BQ283" i="13"/>
  <c r="J283" i="13"/>
  <c r="BN283" i="13"/>
  <c r="BH283" i="13"/>
  <c r="N282" i="13"/>
  <c r="BC283" i="13" l="1"/>
  <c r="F243" i="14"/>
  <c r="AV283" i="13"/>
  <c r="AY283" i="13" s="1"/>
  <c r="AI283" i="13"/>
  <c r="AR283" i="13" s="1"/>
  <c r="CA282" i="13"/>
  <c r="CD282" i="13" s="1"/>
  <c r="CF282" i="13" s="1"/>
  <c r="I283" i="13"/>
  <c r="BP283" i="13"/>
  <c r="BM283" i="13"/>
  <c r="G494" i="7"/>
  <c r="J494" i="7"/>
  <c r="O494" i="7"/>
  <c r="H494" i="7"/>
  <c r="I494" i="7"/>
  <c r="Q494" i="7"/>
  <c r="P494" i="7"/>
  <c r="K494" i="7"/>
  <c r="N494" i="7"/>
  <c r="R494" i="7"/>
  <c r="M283" i="13"/>
  <c r="S283" i="13"/>
  <c r="AB284" i="13" s="1"/>
  <c r="BW283" i="13" l="1"/>
  <c r="BZ283" i="13"/>
  <c r="BB283" i="13"/>
  <c r="E243" i="14"/>
  <c r="AU283" i="13"/>
  <c r="AX283" i="13" s="1"/>
  <c r="CE282" i="13"/>
  <c r="BL283" i="13"/>
  <c r="BO283" i="13"/>
  <c r="H283" i="13"/>
  <c r="S494" i="7"/>
  <c r="K394" i="12" s="1"/>
  <c r="L394" i="12" s="1"/>
  <c r="M394" i="12" s="1"/>
  <c r="L494" i="7"/>
  <c r="G394" i="12" s="1"/>
  <c r="P283" i="13"/>
  <c r="L283" i="13"/>
  <c r="R283" i="13"/>
  <c r="AA284" i="13" s="1"/>
  <c r="BV283" i="13" l="1"/>
  <c r="BY283" i="13"/>
  <c r="BA283" i="13"/>
  <c r="BD283" i="13" s="1"/>
  <c r="D243" i="14"/>
  <c r="H394" i="12"/>
  <c r="I394" i="12" s="1"/>
  <c r="B244" i="14"/>
  <c r="AK284" i="13"/>
  <c r="AT284" i="13" s="1"/>
  <c r="CC283" i="13"/>
  <c r="O283" i="13"/>
  <c r="N395" i="12"/>
  <c r="K283" i="13"/>
  <c r="BR283" i="13"/>
  <c r="BS284" i="13" s="1"/>
  <c r="Q283" i="13"/>
  <c r="Z284" i="13" s="1"/>
  <c r="F494" i="7" s="1"/>
  <c r="BU283" i="13" l="1"/>
  <c r="BX283" i="13"/>
  <c r="C244" i="14"/>
  <c r="J395" i="12"/>
  <c r="AW284" i="13"/>
  <c r="AZ284" i="13" s="1"/>
  <c r="AJ284" i="13"/>
  <c r="AS284" i="13" s="1"/>
  <c r="CB283" i="13"/>
  <c r="BH284" i="13"/>
  <c r="N283" i="13"/>
  <c r="BN284" i="13"/>
  <c r="J284" i="13"/>
  <c r="BQ284" i="13"/>
  <c r="BC284" i="13" l="1"/>
  <c r="F244" i="14"/>
  <c r="AV284" i="13"/>
  <c r="AY284" i="13" s="1"/>
  <c r="AI284" i="13"/>
  <c r="AR284" i="13" s="1"/>
  <c r="CA283" i="13"/>
  <c r="CD283" i="13" s="1"/>
  <c r="CE283" i="13" s="1"/>
  <c r="M284" i="13"/>
  <c r="S284" i="13"/>
  <c r="AB285" i="13" s="1"/>
  <c r="I284" i="13"/>
  <c r="BM284" i="13"/>
  <c r="BP284" i="13"/>
  <c r="G495" i="7"/>
  <c r="O495" i="7"/>
  <c r="I495" i="7"/>
  <c r="J495" i="7"/>
  <c r="K495" i="7"/>
  <c r="R495" i="7"/>
  <c r="P495" i="7"/>
  <c r="Q495" i="7"/>
  <c r="N495" i="7"/>
  <c r="H495" i="7"/>
  <c r="BW284" i="13" l="1"/>
  <c r="BZ284" i="13"/>
  <c r="BB284" i="13"/>
  <c r="E244" i="14"/>
  <c r="AU284" i="13"/>
  <c r="AX284" i="13" s="1"/>
  <c r="CF283" i="13"/>
  <c r="P284" i="13"/>
  <c r="S495" i="7"/>
  <c r="K395" i="12" s="1"/>
  <c r="L395" i="12" s="1"/>
  <c r="M395" i="12" s="1"/>
  <c r="L495" i="7"/>
  <c r="G395" i="12" s="1"/>
  <c r="L284" i="13"/>
  <c r="R284" i="13"/>
  <c r="AA285" i="13" s="1"/>
  <c r="BO284" i="13"/>
  <c r="H284" i="13"/>
  <c r="BL284" i="13"/>
  <c r="BV284" i="13" l="1"/>
  <c r="BY284" i="13"/>
  <c r="H395" i="12"/>
  <c r="I395" i="12" s="1"/>
  <c r="B245" i="14"/>
  <c r="BA284" i="13"/>
  <c r="BD284" i="13" s="1"/>
  <c r="D244" i="14"/>
  <c r="AK285" i="13"/>
  <c r="AT285" i="13" s="1"/>
  <c r="CC284" i="13"/>
  <c r="N396" i="12"/>
  <c r="O284" i="13"/>
  <c r="BR284" i="13"/>
  <c r="BS285" i="13" s="1"/>
  <c r="Q284" i="13"/>
  <c r="Z285" i="13" s="1"/>
  <c r="F495" i="7" s="1"/>
  <c r="K284" i="13"/>
  <c r="BU284" i="13" l="1"/>
  <c r="BX284" i="13"/>
  <c r="C245" i="14"/>
  <c r="J396" i="12"/>
  <c r="AW285" i="13"/>
  <c r="AZ285" i="13" s="1"/>
  <c r="AJ285" i="13"/>
  <c r="AS285" i="13" s="1"/>
  <c r="CB284" i="13"/>
  <c r="BH285" i="13"/>
  <c r="BN285" i="13"/>
  <c r="BQ285" i="13"/>
  <c r="J285" i="13"/>
  <c r="N284" i="13"/>
  <c r="BC285" i="13" l="1"/>
  <c r="F245" i="14"/>
  <c r="AV285" i="13"/>
  <c r="AY285" i="13" s="1"/>
  <c r="AI285" i="13"/>
  <c r="AR285" i="13" s="1"/>
  <c r="CA284" i="13"/>
  <c r="CD284" i="13" s="1"/>
  <c r="CE284" i="13" s="1"/>
  <c r="M285" i="13"/>
  <c r="S285" i="13"/>
  <c r="AB286" i="13" s="1"/>
  <c r="I285" i="13"/>
  <c r="BM285" i="13"/>
  <c r="BP285" i="13"/>
  <c r="H496" i="7"/>
  <c r="K496" i="7"/>
  <c r="I496" i="7"/>
  <c r="N496" i="7"/>
  <c r="P496" i="7"/>
  <c r="J496" i="7"/>
  <c r="O496" i="7"/>
  <c r="G496" i="7"/>
  <c r="R496" i="7"/>
  <c r="Q496" i="7"/>
  <c r="BW285" i="13" l="1"/>
  <c r="BZ285" i="13"/>
  <c r="BB285" i="13"/>
  <c r="E245" i="14"/>
  <c r="AU285" i="13"/>
  <c r="AX285" i="13" s="1"/>
  <c r="CF284" i="13"/>
  <c r="P285" i="13"/>
  <c r="L496" i="7"/>
  <c r="G396" i="12" s="1"/>
  <c r="S496" i="7"/>
  <c r="K396" i="12" s="1"/>
  <c r="L396" i="12" s="1"/>
  <c r="M396" i="12" s="1"/>
  <c r="R285" i="13"/>
  <c r="AA286" i="13" s="1"/>
  <c r="L285" i="13"/>
  <c r="BO285" i="13"/>
  <c r="BL285" i="13"/>
  <c r="H285" i="13"/>
  <c r="BV285" i="13" l="1"/>
  <c r="BY285" i="13"/>
  <c r="BA285" i="13"/>
  <c r="BD285" i="13" s="1"/>
  <c r="D245" i="14"/>
  <c r="H396" i="12"/>
  <c r="I396" i="12" s="1"/>
  <c r="B246" i="14"/>
  <c r="AK286" i="13"/>
  <c r="AT286" i="13" s="1"/>
  <c r="CC285" i="13"/>
  <c r="O285" i="13"/>
  <c r="K285" i="13"/>
  <c r="Q285" i="13"/>
  <c r="Z286" i="13" s="1"/>
  <c r="F496" i="7" s="1"/>
  <c r="BR285" i="13"/>
  <c r="BS286" i="13" s="1"/>
  <c r="N397" i="12"/>
  <c r="BU285" i="13" l="1"/>
  <c r="BX285" i="13"/>
  <c r="C246" i="14"/>
  <c r="J397" i="12"/>
  <c r="AW286" i="13"/>
  <c r="AZ286" i="13" s="1"/>
  <c r="AJ286" i="13"/>
  <c r="AS286" i="13" s="1"/>
  <c r="CB285" i="13"/>
  <c r="BH286" i="13"/>
  <c r="J286" i="13"/>
  <c r="BQ286" i="13"/>
  <c r="BN286" i="13"/>
  <c r="N285" i="13"/>
  <c r="BC286" i="13" l="1"/>
  <c r="F246" i="14"/>
  <c r="AV286" i="13"/>
  <c r="AY286" i="13" s="1"/>
  <c r="AI286" i="13"/>
  <c r="AR286" i="13" s="1"/>
  <c r="CA285" i="13"/>
  <c r="CD285" i="13" s="1"/>
  <c r="CF285" i="13" s="1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M286" i="13"/>
  <c r="BP286" i="13"/>
  <c r="BM286" i="13"/>
  <c r="I286" i="13"/>
  <c r="BW286" i="13" l="1"/>
  <c r="BZ286" i="13"/>
  <c r="BB286" i="13"/>
  <c r="E246" i="14"/>
  <c r="AU286" i="13"/>
  <c r="AX286" i="13" s="1"/>
  <c r="CE285" i="13"/>
  <c r="L286" i="13"/>
  <c r="R286" i="13"/>
  <c r="AA287" i="13" s="1"/>
  <c r="P286" i="13"/>
  <c r="L497" i="7"/>
  <c r="G397" i="12" s="1"/>
  <c r="H286" i="13"/>
  <c r="BO286" i="13"/>
  <c r="BL286" i="13"/>
  <c r="S497" i="7"/>
  <c r="K397" i="12" s="1"/>
  <c r="L397" i="12" s="1"/>
  <c r="M397" i="12" s="1"/>
  <c r="BV286" i="13" l="1"/>
  <c r="BY286" i="13"/>
  <c r="BA286" i="13"/>
  <c r="BD286" i="13" s="1"/>
  <c r="D246" i="14"/>
  <c r="H397" i="12"/>
  <c r="I397" i="12" s="1"/>
  <c r="B247" i="14"/>
  <c r="AK287" i="13"/>
  <c r="AT287" i="13" s="1"/>
  <c r="CC286" i="13"/>
  <c r="N398" i="12"/>
  <c r="O286" i="13"/>
  <c r="Q286" i="13"/>
  <c r="Z287" i="13" s="1"/>
  <c r="F497" i="7" s="1"/>
  <c r="K286" i="13"/>
  <c r="BR286" i="13"/>
  <c r="BS287" i="13" s="1"/>
  <c r="BU286" i="13" l="1"/>
  <c r="BX286" i="13"/>
  <c r="C247" i="14"/>
  <c r="J398" i="12"/>
  <c r="AW287" i="13"/>
  <c r="AZ287" i="13" s="1"/>
  <c r="AJ287" i="13"/>
  <c r="AS287" i="13" s="1"/>
  <c r="CB286" i="13"/>
  <c r="BQ287" i="13"/>
  <c r="BN287" i="13"/>
  <c r="J287" i="13"/>
  <c r="N286" i="13"/>
  <c r="BH287" i="13"/>
  <c r="BC287" i="13" l="1"/>
  <c r="F247" i="14"/>
  <c r="AV287" i="13"/>
  <c r="AY287" i="13" s="1"/>
  <c r="AI287" i="13"/>
  <c r="AR287" i="13" s="1"/>
  <c r="CA286" i="13"/>
  <c r="CD286" i="13" s="1"/>
  <c r="CE286" i="13" s="1"/>
  <c r="K498" i="7"/>
  <c r="H498" i="7"/>
  <c r="Q498" i="7"/>
  <c r="G498" i="7"/>
  <c r="P498" i="7"/>
  <c r="I498" i="7"/>
  <c r="O498" i="7"/>
  <c r="R498" i="7"/>
  <c r="N498" i="7"/>
  <c r="J498" i="7"/>
  <c r="I287" i="13"/>
  <c r="BM287" i="13"/>
  <c r="BP287" i="13"/>
  <c r="S287" i="13"/>
  <c r="AB288" i="13" s="1"/>
  <c r="M287" i="13"/>
  <c r="BW287" i="13" l="1"/>
  <c r="BZ287" i="13"/>
  <c r="BB287" i="13"/>
  <c r="E247" i="14"/>
  <c r="AU287" i="13"/>
  <c r="AX287" i="13" s="1"/>
  <c r="CF286" i="13"/>
  <c r="L287" i="13"/>
  <c r="R287" i="13"/>
  <c r="AA288" i="13" s="1"/>
  <c r="BL287" i="13"/>
  <c r="BO287" i="13"/>
  <c r="H287" i="13"/>
  <c r="P287" i="13"/>
  <c r="L498" i="7"/>
  <c r="G398" i="12" s="1"/>
  <c r="S498" i="7"/>
  <c r="K398" i="12" s="1"/>
  <c r="L398" i="12" s="1"/>
  <c r="M398" i="12" s="1"/>
  <c r="BV287" i="13" l="1"/>
  <c r="BY287" i="13"/>
  <c r="H398" i="12"/>
  <c r="I398" i="12" s="1"/>
  <c r="J399" i="12" s="1"/>
  <c r="B248" i="14"/>
  <c r="BA287" i="13"/>
  <c r="BD287" i="13" s="1"/>
  <c r="D247" i="14"/>
  <c r="AK288" i="13"/>
  <c r="AT288" i="13" s="1"/>
  <c r="CC287" i="13"/>
  <c r="Q287" i="13"/>
  <c r="Z288" i="13" s="1"/>
  <c r="F498" i="7" s="1"/>
  <c r="K287" i="13"/>
  <c r="BR287" i="13"/>
  <c r="BS288" i="13" s="1"/>
  <c r="O287" i="13"/>
  <c r="N399" i="12"/>
  <c r="BU287" i="13" l="1"/>
  <c r="BX287" i="13"/>
  <c r="C248" i="14"/>
  <c r="AW288" i="13"/>
  <c r="AZ288" i="13" s="1"/>
  <c r="AJ288" i="13"/>
  <c r="AS288" i="13" s="1"/>
  <c r="CB287" i="13"/>
  <c r="BH288" i="13"/>
  <c r="N287" i="13"/>
  <c r="BQ288" i="13"/>
  <c r="BN288" i="13"/>
  <c r="J288" i="13"/>
  <c r="BC288" i="13" l="1"/>
  <c r="F248" i="14"/>
  <c r="AV288" i="13"/>
  <c r="AY288" i="13" s="1"/>
  <c r="AI288" i="13"/>
  <c r="AR288" i="13" s="1"/>
  <c r="CA287" i="13"/>
  <c r="CD287" i="13" s="1"/>
  <c r="CE287" i="13" s="1"/>
  <c r="BP288" i="13"/>
  <c r="BM288" i="13"/>
  <c r="I288" i="13"/>
  <c r="M288" i="13"/>
  <c r="S288" i="13"/>
  <c r="AB289" i="13" s="1"/>
  <c r="R499" i="7"/>
  <c r="H499" i="7"/>
  <c r="J499" i="7"/>
  <c r="K499" i="7"/>
  <c r="Q499" i="7"/>
  <c r="N499" i="7"/>
  <c r="P499" i="7"/>
  <c r="O499" i="7"/>
  <c r="G499" i="7"/>
  <c r="I499" i="7"/>
  <c r="BW288" i="13" l="1"/>
  <c r="BZ288" i="13"/>
  <c r="BB288" i="13"/>
  <c r="E248" i="14"/>
  <c r="AU288" i="13"/>
  <c r="AX288" i="13" s="1"/>
  <c r="CF287" i="13"/>
  <c r="P288" i="13"/>
  <c r="BO288" i="13"/>
  <c r="BL288" i="13"/>
  <c r="H288" i="13"/>
  <c r="S499" i="7"/>
  <c r="K399" i="12" s="1"/>
  <c r="L399" i="12" s="1"/>
  <c r="M399" i="12" s="1"/>
  <c r="L499" i="7"/>
  <c r="G399" i="12" s="1"/>
  <c r="R288" i="13"/>
  <c r="AA289" i="13" s="1"/>
  <c r="L288" i="13"/>
  <c r="BV288" i="13" l="1"/>
  <c r="BY288" i="13"/>
  <c r="BA288" i="13"/>
  <c r="BD288" i="13" s="1"/>
  <c r="D248" i="14"/>
  <c r="H399" i="12"/>
  <c r="I399" i="12" s="1"/>
  <c r="B249" i="14"/>
  <c r="AK289" i="13"/>
  <c r="AT289" i="13" s="1"/>
  <c r="CC288" i="13"/>
  <c r="O288" i="13"/>
  <c r="N400" i="12"/>
  <c r="K288" i="13"/>
  <c r="Q288" i="13"/>
  <c r="Z289" i="13" s="1"/>
  <c r="F499" i="7" s="1"/>
  <c r="BR288" i="13"/>
  <c r="BS289" i="13" s="1"/>
  <c r="BU288" i="13" l="1"/>
  <c r="BX288" i="13"/>
  <c r="C249" i="14"/>
  <c r="J400" i="12"/>
  <c r="AW289" i="13"/>
  <c r="AZ289" i="13" s="1"/>
  <c r="AJ289" i="13"/>
  <c r="AS289" i="13" s="1"/>
  <c r="CB288" i="13"/>
  <c r="J289" i="13"/>
  <c r="BQ289" i="13"/>
  <c r="BN289" i="13"/>
  <c r="N288" i="13"/>
  <c r="BH289" i="13"/>
  <c r="BC289" i="13" l="1"/>
  <c r="F249" i="14"/>
  <c r="AV289" i="13"/>
  <c r="AY289" i="13" s="1"/>
  <c r="AI289" i="13"/>
  <c r="AR289" i="13" s="1"/>
  <c r="CA288" i="13"/>
  <c r="CD288" i="13" s="1"/>
  <c r="CF288" i="13" s="1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BP289" i="13"/>
  <c r="BM289" i="13"/>
  <c r="I289" i="13"/>
  <c r="BW289" i="13" l="1"/>
  <c r="BZ289" i="13"/>
  <c r="BB289" i="13"/>
  <c r="E249" i="14"/>
  <c r="AU289" i="13"/>
  <c r="AX289" i="13" s="1"/>
  <c r="CE288" i="13"/>
  <c r="L500" i="7"/>
  <c r="G400" i="12" s="1"/>
  <c r="P289" i="13"/>
  <c r="R289" i="13"/>
  <c r="AA290" i="13" s="1"/>
  <c r="L289" i="13"/>
  <c r="BO289" i="13"/>
  <c r="H289" i="13"/>
  <c r="BL289" i="13"/>
  <c r="S500" i="7"/>
  <c r="K400" i="12" s="1"/>
  <c r="L400" i="12" s="1"/>
  <c r="M400" i="12" s="1"/>
  <c r="BV289" i="13" l="1"/>
  <c r="BY289" i="13"/>
  <c r="BA289" i="13"/>
  <c r="BD289" i="13" s="1"/>
  <c r="D249" i="14"/>
  <c r="H400" i="12"/>
  <c r="I400" i="12" s="1"/>
  <c r="B250" i="14"/>
  <c r="AK290" i="13"/>
  <c r="AT290" i="13" s="1"/>
  <c r="CC289" i="13"/>
  <c r="BR289" i="13"/>
  <c r="BS290" i="13" s="1"/>
  <c r="Q289" i="13"/>
  <c r="Z290" i="13" s="1"/>
  <c r="F500" i="7" s="1"/>
  <c r="K289" i="13"/>
  <c r="N401" i="12"/>
  <c r="O289" i="13"/>
  <c r="BU289" i="13" l="1"/>
  <c r="BX289" i="13"/>
  <c r="C250" i="14"/>
  <c r="J401" i="12"/>
  <c r="AW290" i="13"/>
  <c r="AZ290" i="13" s="1"/>
  <c r="AJ290" i="13"/>
  <c r="AS290" i="13" s="1"/>
  <c r="CB289" i="13"/>
  <c r="BN290" i="13"/>
  <c r="BQ290" i="13"/>
  <c r="J290" i="13"/>
  <c r="BH290" i="13"/>
  <c r="N289" i="13"/>
  <c r="BC290" i="13" l="1"/>
  <c r="F250" i="14"/>
  <c r="AV290" i="13"/>
  <c r="AY290" i="13" s="1"/>
  <c r="AI290" i="13"/>
  <c r="AR290" i="13" s="1"/>
  <c r="CA289" i="13"/>
  <c r="CD289" i="13" s="1"/>
  <c r="CE289" i="13" s="1"/>
  <c r="BM290" i="13"/>
  <c r="I290" i="13"/>
  <c r="BP290" i="13"/>
  <c r="K501" i="7"/>
  <c r="I501" i="7"/>
  <c r="H501" i="7"/>
  <c r="P501" i="7"/>
  <c r="Q501" i="7"/>
  <c r="O501" i="7"/>
  <c r="R501" i="7"/>
  <c r="G501" i="7"/>
  <c r="N501" i="7"/>
  <c r="J501" i="7"/>
  <c r="S290" i="13"/>
  <c r="AB291" i="13" s="1"/>
  <c r="M290" i="13"/>
  <c r="BW290" i="13" l="1"/>
  <c r="BZ290" i="13"/>
  <c r="BB290" i="13"/>
  <c r="E250" i="14"/>
  <c r="AU290" i="13"/>
  <c r="AX290" i="13" s="1"/>
  <c r="CF289" i="13"/>
  <c r="BL290" i="13"/>
  <c r="H290" i="13"/>
  <c r="BO290" i="13"/>
  <c r="S501" i="7"/>
  <c r="K401" i="12" s="1"/>
  <c r="L401" i="12" s="1"/>
  <c r="M401" i="12" s="1"/>
  <c r="R290" i="13"/>
  <c r="AA291" i="13" s="1"/>
  <c r="L290" i="13"/>
  <c r="P290" i="13"/>
  <c r="L501" i="7"/>
  <c r="G401" i="12" s="1"/>
  <c r="BV290" i="13" l="1"/>
  <c r="BY290" i="13"/>
  <c r="BA290" i="13"/>
  <c r="BD290" i="13" s="1"/>
  <c r="D250" i="14"/>
  <c r="H401" i="12"/>
  <c r="I401" i="12" s="1"/>
  <c r="B251" i="14"/>
  <c r="AK291" i="13"/>
  <c r="AT291" i="13" s="1"/>
  <c r="CC290" i="13"/>
  <c r="N402" i="12"/>
  <c r="Q290" i="13"/>
  <c r="Z291" i="13" s="1"/>
  <c r="F501" i="7" s="1"/>
  <c r="BR290" i="13"/>
  <c r="BS291" i="13" s="1"/>
  <c r="K290" i="13"/>
  <c r="O290" i="13"/>
  <c r="BU290" i="13" l="1"/>
  <c r="BX290" i="13"/>
  <c r="C251" i="14"/>
  <c r="J402" i="12"/>
  <c r="AW291" i="13"/>
  <c r="AZ291" i="13" s="1"/>
  <c r="AJ291" i="13"/>
  <c r="AS291" i="13" s="1"/>
  <c r="CB290" i="13"/>
  <c r="BH291" i="13"/>
  <c r="J291" i="13"/>
  <c r="BQ291" i="13"/>
  <c r="BN291" i="13"/>
  <c r="N290" i="13"/>
  <c r="BC291" i="13" l="1"/>
  <c r="F251" i="14"/>
  <c r="AV291" i="13"/>
  <c r="AY291" i="13" s="1"/>
  <c r="AI291" i="13"/>
  <c r="AR291" i="13" s="1"/>
  <c r="CA290" i="13"/>
  <c r="CD290" i="13" s="1"/>
  <c r="CF290" i="13" s="1"/>
  <c r="BM291" i="13"/>
  <c r="BP291" i="13"/>
  <c r="I291" i="13"/>
  <c r="K502" i="7"/>
  <c r="Q502" i="7"/>
  <c r="P502" i="7"/>
  <c r="N502" i="7"/>
  <c r="O502" i="7"/>
  <c r="J502" i="7"/>
  <c r="G502" i="7"/>
  <c r="R502" i="7"/>
  <c r="I502" i="7"/>
  <c r="H502" i="7"/>
  <c r="M291" i="13"/>
  <c r="S291" i="13"/>
  <c r="AB292" i="13" s="1"/>
  <c r="BW291" i="13" l="1"/>
  <c r="BZ291" i="13"/>
  <c r="BB291" i="13"/>
  <c r="E251" i="14"/>
  <c r="AU291" i="13"/>
  <c r="AX291" i="13" s="1"/>
  <c r="CE290" i="13"/>
  <c r="P291" i="13"/>
  <c r="L502" i="7"/>
  <c r="G402" i="12" s="1"/>
  <c r="S502" i="7"/>
  <c r="K402" i="12" s="1"/>
  <c r="L402" i="12" s="1"/>
  <c r="M402" i="12" s="1"/>
  <c r="BO291" i="13"/>
  <c r="H291" i="13"/>
  <c r="BL291" i="13"/>
  <c r="R291" i="13"/>
  <c r="AA292" i="13" s="1"/>
  <c r="L291" i="13"/>
  <c r="BV291" i="13" l="1"/>
  <c r="BY291" i="13"/>
  <c r="H402" i="12"/>
  <c r="I402" i="12" s="1"/>
  <c r="B252" i="14"/>
  <c r="BA291" i="13"/>
  <c r="BD291" i="13" s="1"/>
  <c r="D251" i="14"/>
  <c r="AK292" i="13"/>
  <c r="AT292" i="13" s="1"/>
  <c r="CC291" i="13"/>
  <c r="N403" i="12"/>
  <c r="O291" i="13"/>
  <c r="BR291" i="13"/>
  <c r="BS292" i="13" s="1"/>
  <c r="Q291" i="13"/>
  <c r="Z292" i="13" s="1"/>
  <c r="F502" i="7" s="1"/>
  <c r="K291" i="13"/>
  <c r="BU291" i="13" l="1"/>
  <c r="BX291" i="13"/>
  <c r="C252" i="14"/>
  <c r="J403" i="12"/>
  <c r="AW292" i="13"/>
  <c r="AZ292" i="13" s="1"/>
  <c r="AJ292" i="13"/>
  <c r="AS292" i="13" s="1"/>
  <c r="CB291" i="13"/>
  <c r="BH292" i="13"/>
  <c r="BQ292" i="13"/>
  <c r="BN292" i="13"/>
  <c r="J292" i="13"/>
  <c r="N291" i="13"/>
  <c r="BC292" i="13" l="1"/>
  <c r="F252" i="14"/>
  <c r="AV292" i="13"/>
  <c r="AY292" i="13" s="1"/>
  <c r="AI292" i="13"/>
  <c r="AR292" i="13" s="1"/>
  <c r="CA291" i="13"/>
  <c r="CD291" i="13" s="1"/>
  <c r="CF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I292" i="13"/>
  <c r="BM292" i="13"/>
  <c r="BP292" i="13"/>
  <c r="BW292" i="13" l="1"/>
  <c r="BZ292" i="13"/>
  <c r="BB292" i="13"/>
  <c r="E252" i="14"/>
  <c r="AU292" i="13"/>
  <c r="AX292" i="13" s="1"/>
  <c r="CE291" i="13"/>
  <c r="P292" i="13"/>
  <c r="BO292" i="13"/>
  <c r="H292" i="13"/>
  <c r="BL292" i="13"/>
  <c r="L503" i="7"/>
  <c r="G403" i="12" s="1"/>
  <c r="L292" i="13"/>
  <c r="R292" i="13"/>
  <c r="AA293" i="13" s="1"/>
  <c r="S503" i="7"/>
  <c r="K403" i="12" s="1"/>
  <c r="L403" i="12" s="1"/>
  <c r="M403" i="12" s="1"/>
  <c r="BV292" i="13" l="1"/>
  <c r="BY292" i="13"/>
  <c r="H403" i="12"/>
  <c r="I403" i="12" s="1"/>
  <c r="B253" i="14"/>
  <c r="BA292" i="13"/>
  <c r="BD292" i="13" s="1"/>
  <c r="D252" i="14"/>
  <c r="AK293" i="13"/>
  <c r="AT293" i="13" s="1"/>
  <c r="CC292" i="13"/>
  <c r="N404" i="12"/>
  <c r="Q292" i="13"/>
  <c r="Z293" i="13" s="1"/>
  <c r="F503" i="7" s="1"/>
  <c r="K292" i="13"/>
  <c r="BR292" i="13"/>
  <c r="BS293" i="13" s="1"/>
  <c r="O292" i="13"/>
  <c r="BU292" i="13" l="1"/>
  <c r="BX292" i="13"/>
  <c r="C253" i="14"/>
  <c r="J404" i="12"/>
  <c r="AW293" i="13"/>
  <c r="AZ293" i="13" s="1"/>
  <c r="AJ293" i="13"/>
  <c r="AS293" i="13" s="1"/>
  <c r="CB292" i="13"/>
  <c r="N292" i="13"/>
  <c r="BH293" i="13"/>
  <c r="BN293" i="13"/>
  <c r="BQ293" i="13"/>
  <c r="J293" i="13"/>
  <c r="BC293" i="13" l="1"/>
  <c r="F253" i="14"/>
  <c r="AV293" i="13"/>
  <c r="AY293" i="13" s="1"/>
  <c r="AI293" i="13"/>
  <c r="AR293" i="13" s="1"/>
  <c r="CA292" i="13"/>
  <c r="CD292" i="13" s="1"/>
  <c r="CF292" i="13" s="1"/>
  <c r="S293" i="13"/>
  <c r="AB294" i="13" s="1"/>
  <c r="M293" i="13"/>
  <c r="BM293" i="13"/>
  <c r="BP293" i="13"/>
  <c r="I293" i="13"/>
  <c r="O504" i="7"/>
  <c r="G504" i="7"/>
  <c r="P504" i="7"/>
  <c r="H504" i="7"/>
  <c r="Q504" i="7"/>
  <c r="K504" i="7"/>
  <c r="J504" i="7"/>
  <c r="I504" i="7"/>
  <c r="N504" i="7"/>
  <c r="R504" i="7"/>
  <c r="BW293" i="13" l="1"/>
  <c r="BZ293" i="13"/>
  <c r="BB293" i="13"/>
  <c r="E253" i="14"/>
  <c r="AU293" i="13"/>
  <c r="AX293" i="13" s="1"/>
  <c r="CE292" i="13"/>
  <c r="S504" i="7"/>
  <c r="K404" i="12" s="1"/>
  <c r="L404" i="12" s="1"/>
  <c r="M404" i="12" s="1"/>
  <c r="BO293" i="13"/>
  <c r="BL293" i="13"/>
  <c r="H293" i="13"/>
  <c r="L504" i="7"/>
  <c r="G404" i="12" s="1"/>
  <c r="L293" i="13"/>
  <c r="R293" i="13"/>
  <c r="AA294" i="13" s="1"/>
  <c r="P293" i="13"/>
  <c r="BV293" i="13" l="1"/>
  <c r="BY293" i="13"/>
  <c r="BA293" i="13"/>
  <c r="BD293" i="13" s="1"/>
  <c r="D253" i="14"/>
  <c r="H404" i="12"/>
  <c r="I404" i="12" s="1"/>
  <c r="B254" i="14"/>
  <c r="AK294" i="13"/>
  <c r="AT294" i="13" s="1"/>
  <c r="CC293" i="13"/>
  <c r="N405" i="12"/>
  <c r="BR293" i="13"/>
  <c r="BS294" i="13" s="1"/>
  <c r="Q293" i="13"/>
  <c r="Z294" i="13" s="1"/>
  <c r="F504" i="7" s="1"/>
  <c r="K293" i="13"/>
  <c r="O293" i="13"/>
  <c r="BU293" i="13" l="1"/>
  <c r="BX293" i="13"/>
  <c r="C254" i="14"/>
  <c r="J405" i="12"/>
  <c r="AW294" i="13"/>
  <c r="AZ294" i="13" s="1"/>
  <c r="AJ294" i="13"/>
  <c r="AS294" i="13" s="1"/>
  <c r="CB293" i="13"/>
  <c r="BQ294" i="13"/>
  <c r="J294" i="13"/>
  <c r="BN294" i="13"/>
  <c r="BH294" i="13"/>
  <c r="N293" i="13"/>
  <c r="BC294" i="13" l="1"/>
  <c r="F254" i="14"/>
  <c r="AV294" i="13"/>
  <c r="AY294" i="13" s="1"/>
  <c r="AI294" i="13"/>
  <c r="AR294" i="13" s="1"/>
  <c r="CA293" i="13"/>
  <c r="CD293" i="13" s="1"/>
  <c r="CF293" i="13" s="1"/>
  <c r="I294" i="13"/>
  <c r="BP294" i="13"/>
  <c r="BM294" i="13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BW294" i="13" l="1"/>
  <c r="BZ294" i="13"/>
  <c r="BB294" i="13"/>
  <c r="E254" i="14"/>
  <c r="AU294" i="13"/>
  <c r="AX294" i="13" s="1"/>
  <c r="CE293" i="13"/>
  <c r="S505" i="7"/>
  <c r="K405" i="12" s="1"/>
  <c r="L405" i="12" s="1"/>
  <c r="M405" i="12" s="1"/>
  <c r="L505" i="7"/>
  <c r="G405" i="12" s="1"/>
  <c r="P294" i="13"/>
  <c r="R294" i="13"/>
  <c r="AA295" i="13" s="1"/>
  <c r="L294" i="13"/>
  <c r="BO294" i="13"/>
  <c r="BL294" i="13"/>
  <c r="H294" i="13"/>
  <c r="BV294" i="13" l="1"/>
  <c r="BY294" i="13"/>
  <c r="BA294" i="13"/>
  <c r="BD294" i="13" s="1"/>
  <c r="D254" i="14"/>
  <c r="H405" i="12"/>
  <c r="I405" i="12" s="1"/>
  <c r="B255" i="14"/>
  <c r="AK295" i="13"/>
  <c r="AT295" i="13" s="1"/>
  <c r="CC294" i="13"/>
  <c r="N406" i="12"/>
  <c r="Q294" i="13"/>
  <c r="Z295" i="13" s="1"/>
  <c r="F505" i="7" s="1"/>
  <c r="K294" i="13"/>
  <c r="BR294" i="13"/>
  <c r="BS295" i="13" s="1"/>
  <c r="O294" i="13"/>
  <c r="BU294" i="13" l="1"/>
  <c r="BX294" i="13"/>
  <c r="C255" i="14"/>
  <c r="J406" i="12"/>
  <c r="AW295" i="13"/>
  <c r="AZ295" i="13" s="1"/>
  <c r="AJ295" i="13"/>
  <c r="AS295" i="13" s="1"/>
  <c r="CB294" i="13"/>
  <c r="BH295" i="13"/>
  <c r="N294" i="13"/>
  <c r="BQ295" i="13"/>
  <c r="BN295" i="13"/>
  <c r="J295" i="13"/>
  <c r="BC295" i="13" l="1"/>
  <c r="F255" i="14"/>
  <c r="AV295" i="13"/>
  <c r="AY295" i="13" s="1"/>
  <c r="AI295" i="13"/>
  <c r="AR295" i="13" s="1"/>
  <c r="CA294" i="13"/>
  <c r="CD294" i="13" s="1"/>
  <c r="CF294" i="13" s="1"/>
  <c r="I295" i="13"/>
  <c r="BP295" i="13"/>
  <c r="BM295" i="13"/>
  <c r="S295" i="13"/>
  <c r="AB296" i="13" s="1"/>
  <c r="M295" i="13"/>
  <c r="N506" i="7"/>
  <c r="O506" i="7"/>
  <c r="H506" i="7"/>
  <c r="R506" i="7"/>
  <c r="J506" i="7"/>
  <c r="G506" i="7"/>
  <c r="Q506" i="7"/>
  <c r="K506" i="7"/>
  <c r="I506" i="7"/>
  <c r="P506" i="7"/>
  <c r="BW295" i="13" l="1"/>
  <c r="BZ295" i="13"/>
  <c r="BB295" i="13"/>
  <c r="E255" i="14"/>
  <c r="AU295" i="13"/>
  <c r="AX295" i="13" s="1"/>
  <c r="CE294" i="13"/>
  <c r="L506" i="7"/>
  <c r="G406" i="12" s="1"/>
  <c r="BL295" i="13"/>
  <c r="BO295" i="13"/>
  <c r="H295" i="13"/>
  <c r="S506" i="7"/>
  <c r="K406" i="12" s="1"/>
  <c r="L406" i="12" s="1"/>
  <c r="M406" i="12" s="1"/>
  <c r="R295" i="13"/>
  <c r="AA296" i="13" s="1"/>
  <c r="L295" i="13"/>
  <c r="P295" i="13"/>
  <c r="BV295" i="13" l="1"/>
  <c r="BY295" i="13"/>
  <c r="BA295" i="13"/>
  <c r="BD295" i="13" s="1"/>
  <c r="D255" i="14"/>
  <c r="H406" i="12"/>
  <c r="I406" i="12" s="1"/>
  <c r="B256" i="14"/>
  <c r="AK296" i="13"/>
  <c r="AT296" i="13" s="1"/>
  <c r="CC295" i="13"/>
  <c r="N407" i="12"/>
  <c r="O295" i="13"/>
  <c r="BR295" i="13"/>
  <c r="BS296" i="13" s="1"/>
  <c r="Q295" i="13"/>
  <c r="Z296" i="13" s="1"/>
  <c r="F506" i="7" s="1"/>
  <c r="K295" i="13"/>
  <c r="BU295" i="13" l="1"/>
  <c r="BX295" i="13"/>
  <c r="C256" i="14"/>
  <c r="J407" i="12"/>
  <c r="AW296" i="13"/>
  <c r="AZ296" i="13" s="1"/>
  <c r="AJ296" i="13"/>
  <c r="AS296" i="13" s="1"/>
  <c r="CB295" i="13"/>
  <c r="J296" i="13"/>
  <c r="BN296" i="13"/>
  <c r="BQ296" i="13"/>
  <c r="BH296" i="13"/>
  <c r="N295" i="13"/>
  <c r="BC296" i="13" l="1"/>
  <c r="F256" i="14"/>
  <c r="AV296" i="13"/>
  <c r="AY296" i="13" s="1"/>
  <c r="AI296" i="13"/>
  <c r="AR296" i="13" s="1"/>
  <c r="CA295" i="13"/>
  <c r="CD295" i="13" s="1"/>
  <c r="CF295" i="13" s="1"/>
  <c r="BM296" i="13"/>
  <c r="I296" i="13"/>
  <c r="BP296" i="13"/>
  <c r="S296" i="13"/>
  <c r="AB297" i="13" s="1"/>
  <c r="M296" i="13"/>
  <c r="P507" i="7"/>
  <c r="H507" i="7"/>
  <c r="J507" i="7"/>
  <c r="N507" i="7"/>
  <c r="O507" i="7"/>
  <c r="K507" i="7"/>
  <c r="Q507" i="7"/>
  <c r="I507" i="7"/>
  <c r="G507" i="7"/>
  <c r="R507" i="7"/>
  <c r="BW296" i="13" l="1"/>
  <c r="BZ296" i="13"/>
  <c r="BB296" i="13"/>
  <c r="E256" i="14"/>
  <c r="AU296" i="13"/>
  <c r="AX296" i="13" s="1"/>
  <c r="CE295" i="13"/>
  <c r="L507" i="7"/>
  <c r="G407" i="12" s="1"/>
  <c r="BO296" i="13"/>
  <c r="H296" i="13"/>
  <c r="BL296" i="13"/>
  <c r="S507" i="7"/>
  <c r="K407" i="12" s="1"/>
  <c r="L407" i="12" s="1"/>
  <c r="M407" i="12" s="1"/>
  <c r="P296" i="13"/>
  <c r="R296" i="13"/>
  <c r="AA297" i="13" s="1"/>
  <c r="L296" i="13"/>
  <c r="BV296" i="13" l="1"/>
  <c r="BY296" i="13"/>
  <c r="BA296" i="13"/>
  <c r="BD296" i="13" s="1"/>
  <c r="D256" i="14"/>
  <c r="H407" i="12"/>
  <c r="I407" i="12" s="1"/>
  <c r="B257" i="14"/>
  <c r="AK297" i="13"/>
  <c r="AT297" i="13" s="1"/>
  <c r="CC296" i="13"/>
  <c r="O296" i="13"/>
  <c r="N408" i="12"/>
  <c r="K296" i="13"/>
  <c r="BR296" i="13"/>
  <c r="BS297" i="13" s="1"/>
  <c r="Q296" i="13"/>
  <c r="Z297" i="13" s="1"/>
  <c r="F507" i="7" s="1"/>
  <c r="BU296" i="13" l="1"/>
  <c r="BX296" i="13"/>
  <c r="C257" i="14"/>
  <c r="J408" i="12"/>
  <c r="AW297" i="13"/>
  <c r="AZ297" i="13" s="1"/>
  <c r="AJ297" i="13"/>
  <c r="AS297" i="13" s="1"/>
  <c r="CB296" i="13"/>
  <c r="N296" i="13"/>
  <c r="BH297" i="13"/>
  <c r="BN297" i="13"/>
  <c r="BQ297" i="13"/>
  <c r="J297" i="13"/>
  <c r="BC297" i="13" l="1"/>
  <c r="F257" i="14"/>
  <c r="AV297" i="13"/>
  <c r="AY297" i="13" s="1"/>
  <c r="AI297" i="13"/>
  <c r="AR297" i="13" s="1"/>
  <c r="CA296" i="13"/>
  <c r="CD296" i="13" s="1"/>
  <c r="CF296" i="13" s="1"/>
  <c r="S297" i="13"/>
  <c r="AB298" i="13" s="1"/>
  <c r="M297" i="13"/>
  <c r="G508" i="7"/>
  <c r="H508" i="7"/>
  <c r="O508" i="7"/>
  <c r="P508" i="7"/>
  <c r="R508" i="7"/>
  <c r="I508" i="7"/>
  <c r="Q508" i="7"/>
  <c r="N508" i="7"/>
  <c r="J508" i="7"/>
  <c r="K508" i="7"/>
  <c r="BP297" i="13"/>
  <c r="I297" i="13"/>
  <c r="BM297" i="13"/>
  <c r="BW297" i="13" l="1"/>
  <c r="BZ297" i="13"/>
  <c r="BB297" i="13"/>
  <c r="E257" i="14"/>
  <c r="AU297" i="13"/>
  <c r="AX297" i="13" s="1"/>
  <c r="CE296" i="13"/>
  <c r="P297" i="13"/>
  <c r="S508" i="7"/>
  <c r="K408" i="12" s="1"/>
  <c r="L408" i="12" s="1"/>
  <c r="M408" i="12" s="1"/>
  <c r="L508" i="7"/>
  <c r="G408" i="12" s="1"/>
  <c r="BO297" i="13"/>
  <c r="H297" i="13"/>
  <c r="BL297" i="13"/>
  <c r="R297" i="13"/>
  <c r="AA298" i="13" s="1"/>
  <c r="L297" i="13"/>
  <c r="BV297" i="13" l="1"/>
  <c r="BY297" i="13"/>
  <c r="BA297" i="13"/>
  <c r="BD297" i="13" s="1"/>
  <c r="D257" i="14"/>
  <c r="H408" i="12"/>
  <c r="I408" i="12" s="1"/>
  <c r="B258" i="14"/>
  <c r="AK298" i="13"/>
  <c r="AT298" i="13" s="1"/>
  <c r="CC297" i="13"/>
  <c r="N409" i="12"/>
  <c r="O297" i="13"/>
  <c r="K297" i="13"/>
  <c r="BR297" i="13"/>
  <c r="BS298" i="13" s="1"/>
  <c r="Q297" i="13"/>
  <c r="Z298" i="13" s="1"/>
  <c r="F508" i="7" s="1"/>
  <c r="BU297" i="13" l="1"/>
  <c r="BX297" i="13"/>
  <c r="C258" i="14"/>
  <c r="J409" i="12"/>
  <c r="AW298" i="13"/>
  <c r="AZ298" i="13" s="1"/>
  <c r="AJ298" i="13"/>
  <c r="AS298" i="13" s="1"/>
  <c r="CB297" i="13"/>
  <c r="BH298" i="13"/>
  <c r="N297" i="13"/>
  <c r="BQ298" i="13"/>
  <c r="J298" i="13"/>
  <c r="BN298" i="13"/>
  <c r="BC298" i="13" l="1"/>
  <c r="F258" i="14"/>
  <c r="AV298" i="13"/>
  <c r="AY298" i="13" s="1"/>
  <c r="AI298" i="13"/>
  <c r="AR298" i="13" s="1"/>
  <c r="CA297" i="13"/>
  <c r="CD297" i="13" s="1"/>
  <c r="CE297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BP298" i="13"/>
  <c r="I298" i="13"/>
  <c r="BM298" i="13"/>
  <c r="BW298" i="13" l="1"/>
  <c r="BZ298" i="13"/>
  <c r="BB298" i="13"/>
  <c r="E258" i="14"/>
  <c r="AU298" i="13"/>
  <c r="AX298" i="13" s="1"/>
  <c r="CF297" i="13"/>
  <c r="R298" i="13"/>
  <c r="AA299" i="13" s="1"/>
  <c r="L298" i="13"/>
  <c r="S509" i="7"/>
  <c r="K409" i="12" s="1"/>
  <c r="L409" i="12" s="1"/>
  <c r="M409" i="12" s="1"/>
  <c r="BL298" i="13"/>
  <c r="H298" i="13"/>
  <c r="BO298" i="13"/>
  <c r="P298" i="13"/>
  <c r="L509" i="7"/>
  <c r="G409" i="12" s="1"/>
  <c r="BV298" i="13" l="1"/>
  <c r="BY298" i="13"/>
  <c r="BA298" i="13"/>
  <c r="BD298" i="13" s="1"/>
  <c r="D258" i="14"/>
  <c r="H409" i="12"/>
  <c r="I409" i="12" s="1"/>
  <c r="B259" i="14"/>
  <c r="AK299" i="13"/>
  <c r="AT299" i="13" s="1"/>
  <c r="CC298" i="13"/>
  <c r="O298" i="13"/>
  <c r="BR298" i="13"/>
  <c r="BS299" i="13" s="1"/>
  <c r="K298" i="13"/>
  <c r="Q298" i="13"/>
  <c r="Z299" i="13" s="1"/>
  <c r="F509" i="7" s="1"/>
  <c r="N410" i="12"/>
  <c r="BU298" i="13" l="1"/>
  <c r="BX298" i="13"/>
  <c r="C259" i="14"/>
  <c r="J410" i="12"/>
  <c r="AW299" i="13"/>
  <c r="AZ299" i="13" s="1"/>
  <c r="AJ299" i="13"/>
  <c r="AS299" i="13" s="1"/>
  <c r="CB298" i="13"/>
  <c r="N298" i="13"/>
  <c r="BQ299" i="13"/>
  <c r="J299" i="13"/>
  <c r="BN299" i="13"/>
  <c r="BH299" i="13"/>
  <c r="BC299" i="13" l="1"/>
  <c r="F259" i="14"/>
  <c r="AV299" i="13"/>
  <c r="AY299" i="13" s="1"/>
  <c r="AI299" i="13"/>
  <c r="AR299" i="13" s="1"/>
  <c r="CA298" i="13"/>
  <c r="CD298" i="13" s="1"/>
  <c r="CF298" i="13" s="1"/>
  <c r="BM299" i="13"/>
  <c r="I299" i="13"/>
  <c r="BP299" i="13"/>
  <c r="N510" i="7"/>
  <c r="H510" i="7"/>
  <c r="O510" i="7"/>
  <c r="R510" i="7"/>
  <c r="Q510" i="7"/>
  <c r="J510" i="7"/>
  <c r="I510" i="7"/>
  <c r="K510" i="7"/>
  <c r="G510" i="7"/>
  <c r="P510" i="7"/>
  <c r="M299" i="13"/>
  <c r="S299" i="13"/>
  <c r="AB300" i="13" s="1"/>
  <c r="BW299" i="13" l="1"/>
  <c r="BZ299" i="13"/>
  <c r="BB299" i="13"/>
  <c r="E259" i="14"/>
  <c r="AU299" i="13"/>
  <c r="AX299" i="13" s="1"/>
  <c r="CE298" i="13"/>
  <c r="L510" i="7"/>
  <c r="G410" i="12" s="1"/>
  <c r="S510" i="7"/>
  <c r="K410" i="12" s="1"/>
  <c r="L410" i="12" s="1"/>
  <c r="M410" i="12" s="1"/>
  <c r="H299" i="13"/>
  <c r="BO299" i="13"/>
  <c r="BL299" i="13"/>
  <c r="P299" i="13"/>
  <c r="L299" i="13"/>
  <c r="R299" i="13"/>
  <c r="AA300" i="13" s="1"/>
  <c r="BV299" i="13" l="1"/>
  <c r="BY299" i="13"/>
  <c r="BA299" i="13"/>
  <c r="BD299" i="13" s="1"/>
  <c r="D259" i="14"/>
  <c r="H410" i="12"/>
  <c r="I410" i="12" s="1"/>
  <c r="B260" i="14"/>
  <c r="AK300" i="13"/>
  <c r="AT300" i="13" s="1"/>
  <c r="CC299" i="13"/>
  <c r="K299" i="13"/>
  <c r="Q299" i="13"/>
  <c r="Z300" i="13" s="1"/>
  <c r="F510" i="7" s="1"/>
  <c r="BR299" i="13"/>
  <c r="BS300" i="13" s="1"/>
  <c r="O299" i="13"/>
  <c r="N411" i="12"/>
  <c r="BU299" i="13" l="1"/>
  <c r="BX299" i="13"/>
  <c r="C260" i="14"/>
  <c r="J411" i="12"/>
  <c r="AW300" i="13"/>
  <c r="AZ300" i="13" s="1"/>
  <c r="AJ300" i="13"/>
  <c r="AS300" i="13" s="1"/>
  <c r="CB299" i="13"/>
  <c r="BH300" i="13"/>
  <c r="J300" i="13"/>
  <c r="BQ300" i="13"/>
  <c r="BN300" i="13"/>
  <c r="N299" i="13"/>
  <c r="BC300" i="13" l="1"/>
  <c r="F260" i="14"/>
  <c r="AV300" i="13"/>
  <c r="AY300" i="13" s="1"/>
  <c r="AI300" i="13"/>
  <c r="AR300" i="13" s="1"/>
  <c r="CA299" i="13"/>
  <c r="CD299" i="13" s="1"/>
  <c r="CF299" i="13" s="1"/>
  <c r="M300" i="13"/>
  <c r="S300" i="13"/>
  <c r="AB301" i="13" s="1"/>
  <c r="BP300" i="13"/>
  <c r="I300" i="13"/>
  <c r="BM300" i="13"/>
  <c r="G511" i="7"/>
  <c r="R511" i="7"/>
  <c r="I511" i="7"/>
  <c r="H511" i="7"/>
  <c r="P511" i="7"/>
  <c r="K511" i="7"/>
  <c r="N511" i="7"/>
  <c r="J511" i="7"/>
  <c r="Q511" i="7"/>
  <c r="O511" i="7"/>
  <c r="BW300" i="13" l="1"/>
  <c r="BZ300" i="13"/>
  <c r="BB300" i="13"/>
  <c r="E260" i="14"/>
  <c r="AU300" i="13"/>
  <c r="AX300" i="13" s="1"/>
  <c r="CE299" i="13"/>
  <c r="L511" i="7"/>
  <c r="G411" i="12" s="1"/>
  <c r="P300" i="13"/>
  <c r="S511" i="7"/>
  <c r="K411" i="12" s="1"/>
  <c r="L411" i="12" s="1"/>
  <c r="M411" i="12" s="1"/>
  <c r="BO300" i="13"/>
  <c r="BL300" i="13"/>
  <c r="H300" i="13"/>
  <c r="R300" i="13"/>
  <c r="AA301" i="13" s="1"/>
  <c r="L300" i="13"/>
  <c r="BV300" i="13" l="1"/>
  <c r="BY300" i="13"/>
  <c r="BA300" i="13"/>
  <c r="BD300" i="13" s="1"/>
  <c r="D260" i="14"/>
  <c r="H411" i="12"/>
  <c r="I411" i="12" s="1"/>
  <c r="B261" i="14"/>
  <c r="AK301" i="13"/>
  <c r="AT301" i="13" s="1"/>
  <c r="CC300" i="13"/>
  <c r="N412" i="12"/>
  <c r="O300" i="13"/>
  <c r="K300" i="13"/>
  <c r="Q300" i="13"/>
  <c r="Z301" i="13" s="1"/>
  <c r="F511" i="7" s="1"/>
  <c r="BR300" i="13"/>
  <c r="BS301" i="13" s="1"/>
  <c r="BU300" i="13" l="1"/>
  <c r="BX300" i="13"/>
  <c r="C261" i="14"/>
  <c r="J412" i="12"/>
  <c r="AW301" i="13"/>
  <c r="AZ301" i="13" s="1"/>
  <c r="AJ301" i="13"/>
  <c r="AS301" i="13" s="1"/>
  <c r="CB300" i="13"/>
  <c r="BH301" i="13"/>
  <c r="N300" i="13"/>
  <c r="J301" i="13"/>
  <c r="BQ301" i="13"/>
  <c r="BN301" i="13"/>
  <c r="BC301" i="13" l="1"/>
  <c r="F261" i="14"/>
  <c r="AV301" i="13"/>
  <c r="AY301" i="13" s="1"/>
  <c r="AI301" i="13"/>
  <c r="AR301" i="13" s="1"/>
  <c r="CA300" i="13"/>
  <c r="CD300" i="13" s="1"/>
  <c r="CF300" i="13" s="1"/>
  <c r="P512" i="7"/>
  <c r="N512" i="7"/>
  <c r="R512" i="7"/>
  <c r="O512" i="7"/>
  <c r="Q512" i="7"/>
  <c r="G512" i="7"/>
  <c r="H512" i="7"/>
  <c r="I512" i="7"/>
  <c r="J512" i="7"/>
  <c r="K512" i="7"/>
  <c r="BP301" i="13"/>
  <c r="BM301" i="13"/>
  <c r="I301" i="13"/>
  <c r="S301" i="13"/>
  <c r="AB302" i="13" s="1"/>
  <c r="M301" i="13"/>
  <c r="BW301" i="13" l="1"/>
  <c r="BZ301" i="13"/>
  <c r="BB301" i="13"/>
  <c r="E261" i="14"/>
  <c r="CE300" i="13"/>
  <c r="P301" i="13"/>
  <c r="L512" i="7"/>
  <c r="G412" i="12" s="1"/>
  <c r="S512" i="7"/>
  <c r="K412" i="12" s="1"/>
  <c r="L412" i="12" s="1"/>
  <c r="M412" i="12" s="1"/>
  <c r="L301" i="13"/>
  <c r="R301" i="13"/>
  <c r="AA302" i="13" s="1"/>
  <c r="BV301" i="13" l="1"/>
  <c r="BY301" i="13"/>
  <c r="H412" i="12"/>
  <c r="I412" i="12" s="1"/>
  <c r="B262" i="14"/>
  <c r="AU301" i="13"/>
  <c r="AX301" i="13" s="1"/>
  <c r="BL301" i="13"/>
  <c r="H301" i="13"/>
  <c r="Q301" i="13" s="1"/>
  <c r="Z302" i="13" s="1"/>
  <c r="F512" i="7" s="1"/>
  <c r="BO301" i="13"/>
  <c r="AK302" i="13"/>
  <c r="AT302" i="13" s="1"/>
  <c r="CC301" i="13"/>
  <c r="O301" i="13"/>
  <c r="N413" i="12"/>
  <c r="C262" i="14" l="1"/>
  <c r="BA301" i="13"/>
  <c r="BD301" i="13" s="1"/>
  <c r="D261" i="14"/>
  <c r="J413" i="12"/>
  <c r="K301" i="13"/>
  <c r="BX301" i="13" s="1"/>
  <c r="AW302" i="13"/>
  <c r="AZ302" i="13" s="1"/>
  <c r="BR301" i="13"/>
  <c r="BS302" i="13" s="1"/>
  <c r="AJ302" i="13"/>
  <c r="AS302" i="13" s="1"/>
  <c r="CB301" i="13"/>
  <c r="BN302" i="13"/>
  <c r="J302" i="13"/>
  <c r="BQ302" i="13"/>
  <c r="BH302" i="13"/>
  <c r="BU301" i="13" l="1"/>
  <c r="CA301" i="13" s="1"/>
  <c r="CD301" i="13" s="1"/>
  <c r="CF301" i="13" s="1"/>
  <c r="BC302" i="13"/>
  <c r="F262" i="14"/>
  <c r="N301" i="13"/>
  <c r="AV302" i="13"/>
  <c r="AY302" i="13" s="1"/>
  <c r="AI302" i="13"/>
  <c r="M302" i="13"/>
  <c r="S302" i="13"/>
  <c r="AB303" i="13" s="1"/>
  <c r="R513" i="7"/>
  <c r="H513" i="7"/>
  <c r="N513" i="7"/>
  <c r="K513" i="7"/>
  <c r="I513" i="7"/>
  <c r="G513" i="7"/>
  <c r="Q513" i="7"/>
  <c r="P513" i="7"/>
  <c r="J513" i="7"/>
  <c r="O513" i="7"/>
  <c r="BP302" i="13"/>
  <c r="I302" i="13"/>
  <c r="BM302" i="13"/>
  <c r="BW302" i="13" l="1"/>
  <c r="BZ302" i="13"/>
  <c r="AR302" i="13"/>
  <c r="H302" i="13" s="1"/>
  <c r="BB302" i="13"/>
  <c r="E262" i="14"/>
  <c r="CE301" i="13"/>
  <c r="L302" i="13"/>
  <c r="R302" i="13"/>
  <c r="AA303" i="13" s="1"/>
  <c r="S513" i="7"/>
  <c r="K413" i="12" s="1"/>
  <c r="L413" i="12" s="1"/>
  <c r="M413" i="12" s="1"/>
  <c r="P302" i="13"/>
  <c r="L513" i="7"/>
  <c r="G413" i="12" s="1"/>
  <c r="BV302" i="13" l="1"/>
  <c r="BY302" i="13"/>
  <c r="H413" i="12"/>
  <c r="I413" i="12" s="1"/>
  <c r="B263" i="14"/>
  <c r="AU302" i="13"/>
  <c r="AX302" i="13" s="1"/>
  <c r="BL302" i="13"/>
  <c r="BO302" i="13"/>
  <c r="AK303" i="13"/>
  <c r="AT303" i="13" s="1"/>
  <c r="CC302" i="13"/>
  <c r="N414" i="12"/>
  <c r="O302" i="13"/>
  <c r="BR302" i="13"/>
  <c r="BS303" i="13" s="1"/>
  <c r="K302" i="13"/>
  <c r="Q302" i="13"/>
  <c r="Z303" i="13" s="1"/>
  <c r="F513" i="7" s="1"/>
  <c r="BU302" i="13" l="1"/>
  <c r="BX302" i="13"/>
  <c r="C263" i="14"/>
  <c r="J414" i="12"/>
  <c r="BA302" i="13"/>
  <c r="BD302" i="13" s="1"/>
  <c r="D262" i="14"/>
  <c r="AW303" i="13"/>
  <c r="AZ303" i="13" s="1"/>
  <c r="AJ303" i="13"/>
  <c r="AS303" i="13" s="1"/>
  <c r="CB302" i="13"/>
  <c r="N302" i="13"/>
  <c r="BQ303" i="13"/>
  <c r="J303" i="13"/>
  <c r="BN303" i="13"/>
  <c r="BH303" i="13"/>
  <c r="BC303" i="13" l="1"/>
  <c r="F263" i="14"/>
  <c r="AV303" i="13"/>
  <c r="AY303" i="13" s="1"/>
  <c r="AI303" i="13"/>
  <c r="AR303" i="13" s="1"/>
  <c r="CA302" i="13"/>
  <c r="CD302" i="13" s="1"/>
  <c r="CF302" i="13" s="1"/>
  <c r="BM303" i="13"/>
  <c r="BP303" i="13"/>
  <c r="I303" i="13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BW303" i="13" l="1"/>
  <c r="BZ303" i="13"/>
  <c r="BB303" i="13"/>
  <c r="E263" i="14"/>
  <c r="AU303" i="13"/>
  <c r="AX303" i="13" s="1"/>
  <c r="CE302" i="13"/>
  <c r="L514" i="7"/>
  <c r="G414" i="12" s="1"/>
  <c r="P303" i="13"/>
  <c r="S514" i="7"/>
  <c r="K414" i="12" s="1"/>
  <c r="L414" i="12" s="1"/>
  <c r="M414" i="12" s="1"/>
  <c r="BO303" i="13"/>
  <c r="H303" i="13"/>
  <c r="BL303" i="13"/>
  <c r="L303" i="13"/>
  <c r="R303" i="13"/>
  <c r="AA304" i="13" s="1"/>
  <c r="BV303" i="13" l="1"/>
  <c r="BY303" i="13"/>
  <c r="BA303" i="13"/>
  <c r="BD303" i="13" s="1"/>
  <c r="D263" i="14"/>
  <c r="H414" i="12"/>
  <c r="I414" i="12" s="1"/>
  <c r="J415" i="12" s="1"/>
  <c r="B264" i="14"/>
  <c r="AK304" i="13"/>
  <c r="AT304" i="13" s="1"/>
  <c r="CC303" i="13"/>
  <c r="N415" i="12"/>
  <c r="K303" i="13"/>
  <c r="Q303" i="13"/>
  <c r="Z304" i="13" s="1"/>
  <c r="F514" i="7" s="1"/>
  <c r="BR303" i="13"/>
  <c r="BS304" i="13" s="1"/>
  <c r="O303" i="13"/>
  <c r="BU303" i="13" l="1"/>
  <c r="BX303" i="13"/>
  <c r="C264" i="14"/>
  <c r="AW304" i="13"/>
  <c r="AZ304" i="13" s="1"/>
  <c r="AJ304" i="13"/>
  <c r="AS304" i="13" s="1"/>
  <c r="CB303" i="13"/>
  <c r="N303" i="13"/>
  <c r="BH304" i="13"/>
  <c r="BQ304" i="13"/>
  <c r="J304" i="13"/>
  <c r="BN304" i="13"/>
  <c r="BC304" i="13" l="1"/>
  <c r="F264" i="14"/>
  <c r="AV304" i="13"/>
  <c r="AY304" i="13" s="1"/>
  <c r="AI304" i="13"/>
  <c r="AR304" i="13" s="1"/>
  <c r="CA303" i="13"/>
  <c r="CD303" i="13" s="1"/>
  <c r="CF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P304" i="13"/>
  <c r="BM304" i="13"/>
  <c r="I304" i="13"/>
  <c r="BW304" i="13" l="1"/>
  <c r="BZ304" i="13"/>
  <c r="BB304" i="13"/>
  <c r="E264" i="14"/>
  <c r="AU304" i="13"/>
  <c r="AX304" i="13" s="1"/>
  <c r="CE303" i="13"/>
  <c r="L515" i="7"/>
  <c r="G415" i="12" s="1"/>
  <c r="P304" i="13"/>
  <c r="BL304" i="13"/>
  <c r="BO304" i="13"/>
  <c r="H304" i="13"/>
  <c r="R304" i="13"/>
  <c r="AA305" i="13" s="1"/>
  <c r="L304" i="13"/>
  <c r="S515" i="7"/>
  <c r="K415" i="12" s="1"/>
  <c r="L415" i="12" s="1"/>
  <c r="M415" i="12" s="1"/>
  <c r="BV304" i="13" l="1"/>
  <c r="BY304" i="13"/>
  <c r="BA304" i="13"/>
  <c r="BD304" i="13" s="1"/>
  <c r="D264" i="14"/>
  <c r="H415" i="12"/>
  <c r="I415" i="12" s="1"/>
  <c r="B265" i="14"/>
  <c r="AK305" i="13"/>
  <c r="AT305" i="13" s="1"/>
  <c r="CC304" i="13"/>
  <c r="O304" i="13"/>
  <c r="N416" i="12"/>
  <c r="K304" i="13"/>
  <c r="BR304" i="13"/>
  <c r="BS305" i="13" s="1"/>
  <c r="Q304" i="13"/>
  <c r="Z305" i="13" s="1"/>
  <c r="F515" i="7" s="1"/>
  <c r="BU304" i="13" l="1"/>
  <c r="BX304" i="13"/>
  <c r="C265" i="14"/>
  <c r="J416" i="12"/>
  <c r="AW305" i="13"/>
  <c r="AZ305" i="13" s="1"/>
  <c r="AJ305" i="13"/>
  <c r="AS305" i="13" s="1"/>
  <c r="CB304" i="13"/>
  <c r="BQ305" i="13"/>
  <c r="BN305" i="13"/>
  <c r="J305" i="13"/>
  <c r="N304" i="13"/>
  <c r="BH305" i="13"/>
  <c r="BC305" i="13" l="1"/>
  <c r="F265" i="14"/>
  <c r="AV305" i="13"/>
  <c r="AY305" i="13" s="1"/>
  <c r="AI305" i="13"/>
  <c r="AR305" i="13" s="1"/>
  <c r="CA304" i="13"/>
  <c r="CD304" i="13" s="1"/>
  <c r="CF304" i="13" s="1"/>
  <c r="I305" i="13"/>
  <c r="BP305" i="13"/>
  <c r="BM305" i="13"/>
  <c r="P516" i="7"/>
  <c r="R516" i="7"/>
  <c r="J516" i="7"/>
  <c r="H516" i="7"/>
  <c r="I516" i="7"/>
  <c r="K516" i="7"/>
  <c r="G516" i="7"/>
  <c r="Q516" i="7"/>
  <c r="O516" i="7"/>
  <c r="N516" i="7"/>
  <c r="M305" i="13"/>
  <c r="S305" i="13"/>
  <c r="AB306" i="13" s="1"/>
  <c r="BW305" i="13" l="1"/>
  <c r="BZ305" i="13"/>
  <c r="BB305" i="13"/>
  <c r="E265" i="14"/>
  <c r="AU305" i="13"/>
  <c r="AX305" i="13" s="1"/>
  <c r="CE304" i="13"/>
  <c r="S516" i="7"/>
  <c r="K416" i="12" s="1"/>
  <c r="L416" i="12" s="1"/>
  <c r="M416" i="12" s="1"/>
  <c r="P305" i="13"/>
  <c r="H305" i="13"/>
  <c r="BO305" i="13"/>
  <c r="BL305" i="13"/>
  <c r="R305" i="13"/>
  <c r="AA306" i="13" s="1"/>
  <c r="L305" i="13"/>
  <c r="L516" i="7"/>
  <c r="G416" i="12" s="1"/>
  <c r="BV305" i="13" l="1"/>
  <c r="BY305" i="13"/>
  <c r="BA305" i="13"/>
  <c r="BD305" i="13" s="1"/>
  <c r="D265" i="14"/>
  <c r="H416" i="12"/>
  <c r="I416" i="12" s="1"/>
  <c r="B266" i="14"/>
  <c r="AK306" i="13"/>
  <c r="AT306" i="13" s="1"/>
  <c r="CC305" i="13"/>
  <c r="Q305" i="13"/>
  <c r="Z306" i="13" s="1"/>
  <c r="F516" i="7" s="1"/>
  <c r="BR305" i="13"/>
  <c r="BS306" i="13" s="1"/>
  <c r="K305" i="13"/>
  <c r="O305" i="13"/>
  <c r="N417" i="12"/>
  <c r="BU305" i="13" l="1"/>
  <c r="BX305" i="13"/>
  <c r="C266" i="14"/>
  <c r="J417" i="12"/>
  <c r="AW306" i="13"/>
  <c r="AZ306" i="13" s="1"/>
  <c r="AJ306" i="13"/>
  <c r="AS306" i="13" s="1"/>
  <c r="CB305" i="13"/>
  <c r="BH306" i="13"/>
  <c r="BQ306" i="13"/>
  <c r="BN306" i="13"/>
  <c r="J306" i="13"/>
  <c r="N305" i="13"/>
  <c r="BC306" i="13" l="1"/>
  <c r="F266" i="14"/>
  <c r="AV306" i="13"/>
  <c r="AY306" i="13" s="1"/>
  <c r="AI306" i="13"/>
  <c r="AR306" i="13" s="1"/>
  <c r="CA305" i="13"/>
  <c r="CD305" i="13" s="1"/>
  <c r="CF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I306" i="13"/>
  <c r="BM306" i="13"/>
  <c r="BP306" i="13"/>
  <c r="BW306" i="13" l="1"/>
  <c r="BZ306" i="13"/>
  <c r="BB306" i="13"/>
  <c r="E266" i="14"/>
  <c r="AU306" i="13"/>
  <c r="AX306" i="13" s="1"/>
  <c r="CE305" i="13"/>
  <c r="S517" i="7"/>
  <c r="K417" i="12" s="1"/>
  <c r="L417" i="12" s="1"/>
  <c r="M417" i="12" s="1"/>
  <c r="BO306" i="13"/>
  <c r="H306" i="13"/>
  <c r="BL306" i="13"/>
  <c r="P306" i="13"/>
  <c r="L306" i="13"/>
  <c r="R306" i="13"/>
  <c r="AA307" i="13" s="1"/>
  <c r="L517" i="7"/>
  <c r="G417" i="12" s="1"/>
  <c r="BV306" i="13" l="1"/>
  <c r="BY306" i="13"/>
  <c r="BA306" i="13"/>
  <c r="BD306" i="13" s="1"/>
  <c r="D266" i="14"/>
  <c r="H417" i="12"/>
  <c r="I417" i="12" s="1"/>
  <c r="B267" i="14"/>
  <c r="AK307" i="13"/>
  <c r="AT307" i="13" s="1"/>
  <c r="CC306" i="13"/>
  <c r="K306" i="13"/>
  <c r="BR306" i="13"/>
  <c r="BS307" i="13" s="1"/>
  <c r="Q306" i="13"/>
  <c r="Z307" i="13" s="1"/>
  <c r="F517" i="7" s="1"/>
  <c r="N418" i="12"/>
  <c r="O306" i="13"/>
  <c r="BU306" i="13" l="1"/>
  <c r="BX306" i="13"/>
  <c r="C267" i="14"/>
  <c r="J418" i="12"/>
  <c r="AW307" i="13"/>
  <c r="AZ307" i="13" s="1"/>
  <c r="AJ307" i="13"/>
  <c r="AS307" i="13" s="1"/>
  <c r="CB306" i="13"/>
  <c r="BH307" i="13"/>
  <c r="BN307" i="13"/>
  <c r="J307" i="13"/>
  <c r="BQ307" i="13"/>
  <c r="N306" i="13"/>
  <c r="BC307" i="13" l="1"/>
  <c r="F267" i="14"/>
  <c r="AV307" i="13"/>
  <c r="AY307" i="13" s="1"/>
  <c r="AI307" i="13"/>
  <c r="AR307" i="13" s="1"/>
  <c r="CA306" i="13"/>
  <c r="CD306" i="13" s="1"/>
  <c r="CE306" i="13" s="1"/>
  <c r="P518" i="7"/>
  <c r="N518" i="7"/>
  <c r="I518" i="7"/>
  <c r="K518" i="7"/>
  <c r="J518" i="7"/>
  <c r="G518" i="7"/>
  <c r="R518" i="7"/>
  <c r="H518" i="7"/>
  <c r="O518" i="7"/>
  <c r="Q518" i="7"/>
  <c r="BM307" i="13"/>
  <c r="BP307" i="13"/>
  <c r="I307" i="13"/>
  <c r="S307" i="13"/>
  <c r="AB308" i="13" s="1"/>
  <c r="M307" i="13"/>
  <c r="BW307" i="13" l="1"/>
  <c r="BZ307" i="13"/>
  <c r="BB307" i="13"/>
  <c r="E267" i="14"/>
  <c r="AU307" i="13"/>
  <c r="AX307" i="13" s="1"/>
  <c r="CF306" i="13"/>
  <c r="L518" i="7"/>
  <c r="G418" i="12" s="1"/>
  <c r="P307" i="13"/>
  <c r="BO307" i="13"/>
  <c r="H307" i="13"/>
  <c r="BL307" i="13"/>
  <c r="S518" i="7"/>
  <c r="K418" i="12" s="1"/>
  <c r="L418" i="12" s="1"/>
  <c r="M418" i="12" s="1"/>
  <c r="L307" i="13"/>
  <c r="R307" i="13"/>
  <c r="AA308" i="13" s="1"/>
  <c r="BV307" i="13" l="1"/>
  <c r="BY307" i="13"/>
  <c r="BA307" i="13"/>
  <c r="BD307" i="13" s="1"/>
  <c r="D267" i="14"/>
  <c r="H418" i="12"/>
  <c r="I418" i="12" s="1"/>
  <c r="B268" i="14"/>
  <c r="AK308" i="13"/>
  <c r="AT308" i="13" s="1"/>
  <c r="CC307" i="13"/>
  <c r="O307" i="13"/>
  <c r="Q307" i="13"/>
  <c r="Z308" i="13" s="1"/>
  <c r="F518" i="7" s="1"/>
  <c r="K307" i="13"/>
  <c r="BR307" i="13"/>
  <c r="BS308" i="13" s="1"/>
  <c r="N419" i="12"/>
  <c r="BU307" i="13" l="1"/>
  <c r="BX307" i="13"/>
  <c r="C268" i="14"/>
  <c r="J419" i="12"/>
  <c r="AW308" i="13"/>
  <c r="AZ308" i="13" s="1"/>
  <c r="AJ308" i="13"/>
  <c r="AS308" i="13" s="1"/>
  <c r="CB307" i="13"/>
  <c r="N307" i="13"/>
  <c r="BN308" i="13"/>
  <c r="BQ308" i="13"/>
  <c r="J308" i="13"/>
  <c r="BH308" i="13"/>
  <c r="BC308" i="13" l="1"/>
  <c r="F268" i="14"/>
  <c r="AV308" i="13"/>
  <c r="AY308" i="13" s="1"/>
  <c r="AI308" i="13"/>
  <c r="AR308" i="13" s="1"/>
  <c r="CA307" i="13"/>
  <c r="CD307" i="13" s="1"/>
  <c r="CE307" i="13" s="1"/>
  <c r="S308" i="13"/>
  <c r="AB309" i="13" s="1"/>
  <c r="M308" i="13"/>
  <c r="I308" i="13"/>
  <c r="BM308" i="13"/>
  <c r="BP308" i="13"/>
  <c r="I519" i="7"/>
  <c r="Q519" i="7"/>
  <c r="J519" i="7"/>
  <c r="N519" i="7"/>
  <c r="P519" i="7"/>
  <c r="O519" i="7"/>
  <c r="G519" i="7"/>
  <c r="K519" i="7"/>
  <c r="R519" i="7"/>
  <c r="H519" i="7"/>
  <c r="BW308" i="13" l="1"/>
  <c r="BZ308" i="13"/>
  <c r="BB308" i="13"/>
  <c r="E268" i="14"/>
  <c r="AU308" i="13"/>
  <c r="AX308" i="13" s="1"/>
  <c r="CF307" i="13"/>
  <c r="L519" i="7"/>
  <c r="G419" i="12" s="1"/>
  <c r="P308" i="13"/>
  <c r="S519" i="7"/>
  <c r="K419" i="12" s="1"/>
  <c r="L419" i="12" s="1"/>
  <c r="M419" i="12" s="1"/>
  <c r="L308" i="13"/>
  <c r="R308" i="13"/>
  <c r="AA309" i="13" s="1"/>
  <c r="BO308" i="13"/>
  <c r="H308" i="13"/>
  <c r="BL308" i="13"/>
  <c r="BV308" i="13" l="1"/>
  <c r="BY308" i="13"/>
  <c r="BA308" i="13"/>
  <c r="BD308" i="13" s="1"/>
  <c r="D268" i="14"/>
  <c r="H419" i="12"/>
  <c r="I419" i="12" s="1"/>
  <c r="B269" i="14"/>
  <c r="AK309" i="13"/>
  <c r="AT309" i="13" s="1"/>
  <c r="CC308" i="13"/>
  <c r="N420" i="12"/>
  <c r="O308" i="13"/>
  <c r="BR308" i="13"/>
  <c r="BS309" i="13" s="1"/>
  <c r="K308" i="13"/>
  <c r="Q308" i="13"/>
  <c r="Z309" i="13" s="1"/>
  <c r="F519" i="7" s="1"/>
  <c r="BU308" i="13" l="1"/>
  <c r="BX308" i="13"/>
  <c r="C269" i="14"/>
  <c r="J420" i="12"/>
  <c r="AW309" i="13"/>
  <c r="AZ309" i="13" s="1"/>
  <c r="AJ309" i="13"/>
  <c r="AS309" i="13" s="1"/>
  <c r="CB308" i="13"/>
  <c r="BH309" i="13"/>
  <c r="BN309" i="13"/>
  <c r="BQ309" i="13"/>
  <c r="J309" i="13"/>
  <c r="N308" i="13"/>
  <c r="BC309" i="13" l="1"/>
  <c r="F269" i="14"/>
  <c r="AV309" i="13"/>
  <c r="AY309" i="13" s="1"/>
  <c r="AI309" i="13"/>
  <c r="AR309" i="13" s="1"/>
  <c r="CA308" i="13"/>
  <c r="CD308" i="13" s="1"/>
  <c r="CE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P309" i="13"/>
  <c r="I309" i="13"/>
  <c r="BM309" i="13"/>
  <c r="BW309" i="13" l="1"/>
  <c r="BZ309" i="13"/>
  <c r="BB309" i="13"/>
  <c r="E269" i="14"/>
  <c r="AU309" i="13"/>
  <c r="AX309" i="13" s="1"/>
  <c r="CF308" i="13"/>
  <c r="R309" i="13"/>
  <c r="AA310" i="13" s="1"/>
  <c r="L309" i="13"/>
  <c r="P309" i="13"/>
  <c r="BO309" i="13"/>
  <c r="H309" i="13"/>
  <c r="BL309" i="13"/>
  <c r="S520" i="7"/>
  <c r="K420" i="12" s="1"/>
  <c r="L420" i="12" s="1"/>
  <c r="M420" i="12" s="1"/>
  <c r="L520" i="7"/>
  <c r="G420" i="12" s="1"/>
  <c r="BV309" i="13" l="1"/>
  <c r="BY309" i="13"/>
  <c r="H420" i="12"/>
  <c r="I420" i="12" s="1"/>
  <c r="B270" i="14"/>
  <c r="BA309" i="13"/>
  <c r="BD309" i="13" s="1"/>
  <c r="D269" i="14"/>
  <c r="AK310" i="13"/>
  <c r="AT310" i="13" s="1"/>
  <c r="CC309" i="13"/>
  <c r="N421" i="12"/>
  <c r="O309" i="13"/>
  <c r="BR309" i="13"/>
  <c r="BS310" i="13" s="1"/>
  <c r="K309" i="13"/>
  <c r="Q309" i="13"/>
  <c r="Z310" i="13" s="1"/>
  <c r="F520" i="7" s="1"/>
  <c r="BU309" i="13" l="1"/>
  <c r="BX309" i="13"/>
  <c r="C270" i="14"/>
  <c r="J421" i="12"/>
  <c r="AW310" i="13"/>
  <c r="AZ310" i="13" s="1"/>
  <c r="AJ310" i="13"/>
  <c r="AS310" i="13" s="1"/>
  <c r="CB309" i="13"/>
  <c r="BH310" i="13"/>
  <c r="BN310" i="13"/>
  <c r="BQ310" i="13"/>
  <c r="J310" i="13"/>
  <c r="N309" i="13"/>
  <c r="BC310" i="13" l="1"/>
  <c r="F270" i="14"/>
  <c r="AV310" i="13"/>
  <c r="AY310" i="13" s="1"/>
  <c r="AI310" i="13"/>
  <c r="AR310" i="13" s="1"/>
  <c r="CA309" i="13"/>
  <c r="CD309" i="13" s="1"/>
  <c r="CF309" i="13" s="1"/>
  <c r="BM310" i="13"/>
  <c r="BP310" i="13"/>
  <c r="I310" i="13"/>
  <c r="S310" i="13"/>
  <c r="AB311" i="13" s="1"/>
  <c r="M310" i="13"/>
  <c r="O521" i="7"/>
  <c r="I521" i="7"/>
  <c r="J521" i="7"/>
  <c r="G521" i="7"/>
  <c r="P521" i="7"/>
  <c r="H521" i="7"/>
  <c r="N521" i="7"/>
  <c r="Q521" i="7"/>
  <c r="K521" i="7"/>
  <c r="R521" i="7"/>
  <c r="BW310" i="13" l="1"/>
  <c r="BZ310" i="13"/>
  <c r="BB310" i="13"/>
  <c r="E270" i="14"/>
  <c r="AU310" i="13"/>
  <c r="AX310" i="13" s="1"/>
  <c r="CE309" i="13"/>
  <c r="S521" i="7"/>
  <c r="K421" i="12" s="1"/>
  <c r="L421" i="12" s="1"/>
  <c r="M421" i="12" s="1"/>
  <c r="H310" i="13"/>
  <c r="BL310" i="13"/>
  <c r="BO310" i="13"/>
  <c r="P310" i="13"/>
  <c r="L521" i="7"/>
  <c r="G421" i="12" s="1"/>
  <c r="R310" i="13"/>
  <c r="AA311" i="13" s="1"/>
  <c r="L310" i="13"/>
  <c r="BV310" i="13" l="1"/>
  <c r="BY310" i="13"/>
  <c r="H421" i="12"/>
  <c r="I421" i="12" s="1"/>
  <c r="B271" i="14"/>
  <c r="BA310" i="13"/>
  <c r="BD310" i="13" s="1"/>
  <c r="D270" i="14"/>
  <c r="AK311" i="13"/>
  <c r="AT311" i="13" s="1"/>
  <c r="CC310" i="13"/>
  <c r="O310" i="13"/>
  <c r="N422" i="12"/>
  <c r="K310" i="13"/>
  <c r="BR310" i="13"/>
  <c r="BS311" i="13" s="1"/>
  <c r="Q310" i="13"/>
  <c r="Z311" i="13" s="1"/>
  <c r="F521" i="7" s="1"/>
  <c r="BU310" i="13" l="1"/>
  <c r="BX310" i="13"/>
  <c r="C271" i="14"/>
  <c r="J422" i="12"/>
  <c r="AW311" i="13"/>
  <c r="AZ311" i="13" s="1"/>
  <c r="AJ311" i="13"/>
  <c r="AS311" i="13" s="1"/>
  <c r="CB310" i="13"/>
  <c r="N310" i="13"/>
  <c r="BN311" i="13"/>
  <c r="BQ311" i="13"/>
  <c r="J311" i="13"/>
  <c r="BH311" i="13"/>
  <c r="BC311" i="13" l="1"/>
  <c r="F271" i="14"/>
  <c r="AV311" i="13"/>
  <c r="AY311" i="13" s="1"/>
  <c r="AI311" i="13"/>
  <c r="AR311" i="13" s="1"/>
  <c r="CA310" i="13"/>
  <c r="CD310" i="13" s="1"/>
  <c r="CF310" i="13" s="1"/>
  <c r="I311" i="13"/>
  <c r="BM311" i="13"/>
  <c r="BP311" i="13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BW311" i="13" l="1"/>
  <c r="BZ311" i="13"/>
  <c r="BB311" i="13"/>
  <c r="E271" i="14"/>
  <c r="AU311" i="13"/>
  <c r="AX311" i="13" s="1"/>
  <c r="CE310" i="13"/>
  <c r="L522" i="7"/>
  <c r="G422" i="12" s="1"/>
  <c r="BL311" i="13"/>
  <c r="H311" i="13"/>
  <c r="BO311" i="13"/>
  <c r="S522" i="7"/>
  <c r="K422" i="12" s="1"/>
  <c r="L422" i="12" s="1"/>
  <c r="M422" i="12" s="1"/>
  <c r="P311" i="13"/>
  <c r="R311" i="13"/>
  <c r="AA312" i="13" s="1"/>
  <c r="L311" i="13"/>
  <c r="BV311" i="13" l="1"/>
  <c r="BY311" i="13"/>
  <c r="BA311" i="13"/>
  <c r="BD311" i="13" s="1"/>
  <c r="D271" i="14"/>
  <c r="H422" i="12"/>
  <c r="I422" i="12" s="1"/>
  <c r="B272" i="14"/>
  <c r="AK312" i="13"/>
  <c r="AT312" i="13" s="1"/>
  <c r="CC311" i="13"/>
  <c r="O311" i="13"/>
  <c r="N423" i="12"/>
  <c r="K311" i="13"/>
  <c r="Q311" i="13"/>
  <c r="Z312" i="13" s="1"/>
  <c r="F522" i="7" s="1"/>
  <c r="BR311" i="13"/>
  <c r="BS312" i="13" s="1"/>
  <c r="BU311" i="13" l="1"/>
  <c r="BX311" i="13"/>
  <c r="C272" i="14"/>
  <c r="J423" i="12"/>
  <c r="AW312" i="13"/>
  <c r="AZ312" i="13" s="1"/>
  <c r="AJ312" i="13"/>
  <c r="AS312" i="13" s="1"/>
  <c r="CB311" i="13"/>
  <c r="BQ312" i="13"/>
  <c r="BN312" i="13"/>
  <c r="J312" i="13"/>
  <c r="BH312" i="13"/>
  <c r="N311" i="13"/>
  <c r="BC312" i="13" l="1"/>
  <c r="F272" i="14"/>
  <c r="AV312" i="13"/>
  <c r="AY312" i="13" s="1"/>
  <c r="AI312" i="13"/>
  <c r="AR312" i="13" s="1"/>
  <c r="CA311" i="13"/>
  <c r="CD311" i="13" s="1"/>
  <c r="CF311" i="13" s="1"/>
  <c r="I312" i="13"/>
  <c r="BP312" i="13"/>
  <c r="BM312" i="13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BW312" i="13" l="1"/>
  <c r="BZ312" i="13"/>
  <c r="BB312" i="13"/>
  <c r="E272" i="14"/>
  <c r="AU312" i="13"/>
  <c r="AX312" i="13" s="1"/>
  <c r="CE311" i="13"/>
  <c r="S523" i="7"/>
  <c r="K423" i="12" s="1"/>
  <c r="L423" i="12" s="1"/>
  <c r="M423" i="12" s="1"/>
  <c r="P312" i="13"/>
  <c r="BL312" i="13"/>
  <c r="H312" i="13"/>
  <c r="BO312" i="13"/>
  <c r="L312" i="13"/>
  <c r="R312" i="13"/>
  <c r="AA313" i="13" s="1"/>
  <c r="L523" i="7"/>
  <c r="G423" i="12" s="1"/>
  <c r="BV312" i="13" l="1"/>
  <c r="BY312" i="13"/>
  <c r="BA312" i="13"/>
  <c r="BD312" i="13" s="1"/>
  <c r="D272" i="14"/>
  <c r="H423" i="12"/>
  <c r="I423" i="12" s="1"/>
  <c r="B273" i="14"/>
  <c r="AK313" i="13"/>
  <c r="AT313" i="13" s="1"/>
  <c r="CC312" i="13"/>
  <c r="N424" i="12"/>
  <c r="Q312" i="13"/>
  <c r="Z313" i="13" s="1"/>
  <c r="F523" i="7" s="1"/>
  <c r="K312" i="13"/>
  <c r="BR312" i="13"/>
  <c r="BS313" i="13" s="1"/>
  <c r="O312" i="13"/>
  <c r="BU312" i="13" l="1"/>
  <c r="BX312" i="13"/>
  <c r="C273" i="14"/>
  <c r="J424" i="12"/>
  <c r="AW313" i="13"/>
  <c r="AZ313" i="13" s="1"/>
  <c r="AJ313" i="13"/>
  <c r="AS313" i="13" s="1"/>
  <c r="CB312" i="13"/>
  <c r="BH313" i="13"/>
  <c r="N312" i="13"/>
  <c r="BQ313" i="13"/>
  <c r="BN313" i="13"/>
  <c r="J313" i="13"/>
  <c r="BC313" i="13" l="1"/>
  <c r="F273" i="14"/>
  <c r="AV313" i="13"/>
  <c r="AY313" i="13" s="1"/>
  <c r="AI313" i="13"/>
  <c r="AR313" i="13" s="1"/>
  <c r="CA312" i="13"/>
  <c r="CD312" i="13" s="1"/>
  <c r="CF312" i="13" s="1"/>
  <c r="N524" i="7"/>
  <c r="J524" i="7"/>
  <c r="R524" i="7"/>
  <c r="I524" i="7"/>
  <c r="O524" i="7"/>
  <c r="P524" i="7"/>
  <c r="Q524" i="7"/>
  <c r="G524" i="7"/>
  <c r="H524" i="7"/>
  <c r="K524" i="7"/>
  <c r="I313" i="13"/>
  <c r="BM313" i="13"/>
  <c r="BP313" i="13"/>
  <c r="S313" i="13"/>
  <c r="AB314" i="13" s="1"/>
  <c r="M313" i="13"/>
  <c r="BW313" i="13" l="1"/>
  <c r="BZ313" i="13"/>
  <c r="BB313" i="13"/>
  <c r="E273" i="14"/>
  <c r="AU313" i="13"/>
  <c r="AX313" i="13" s="1"/>
  <c r="CE312" i="13"/>
  <c r="P313" i="13"/>
  <c r="L313" i="13"/>
  <c r="R313" i="13"/>
  <c r="AA314" i="13" s="1"/>
  <c r="L524" i="7"/>
  <c r="G424" i="12" s="1"/>
  <c r="S524" i="7"/>
  <c r="K424" i="12" s="1"/>
  <c r="L424" i="12" s="1"/>
  <c r="M424" i="12" s="1"/>
  <c r="BO313" i="13"/>
  <c r="BL313" i="13"/>
  <c r="H313" i="13"/>
  <c r="BV313" i="13" l="1"/>
  <c r="BY313" i="13"/>
  <c r="H424" i="12"/>
  <c r="I424" i="12" s="1"/>
  <c r="B274" i="14"/>
  <c r="BA313" i="13"/>
  <c r="BD313" i="13" s="1"/>
  <c r="D273" i="14"/>
  <c r="AK314" i="13"/>
  <c r="AT314" i="13" s="1"/>
  <c r="CC313" i="13"/>
  <c r="N425" i="12"/>
  <c r="K313" i="13"/>
  <c r="Q313" i="13"/>
  <c r="Z314" i="13" s="1"/>
  <c r="F524" i="7" s="1"/>
  <c r="BR313" i="13"/>
  <c r="BS314" i="13" s="1"/>
  <c r="O313" i="13"/>
  <c r="BU313" i="13" l="1"/>
  <c r="BX313" i="13"/>
  <c r="C274" i="14"/>
  <c r="J425" i="12"/>
  <c r="AW314" i="13"/>
  <c r="AZ314" i="13" s="1"/>
  <c r="AJ314" i="13"/>
  <c r="AS314" i="13" s="1"/>
  <c r="CB313" i="13"/>
  <c r="BN314" i="13"/>
  <c r="J314" i="13"/>
  <c r="BQ314" i="13"/>
  <c r="N313" i="13"/>
  <c r="BH314" i="13"/>
  <c r="BC314" i="13" l="1"/>
  <c r="F274" i="14"/>
  <c r="AV314" i="13"/>
  <c r="AY314" i="13" s="1"/>
  <c r="AI314" i="13"/>
  <c r="AR314" i="13" s="1"/>
  <c r="CA313" i="13"/>
  <c r="CD313" i="13" s="1"/>
  <c r="CE313" i="13" s="1"/>
  <c r="K525" i="7"/>
  <c r="O525" i="7"/>
  <c r="Q525" i="7"/>
  <c r="R525" i="7"/>
  <c r="G525" i="7"/>
  <c r="N525" i="7"/>
  <c r="I525" i="7"/>
  <c r="H525" i="7"/>
  <c r="P525" i="7"/>
  <c r="J525" i="7"/>
  <c r="I314" i="13"/>
  <c r="BM314" i="13"/>
  <c r="BP314" i="13"/>
  <c r="M314" i="13"/>
  <c r="S314" i="13"/>
  <c r="AB315" i="13" s="1"/>
  <c r="BW314" i="13" l="1"/>
  <c r="BZ314" i="13"/>
  <c r="BB314" i="13"/>
  <c r="E274" i="14"/>
  <c r="AU314" i="13"/>
  <c r="AX314" i="13" s="1"/>
  <c r="CF313" i="13"/>
  <c r="P314" i="13"/>
  <c r="L314" i="13"/>
  <c r="R314" i="13"/>
  <c r="AA315" i="13" s="1"/>
  <c r="BO314" i="13"/>
  <c r="BL314" i="13"/>
  <c r="H314" i="13"/>
  <c r="S525" i="7"/>
  <c r="K425" i="12" s="1"/>
  <c r="L425" i="12" s="1"/>
  <c r="M425" i="12" s="1"/>
  <c r="L525" i="7"/>
  <c r="G425" i="12" s="1"/>
  <c r="BV314" i="13" l="1"/>
  <c r="BY314" i="13"/>
  <c r="H425" i="12"/>
  <c r="I425" i="12" s="1"/>
  <c r="B275" i="14"/>
  <c r="BA314" i="13"/>
  <c r="BD314" i="13" s="1"/>
  <c r="D274" i="14"/>
  <c r="AK315" i="13"/>
  <c r="AT315" i="13" s="1"/>
  <c r="CC314" i="13"/>
  <c r="O314" i="13"/>
  <c r="K314" i="13"/>
  <c r="Q314" i="13"/>
  <c r="Z315" i="13" s="1"/>
  <c r="F525" i="7" s="1"/>
  <c r="BR314" i="13"/>
  <c r="BS315" i="13" s="1"/>
  <c r="N426" i="12"/>
  <c r="BU314" i="13" l="1"/>
  <c r="BX314" i="13"/>
  <c r="C275" i="14"/>
  <c r="J426" i="12"/>
  <c r="AW315" i="13"/>
  <c r="AZ315" i="13" s="1"/>
  <c r="AJ315" i="13"/>
  <c r="AS315" i="13" s="1"/>
  <c r="CB314" i="13"/>
  <c r="BQ315" i="13"/>
  <c r="J315" i="13"/>
  <c r="BN315" i="13"/>
  <c r="N314" i="13"/>
  <c r="BH315" i="13"/>
  <c r="BC315" i="13" l="1"/>
  <c r="F275" i="14"/>
  <c r="AV315" i="13"/>
  <c r="AY315" i="13" s="1"/>
  <c r="AI315" i="13"/>
  <c r="AR315" i="13" s="1"/>
  <c r="CA314" i="13"/>
  <c r="CD314" i="13" s="1"/>
  <c r="CE314" i="13" s="1"/>
  <c r="BP315" i="13"/>
  <c r="I315" i="13"/>
  <c r="BM315" i="13"/>
  <c r="I526" i="7"/>
  <c r="J526" i="7"/>
  <c r="Q526" i="7"/>
  <c r="N526" i="7"/>
  <c r="O526" i="7"/>
  <c r="R526" i="7"/>
  <c r="G526" i="7"/>
  <c r="K526" i="7"/>
  <c r="H526" i="7"/>
  <c r="P526" i="7"/>
  <c r="M315" i="13"/>
  <c r="S315" i="13"/>
  <c r="AB316" i="13" s="1"/>
  <c r="BW315" i="13" l="1"/>
  <c r="BZ315" i="13"/>
  <c r="BB315" i="13"/>
  <c r="E275" i="14"/>
  <c r="AU315" i="13"/>
  <c r="AX315" i="13" s="1"/>
  <c r="CF314" i="13"/>
  <c r="BO315" i="13"/>
  <c r="BL315" i="13"/>
  <c r="H315" i="13"/>
  <c r="L315" i="13"/>
  <c r="R315" i="13"/>
  <c r="AA316" i="13" s="1"/>
  <c r="L526" i="7"/>
  <c r="G426" i="12" s="1"/>
  <c r="P315" i="13"/>
  <c r="S526" i="7"/>
  <c r="K426" i="12" s="1"/>
  <c r="L426" i="12" s="1"/>
  <c r="M426" i="12" s="1"/>
  <c r="BV315" i="13" l="1"/>
  <c r="BY315" i="13"/>
  <c r="BA315" i="13"/>
  <c r="BD315" i="13" s="1"/>
  <c r="D275" i="14"/>
  <c r="H426" i="12"/>
  <c r="I426" i="12" s="1"/>
  <c r="B276" i="14"/>
  <c r="AK316" i="13"/>
  <c r="AT316" i="13" s="1"/>
  <c r="CC315" i="13"/>
  <c r="O315" i="13"/>
  <c r="N427" i="12"/>
  <c r="BR315" i="13"/>
  <c r="BS316" i="13" s="1"/>
  <c r="Q315" i="13"/>
  <c r="Z316" i="13" s="1"/>
  <c r="F526" i="7" s="1"/>
  <c r="K315" i="13"/>
  <c r="BU315" i="13" l="1"/>
  <c r="BX315" i="13"/>
  <c r="C276" i="14"/>
  <c r="J427" i="12"/>
  <c r="AW316" i="13"/>
  <c r="AZ316" i="13" s="1"/>
  <c r="AJ316" i="13"/>
  <c r="AS316" i="13" s="1"/>
  <c r="CB315" i="13"/>
  <c r="N315" i="13"/>
  <c r="BQ316" i="13"/>
  <c r="BN316" i="13"/>
  <c r="J316" i="13"/>
  <c r="BH316" i="13"/>
  <c r="BC316" i="13" l="1"/>
  <c r="F276" i="14"/>
  <c r="AV316" i="13"/>
  <c r="AY316" i="13" s="1"/>
  <c r="AI316" i="13"/>
  <c r="AR316" i="13" s="1"/>
  <c r="CA315" i="13"/>
  <c r="CD315" i="13" s="1"/>
  <c r="CE315" i="13" s="1"/>
  <c r="BM316" i="13"/>
  <c r="I316" i="13"/>
  <c r="BP316" i="13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BW316" i="13" l="1"/>
  <c r="BZ316" i="13"/>
  <c r="BB316" i="13"/>
  <c r="E276" i="14"/>
  <c r="AU316" i="13"/>
  <c r="AX316" i="13" s="1"/>
  <c r="CF315" i="13"/>
  <c r="P316" i="13"/>
  <c r="L527" i="7"/>
  <c r="G427" i="12" s="1"/>
  <c r="L316" i="13"/>
  <c r="R316" i="13"/>
  <c r="AA317" i="13" s="1"/>
  <c r="H316" i="13"/>
  <c r="BO316" i="13"/>
  <c r="BL316" i="13"/>
  <c r="S527" i="7"/>
  <c r="K427" i="12" s="1"/>
  <c r="L427" i="12" s="1"/>
  <c r="M427" i="12" s="1"/>
  <c r="BV316" i="13" l="1"/>
  <c r="BY316" i="13"/>
  <c r="BA316" i="13"/>
  <c r="BD316" i="13" s="1"/>
  <c r="D276" i="14"/>
  <c r="H427" i="12"/>
  <c r="I427" i="12" s="1"/>
  <c r="B277" i="14"/>
  <c r="AK317" i="13"/>
  <c r="AT317" i="13" s="1"/>
  <c r="CC316" i="13"/>
  <c r="N428" i="12"/>
  <c r="Q316" i="13"/>
  <c r="Z317" i="13" s="1"/>
  <c r="F527" i="7" s="1"/>
  <c r="BR316" i="13"/>
  <c r="BS317" i="13" s="1"/>
  <c r="K316" i="13"/>
  <c r="O316" i="13"/>
  <c r="BU316" i="13" l="1"/>
  <c r="BX316" i="13"/>
  <c r="C277" i="14"/>
  <c r="J428" i="12"/>
  <c r="AW317" i="13"/>
  <c r="AZ317" i="13" s="1"/>
  <c r="AJ317" i="13"/>
  <c r="AS317" i="13" s="1"/>
  <c r="CB316" i="13"/>
  <c r="BN317" i="13"/>
  <c r="BQ317" i="13"/>
  <c r="J317" i="13"/>
  <c r="N316" i="13"/>
  <c r="BH317" i="13"/>
  <c r="BC317" i="13" l="1"/>
  <c r="F277" i="14"/>
  <c r="AV317" i="13"/>
  <c r="AY317" i="13" s="1"/>
  <c r="AI317" i="13"/>
  <c r="AR317" i="13" s="1"/>
  <c r="CA316" i="13"/>
  <c r="CD316" i="13" s="1"/>
  <c r="CE316" i="13" s="1"/>
  <c r="BP317" i="13"/>
  <c r="BM317" i="13"/>
  <c r="I317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BW317" i="13" l="1"/>
  <c r="BZ317" i="13"/>
  <c r="BB317" i="13"/>
  <c r="E277" i="14"/>
  <c r="AU317" i="13"/>
  <c r="AX317" i="13" s="1"/>
  <c r="CF316" i="13"/>
  <c r="S528" i="7"/>
  <c r="K428" i="12" s="1"/>
  <c r="L428" i="12" s="1"/>
  <c r="M428" i="12" s="1"/>
  <c r="P317" i="13"/>
  <c r="BO317" i="13"/>
  <c r="H317" i="13"/>
  <c r="BL317" i="13"/>
  <c r="L528" i="7"/>
  <c r="G428" i="12" s="1"/>
  <c r="R317" i="13"/>
  <c r="AA318" i="13" s="1"/>
  <c r="L317" i="13"/>
  <c r="BV317" i="13" l="1"/>
  <c r="BY317" i="13"/>
  <c r="BA317" i="13"/>
  <c r="BD317" i="13" s="1"/>
  <c r="D277" i="14"/>
  <c r="H428" i="12"/>
  <c r="I428" i="12" s="1"/>
  <c r="B278" i="14"/>
  <c r="AK318" i="13"/>
  <c r="AT318" i="13" s="1"/>
  <c r="CC317" i="13"/>
  <c r="O317" i="13"/>
  <c r="N429" i="12"/>
  <c r="K317" i="13"/>
  <c r="Q317" i="13"/>
  <c r="Z318" i="13" s="1"/>
  <c r="F528" i="7" s="1"/>
  <c r="BR317" i="13"/>
  <c r="BS318" i="13" s="1"/>
  <c r="BU317" i="13" l="1"/>
  <c r="BX317" i="13"/>
  <c r="C278" i="14"/>
  <c r="J429" i="12"/>
  <c r="AW318" i="13"/>
  <c r="AZ318" i="13" s="1"/>
  <c r="AJ318" i="13"/>
  <c r="AS318" i="13" s="1"/>
  <c r="CB317" i="13"/>
  <c r="BN318" i="13"/>
  <c r="J318" i="13"/>
  <c r="BQ318" i="13"/>
  <c r="N317" i="13"/>
  <c r="BH318" i="13"/>
  <c r="BC318" i="13" l="1"/>
  <c r="F278" i="14"/>
  <c r="AV318" i="13"/>
  <c r="AY318" i="13" s="1"/>
  <c r="AI318" i="13"/>
  <c r="AR318" i="13" s="1"/>
  <c r="CA317" i="13"/>
  <c r="CD317" i="13" s="1"/>
  <c r="CE317" i="13" s="1"/>
  <c r="BM318" i="13"/>
  <c r="BP318" i="13"/>
  <c r="I318" i="13"/>
  <c r="S318" i="13"/>
  <c r="AB319" i="13" s="1"/>
  <c r="M318" i="13"/>
  <c r="H529" i="7"/>
  <c r="P529" i="7"/>
  <c r="I529" i="7"/>
  <c r="G529" i="7"/>
  <c r="K529" i="7"/>
  <c r="O529" i="7"/>
  <c r="Q529" i="7"/>
  <c r="J529" i="7"/>
  <c r="N529" i="7"/>
  <c r="R529" i="7"/>
  <c r="BW318" i="13" l="1"/>
  <c r="BZ318" i="13"/>
  <c r="BB318" i="13"/>
  <c r="E278" i="14"/>
  <c r="AU318" i="13"/>
  <c r="AX318" i="13" s="1"/>
  <c r="CF317" i="13"/>
  <c r="S529" i="7"/>
  <c r="K429" i="12" s="1"/>
  <c r="L429" i="12" s="1"/>
  <c r="M429" i="12" s="1"/>
  <c r="BL318" i="13"/>
  <c r="BO318" i="13"/>
  <c r="H318" i="13"/>
  <c r="L529" i="7"/>
  <c r="G429" i="12" s="1"/>
  <c r="P318" i="13"/>
  <c r="L318" i="13"/>
  <c r="R318" i="13"/>
  <c r="AA319" i="13" s="1"/>
  <c r="BV318" i="13" l="1"/>
  <c r="BY318" i="13"/>
  <c r="H429" i="12"/>
  <c r="I429" i="12" s="1"/>
  <c r="B279" i="14"/>
  <c r="BA318" i="13"/>
  <c r="BD318" i="13" s="1"/>
  <c r="D278" i="14"/>
  <c r="AK319" i="13"/>
  <c r="AT319" i="13" s="1"/>
  <c r="CC318" i="13"/>
  <c r="N430" i="12"/>
  <c r="O318" i="13"/>
  <c r="Q318" i="13"/>
  <c r="Z319" i="13" s="1"/>
  <c r="F529" i="7" s="1"/>
  <c r="BR318" i="13"/>
  <c r="BS319" i="13" s="1"/>
  <c r="K318" i="13"/>
  <c r="BU318" i="13" l="1"/>
  <c r="BX318" i="13"/>
  <c r="C279" i="14"/>
  <c r="J430" i="12"/>
  <c r="AW319" i="13"/>
  <c r="AZ319" i="13" s="1"/>
  <c r="AJ319" i="13"/>
  <c r="AS319" i="13" s="1"/>
  <c r="CB318" i="13"/>
  <c r="BH319" i="13"/>
  <c r="N318" i="13"/>
  <c r="BQ319" i="13"/>
  <c r="BN319" i="13"/>
  <c r="J319" i="13"/>
  <c r="BC319" i="13" l="1"/>
  <c r="F279" i="14"/>
  <c r="AV319" i="13"/>
  <c r="AY319" i="13" s="1"/>
  <c r="AI319" i="13"/>
  <c r="AR319" i="13" s="1"/>
  <c r="CA318" i="13"/>
  <c r="CD318" i="13" s="1"/>
  <c r="CF318" i="13" s="1"/>
  <c r="M319" i="13"/>
  <c r="S319" i="13"/>
  <c r="AB320" i="13" s="1"/>
  <c r="N530" i="7"/>
  <c r="J530" i="7"/>
  <c r="I530" i="7"/>
  <c r="O530" i="7"/>
  <c r="G530" i="7"/>
  <c r="R530" i="7"/>
  <c r="K530" i="7"/>
  <c r="P530" i="7"/>
  <c r="Q530" i="7"/>
  <c r="H530" i="7"/>
  <c r="BP319" i="13"/>
  <c r="BM319" i="13"/>
  <c r="I319" i="13"/>
  <c r="BW319" i="13" l="1"/>
  <c r="BZ319" i="13"/>
  <c r="BB319" i="13"/>
  <c r="E279" i="14"/>
  <c r="AU319" i="13"/>
  <c r="AX319" i="13" s="1"/>
  <c r="CE318" i="13"/>
  <c r="L319" i="13"/>
  <c r="R319" i="13"/>
  <c r="AA320" i="13" s="1"/>
  <c r="P319" i="13"/>
  <c r="H319" i="13"/>
  <c r="BL319" i="13"/>
  <c r="BO319" i="13"/>
  <c r="L530" i="7"/>
  <c r="G430" i="12" s="1"/>
  <c r="S530" i="7"/>
  <c r="K430" i="12" s="1"/>
  <c r="L430" i="12" s="1"/>
  <c r="M430" i="12" s="1"/>
  <c r="BV319" i="13" l="1"/>
  <c r="BY319" i="13"/>
  <c r="BA319" i="13"/>
  <c r="BD319" i="13" s="1"/>
  <c r="D279" i="14"/>
  <c r="H430" i="12"/>
  <c r="I430" i="12" s="1"/>
  <c r="B280" i="14"/>
  <c r="AK320" i="13"/>
  <c r="AT320" i="13" s="1"/>
  <c r="CC319" i="13"/>
  <c r="K319" i="13"/>
  <c r="BR319" i="13"/>
  <c r="BS320" i="13" s="1"/>
  <c r="Q319" i="13"/>
  <c r="Z320" i="13" s="1"/>
  <c r="F530" i="7" s="1"/>
  <c r="O319" i="13"/>
  <c r="N431" i="12"/>
  <c r="BU319" i="13" l="1"/>
  <c r="BX319" i="13"/>
  <c r="C280" i="14"/>
  <c r="J431" i="12"/>
  <c r="AW320" i="13"/>
  <c r="AZ320" i="13" s="1"/>
  <c r="AJ320" i="13"/>
  <c r="AS320" i="13" s="1"/>
  <c r="CB319" i="13"/>
  <c r="BH320" i="13"/>
  <c r="BQ320" i="13"/>
  <c r="J320" i="13"/>
  <c r="BN320" i="13"/>
  <c r="N319" i="13"/>
  <c r="BC320" i="13" l="1"/>
  <c r="F280" i="14"/>
  <c r="AV320" i="13"/>
  <c r="AY320" i="13" s="1"/>
  <c r="AI320" i="13"/>
  <c r="AR320" i="13" s="1"/>
  <c r="CA319" i="13"/>
  <c r="CD319" i="13" s="1"/>
  <c r="CE319" i="13" s="1"/>
  <c r="O531" i="7"/>
  <c r="G531" i="7"/>
  <c r="J531" i="7"/>
  <c r="H531" i="7"/>
  <c r="I531" i="7"/>
  <c r="N531" i="7"/>
  <c r="Q531" i="7"/>
  <c r="K531" i="7"/>
  <c r="R531" i="7"/>
  <c r="P531" i="7"/>
  <c r="M320" i="13"/>
  <c r="S320" i="13"/>
  <c r="AB321" i="13" s="1"/>
  <c r="BM320" i="13"/>
  <c r="I320" i="13"/>
  <c r="BP320" i="13"/>
  <c r="BW320" i="13" l="1"/>
  <c r="BZ320" i="13"/>
  <c r="BB320" i="13"/>
  <c r="E280" i="14"/>
  <c r="AU320" i="13"/>
  <c r="AX320" i="13" s="1"/>
  <c r="CF319" i="13"/>
  <c r="L320" i="13"/>
  <c r="R320" i="13"/>
  <c r="AA321" i="13" s="1"/>
  <c r="BO320" i="13"/>
  <c r="H320" i="13"/>
  <c r="BL320" i="13"/>
  <c r="P320" i="13"/>
  <c r="S531" i="7"/>
  <c r="K431" i="12" s="1"/>
  <c r="L431" i="12" s="1"/>
  <c r="M431" i="12" s="1"/>
  <c r="L531" i="7"/>
  <c r="G431" i="12" s="1"/>
  <c r="BV320" i="13" l="1"/>
  <c r="BY320" i="13"/>
  <c r="BA320" i="13"/>
  <c r="BD320" i="13" s="1"/>
  <c r="D280" i="14"/>
  <c r="H431" i="12"/>
  <c r="I431" i="12" s="1"/>
  <c r="B281" i="14"/>
  <c r="AK321" i="13"/>
  <c r="AT321" i="13" s="1"/>
  <c r="CC320" i="13"/>
  <c r="O320" i="13"/>
  <c r="K320" i="13"/>
  <c r="Q320" i="13"/>
  <c r="Z321" i="13" s="1"/>
  <c r="F531" i="7" s="1"/>
  <c r="BR320" i="13"/>
  <c r="BS321" i="13" s="1"/>
  <c r="N432" i="12"/>
  <c r="BU320" i="13" l="1"/>
  <c r="BX320" i="13"/>
  <c r="C281" i="14"/>
  <c r="J432" i="12"/>
  <c r="AW321" i="13"/>
  <c r="AZ321" i="13" s="1"/>
  <c r="AJ321" i="13"/>
  <c r="AS321" i="13" s="1"/>
  <c r="CB320" i="13"/>
  <c r="N320" i="13"/>
  <c r="BH321" i="13"/>
  <c r="J321" i="13"/>
  <c r="BQ321" i="13"/>
  <c r="BN321" i="13"/>
  <c r="BC321" i="13" l="1"/>
  <c r="F281" i="14"/>
  <c r="AV321" i="13"/>
  <c r="AY321" i="13" s="1"/>
  <c r="AI321" i="13"/>
  <c r="AR321" i="13" s="1"/>
  <c r="CA320" i="13"/>
  <c r="CD320" i="13" s="1"/>
  <c r="CF320" i="13" s="1"/>
  <c r="M321" i="13"/>
  <c r="S321" i="13"/>
  <c r="AB322" i="13" s="1"/>
  <c r="I321" i="13"/>
  <c r="BM321" i="13"/>
  <c r="BP321" i="13"/>
  <c r="N532" i="7"/>
  <c r="R532" i="7"/>
  <c r="P532" i="7"/>
  <c r="J532" i="7"/>
  <c r="K532" i="7"/>
  <c r="G532" i="7"/>
  <c r="O532" i="7"/>
  <c r="H532" i="7"/>
  <c r="I532" i="7"/>
  <c r="Q532" i="7"/>
  <c r="BW321" i="13" l="1"/>
  <c r="BZ321" i="13"/>
  <c r="BB321" i="13"/>
  <c r="E281" i="14"/>
  <c r="AU321" i="13"/>
  <c r="AX321" i="13" s="1"/>
  <c r="CE320" i="13"/>
  <c r="R321" i="13"/>
  <c r="AA322" i="13" s="1"/>
  <c r="L321" i="13"/>
  <c r="L532" i="7"/>
  <c r="G432" i="12" s="1"/>
  <c r="P321" i="13"/>
  <c r="S532" i="7"/>
  <c r="K432" i="12" s="1"/>
  <c r="L432" i="12" s="1"/>
  <c r="M432" i="12" s="1"/>
  <c r="BL321" i="13"/>
  <c r="H321" i="13"/>
  <c r="BO321" i="13"/>
  <c r="BV321" i="13" l="1"/>
  <c r="BY321" i="13"/>
  <c r="BA321" i="13"/>
  <c r="BD321" i="13" s="1"/>
  <c r="D281" i="14"/>
  <c r="H432" i="12"/>
  <c r="I432" i="12" s="1"/>
  <c r="B282" i="14"/>
  <c r="AK322" i="13"/>
  <c r="AT322" i="13" s="1"/>
  <c r="CC321" i="13"/>
  <c r="Q321" i="13"/>
  <c r="Z322" i="13" s="1"/>
  <c r="F532" i="7" s="1"/>
  <c r="K321" i="13"/>
  <c r="BR321" i="13"/>
  <c r="BS322" i="13" s="1"/>
  <c r="O321" i="13"/>
  <c r="N433" i="12"/>
  <c r="BU321" i="13" l="1"/>
  <c r="BX321" i="13"/>
  <c r="C282" i="14"/>
  <c r="J433" i="12"/>
  <c r="AW322" i="13"/>
  <c r="AZ322" i="13" s="1"/>
  <c r="AJ322" i="13"/>
  <c r="AS322" i="13" s="1"/>
  <c r="CB321" i="13"/>
  <c r="BH322" i="13"/>
  <c r="N321" i="13"/>
  <c r="J322" i="13"/>
  <c r="BQ322" i="13"/>
  <c r="BN322" i="13"/>
  <c r="BC322" i="13" l="1"/>
  <c r="F282" i="14"/>
  <c r="AV322" i="13"/>
  <c r="AY322" i="13" s="1"/>
  <c r="AI322" i="13"/>
  <c r="AR322" i="13" s="1"/>
  <c r="CA321" i="13"/>
  <c r="CD321" i="13" s="1"/>
  <c r="CE321" i="13" s="1"/>
  <c r="H533" i="7"/>
  <c r="N533" i="7"/>
  <c r="K533" i="7"/>
  <c r="R533" i="7"/>
  <c r="Q533" i="7"/>
  <c r="G533" i="7"/>
  <c r="I533" i="7"/>
  <c r="P533" i="7"/>
  <c r="J533" i="7"/>
  <c r="O533" i="7"/>
  <c r="BM322" i="13"/>
  <c r="BP322" i="13"/>
  <c r="I322" i="13"/>
  <c r="M322" i="13"/>
  <c r="S322" i="13"/>
  <c r="AB323" i="13" s="1"/>
  <c r="BW322" i="13" l="1"/>
  <c r="BZ322" i="13"/>
  <c r="BB322" i="13"/>
  <c r="E282" i="14"/>
  <c r="AU322" i="13"/>
  <c r="AX322" i="13" s="1"/>
  <c r="CF321" i="13"/>
  <c r="P322" i="13"/>
  <c r="BO322" i="13"/>
  <c r="BL322" i="13"/>
  <c r="H322" i="13"/>
  <c r="L322" i="13"/>
  <c r="R322" i="13"/>
  <c r="AA323" i="13" s="1"/>
  <c r="L533" i="7"/>
  <c r="G433" i="12" s="1"/>
  <c r="S533" i="7"/>
  <c r="K433" i="12" s="1"/>
  <c r="L433" i="12" s="1"/>
  <c r="M433" i="12" s="1"/>
  <c r="BV322" i="13" l="1"/>
  <c r="BY322" i="13"/>
  <c r="H433" i="12"/>
  <c r="I433" i="12" s="1"/>
  <c r="B283" i="14"/>
  <c r="BA322" i="13"/>
  <c r="BD322" i="13" s="1"/>
  <c r="D282" i="14"/>
  <c r="AK323" i="13"/>
  <c r="AT323" i="13" s="1"/>
  <c r="CC322" i="13"/>
  <c r="O322" i="13"/>
  <c r="BR322" i="13"/>
  <c r="BS323" i="13" s="1"/>
  <c r="Q322" i="13"/>
  <c r="Z323" i="13" s="1"/>
  <c r="F533" i="7" s="1"/>
  <c r="K322" i="13"/>
  <c r="N434" i="12"/>
  <c r="BU322" i="13" l="1"/>
  <c r="BX322" i="13"/>
  <c r="C283" i="14"/>
  <c r="J434" i="12"/>
  <c r="AW323" i="13"/>
  <c r="AZ323" i="13" s="1"/>
  <c r="AJ323" i="13"/>
  <c r="AS323" i="13" s="1"/>
  <c r="CB322" i="13"/>
  <c r="BQ323" i="13"/>
  <c r="J323" i="13"/>
  <c r="BN323" i="13"/>
  <c r="BH323" i="13"/>
  <c r="N322" i="13"/>
  <c r="BC323" i="13" l="1"/>
  <c r="F283" i="14"/>
  <c r="AV323" i="13"/>
  <c r="AY323" i="13" s="1"/>
  <c r="AI323" i="13"/>
  <c r="AR323" i="13" s="1"/>
  <c r="CA322" i="13"/>
  <c r="CD322" i="13" s="1"/>
  <c r="CE322" i="13" s="1"/>
  <c r="R534" i="7"/>
  <c r="G534" i="7"/>
  <c r="I534" i="7"/>
  <c r="H534" i="7"/>
  <c r="O534" i="7"/>
  <c r="Q534" i="7"/>
  <c r="K534" i="7"/>
  <c r="J534" i="7"/>
  <c r="P534" i="7"/>
  <c r="N534" i="7"/>
  <c r="S323" i="13"/>
  <c r="AB324" i="13" s="1"/>
  <c r="M323" i="13"/>
  <c r="BP323" i="13"/>
  <c r="BM323" i="13"/>
  <c r="I323" i="13"/>
  <c r="BW323" i="13" l="1"/>
  <c r="BZ323" i="13"/>
  <c r="BB323" i="13"/>
  <c r="E283" i="14"/>
  <c r="AU323" i="13"/>
  <c r="AX323" i="13" s="1"/>
  <c r="CF322" i="13"/>
  <c r="R323" i="13"/>
  <c r="AA324" i="13" s="1"/>
  <c r="L323" i="13"/>
  <c r="P323" i="13"/>
  <c r="BL323" i="13"/>
  <c r="H323" i="13"/>
  <c r="BO323" i="13"/>
  <c r="S534" i="7"/>
  <c r="K434" i="12" s="1"/>
  <c r="L434" i="12" s="1"/>
  <c r="M434" i="12" s="1"/>
  <c r="L534" i="7"/>
  <c r="G434" i="12" s="1"/>
  <c r="BV323" i="13" l="1"/>
  <c r="BY323" i="13"/>
  <c r="H434" i="12"/>
  <c r="I434" i="12" s="1"/>
  <c r="B284" i="14"/>
  <c r="BA323" i="13"/>
  <c r="BD323" i="13" s="1"/>
  <c r="D283" i="14"/>
  <c r="AK324" i="13"/>
  <c r="AT324" i="13" s="1"/>
  <c r="CC323" i="13"/>
  <c r="O323" i="13"/>
  <c r="N435" i="12"/>
  <c r="K323" i="13"/>
  <c r="Q323" i="13"/>
  <c r="Z324" i="13" s="1"/>
  <c r="F534" i="7" s="1"/>
  <c r="BR323" i="13"/>
  <c r="BS324" i="13" s="1"/>
  <c r="BU323" i="13" l="1"/>
  <c r="BX323" i="13"/>
  <c r="C284" i="14"/>
  <c r="J435" i="12"/>
  <c r="AW324" i="13"/>
  <c r="AZ324" i="13" s="1"/>
  <c r="AJ324" i="13"/>
  <c r="AS324" i="13" s="1"/>
  <c r="CB323" i="13"/>
  <c r="BH324" i="13"/>
  <c r="N323" i="13"/>
  <c r="BN324" i="13"/>
  <c r="J324" i="13"/>
  <c r="BQ324" i="13"/>
  <c r="BC324" i="13" l="1"/>
  <c r="F284" i="14"/>
  <c r="AV324" i="13"/>
  <c r="AY324" i="13" s="1"/>
  <c r="AI324" i="13"/>
  <c r="AR324" i="13" s="1"/>
  <c r="CA323" i="13"/>
  <c r="CD323" i="13" s="1"/>
  <c r="CE323" i="13" s="1"/>
  <c r="J535" i="7"/>
  <c r="O535" i="7"/>
  <c r="G535" i="7"/>
  <c r="Q535" i="7"/>
  <c r="R535" i="7"/>
  <c r="H535" i="7"/>
  <c r="N535" i="7"/>
  <c r="I535" i="7"/>
  <c r="P535" i="7"/>
  <c r="K535" i="7"/>
  <c r="BM324" i="13"/>
  <c r="BP324" i="13"/>
  <c r="I324" i="13"/>
  <c r="M324" i="13"/>
  <c r="S324" i="13"/>
  <c r="AB325" i="13" s="1"/>
  <c r="BW324" i="13" l="1"/>
  <c r="BZ324" i="13"/>
  <c r="BB324" i="13"/>
  <c r="E284" i="14"/>
  <c r="AU324" i="13"/>
  <c r="AX324" i="13" s="1"/>
  <c r="CF323" i="13"/>
  <c r="P324" i="13"/>
  <c r="L535" i="7"/>
  <c r="G435" i="12" s="1"/>
  <c r="BO324" i="13"/>
  <c r="H324" i="13"/>
  <c r="BL324" i="13"/>
  <c r="R324" i="13"/>
  <c r="AA325" i="13" s="1"/>
  <c r="L324" i="13"/>
  <c r="S535" i="7"/>
  <c r="K435" i="12" s="1"/>
  <c r="L435" i="12" s="1"/>
  <c r="M435" i="12" s="1"/>
  <c r="BV324" i="13" l="1"/>
  <c r="BY324" i="13"/>
  <c r="H435" i="12"/>
  <c r="I435" i="12" s="1"/>
  <c r="B285" i="14"/>
  <c r="BA324" i="13"/>
  <c r="BD324" i="13" s="1"/>
  <c r="D284" i="14"/>
  <c r="AK325" i="13"/>
  <c r="AT325" i="13" s="1"/>
  <c r="CC324" i="13"/>
  <c r="N436" i="12"/>
  <c r="O324" i="13"/>
  <c r="K324" i="13"/>
  <c r="BR324" i="13"/>
  <c r="BS325" i="13" s="1"/>
  <c r="Q324" i="13"/>
  <c r="Z325" i="13" s="1"/>
  <c r="F535" i="7" s="1"/>
  <c r="BU324" i="13" l="1"/>
  <c r="BX324" i="13"/>
  <c r="C285" i="14"/>
  <c r="J436" i="12"/>
  <c r="AW325" i="13"/>
  <c r="AZ325" i="13" s="1"/>
  <c r="AJ325" i="13"/>
  <c r="AS325" i="13" s="1"/>
  <c r="CB324" i="13"/>
  <c r="N324" i="13"/>
  <c r="J325" i="13"/>
  <c r="BN325" i="13"/>
  <c r="BQ325" i="13"/>
  <c r="BH325" i="13"/>
  <c r="BC325" i="13" l="1"/>
  <c r="F285" i="14"/>
  <c r="AV325" i="13"/>
  <c r="AY325" i="13" s="1"/>
  <c r="AI325" i="13"/>
  <c r="AR325" i="13" s="1"/>
  <c r="CA324" i="13"/>
  <c r="CD324" i="13" s="1"/>
  <c r="CE324" i="13" s="1"/>
  <c r="J536" i="7"/>
  <c r="R536" i="7"/>
  <c r="Q536" i="7"/>
  <c r="P536" i="7"/>
  <c r="I536" i="7"/>
  <c r="G536" i="7"/>
  <c r="O536" i="7"/>
  <c r="K536" i="7"/>
  <c r="H536" i="7"/>
  <c r="N536" i="7"/>
  <c r="BP325" i="13"/>
  <c r="BM325" i="13"/>
  <c r="I325" i="13"/>
  <c r="S325" i="13"/>
  <c r="AB326" i="13" s="1"/>
  <c r="M325" i="13"/>
  <c r="BW325" i="13" l="1"/>
  <c r="BZ325" i="13"/>
  <c r="BB325" i="13"/>
  <c r="E285" i="14"/>
  <c r="AU325" i="13"/>
  <c r="AX325" i="13" s="1"/>
  <c r="CF324" i="13"/>
  <c r="BO325" i="13"/>
  <c r="BL325" i="13"/>
  <c r="H325" i="13"/>
  <c r="L325" i="13"/>
  <c r="R325" i="13"/>
  <c r="AA326" i="13" s="1"/>
  <c r="S536" i="7"/>
  <c r="K436" i="12" s="1"/>
  <c r="L436" i="12" s="1"/>
  <c r="M436" i="12" s="1"/>
  <c r="L536" i="7"/>
  <c r="G436" i="12" s="1"/>
  <c r="P325" i="13"/>
  <c r="BV325" i="13" l="1"/>
  <c r="BY325" i="13"/>
  <c r="BA325" i="13"/>
  <c r="BD325" i="13" s="1"/>
  <c r="D285" i="14"/>
  <c r="H436" i="12"/>
  <c r="I436" i="12" s="1"/>
  <c r="B286" i="14"/>
  <c r="AK326" i="13"/>
  <c r="AT326" i="13" s="1"/>
  <c r="CC325" i="13"/>
  <c r="O325" i="13"/>
  <c r="N437" i="12"/>
  <c r="Q325" i="13"/>
  <c r="Z326" i="13" s="1"/>
  <c r="F536" i="7" s="1"/>
  <c r="K325" i="13"/>
  <c r="BR325" i="13"/>
  <c r="BS326" i="13" s="1"/>
  <c r="BU325" i="13" l="1"/>
  <c r="BX325" i="13"/>
  <c r="C286" i="14"/>
  <c r="J437" i="12"/>
  <c r="AW326" i="13"/>
  <c r="AZ326" i="13" s="1"/>
  <c r="AJ326" i="13"/>
  <c r="AS326" i="13" s="1"/>
  <c r="CB325" i="13"/>
  <c r="BH326" i="13"/>
  <c r="N325" i="13"/>
  <c r="BQ326" i="13"/>
  <c r="J326" i="13"/>
  <c r="BN326" i="13"/>
  <c r="BC326" i="13" l="1"/>
  <c r="F286" i="14"/>
  <c r="AV326" i="13"/>
  <c r="AY326" i="13" s="1"/>
  <c r="AI326" i="13"/>
  <c r="AR326" i="13" s="1"/>
  <c r="CA325" i="13"/>
  <c r="CD325" i="13" s="1"/>
  <c r="CF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I326" i="13"/>
  <c r="BP326" i="13"/>
  <c r="BM326" i="13"/>
  <c r="BW326" i="13" l="1"/>
  <c r="BZ326" i="13"/>
  <c r="BB326" i="13"/>
  <c r="E286" i="14"/>
  <c r="AU326" i="13"/>
  <c r="AX326" i="13" s="1"/>
  <c r="CE325" i="13"/>
  <c r="P326" i="13"/>
  <c r="BL326" i="13"/>
  <c r="H326" i="13"/>
  <c r="BO326" i="13"/>
  <c r="S537" i="7"/>
  <c r="K437" i="12" s="1"/>
  <c r="L437" i="12" s="1"/>
  <c r="M437" i="12" s="1"/>
  <c r="L326" i="13"/>
  <c r="R326" i="13"/>
  <c r="AA327" i="13" s="1"/>
  <c r="L537" i="7"/>
  <c r="G437" i="12" s="1"/>
  <c r="BV326" i="13" l="1"/>
  <c r="BY326" i="13"/>
  <c r="BA326" i="13"/>
  <c r="BD326" i="13" s="1"/>
  <c r="D286" i="14"/>
  <c r="H437" i="12"/>
  <c r="I437" i="12" s="1"/>
  <c r="B287" i="14"/>
  <c r="AK327" i="13"/>
  <c r="AT327" i="13" s="1"/>
  <c r="CC326" i="13"/>
  <c r="O326" i="13"/>
  <c r="K326" i="13"/>
  <c r="Q326" i="13"/>
  <c r="Z327" i="13" s="1"/>
  <c r="F537" i="7" s="1"/>
  <c r="BR326" i="13"/>
  <c r="BS327" i="13" s="1"/>
  <c r="N438" i="12"/>
  <c r="BU326" i="13" l="1"/>
  <c r="BX326" i="13"/>
  <c r="C287" i="14"/>
  <c r="J438" i="12"/>
  <c r="AW327" i="13"/>
  <c r="AZ327" i="13" s="1"/>
  <c r="AJ327" i="13"/>
  <c r="AS327" i="13" s="1"/>
  <c r="CB326" i="13"/>
  <c r="BH327" i="13"/>
  <c r="BQ327" i="13"/>
  <c r="J327" i="13"/>
  <c r="BN327" i="13"/>
  <c r="N326" i="13"/>
  <c r="BC327" i="13" l="1"/>
  <c r="F287" i="14"/>
  <c r="AV327" i="13"/>
  <c r="AY327" i="13" s="1"/>
  <c r="AI327" i="13"/>
  <c r="AR327" i="13" s="1"/>
  <c r="CA326" i="13"/>
  <c r="CD326" i="13" s="1"/>
  <c r="CE326" i="13" s="1"/>
  <c r="M327" i="13"/>
  <c r="S327" i="13"/>
  <c r="AB328" i="13" s="1"/>
  <c r="BM327" i="13"/>
  <c r="I327" i="13"/>
  <c r="BP327" i="13"/>
  <c r="I538" i="7"/>
  <c r="O538" i="7"/>
  <c r="R538" i="7"/>
  <c r="G538" i="7"/>
  <c r="N538" i="7"/>
  <c r="P538" i="7"/>
  <c r="Q538" i="7"/>
  <c r="J538" i="7"/>
  <c r="H538" i="7"/>
  <c r="K538" i="7"/>
  <c r="BW327" i="13" l="1"/>
  <c r="BZ327" i="13"/>
  <c r="BB327" i="13"/>
  <c r="E287" i="14"/>
  <c r="AU327" i="13"/>
  <c r="AX327" i="13" s="1"/>
  <c r="CF326" i="13"/>
  <c r="S538" i="7"/>
  <c r="K438" i="12" s="1"/>
  <c r="L438" i="12" s="1"/>
  <c r="M438" i="12" s="1"/>
  <c r="P327" i="13"/>
  <c r="R327" i="13"/>
  <c r="AA328" i="13" s="1"/>
  <c r="L327" i="13"/>
  <c r="BL327" i="13"/>
  <c r="BO327" i="13"/>
  <c r="H327" i="13"/>
  <c r="L538" i="7"/>
  <c r="G438" i="12" s="1"/>
  <c r="BV327" i="13" l="1"/>
  <c r="BY327" i="13"/>
  <c r="H438" i="12"/>
  <c r="I438" i="12" s="1"/>
  <c r="B288" i="14"/>
  <c r="BA327" i="13"/>
  <c r="BD327" i="13" s="1"/>
  <c r="D287" i="14"/>
  <c r="AK328" i="13"/>
  <c r="AT328" i="13" s="1"/>
  <c r="CC327" i="13"/>
  <c r="O327" i="13"/>
  <c r="N439" i="12"/>
  <c r="Q327" i="13"/>
  <c r="Z328" i="13" s="1"/>
  <c r="F538" i="7" s="1"/>
  <c r="BR327" i="13"/>
  <c r="BS328" i="13" s="1"/>
  <c r="K327" i="13"/>
  <c r="BU327" i="13" l="1"/>
  <c r="BX327" i="13"/>
  <c r="C288" i="14"/>
  <c r="J439" i="12"/>
  <c r="AW328" i="13"/>
  <c r="AZ328" i="13" s="1"/>
  <c r="AJ328" i="13"/>
  <c r="AS328" i="13" s="1"/>
  <c r="CB327" i="13"/>
  <c r="BH328" i="13"/>
  <c r="N327" i="13"/>
  <c r="BQ328" i="13"/>
  <c r="BN328" i="13"/>
  <c r="J328" i="13"/>
  <c r="BC328" i="13" l="1"/>
  <c r="F288" i="14"/>
  <c r="AV328" i="13"/>
  <c r="AY328" i="13" s="1"/>
  <c r="AI328" i="13"/>
  <c r="AR328" i="13" s="1"/>
  <c r="CA327" i="13"/>
  <c r="CD327" i="13" s="1"/>
  <c r="CF327" i="13" s="1"/>
  <c r="Q539" i="7"/>
  <c r="K539" i="7"/>
  <c r="P539" i="7"/>
  <c r="N539" i="7"/>
  <c r="R539" i="7"/>
  <c r="I539" i="7"/>
  <c r="J539" i="7"/>
  <c r="H539" i="7"/>
  <c r="G539" i="7"/>
  <c r="O539" i="7"/>
  <c r="S328" i="13"/>
  <c r="AB329" i="13" s="1"/>
  <c r="M328" i="13"/>
  <c r="BM328" i="13"/>
  <c r="I328" i="13"/>
  <c r="BP328" i="13"/>
  <c r="BW328" i="13" l="1"/>
  <c r="BZ328" i="13"/>
  <c r="BB328" i="13"/>
  <c r="E288" i="14"/>
  <c r="AU328" i="13"/>
  <c r="AX328" i="13" s="1"/>
  <c r="CE327" i="13"/>
  <c r="L539" i="7"/>
  <c r="G439" i="12" s="1"/>
  <c r="P328" i="13"/>
  <c r="BL328" i="13"/>
  <c r="H328" i="13"/>
  <c r="BO328" i="13"/>
  <c r="L328" i="13"/>
  <c r="R328" i="13"/>
  <c r="AA329" i="13" s="1"/>
  <c r="S539" i="7"/>
  <c r="K439" i="12" s="1"/>
  <c r="L439" i="12" s="1"/>
  <c r="M439" i="12" s="1"/>
  <c r="BV328" i="13" l="1"/>
  <c r="BY328" i="13"/>
  <c r="BA328" i="13"/>
  <c r="BD328" i="13" s="1"/>
  <c r="D288" i="14"/>
  <c r="H439" i="12"/>
  <c r="I439" i="12" s="1"/>
  <c r="B289" i="14"/>
  <c r="AK329" i="13"/>
  <c r="AT329" i="13" s="1"/>
  <c r="CC328" i="13"/>
  <c r="O328" i="13"/>
  <c r="BR328" i="13"/>
  <c r="BS329" i="13" s="1"/>
  <c r="K328" i="13"/>
  <c r="Q328" i="13"/>
  <c r="Z329" i="13" s="1"/>
  <c r="F539" i="7" s="1"/>
  <c r="N440" i="12"/>
  <c r="BU328" i="13" l="1"/>
  <c r="BX328" i="13"/>
  <c r="C289" i="14"/>
  <c r="J440" i="12"/>
  <c r="AW329" i="13"/>
  <c r="AZ329" i="13" s="1"/>
  <c r="AJ329" i="13"/>
  <c r="AS329" i="13" s="1"/>
  <c r="CB328" i="13"/>
  <c r="BH329" i="13"/>
  <c r="J329" i="13"/>
  <c r="BN329" i="13"/>
  <c r="BQ329" i="13"/>
  <c r="N328" i="13"/>
  <c r="BC329" i="13" l="1"/>
  <c r="F289" i="14"/>
  <c r="AV329" i="13"/>
  <c r="AY329" i="13" s="1"/>
  <c r="AI329" i="13"/>
  <c r="AR329" i="13" s="1"/>
  <c r="CA328" i="13"/>
  <c r="CD328" i="13" s="1"/>
  <c r="CE328" i="13" s="1"/>
  <c r="I329" i="13"/>
  <c r="BM329" i="13"/>
  <c r="BP329" i="13"/>
  <c r="K540" i="7"/>
  <c r="P540" i="7"/>
  <c r="H540" i="7"/>
  <c r="I540" i="7"/>
  <c r="J540" i="7"/>
  <c r="G540" i="7"/>
  <c r="Q540" i="7"/>
  <c r="O540" i="7"/>
  <c r="N540" i="7"/>
  <c r="R540" i="7"/>
  <c r="M329" i="13"/>
  <c r="S329" i="13"/>
  <c r="AB330" i="13" s="1"/>
  <c r="BW329" i="13" l="1"/>
  <c r="BZ329" i="13"/>
  <c r="BB329" i="13"/>
  <c r="E289" i="14"/>
  <c r="AU329" i="13"/>
  <c r="AX329" i="13" s="1"/>
  <c r="CF328" i="13"/>
  <c r="H329" i="13"/>
  <c r="BL329" i="13"/>
  <c r="BO329" i="13"/>
  <c r="L329" i="13"/>
  <c r="R329" i="13"/>
  <c r="AA330" i="13" s="1"/>
  <c r="S540" i="7"/>
  <c r="K440" i="12" s="1"/>
  <c r="L440" i="12" s="1"/>
  <c r="M440" i="12" s="1"/>
  <c r="L540" i="7"/>
  <c r="G440" i="12" s="1"/>
  <c r="P329" i="13"/>
  <c r="BV329" i="13" l="1"/>
  <c r="BY329" i="13"/>
  <c r="BA329" i="13"/>
  <c r="BD329" i="13" s="1"/>
  <c r="D289" i="14"/>
  <c r="H440" i="12"/>
  <c r="I440" i="12" s="1"/>
  <c r="B290" i="14"/>
  <c r="AK330" i="13"/>
  <c r="AT330" i="13" s="1"/>
  <c r="CC329" i="13"/>
  <c r="N441" i="12"/>
  <c r="K329" i="13"/>
  <c r="BR329" i="13"/>
  <c r="BS330" i="13" s="1"/>
  <c r="Q329" i="13"/>
  <c r="Z330" i="13" s="1"/>
  <c r="F540" i="7" s="1"/>
  <c r="O329" i="13"/>
  <c r="BU329" i="13" l="1"/>
  <c r="BX329" i="13"/>
  <c r="C290" i="14"/>
  <c r="J441" i="12"/>
  <c r="AW330" i="13"/>
  <c r="AZ330" i="13" s="1"/>
  <c r="AJ330" i="13"/>
  <c r="AS330" i="13" s="1"/>
  <c r="CB329" i="13"/>
  <c r="BH330" i="13"/>
  <c r="J330" i="13"/>
  <c r="BQ330" i="13"/>
  <c r="BN330" i="13"/>
  <c r="N329" i="13"/>
  <c r="BC330" i="13" l="1"/>
  <c r="F290" i="14"/>
  <c r="AV330" i="13"/>
  <c r="AY330" i="13" s="1"/>
  <c r="AI330" i="13"/>
  <c r="AR330" i="13" s="1"/>
  <c r="CA329" i="13"/>
  <c r="CD329" i="13" s="1"/>
  <c r="CE329" i="13" s="1"/>
  <c r="K541" i="7"/>
  <c r="I541" i="7"/>
  <c r="G541" i="7"/>
  <c r="R541" i="7"/>
  <c r="O541" i="7"/>
  <c r="P541" i="7"/>
  <c r="Q541" i="7"/>
  <c r="N541" i="7"/>
  <c r="H541" i="7"/>
  <c r="J541" i="7"/>
  <c r="I330" i="13"/>
  <c r="BM330" i="13"/>
  <c r="BP330" i="13"/>
  <c r="S330" i="13"/>
  <c r="AB331" i="13" s="1"/>
  <c r="M330" i="13"/>
  <c r="BW330" i="13" l="1"/>
  <c r="BZ330" i="13"/>
  <c r="BB330" i="13"/>
  <c r="E290" i="14"/>
  <c r="AU330" i="13"/>
  <c r="AX330" i="13" s="1"/>
  <c r="CF329" i="13"/>
  <c r="R330" i="13"/>
  <c r="AA331" i="13" s="1"/>
  <c r="L330" i="13"/>
  <c r="L541" i="7"/>
  <c r="G441" i="12" s="1"/>
  <c r="P330" i="13"/>
  <c r="S541" i="7"/>
  <c r="K441" i="12" s="1"/>
  <c r="L441" i="12" s="1"/>
  <c r="M441" i="12" s="1"/>
  <c r="BL330" i="13"/>
  <c r="BO330" i="13"/>
  <c r="H330" i="13"/>
  <c r="BV330" i="13" l="1"/>
  <c r="BY330" i="13"/>
  <c r="H441" i="12"/>
  <c r="I441" i="12" s="1"/>
  <c r="B291" i="14"/>
  <c r="BA330" i="13"/>
  <c r="BD330" i="13" s="1"/>
  <c r="D290" i="14"/>
  <c r="AK331" i="13"/>
  <c r="AT331" i="13" s="1"/>
  <c r="CC330" i="13"/>
  <c r="BR330" i="13"/>
  <c r="BS331" i="13" s="1"/>
  <c r="Q330" i="13"/>
  <c r="Z331" i="13" s="1"/>
  <c r="F541" i="7" s="1"/>
  <c r="K330" i="13"/>
  <c r="O330" i="13"/>
  <c r="N442" i="12"/>
  <c r="BU330" i="13" l="1"/>
  <c r="BX330" i="13"/>
  <c r="C291" i="14"/>
  <c r="J442" i="12"/>
  <c r="AW331" i="13"/>
  <c r="AZ331" i="13" s="1"/>
  <c r="AJ331" i="13"/>
  <c r="AS331" i="13" s="1"/>
  <c r="CB330" i="13"/>
  <c r="BH331" i="13"/>
  <c r="BQ331" i="13"/>
  <c r="J331" i="13"/>
  <c r="BN331" i="13"/>
  <c r="N330" i="13"/>
  <c r="BC331" i="13" l="1"/>
  <c r="F291" i="14"/>
  <c r="AV331" i="13"/>
  <c r="AY331" i="13" s="1"/>
  <c r="AI331" i="13"/>
  <c r="AR331" i="13" s="1"/>
  <c r="CA330" i="13"/>
  <c r="CD330" i="13" s="1"/>
  <c r="CF330" i="13" s="1"/>
  <c r="G542" i="7"/>
  <c r="I542" i="7"/>
  <c r="P542" i="7"/>
  <c r="K542" i="7"/>
  <c r="N542" i="7"/>
  <c r="R542" i="7"/>
  <c r="J542" i="7"/>
  <c r="Q542" i="7"/>
  <c r="O542" i="7"/>
  <c r="H542" i="7"/>
  <c r="BP331" i="13"/>
  <c r="BM331" i="13"/>
  <c r="I331" i="13"/>
  <c r="S331" i="13"/>
  <c r="AB332" i="13" s="1"/>
  <c r="M331" i="13"/>
  <c r="BW331" i="13" l="1"/>
  <c r="BZ331" i="13"/>
  <c r="BB331" i="13"/>
  <c r="E291" i="14"/>
  <c r="AU331" i="13"/>
  <c r="AX331" i="13" s="1"/>
  <c r="CE330" i="13"/>
  <c r="P331" i="13"/>
  <c r="BL331" i="13"/>
  <c r="H331" i="13"/>
  <c r="BO331" i="13"/>
  <c r="S542" i="7"/>
  <c r="K442" i="12" s="1"/>
  <c r="L442" i="12" s="1"/>
  <c r="M442" i="12" s="1"/>
  <c r="L542" i="7"/>
  <c r="G442" i="12" s="1"/>
  <c r="R331" i="13"/>
  <c r="AA332" i="13" s="1"/>
  <c r="L331" i="13"/>
  <c r="BV331" i="13" l="1"/>
  <c r="BY331" i="13"/>
  <c r="BA331" i="13"/>
  <c r="BD331" i="13" s="1"/>
  <c r="D291" i="14"/>
  <c r="H442" i="12"/>
  <c r="I442" i="12" s="1"/>
  <c r="B292" i="14"/>
  <c r="AK332" i="13"/>
  <c r="AT332" i="13" s="1"/>
  <c r="CC331" i="13"/>
  <c r="N443" i="12"/>
  <c r="O331" i="13"/>
  <c r="BR331" i="13"/>
  <c r="BS332" i="13" s="1"/>
  <c r="K331" i="13"/>
  <c r="Q331" i="13"/>
  <c r="Z332" i="13" s="1"/>
  <c r="F542" i="7" s="1"/>
  <c r="BU331" i="13" l="1"/>
  <c r="BX331" i="13"/>
  <c r="C292" i="14"/>
  <c r="J443" i="12"/>
  <c r="AW332" i="13"/>
  <c r="AZ332" i="13" s="1"/>
  <c r="AJ332" i="13"/>
  <c r="AS332" i="13" s="1"/>
  <c r="CB331" i="13"/>
  <c r="BH332" i="13"/>
  <c r="N331" i="13"/>
  <c r="BQ332" i="13"/>
  <c r="BN332" i="13"/>
  <c r="J332" i="13"/>
  <c r="BC332" i="13" l="1"/>
  <c r="F292" i="14"/>
  <c r="AV332" i="13"/>
  <c r="AY332" i="13" s="1"/>
  <c r="AI332" i="13"/>
  <c r="AR332" i="13" s="1"/>
  <c r="CA331" i="13"/>
  <c r="CD331" i="13" s="1"/>
  <c r="CF331" i="13" s="1"/>
  <c r="S332" i="13"/>
  <c r="AB333" i="13" s="1"/>
  <c r="M332" i="13"/>
  <c r="N543" i="7"/>
  <c r="Q543" i="7"/>
  <c r="I543" i="7"/>
  <c r="R543" i="7"/>
  <c r="P543" i="7"/>
  <c r="G543" i="7"/>
  <c r="H543" i="7"/>
  <c r="J543" i="7"/>
  <c r="O543" i="7"/>
  <c r="K543" i="7"/>
  <c r="I332" i="13"/>
  <c r="BM332" i="13"/>
  <c r="BP332" i="13"/>
  <c r="BW332" i="13" l="1"/>
  <c r="BZ332" i="13"/>
  <c r="BB332" i="13"/>
  <c r="E292" i="14"/>
  <c r="AU332" i="13"/>
  <c r="AX332" i="13" s="1"/>
  <c r="CE331" i="13"/>
  <c r="S543" i="7"/>
  <c r="K443" i="12" s="1"/>
  <c r="L443" i="12" s="1"/>
  <c r="M443" i="12" s="1"/>
  <c r="L543" i="7"/>
  <c r="G443" i="12" s="1"/>
  <c r="R332" i="13"/>
  <c r="AA333" i="13" s="1"/>
  <c r="L332" i="13"/>
  <c r="P332" i="13"/>
  <c r="BL332" i="13"/>
  <c r="BO332" i="13"/>
  <c r="H332" i="13"/>
  <c r="BV332" i="13" l="1"/>
  <c r="BY332" i="13"/>
  <c r="H443" i="12"/>
  <c r="I443" i="12" s="1"/>
  <c r="B293" i="14"/>
  <c r="BA332" i="13"/>
  <c r="BD332" i="13" s="1"/>
  <c r="D292" i="14"/>
  <c r="AK333" i="13"/>
  <c r="AT333" i="13" s="1"/>
  <c r="CC332" i="13"/>
  <c r="N444" i="12"/>
  <c r="BR332" i="13"/>
  <c r="BS333" i="13" s="1"/>
  <c r="K332" i="13"/>
  <c r="Q332" i="13"/>
  <c r="Z333" i="13" s="1"/>
  <c r="F543" i="7" s="1"/>
  <c r="O332" i="13"/>
  <c r="BU332" i="13" l="1"/>
  <c r="BX332" i="13"/>
  <c r="C293" i="14"/>
  <c r="J444" i="12"/>
  <c r="AW333" i="13"/>
  <c r="AZ333" i="13" s="1"/>
  <c r="AJ333" i="13"/>
  <c r="AS333" i="13" s="1"/>
  <c r="CB332" i="13"/>
  <c r="N332" i="13"/>
  <c r="BQ333" i="13"/>
  <c r="J333" i="13"/>
  <c r="BN333" i="13"/>
  <c r="BH333" i="13"/>
  <c r="BC333" i="13" l="1"/>
  <c r="F293" i="14"/>
  <c r="AV333" i="13"/>
  <c r="AY333" i="13" s="1"/>
  <c r="AI333" i="13"/>
  <c r="AR333" i="13" s="1"/>
  <c r="CA332" i="13"/>
  <c r="CD332" i="13" s="1"/>
  <c r="CF332" i="13" s="1"/>
  <c r="BM333" i="13"/>
  <c r="BP333" i="13"/>
  <c r="I333" i="13"/>
  <c r="J544" i="7"/>
  <c r="N544" i="7"/>
  <c r="P544" i="7"/>
  <c r="R544" i="7"/>
  <c r="Q544" i="7"/>
  <c r="G544" i="7"/>
  <c r="O544" i="7"/>
  <c r="I544" i="7"/>
  <c r="K544" i="7"/>
  <c r="H544" i="7"/>
  <c r="M333" i="13"/>
  <c r="S333" i="13"/>
  <c r="AB334" i="13" s="1"/>
  <c r="BW333" i="13" l="1"/>
  <c r="BZ333" i="13"/>
  <c r="BB333" i="13"/>
  <c r="E293" i="14"/>
  <c r="AU333" i="13"/>
  <c r="AX333" i="13" s="1"/>
  <c r="CE332" i="13"/>
  <c r="H333" i="13"/>
  <c r="BL333" i="13"/>
  <c r="BO333" i="13"/>
  <c r="L544" i="7"/>
  <c r="G444" i="12" s="1"/>
  <c r="S544" i="7"/>
  <c r="K444" i="12" s="1"/>
  <c r="L444" i="12" s="1"/>
  <c r="M444" i="12" s="1"/>
  <c r="P333" i="13"/>
  <c r="R333" i="13"/>
  <c r="AA334" i="13" s="1"/>
  <c r="L333" i="13"/>
  <c r="BV333" i="13" l="1"/>
  <c r="BY333" i="13"/>
  <c r="H444" i="12"/>
  <c r="I444" i="12" s="1"/>
  <c r="B294" i="14"/>
  <c r="BA333" i="13"/>
  <c r="BD333" i="13" s="1"/>
  <c r="D293" i="14"/>
  <c r="AK334" i="13"/>
  <c r="AT334" i="13" s="1"/>
  <c r="CC333" i="13"/>
  <c r="O333" i="13"/>
  <c r="BR333" i="13"/>
  <c r="BS334" i="13" s="1"/>
  <c r="K333" i="13"/>
  <c r="Q333" i="13"/>
  <c r="Z334" i="13" s="1"/>
  <c r="F544" i="7" s="1"/>
  <c r="N445" i="12"/>
  <c r="BU333" i="13" l="1"/>
  <c r="BX333" i="13"/>
  <c r="C294" i="14"/>
  <c r="J445" i="12"/>
  <c r="AW334" i="13"/>
  <c r="AZ334" i="13" s="1"/>
  <c r="AJ334" i="13"/>
  <c r="AS334" i="13" s="1"/>
  <c r="CB333" i="13"/>
  <c r="BQ334" i="13"/>
  <c r="BN334" i="13"/>
  <c r="J334" i="13"/>
  <c r="BH334" i="13"/>
  <c r="N333" i="13"/>
  <c r="BC334" i="13" l="1"/>
  <c r="F294" i="14"/>
  <c r="AV334" i="13"/>
  <c r="AY334" i="13" s="1"/>
  <c r="AI334" i="13"/>
  <c r="AR334" i="13" s="1"/>
  <c r="CA333" i="13"/>
  <c r="CD333" i="13" s="1"/>
  <c r="CE333" i="13" s="1"/>
  <c r="P545" i="7"/>
  <c r="Q545" i="7"/>
  <c r="J545" i="7"/>
  <c r="H545" i="7"/>
  <c r="G545" i="7"/>
  <c r="I545" i="7"/>
  <c r="O545" i="7"/>
  <c r="N545" i="7"/>
  <c r="K545" i="7"/>
  <c r="R545" i="7"/>
  <c r="I334" i="13"/>
  <c r="BM334" i="13"/>
  <c r="BP334" i="13"/>
  <c r="S334" i="13"/>
  <c r="AB335" i="13" s="1"/>
  <c r="M334" i="13"/>
  <c r="BW334" i="13" l="1"/>
  <c r="BZ334" i="13"/>
  <c r="BB334" i="13"/>
  <c r="E294" i="14"/>
  <c r="AU334" i="13"/>
  <c r="AX334" i="13" s="1"/>
  <c r="CF333" i="13"/>
  <c r="P334" i="13"/>
  <c r="L545" i="7"/>
  <c r="G445" i="12" s="1"/>
  <c r="BO334" i="13"/>
  <c r="BL334" i="13"/>
  <c r="H334" i="13"/>
  <c r="S545" i="7"/>
  <c r="K445" i="12" s="1"/>
  <c r="L445" i="12" s="1"/>
  <c r="M445" i="12" s="1"/>
  <c r="L334" i="13"/>
  <c r="R334" i="13"/>
  <c r="AA335" i="13" s="1"/>
  <c r="BV334" i="13" l="1"/>
  <c r="BY334" i="13"/>
  <c r="BA334" i="13"/>
  <c r="BD334" i="13" s="1"/>
  <c r="D294" i="14"/>
  <c r="H445" i="12"/>
  <c r="I445" i="12" s="1"/>
  <c r="B295" i="14"/>
  <c r="AK335" i="13"/>
  <c r="AT335" i="13" s="1"/>
  <c r="CC334" i="13"/>
  <c r="N446" i="12"/>
  <c r="BR334" i="13"/>
  <c r="BS335" i="13" s="1"/>
  <c r="Q334" i="13"/>
  <c r="Z335" i="13" s="1"/>
  <c r="F545" i="7" s="1"/>
  <c r="K334" i="13"/>
  <c r="O334" i="13"/>
  <c r="BU334" i="13" l="1"/>
  <c r="BX334" i="13"/>
  <c r="C295" i="14"/>
  <c r="J446" i="12"/>
  <c r="AW335" i="13"/>
  <c r="AZ335" i="13" s="1"/>
  <c r="AJ335" i="13"/>
  <c r="AS335" i="13" s="1"/>
  <c r="CB334" i="13"/>
  <c r="BN335" i="13"/>
  <c r="J335" i="13"/>
  <c r="BQ335" i="13"/>
  <c r="BH335" i="13"/>
  <c r="N334" i="13"/>
  <c r="BC335" i="13" l="1"/>
  <c r="F295" i="14"/>
  <c r="AV335" i="13"/>
  <c r="AY335" i="13" s="1"/>
  <c r="AI335" i="13"/>
  <c r="AR335" i="13" s="1"/>
  <c r="CA334" i="13"/>
  <c r="CD334" i="13" s="1"/>
  <c r="CF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P335" i="13"/>
  <c r="BM335" i="13"/>
  <c r="I335" i="13"/>
  <c r="BW335" i="13" l="1"/>
  <c r="BZ335" i="13"/>
  <c r="BB335" i="13"/>
  <c r="E295" i="14"/>
  <c r="AU335" i="13"/>
  <c r="AX335" i="13" s="1"/>
  <c r="CE334" i="13"/>
  <c r="H335" i="13"/>
  <c r="BO335" i="13"/>
  <c r="BL335" i="13"/>
  <c r="P335" i="13"/>
  <c r="S546" i="7"/>
  <c r="K446" i="12" s="1"/>
  <c r="L446" i="12" s="1"/>
  <c r="M446" i="12" s="1"/>
  <c r="R335" i="13"/>
  <c r="AA336" i="13" s="1"/>
  <c r="L335" i="13"/>
  <c r="L546" i="7"/>
  <c r="G446" i="12" s="1"/>
  <c r="BV335" i="13" l="1"/>
  <c r="BY335" i="13"/>
  <c r="H446" i="12"/>
  <c r="I446" i="12" s="1"/>
  <c r="B296" i="14"/>
  <c r="BA335" i="13"/>
  <c r="BD335" i="13" s="1"/>
  <c r="D295" i="14"/>
  <c r="AK336" i="13"/>
  <c r="AT336" i="13" s="1"/>
  <c r="CC335" i="13"/>
  <c r="N447" i="12"/>
  <c r="O335" i="13"/>
  <c r="K335" i="13"/>
  <c r="BR335" i="13"/>
  <c r="BS336" i="13" s="1"/>
  <c r="Q335" i="13"/>
  <c r="Z336" i="13" s="1"/>
  <c r="F546" i="7" s="1"/>
  <c r="BU335" i="13" l="1"/>
  <c r="BX335" i="13"/>
  <c r="C296" i="14"/>
  <c r="J447" i="12"/>
  <c r="AW336" i="13"/>
  <c r="AZ336" i="13" s="1"/>
  <c r="AJ336" i="13"/>
  <c r="AS336" i="13" s="1"/>
  <c r="CB335" i="13"/>
  <c r="BH336" i="13"/>
  <c r="N335" i="13"/>
  <c r="BQ336" i="13"/>
  <c r="J336" i="13"/>
  <c r="BN336" i="13"/>
  <c r="BC336" i="13" l="1"/>
  <c r="F296" i="14"/>
  <c r="AV336" i="13"/>
  <c r="AY336" i="13" s="1"/>
  <c r="AI336" i="13"/>
  <c r="AR336" i="13" s="1"/>
  <c r="CA335" i="13"/>
  <c r="CD335" i="13" s="1"/>
  <c r="CE335" i="13" s="1"/>
  <c r="M336" i="13"/>
  <c r="S336" i="13"/>
  <c r="AB337" i="13" s="1"/>
  <c r="BP336" i="13"/>
  <c r="BM336" i="13"/>
  <c r="I336" i="13"/>
  <c r="H547" i="7"/>
  <c r="O547" i="7"/>
  <c r="G547" i="7"/>
  <c r="P547" i="7"/>
  <c r="K547" i="7"/>
  <c r="J547" i="7"/>
  <c r="N547" i="7"/>
  <c r="I547" i="7"/>
  <c r="R547" i="7"/>
  <c r="Q547" i="7"/>
  <c r="BW336" i="13" l="1"/>
  <c r="BZ336" i="13"/>
  <c r="BB336" i="13"/>
  <c r="E296" i="14"/>
  <c r="AU336" i="13"/>
  <c r="AX336" i="13" s="1"/>
  <c r="CF335" i="13"/>
  <c r="BL336" i="13"/>
  <c r="H336" i="13"/>
  <c r="BO336" i="13"/>
  <c r="P336" i="13"/>
  <c r="R336" i="13"/>
  <c r="AA337" i="13" s="1"/>
  <c r="L336" i="13"/>
  <c r="S547" i="7"/>
  <c r="K447" i="12" s="1"/>
  <c r="L447" i="12" s="1"/>
  <c r="M447" i="12" s="1"/>
  <c r="L547" i="7"/>
  <c r="G447" i="12" s="1"/>
  <c r="BV336" i="13" l="1"/>
  <c r="BY336" i="13"/>
  <c r="H447" i="12"/>
  <c r="I447" i="12" s="1"/>
  <c r="B297" i="14"/>
  <c r="BA336" i="13"/>
  <c r="BD336" i="13" s="1"/>
  <c r="D296" i="14"/>
  <c r="AK337" i="13"/>
  <c r="AT337" i="13" s="1"/>
  <c r="CC336" i="13"/>
  <c r="O336" i="13"/>
  <c r="N448" i="12"/>
  <c r="K336" i="13"/>
  <c r="BR336" i="13"/>
  <c r="BS337" i="13" s="1"/>
  <c r="Q336" i="13"/>
  <c r="Z337" i="13" s="1"/>
  <c r="F547" i="7" s="1"/>
  <c r="BU336" i="13" l="1"/>
  <c r="BX336" i="13"/>
  <c r="C297" i="14"/>
  <c r="J448" i="12"/>
  <c r="AW337" i="13"/>
  <c r="AZ337" i="13" s="1"/>
  <c r="AJ337" i="13"/>
  <c r="AS337" i="13" s="1"/>
  <c r="CB336" i="13"/>
  <c r="BH337" i="13"/>
  <c r="J337" i="13"/>
  <c r="BQ337" i="13"/>
  <c r="BN337" i="13"/>
  <c r="N336" i="13"/>
  <c r="BC337" i="13" l="1"/>
  <c r="F297" i="14"/>
  <c r="AV337" i="13"/>
  <c r="AY337" i="13" s="1"/>
  <c r="AI337" i="13"/>
  <c r="AR337" i="13" s="1"/>
  <c r="CA336" i="13"/>
  <c r="CD336" i="13" s="1"/>
  <c r="CE336" i="13" s="1"/>
  <c r="M337" i="13"/>
  <c r="S337" i="13"/>
  <c r="AB338" i="13" s="1"/>
  <c r="P548" i="7"/>
  <c r="K548" i="7"/>
  <c r="R548" i="7"/>
  <c r="O548" i="7"/>
  <c r="N548" i="7"/>
  <c r="J548" i="7"/>
  <c r="Q548" i="7"/>
  <c r="G548" i="7"/>
  <c r="H548" i="7"/>
  <c r="I548" i="7"/>
  <c r="BM337" i="13"/>
  <c r="I337" i="13"/>
  <c r="BP337" i="13"/>
  <c r="BW337" i="13" l="1"/>
  <c r="BZ337" i="13"/>
  <c r="BB337" i="13"/>
  <c r="E297" i="14"/>
  <c r="AU337" i="13"/>
  <c r="AX337" i="13" s="1"/>
  <c r="CF336" i="13"/>
  <c r="BL337" i="13"/>
  <c r="BO337" i="13"/>
  <c r="H337" i="13"/>
  <c r="L337" i="13"/>
  <c r="R337" i="13"/>
  <c r="AA338" i="13" s="1"/>
  <c r="S548" i="7"/>
  <c r="K448" i="12" s="1"/>
  <c r="L448" i="12" s="1"/>
  <c r="M448" i="12" s="1"/>
  <c r="P337" i="13"/>
  <c r="L548" i="7"/>
  <c r="G448" i="12" s="1"/>
  <c r="BV337" i="13" l="1"/>
  <c r="BY337" i="13"/>
  <c r="H448" i="12"/>
  <c r="I448" i="12" s="1"/>
  <c r="B298" i="14"/>
  <c r="BA337" i="13"/>
  <c r="BD337" i="13" s="1"/>
  <c r="D297" i="14"/>
  <c r="AK338" i="13"/>
  <c r="AT338" i="13" s="1"/>
  <c r="CC337" i="13"/>
  <c r="O337" i="13"/>
  <c r="N449" i="12"/>
  <c r="K337" i="13"/>
  <c r="BR337" i="13"/>
  <c r="BS338" i="13" s="1"/>
  <c r="Q337" i="13"/>
  <c r="Z338" i="13" s="1"/>
  <c r="F548" i="7" s="1"/>
  <c r="BU337" i="13" l="1"/>
  <c r="BX337" i="13"/>
  <c r="C298" i="14"/>
  <c r="J449" i="12"/>
  <c r="AW338" i="13"/>
  <c r="AZ338" i="13" s="1"/>
  <c r="AJ338" i="13"/>
  <c r="AS338" i="13" s="1"/>
  <c r="CB337" i="13"/>
  <c r="N337" i="13"/>
  <c r="BN338" i="13"/>
  <c r="J338" i="13"/>
  <c r="BQ338" i="13"/>
  <c r="BH338" i="13"/>
  <c r="BC338" i="13" l="1"/>
  <c r="F298" i="14"/>
  <c r="AV338" i="13"/>
  <c r="AY338" i="13" s="1"/>
  <c r="AI338" i="13"/>
  <c r="AR338" i="13" s="1"/>
  <c r="CA337" i="13"/>
  <c r="CD337" i="13" s="1"/>
  <c r="CF337" i="13" s="1"/>
  <c r="BP338" i="13"/>
  <c r="BM338" i="13"/>
  <c r="I338" i="13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W338" i="13" l="1"/>
  <c r="BZ338" i="13"/>
  <c r="BB338" i="13"/>
  <c r="E298" i="14"/>
  <c r="AU338" i="13"/>
  <c r="AX338" i="13" s="1"/>
  <c r="CE337" i="13"/>
  <c r="H338" i="13"/>
  <c r="BL338" i="13"/>
  <c r="BO338" i="13"/>
  <c r="L549" i="7"/>
  <c r="G449" i="12" s="1"/>
  <c r="L338" i="13"/>
  <c r="R338" i="13"/>
  <c r="AA339" i="13" s="1"/>
  <c r="S549" i="7"/>
  <c r="K449" i="12" s="1"/>
  <c r="L449" i="12" s="1"/>
  <c r="M449" i="12" s="1"/>
  <c r="P338" i="13"/>
  <c r="BV338" i="13" l="1"/>
  <c r="BY338" i="13"/>
  <c r="H449" i="12"/>
  <c r="I449" i="12" s="1"/>
  <c r="B299" i="14"/>
  <c r="BA338" i="13"/>
  <c r="BD338" i="13" s="1"/>
  <c r="D298" i="14"/>
  <c r="AK339" i="13"/>
  <c r="AT339" i="13" s="1"/>
  <c r="CC338" i="13"/>
  <c r="O338" i="13"/>
  <c r="N450" i="12"/>
  <c r="BR338" i="13"/>
  <c r="BS339" i="13" s="1"/>
  <c r="K338" i="13"/>
  <c r="Q338" i="13"/>
  <c r="Z339" i="13" s="1"/>
  <c r="F549" i="7" s="1"/>
  <c r="BU338" i="13" l="1"/>
  <c r="BX338" i="13"/>
  <c r="C299" i="14"/>
  <c r="J450" i="12"/>
  <c r="AW339" i="13"/>
  <c r="AZ339" i="13" s="1"/>
  <c r="AJ339" i="13"/>
  <c r="AS339" i="13" s="1"/>
  <c r="CB338" i="13"/>
  <c r="J339" i="13"/>
  <c r="BN339" i="13"/>
  <c r="BQ339" i="13"/>
  <c r="N338" i="13"/>
  <c r="BH339" i="13"/>
  <c r="BC339" i="13" l="1"/>
  <c r="F299" i="14"/>
  <c r="AV339" i="13"/>
  <c r="AY339" i="13" s="1"/>
  <c r="AI339" i="13"/>
  <c r="AR339" i="13" s="1"/>
  <c r="CA338" i="13"/>
  <c r="CD338" i="13" s="1"/>
  <c r="CF338" i="13" s="1"/>
  <c r="I339" i="13"/>
  <c r="BP339" i="13"/>
  <c r="BM339" i="13"/>
  <c r="M339" i="13"/>
  <c r="S339" i="13"/>
  <c r="AB340" i="13" s="1"/>
  <c r="K550" i="7"/>
  <c r="O550" i="7"/>
  <c r="I550" i="7"/>
  <c r="N550" i="7"/>
  <c r="Q550" i="7"/>
  <c r="J550" i="7"/>
  <c r="G550" i="7"/>
  <c r="P550" i="7"/>
  <c r="R550" i="7"/>
  <c r="H550" i="7"/>
  <c r="BW339" i="13" l="1"/>
  <c r="BZ339" i="13"/>
  <c r="BB339" i="13"/>
  <c r="E299" i="14"/>
  <c r="AU339" i="13"/>
  <c r="AX339" i="13" s="1"/>
  <c r="CE338" i="13"/>
  <c r="H339" i="13"/>
  <c r="BO339" i="13"/>
  <c r="BL339" i="13"/>
  <c r="L550" i="7"/>
  <c r="G450" i="12" s="1"/>
  <c r="S550" i="7"/>
  <c r="K450" i="12" s="1"/>
  <c r="L450" i="12" s="1"/>
  <c r="M450" i="12" s="1"/>
  <c r="R339" i="13"/>
  <c r="AA340" i="13" s="1"/>
  <c r="L339" i="13"/>
  <c r="P339" i="13"/>
  <c r="BV339" i="13" l="1"/>
  <c r="BY339" i="13"/>
  <c r="H450" i="12"/>
  <c r="I450" i="12" s="1"/>
  <c r="B300" i="14"/>
  <c r="BA339" i="13"/>
  <c r="BD339" i="13" s="1"/>
  <c r="D299" i="14"/>
  <c r="AK340" i="13"/>
  <c r="AT340" i="13" s="1"/>
  <c r="CC339" i="13"/>
  <c r="K339" i="13"/>
  <c r="Q339" i="13"/>
  <c r="Z340" i="13" s="1"/>
  <c r="F550" i="7" s="1"/>
  <c r="BR339" i="13"/>
  <c r="BS340" i="13" s="1"/>
  <c r="N451" i="12"/>
  <c r="O339" i="13"/>
  <c r="BU339" i="13" l="1"/>
  <c r="BX339" i="13"/>
  <c r="C300" i="14"/>
  <c r="J451" i="12"/>
  <c r="AW340" i="13"/>
  <c r="AZ340" i="13" s="1"/>
  <c r="AJ340" i="13"/>
  <c r="AS340" i="13" s="1"/>
  <c r="CB339" i="13"/>
  <c r="BQ340" i="13"/>
  <c r="BN340" i="13"/>
  <c r="J340" i="13"/>
  <c r="BH340" i="13"/>
  <c r="N339" i="13"/>
  <c r="BC340" i="13" l="1"/>
  <c r="F300" i="14"/>
  <c r="AV340" i="13"/>
  <c r="AY340" i="13" s="1"/>
  <c r="AI340" i="13"/>
  <c r="AR340" i="13" s="1"/>
  <c r="CA339" i="13"/>
  <c r="CD339" i="13" s="1"/>
  <c r="CE339" i="13" s="1"/>
  <c r="N551" i="7"/>
  <c r="Q551" i="7"/>
  <c r="H551" i="7"/>
  <c r="G551" i="7"/>
  <c r="P551" i="7"/>
  <c r="J551" i="7"/>
  <c r="O551" i="7"/>
  <c r="R551" i="7"/>
  <c r="K551" i="7"/>
  <c r="I551" i="7"/>
  <c r="BP340" i="13"/>
  <c r="BM340" i="13"/>
  <c r="I340" i="13"/>
  <c r="M340" i="13"/>
  <c r="S340" i="13"/>
  <c r="AB341" i="13" s="1"/>
  <c r="BW340" i="13" l="1"/>
  <c r="BZ340" i="13"/>
  <c r="BB340" i="13"/>
  <c r="E300" i="14"/>
  <c r="AU340" i="13"/>
  <c r="AX340" i="13" s="1"/>
  <c r="CF339" i="13"/>
  <c r="R340" i="13"/>
  <c r="AA341" i="13" s="1"/>
  <c r="L340" i="13"/>
  <c r="H340" i="13"/>
  <c r="BO340" i="13"/>
  <c r="BL340" i="13"/>
  <c r="L551" i="7"/>
  <c r="G451" i="12" s="1"/>
  <c r="P340" i="13"/>
  <c r="S551" i="7"/>
  <c r="K451" i="12" s="1"/>
  <c r="L451" i="12" s="1"/>
  <c r="M451" i="12" s="1"/>
  <c r="BV340" i="13" l="1"/>
  <c r="BY340" i="13"/>
  <c r="BA340" i="13"/>
  <c r="BD340" i="13" s="1"/>
  <c r="D300" i="14"/>
  <c r="H451" i="12"/>
  <c r="I451" i="12" s="1"/>
  <c r="B301" i="14"/>
  <c r="AK341" i="13"/>
  <c r="AT341" i="13" s="1"/>
  <c r="CC340" i="13"/>
  <c r="BR340" i="13"/>
  <c r="BS341" i="13" s="1"/>
  <c r="Q340" i="13"/>
  <c r="Z341" i="13" s="1"/>
  <c r="F551" i="7" s="1"/>
  <c r="K340" i="13"/>
  <c r="O340" i="13"/>
  <c r="N452" i="12"/>
  <c r="BU340" i="13" l="1"/>
  <c r="BX340" i="13"/>
  <c r="C301" i="14"/>
  <c r="J452" i="12"/>
  <c r="AW341" i="13"/>
  <c r="AZ341" i="13" s="1"/>
  <c r="AJ341" i="13"/>
  <c r="AS341" i="13" s="1"/>
  <c r="CB340" i="13"/>
  <c r="BH341" i="13"/>
  <c r="N340" i="13"/>
  <c r="BN341" i="13"/>
  <c r="BQ341" i="13"/>
  <c r="J341" i="13"/>
  <c r="BC341" i="13" l="1"/>
  <c r="F301" i="14"/>
  <c r="AV341" i="13"/>
  <c r="AY341" i="13" s="1"/>
  <c r="AI341" i="13"/>
  <c r="AR341" i="13" s="1"/>
  <c r="CA340" i="13"/>
  <c r="CD340" i="13" s="1"/>
  <c r="CE340" i="13" s="1"/>
  <c r="I341" i="13"/>
  <c r="BM341" i="13"/>
  <c r="BP341" i="13"/>
  <c r="O552" i="7"/>
  <c r="I552" i="7"/>
  <c r="P552" i="7"/>
  <c r="G552" i="7"/>
  <c r="R552" i="7"/>
  <c r="H552" i="7"/>
  <c r="Q552" i="7"/>
  <c r="J552" i="7"/>
  <c r="N552" i="7"/>
  <c r="K552" i="7"/>
  <c r="M341" i="13"/>
  <c r="S341" i="13"/>
  <c r="AB342" i="13" s="1"/>
  <c r="BW341" i="13" l="1"/>
  <c r="BZ341" i="13"/>
  <c r="BB341" i="13"/>
  <c r="E301" i="14"/>
  <c r="AU341" i="13"/>
  <c r="AX341" i="13" s="1"/>
  <c r="CF340" i="13"/>
  <c r="S552" i="7"/>
  <c r="K452" i="12" s="1"/>
  <c r="L452" i="12" s="1"/>
  <c r="M452" i="12" s="1"/>
  <c r="BO341" i="13"/>
  <c r="H341" i="13"/>
  <c r="BL341" i="13"/>
  <c r="P341" i="13"/>
  <c r="L552" i="7"/>
  <c r="G452" i="12" s="1"/>
  <c r="R341" i="13"/>
  <c r="AA342" i="13" s="1"/>
  <c r="L341" i="13"/>
  <c r="BV341" i="13" l="1"/>
  <c r="BY341" i="13"/>
  <c r="H452" i="12"/>
  <c r="I452" i="12" s="1"/>
  <c r="B302" i="14"/>
  <c r="BA341" i="13"/>
  <c r="BD341" i="13" s="1"/>
  <c r="D301" i="14"/>
  <c r="AK342" i="13"/>
  <c r="AT342" i="13" s="1"/>
  <c r="CC341" i="13"/>
  <c r="O341" i="13"/>
  <c r="BR341" i="13"/>
  <c r="BS342" i="13" s="1"/>
  <c r="K341" i="13"/>
  <c r="Q341" i="13"/>
  <c r="Z342" i="13" s="1"/>
  <c r="F552" i="7" s="1"/>
  <c r="N453" i="12"/>
  <c r="BU341" i="13" l="1"/>
  <c r="BX341" i="13"/>
  <c r="C302" i="14"/>
  <c r="J453" i="12"/>
  <c r="AW342" i="13"/>
  <c r="AZ342" i="13" s="1"/>
  <c r="AJ342" i="13"/>
  <c r="AS342" i="13" s="1"/>
  <c r="CB341" i="13"/>
  <c r="N341" i="13"/>
  <c r="BH342" i="13"/>
  <c r="J342" i="13"/>
  <c r="BQ342" i="13"/>
  <c r="BN342" i="13"/>
  <c r="BC342" i="13" l="1"/>
  <c r="F302" i="14"/>
  <c r="AV342" i="13"/>
  <c r="AY342" i="13" s="1"/>
  <c r="AI342" i="13"/>
  <c r="AR342" i="13" s="1"/>
  <c r="CA341" i="13"/>
  <c r="CD341" i="13" s="1"/>
  <c r="CE341" i="13" s="1"/>
  <c r="BM342" i="13"/>
  <c r="BP342" i="13"/>
  <c r="I342" i="13"/>
  <c r="S342" i="13"/>
  <c r="AB343" i="13" s="1"/>
  <c r="M342" i="13"/>
  <c r="Q553" i="7"/>
  <c r="K553" i="7"/>
  <c r="G553" i="7"/>
  <c r="O553" i="7"/>
  <c r="I553" i="7"/>
  <c r="R553" i="7"/>
  <c r="P553" i="7"/>
  <c r="H553" i="7"/>
  <c r="J553" i="7"/>
  <c r="N553" i="7"/>
  <c r="BW342" i="13" l="1"/>
  <c r="BZ342" i="13"/>
  <c r="BB342" i="13"/>
  <c r="E302" i="14"/>
  <c r="AU342" i="13"/>
  <c r="AX342" i="13" s="1"/>
  <c r="CF341" i="13"/>
  <c r="H342" i="13"/>
  <c r="BO342" i="13"/>
  <c r="BL342" i="13"/>
  <c r="P342" i="13"/>
  <c r="S553" i="7"/>
  <c r="K453" i="12" s="1"/>
  <c r="L453" i="12" s="1"/>
  <c r="M453" i="12" s="1"/>
  <c r="L553" i="7"/>
  <c r="G453" i="12" s="1"/>
  <c r="L342" i="13"/>
  <c r="R342" i="13"/>
  <c r="AA343" i="13" s="1"/>
  <c r="BV342" i="13" l="1"/>
  <c r="BY342" i="13"/>
  <c r="H453" i="12"/>
  <c r="I453" i="12" s="1"/>
  <c r="B303" i="14"/>
  <c r="BA342" i="13"/>
  <c r="BD342" i="13" s="1"/>
  <c r="D302" i="14"/>
  <c r="AK343" i="13"/>
  <c r="AT343" i="13" s="1"/>
  <c r="CC342" i="13"/>
  <c r="N454" i="12"/>
  <c r="K342" i="13"/>
  <c r="Q342" i="13"/>
  <c r="Z343" i="13" s="1"/>
  <c r="F553" i="7" s="1"/>
  <c r="BR342" i="13"/>
  <c r="BS343" i="13" s="1"/>
  <c r="O342" i="13"/>
  <c r="BU342" i="13" l="1"/>
  <c r="BX342" i="13"/>
  <c r="C303" i="14"/>
  <c r="J454" i="12"/>
  <c r="AW343" i="13"/>
  <c r="AZ343" i="13" s="1"/>
  <c r="AJ343" i="13"/>
  <c r="AS343" i="13" s="1"/>
  <c r="CB342" i="13"/>
  <c r="N342" i="13"/>
  <c r="BH343" i="13"/>
  <c r="BQ343" i="13"/>
  <c r="BN343" i="13"/>
  <c r="J343" i="13"/>
  <c r="BC343" i="13" l="1"/>
  <c r="F303" i="14"/>
  <c r="AV343" i="13"/>
  <c r="AY343" i="13" s="1"/>
  <c r="AI343" i="13"/>
  <c r="AR343" i="13" s="1"/>
  <c r="CA342" i="13"/>
  <c r="CD342" i="13" s="1"/>
  <c r="CF342" i="13" s="1"/>
  <c r="M343" i="13"/>
  <c r="S343" i="13"/>
  <c r="AB344" i="13" s="1"/>
  <c r="Q554" i="7"/>
  <c r="P554" i="7"/>
  <c r="N554" i="7"/>
  <c r="K554" i="7"/>
  <c r="R554" i="7"/>
  <c r="I554" i="7"/>
  <c r="H554" i="7"/>
  <c r="G554" i="7"/>
  <c r="J554" i="7"/>
  <c r="O554" i="7"/>
  <c r="BM343" i="13"/>
  <c r="BP343" i="13"/>
  <c r="I343" i="13"/>
  <c r="BW343" i="13" l="1"/>
  <c r="BZ343" i="13"/>
  <c r="BB343" i="13"/>
  <c r="E303" i="14"/>
  <c r="H343" i="13"/>
  <c r="CE342" i="13"/>
  <c r="L343" i="13"/>
  <c r="R343" i="13"/>
  <c r="AA344" i="13" s="1"/>
  <c r="S554" i="7"/>
  <c r="K454" i="12" s="1"/>
  <c r="L454" i="12" s="1"/>
  <c r="M454" i="12" s="1"/>
  <c r="P343" i="13"/>
  <c r="L554" i="7"/>
  <c r="G454" i="12" s="1"/>
  <c r="BV343" i="13" l="1"/>
  <c r="BY343" i="13"/>
  <c r="H454" i="12"/>
  <c r="I454" i="12" s="1"/>
  <c r="B304" i="14"/>
  <c r="AU343" i="13"/>
  <c r="AX343" i="13" s="1"/>
  <c r="BL343" i="13"/>
  <c r="BO343" i="13"/>
  <c r="AK344" i="13"/>
  <c r="AT344" i="13" s="1"/>
  <c r="CC343" i="13"/>
  <c r="N455" i="12"/>
  <c r="O343" i="13"/>
  <c r="BR343" i="13"/>
  <c r="BS344" i="13" s="1"/>
  <c r="Q343" i="13"/>
  <c r="Z344" i="13" s="1"/>
  <c r="F554" i="7" s="1"/>
  <c r="K343" i="13"/>
  <c r="BU343" i="13" l="1"/>
  <c r="BX343" i="13"/>
  <c r="C304" i="14"/>
  <c r="J455" i="12"/>
  <c r="BA343" i="13"/>
  <c r="BD343" i="13" s="1"/>
  <c r="D303" i="14"/>
  <c r="AW344" i="13"/>
  <c r="AZ344" i="13" s="1"/>
  <c r="AJ344" i="13"/>
  <c r="AS344" i="13" s="1"/>
  <c r="CB343" i="13"/>
  <c r="BH344" i="13"/>
  <c r="N343" i="13"/>
  <c r="BQ344" i="13"/>
  <c r="J344" i="13"/>
  <c r="BN344" i="13"/>
  <c r="BC344" i="13" l="1"/>
  <c r="F304" i="14"/>
  <c r="AV344" i="13"/>
  <c r="AY344" i="13" s="1"/>
  <c r="AI344" i="13"/>
  <c r="AR344" i="13" s="1"/>
  <c r="CA343" i="13"/>
  <c r="CD343" i="13" s="1"/>
  <c r="CF343" i="13" s="1"/>
  <c r="R555" i="7"/>
  <c r="G555" i="7"/>
  <c r="P555" i="7"/>
  <c r="J555" i="7"/>
  <c r="I555" i="7"/>
  <c r="N555" i="7"/>
  <c r="H555" i="7"/>
  <c r="Q555" i="7"/>
  <c r="O555" i="7"/>
  <c r="K555" i="7"/>
  <c r="M344" i="13"/>
  <c r="S344" i="13"/>
  <c r="AB345" i="13" s="1"/>
  <c r="BP344" i="13"/>
  <c r="I344" i="13"/>
  <c r="BM344" i="13"/>
  <c r="BW344" i="13" l="1"/>
  <c r="BZ344" i="13"/>
  <c r="BB344" i="13"/>
  <c r="E304" i="14"/>
  <c r="AU344" i="13"/>
  <c r="AX344" i="13" s="1"/>
  <c r="CE343" i="13"/>
  <c r="R344" i="13"/>
  <c r="AA345" i="13" s="1"/>
  <c r="L344" i="13"/>
  <c r="S555" i="7"/>
  <c r="K455" i="12" s="1"/>
  <c r="L455" i="12" s="1"/>
  <c r="M455" i="12" s="1"/>
  <c r="H344" i="13"/>
  <c r="BO344" i="13"/>
  <c r="BL344" i="13"/>
  <c r="P344" i="13"/>
  <c r="L555" i="7"/>
  <c r="G455" i="12" s="1"/>
  <c r="BV344" i="13" l="1"/>
  <c r="BY344" i="13"/>
  <c r="H455" i="12"/>
  <c r="I455" i="12" s="1"/>
  <c r="B305" i="14"/>
  <c r="BA344" i="13"/>
  <c r="BD344" i="13" s="1"/>
  <c r="D304" i="14"/>
  <c r="AK345" i="13"/>
  <c r="AT345" i="13" s="1"/>
  <c r="CC344" i="13"/>
  <c r="N456" i="12"/>
  <c r="O344" i="13"/>
  <c r="BR344" i="13"/>
  <c r="BS345" i="13" s="1"/>
  <c r="K344" i="13"/>
  <c r="Q344" i="13"/>
  <c r="Z345" i="13" s="1"/>
  <c r="F555" i="7" s="1"/>
  <c r="BU344" i="13" l="1"/>
  <c r="BX344" i="13"/>
  <c r="C305" i="14"/>
  <c r="J456" i="12"/>
  <c r="AW345" i="13"/>
  <c r="AZ345" i="13" s="1"/>
  <c r="AJ345" i="13"/>
  <c r="AS345" i="13" s="1"/>
  <c r="CB344" i="13"/>
  <c r="N344" i="13"/>
  <c r="BH345" i="13"/>
  <c r="BQ345" i="13"/>
  <c r="BN345" i="13"/>
  <c r="J345" i="13"/>
  <c r="BC345" i="13" l="1"/>
  <c r="F305" i="14"/>
  <c r="AV345" i="13"/>
  <c r="AY345" i="13" s="1"/>
  <c r="AI345" i="13"/>
  <c r="AR345" i="13" s="1"/>
  <c r="CA344" i="13"/>
  <c r="CD344" i="13" s="1"/>
  <c r="CF344" i="13" s="1"/>
  <c r="R556" i="7"/>
  <c r="N556" i="7"/>
  <c r="Q556" i="7"/>
  <c r="K556" i="7"/>
  <c r="P556" i="7"/>
  <c r="G556" i="7"/>
  <c r="H556" i="7"/>
  <c r="O556" i="7"/>
  <c r="J556" i="7"/>
  <c r="I556" i="7"/>
  <c r="I345" i="13"/>
  <c r="BM345" i="13"/>
  <c r="BP345" i="13"/>
  <c r="S345" i="13"/>
  <c r="AB346" i="13" s="1"/>
  <c r="M345" i="13"/>
  <c r="BW345" i="13" l="1"/>
  <c r="BZ345" i="13"/>
  <c r="BB345" i="13"/>
  <c r="E305" i="14"/>
  <c r="AU345" i="13"/>
  <c r="AX345" i="13" s="1"/>
  <c r="CE344" i="13"/>
  <c r="L556" i="7"/>
  <c r="G456" i="12" s="1"/>
  <c r="S556" i="7"/>
  <c r="K456" i="12" s="1"/>
  <c r="L456" i="12" s="1"/>
  <c r="M456" i="12" s="1"/>
  <c r="P345" i="13"/>
  <c r="H345" i="13"/>
  <c r="BO345" i="13"/>
  <c r="BL345" i="13"/>
  <c r="L345" i="13"/>
  <c r="R345" i="13"/>
  <c r="AA346" i="13" s="1"/>
  <c r="BV345" i="13" l="1"/>
  <c r="BY345" i="13"/>
  <c r="BA345" i="13"/>
  <c r="BD345" i="13" s="1"/>
  <c r="D305" i="14"/>
  <c r="H456" i="12"/>
  <c r="I456" i="12" s="1"/>
  <c r="B306" i="14"/>
  <c r="AK346" i="13"/>
  <c r="AT346" i="13" s="1"/>
  <c r="CC345" i="13"/>
  <c r="O345" i="13"/>
  <c r="BR345" i="13"/>
  <c r="BS346" i="13" s="1"/>
  <c r="K345" i="13"/>
  <c r="Q345" i="13"/>
  <c r="Z346" i="13" s="1"/>
  <c r="F556" i="7" s="1"/>
  <c r="BU345" i="13" l="1"/>
  <c r="BX345" i="13"/>
  <c r="C306" i="14"/>
  <c r="AW346" i="13"/>
  <c r="AZ346" i="13" s="1"/>
  <c r="AJ346" i="13"/>
  <c r="AS346" i="13" s="1"/>
  <c r="CB345" i="13"/>
  <c r="BH346" i="13"/>
  <c r="J346" i="13"/>
  <c r="BQ346" i="13"/>
  <c r="BN346" i="13"/>
  <c r="N345" i="13"/>
  <c r="BC346" i="13" l="1"/>
  <c r="F306" i="14"/>
  <c r="AV346" i="13"/>
  <c r="AY346" i="13" s="1"/>
  <c r="AI346" i="13"/>
  <c r="AR346" i="13" s="1"/>
  <c r="CA345" i="13"/>
  <c r="CD345" i="13" s="1"/>
  <c r="CF345" i="13" s="1"/>
  <c r="I346" i="13"/>
  <c r="BP346" i="13"/>
  <c r="BM346" i="13"/>
  <c r="S346" i="13"/>
  <c r="M346" i="13"/>
  <c r="BW346" i="13" l="1"/>
  <c r="BZ346" i="13"/>
  <c r="BB346" i="13"/>
  <c r="E306" i="14"/>
  <c r="AU346" i="13"/>
  <c r="AX346" i="13" s="1"/>
  <c r="CE345" i="13"/>
  <c r="P346" i="13"/>
  <c r="BO346" i="13"/>
  <c r="H346" i="13"/>
  <c r="BL346" i="13"/>
  <c r="L346" i="13"/>
  <c r="R346" i="13"/>
  <c r="BV346" i="13" l="1"/>
  <c r="BY346" i="13"/>
  <c r="BA346" i="13"/>
  <c r="BD346" i="13" s="1"/>
  <c r="BD3" i="13" s="1"/>
  <c r="D306" i="14"/>
  <c r="CC346" i="13"/>
  <c r="BR346" i="13"/>
  <c r="Q346" i="13"/>
  <c r="K346" i="13"/>
  <c r="O346" i="13"/>
  <c r="BU346" i="13" l="1"/>
  <c r="BX346" i="13"/>
  <c r="CB346" i="13"/>
  <c r="N346" i="13"/>
  <c r="CA346" i="13" l="1"/>
  <c r="CD346" i="13" s="1"/>
  <c r="CE346" i="13" s="1"/>
  <c r="CE5" i="13" s="1"/>
  <c r="CF346" i="13" l="1"/>
  <c r="CF5" i="13" s="1"/>
</calcChain>
</file>

<file path=xl/sharedStrings.xml><?xml version="1.0" encoding="utf-8"?>
<sst xmlns="http://schemas.openxmlformats.org/spreadsheetml/2006/main" count="199" uniqueCount="78">
  <si>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</si>
  <si>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</si>
  <si>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</si>
  <si>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</si>
  <si>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</si>
  <si>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</si>
  <si>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</si>
  <si>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</si>
  <si>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</si>
  <si>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</si>
  <si>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</si>
  <si>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</si>
  <si>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</si>
  <si>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</si>
  <si>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</si>
  <si>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</si>
  <si>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</si>
  <si>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</si>
  <si>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</si>
  <si>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</si>
  <si>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</si>
  <si>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</si>
  <si>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</si>
  <si>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</si>
  <si>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</si>
  <si>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</si>
  <si>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</si>
  <si>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</si>
  <si>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</si>
  <si>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</si>
  <si>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</si>
  <si>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</si>
  <si>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</si>
  <si>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</si>
  <si>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</si>
  <si>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</si>
  <si>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</si>
  <si>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</si>
  <si>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</si>
  <si>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</si>
  <si>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</si>
  <si>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</si>
  <si>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</si>
  <si>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</si>
  <si>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</si>
  <si>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</si>
  <si>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</si>
  <si>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</si>
  <si>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</si>
  <si>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</si>
  <si>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</si>
  <si>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</si>
  <si>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</si>
  <si>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</si>
  <si>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</si>
  <si>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</si>
  <si>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</si>
  <si>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</si>
  <si>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</si>
  <si>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</si>
  <si>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</si>
  <si>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</si>
  <si>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</si>
  <si>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</si>
  <si>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</si>
  <si>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</si>
  <si>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</si>
  <si>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</si>
  <si>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</si>
  <si>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Consumption per capita</t>
  </si>
  <si>
    <t>Utility</t>
  </si>
  <si>
    <t>NPV</t>
  </si>
  <si>
    <t>Current</t>
  </si>
  <si>
    <t>Temp</t>
  </si>
  <si>
    <t>Mid</t>
  </si>
  <si>
    <t>Impact of climate change</t>
  </si>
  <si>
    <t>Optimum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</si>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</sst>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254" activePane="bottomRight" state="frozen"/>
      <selection pane="topRight" activeCell="F1" sqref="F1"/>
      <selection pane="bottomLeft" activeCell="A6" sqref="A6"/>
      <selection pane="bottomRight" activeCell="F271" sqref="F271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58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 x14ac:dyDescent="0.3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 x14ac:dyDescent="0.3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 x14ac:dyDescent="0.3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 x14ac:dyDescent="0.3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 x14ac:dyDescent="0.3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 x14ac:dyDescent="0.3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 x14ac:dyDescent="0.3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 x14ac:dyDescent="0.3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 x14ac:dyDescent="0.3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 x14ac:dyDescent="0.3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 x14ac:dyDescent="0.3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 x14ac:dyDescent="0.3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 x14ac:dyDescent="0.3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 x14ac:dyDescent="0.3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 x14ac:dyDescent="0.3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 x14ac:dyDescent="0.3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 x14ac:dyDescent="0.3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 x14ac:dyDescent="0.3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 x14ac:dyDescent="0.3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 x14ac:dyDescent="0.3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 x14ac:dyDescent="0.3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 x14ac:dyDescent="0.3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 x14ac:dyDescent="0.3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 x14ac:dyDescent="0.3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 x14ac:dyDescent="0.3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 x14ac:dyDescent="0.3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 x14ac:dyDescent="0.3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 x14ac:dyDescent="0.3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 x14ac:dyDescent="0.3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 x14ac:dyDescent="0.3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 x14ac:dyDescent="0.3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 x14ac:dyDescent="0.3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 x14ac:dyDescent="0.3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 x14ac:dyDescent="0.3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 x14ac:dyDescent="0.3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 x14ac:dyDescent="0.3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 x14ac:dyDescent="0.3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 x14ac:dyDescent="0.3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 x14ac:dyDescent="0.3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 x14ac:dyDescent="0.3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 x14ac:dyDescent="0.3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 x14ac:dyDescent="0.3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 x14ac:dyDescent="0.3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 x14ac:dyDescent="0.3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 x14ac:dyDescent="0.3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 x14ac:dyDescent="0.3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 x14ac:dyDescent="0.3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 x14ac:dyDescent="0.3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 x14ac:dyDescent="0.3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 x14ac:dyDescent="0.3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 x14ac:dyDescent="0.3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 x14ac:dyDescent="0.3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 x14ac:dyDescent="0.3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 x14ac:dyDescent="0.3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 x14ac:dyDescent="0.3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 x14ac:dyDescent="0.3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 x14ac:dyDescent="0.3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 x14ac:dyDescent="0.3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 x14ac:dyDescent="0.3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 x14ac:dyDescent="0.3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 x14ac:dyDescent="0.3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 x14ac:dyDescent="0.3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 x14ac:dyDescent="0.3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 x14ac:dyDescent="0.3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 x14ac:dyDescent="0.3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 x14ac:dyDescent="0.3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 x14ac:dyDescent="0.3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 x14ac:dyDescent="0.3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 x14ac:dyDescent="0.3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 x14ac:dyDescent="0.3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 x14ac:dyDescent="0.3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 x14ac:dyDescent="0.3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 x14ac:dyDescent="0.3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 x14ac:dyDescent="0.3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 x14ac:dyDescent="0.3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 x14ac:dyDescent="0.3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 x14ac:dyDescent="0.3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 x14ac:dyDescent="0.3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 x14ac:dyDescent="0.3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 x14ac:dyDescent="0.3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 x14ac:dyDescent="0.3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 x14ac:dyDescent="0.3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 x14ac:dyDescent="0.3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 x14ac:dyDescent="0.3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 x14ac:dyDescent="0.3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 x14ac:dyDescent="0.3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 x14ac:dyDescent="0.3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 x14ac:dyDescent="0.3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 x14ac:dyDescent="0.3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 x14ac:dyDescent="0.3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 x14ac:dyDescent="0.3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 x14ac:dyDescent="0.3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 x14ac:dyDescent="0.3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 x14ac:dyDescent="0.3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 x14ac:dyDescent="0.3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 x14ac:dyDescent="0.3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 x14ac:dyDescent="0.3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 x14ac:dyDescent="0.3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 x14ac:dyDescent="0.3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 x14ac:dyDescent="0.3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 x14ac:dyDescent="0.3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 x14ac:dyDescent="0.3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 x14ac:dyDescent="0.3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 x14ac:dyDescent="0.3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 x14ac:dyDescent="0.3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 x14ac:dyDescent="0.3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 x14ac:dyDescent="0.3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 x14ac:dyDescent="0.3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 x14ac:dyDescent="0.3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 x14ac:dyDescent="0.3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168" activePane="bottomRight" state="frozen"/>
      <selection pane="topRight" activeCell="B1" sqref="B1"/>
      <selection pane="bottomLeft" activeCell="A6" sqref="A6"/>
      <selection pane="bottomRight" activeCell="I172" sqref="I172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58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 x14ac:dyDescent="0.3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 x14ac:dyDescent="0.3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 x14ac:dyDescent="0.3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 x14ac:dyDescent="0.3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 x14ac:dyDescent="0.3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 x14ac:dyDescent="0.3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 x14ac:dyDescent="0.3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 x14ac:dyDescent="0.3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 x14ac:dyDescent="0.3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 x14ac:dyDescent="0.3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 x14ac:dyDescent="0.3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 x14ac:dyDescent="0.3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 x14ac:dyDescent="0.3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 x14ac:dyDescent="0.3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 x14ac:dyDescent="0.3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 x14ac:dyDescent="0.3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 x14ac:dyDescent="0.3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 x14ac:dyDescent="0.3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 x14ac:dyDescent="0.3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 x14ac:dyDescent="0.3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 x14ac:dyDescent="0.3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 x14ac:dyDescent="0.3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 x14ac:dyDescent="0.3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 x14ac:dyDescent="0.3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 x14ac:dyDescent="0.3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 x14ac:dyDescent="0.3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 x14ac:dyDescent="0.3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 x14ac:dyDescent="0.3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 x14ac:dyDescent="0.3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 x14ac:dyDescent="0.3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 x14ac:dyDescent="0.3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 x14ac:dyDescent="0.3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 x14ac:dyDescent="0.3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 x14ac:dyDescent="0.3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 x14ac:dyDescent="0.3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 x14ac:dyDescent="0.3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 x14ac:dyDescent="0.3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 x14ac:dyDescent="0.3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 x14ac:dyDescent="0.3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 x14ac:dyDescent="0.3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 x14ac:dyDescent="0.3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 x14ac:dyDescent="0.3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 x14ac:dyDescent="0.3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 x14ac:dyDescent="0.3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 x14ac:dyDescent="0.3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 x14ac:dyDescent="0.3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 x14ac:dyDescent="0.3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 x14ac:dyDescent="0.3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 x14ac:dyDescent="0.3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 x14ac:dyDescent="0.3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 x14ac:dyDescent="0.3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 x14ac:dyDescent="0.3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 x14ac:dyDescent="0.3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 x14ac:dyDescent="0.3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 x14ac:dyDescent="0.3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 x14ac:dyDescent="0.3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 x14ac:dyDescent="0.3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 x14ac:dyDescent="0.3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 x14ac:dyDescent="0.3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 x14ac:dyDescent="0.3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 x14ac:dyDescent="0.3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 x14ac:dyDescent="0.3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 x14ac:dyDescent="0.3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 x14ac:dyDescent="0.3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 x14ac:dyDescent="0.3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 x14ac:dyDescent="0.3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 x14ac:dyDescent="0.3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 x14ac:dyDescent="0.3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 x14ac:dyDescent="0.3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 x14ac:dyDescent="0.3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 x14ac:dyDescent="0.3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 x14ac:dyDescent="0.3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 x14ac:dyDescent="0.3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 x14ac:dyDescent="0.3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 x14ac:dyDescent="0.3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 x14ac:dyDescent="0.3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 x14ac:dyDescent="0.3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 x14ac:dyDescent="0.3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 x14ac:dyDescent="0.3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 x14ac:dyDescent="0.3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 x14ac:dyDescent="0.3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 x14ac:dyDescent="0.3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 x14ac:dyDescent="0.3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 x14ac:dyDescent="0.3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 x14ac:dyDescent="0.3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 x14ac:dyDescent="0.3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 x14ac:dyDescent="0.3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 x14ac:dyDescent="0.3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 x14ac:dyDescent="0.3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 x14ac:dyDescent="0.3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 x14ac:dyDescent="0.3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 x14ac:dyDescent="0.3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 x14ac:dyDescent="0.3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 x14ac:dyDescent="0.3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 x14ac:dyDescent="0.3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 x14ac:dyDescent="0.3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 x14ac:dyDescent="0.3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 x14ac:dyDescent="0.3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 x14ac:dyDescent="0.3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 x14ac:dyDescent="0.3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 x14ac:dyDescent="0.3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 x14ac:dyDescent="0.3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 x14ac:dyDescent="0.3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 x14ac:dyDescent="0.3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 x14ac:dyDescent="0.3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 x14ac:dyDescent="0.3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 x14ac:dyDescent="0.3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 x14ac:dyDescent="0.3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 x14ac:dyDescent="0.3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 x14ac:dyDescent="0.3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 x14ac:dyDescent="0.3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 x14ac:dyDescent="0.3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 x14ac:dyDescent="0.3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 x14ac:dyDescent="0.3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 x14ac:dyDescent="0.3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 x14ac:dyDescent="0.3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 x14ac:dyDescent="0.3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 x14ac:dyDescent="0.3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 x14ac:dyDescent="0.3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 x14ac:dyDescent="0.3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 x14ac:dyDescent="0.3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 x14ac:dyDescent="0.3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 x14ac:dyDescent="0.3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 x14ac:dyDescent="0.3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 x14ac:dyDescent="0.3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 x14ac:dyDescent="0.3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 x14ac:dyDescent="0.3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 x14ac:dyDescent="0.3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 x14ac:dyDescent="0.3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 x14ac:dyDescent="0.3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 x14ac:dyDescent="0.3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 x14ac:dyDescent="0.3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 x14ac:dyDescent="0.3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 x14ac:dyDescent="0.3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 x14ac:dyDescent="0.3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 x14ac:dyDescent="0.3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 x14ac:dyDescent="0.3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 x14ac:dyDescent="0.3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 x14ac:dyDescent="0.3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 x14ac:dyDescent="0.3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 x14ac:dyDescent="0.3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 x14ac:dyDescent="0.3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 x14ac:dyDescent="0.3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 x14ac:dyDescent="0.3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 x14ac:dyDescent="0.3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 x14ac:dyDescent="0.3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 x14ac:dyDescent="0.3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 x14ac:dyDescent="0.3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 x14ac:dyDescent="0.3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 x14ac:dyDescent="0.3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 x14ac:dyDescent="0.3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 x14ac:dyDescent="0.3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 x14ac:dyDescent="0.3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 x14ac:dyDescent="0.3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 x14ac:dyDescent="0.3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 x14ac:dyDescent="0.3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 x14ac:dyDescent="0.3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 x14ac:dyDescent="0.3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 x14ac:dyDescent="0.3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 x14ac:dyDescent="0.3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 x14ac:dyDescent="0.3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 x14ac:dyDescent="0.3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 x14ac:dyDescent="0.3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 x14ac:dyDescent="0.3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 x14ac:dyDescent="0.3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 x14ac:dyDescent="0.3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 x14ac:dyDescent="0.3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 x14ac:dyDescent="0.3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 x14ac:dyDescent="0.3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 x14ac:dyDescent="0.3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 x14ac:dyDescent="0.3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 x14ac:dyDescent="0.3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 x14ac:dyDescent="0.3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 x14ac:dyDescent="0.3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 x14ac:dyDescent="0.3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 x14ac:dyDescent="0.3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 x14ac:dyDescent="0.3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 x14ac:dyDescent="0.3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 x14ac:dyDescent="0.3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 x14ac:dyDescent="0.3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 x14ac:dyDescent="0.3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 x14ac:dyDescent="0.3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 x14ac:dyDescent="0.3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 x14ac:dyDescent="0.3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 x14ac:dyDescent="0.3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 x14ac:dyDescent="0.3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 x14ac:dyDescent="0.3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 x14ac:dyDescent="0.3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 x14ac:dyDescent="0.3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 x14ac:dyDescent="0.3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 x14ac:dyDescent="0.3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 x14ac:dyDescent="0.3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 x14ac:dyDescent="0.3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 x14ac:dyDescent="0.3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 x14ac:dyDescent="0.3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 x14ac:dyDescent="0.3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 x14ac:dyDescent="0.3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 x14ac:dyDescent="0.3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 x14ac:dyDescent="0.3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 x14ac:dyDescent="0.3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 x14ac:dyDescent="0.3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 x14ac:dyDescent="0.3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 x14ac:dyDescent="0.3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 x14ac:dyDescent="0.3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 x14ac:dyDescent="0.3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 x14ac:dyDescent="0.3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 x14ac:dyDescent="0.3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 x14ac:dyDescent="0.3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 x14ac:dyDescent="0.3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 x14ac:dyDescent="0.3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 x14ac:dyDescent="0.3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 x14ac:dyDescent="0.3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 x14ac:dyDescent="0.3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 x14ac:dyDescent="0.3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 x14ac:dyDescent="0.3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 x14ac:dyDescent="0.3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 x14ac:dyDescent="0.3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 x14ac:dyDescent="0.3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 x14ac:dyDescent="0.3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 x14ac:dyDescent="0.3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 x14ac:dyDescent="0.3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 x14ac:dyDescent="0.3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 x14ac:dyDescent="0.3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 x14ac:dyDescent="0.3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 x14ac:dyDescent="0.3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 x14ac:dyDescent="0.3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 x14ac:dyDescent="0.3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 x14ac:dyDescent="0.3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 x14ac:dyDescent="0.3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 x14ac:dyDescent="0.3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 x14ac:dyDescent="0.3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 x14ac:dyDescent="0.3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 x14ac:dyDescent="0.3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 x14ac:dyDescent="0.3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 x14ac:dyDescent="0.3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 x14ac:dyDescent="0.3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 x14ac:dyDescent="0.3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 x14ac:dyDescent="0.3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 x14ac:dyDescent="0.3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 x14ac:dyDescent="0.3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 x14ac:dyDescent="0.3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 x14ac:dyDescent="0.3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 x14ac:dyDescent="0.3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 x14ac:dyDescent="0.3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 x14ac:dyDescent="0.3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 x14ac:dyDescent="0.3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 x14ac:dyDescent="0.3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 x14ac:dyDescent="0.3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 x14ac:dyDescent="0.3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 x14ac:dyDescent="0.3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 x14ac:dyDescent="0.3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 x14ac:dyDescent="0.3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 x14ac:dyDescent="0.3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 x14ac:dyDescent="0.3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 x14ac:dyDescent="0.3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 x14ac:dyDescent="0.3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 x14ac:dyDescent="0.3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 x14ac:dyDescent="0.3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 x14ac:dyDescent="0.3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 x14ac:dyDescent="0.3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 x14ac:dyDescent="0.3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 x14ac:dyDescent="0.3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 x14ac:dyDescent="0.3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 x14ac:dyDescent="0.3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 x14ac:dyDescent="0.3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 x14ac:dyDescent="0.3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 x14ac:dyDescent="0.3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 x14ac:dyDescent="0.3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 x14ac:dyDescent="0.3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 x14ac:dyDescent="0.3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 x14ac:dyDescent="0.3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 x14ac:dyDescent="0.3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 x14ac:dyDescent="0.3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 x14ac:dyDescent="0.3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 x14ac:dyDescent="0.3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 x14ac:dyDescent="0.3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 x14ac:dyDescent="0.3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 x14ac:dyDescent="0.3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 x14ac:dyDescent="0.3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 x14ac:dyDescent="0.3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 x14ac:dyDescent="0.3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 x14ac:dyDescent="0.3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 x14ac:dyDescent="0.3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 x14ac:dyDescent="0.3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048576"/>
  <sheetViews>
    <sheetView tabSelected="1" workbookViewId="0">
      <pane xSplit="1" ySplit="5" topLeftCell="BI6" activePane="bottomRight" state="frozen"/>
      <selection pane="topRight" activeCell="B1" sqref="B1"/>
      <selection pane="bottomLeft" activeCell="A6" sqref="A6"/>
      <selection pane="bottomRight" activeCell="BS1" sqref="BS1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6" width="9.109375" style="2"/>
    <col min="58" max="59" width="9.33203125" bestFit="1" customWidth="1"/>
    <col min="60" max="60" width="12.6640625" style="2" bestFit="1" customWidth="1"/>
    <col min="70" max="70" width="15.33203125" bestFit="1" customWidth="1"/>
    <col min="71" max="72" width="15.33203125" style="2" customWidth="1"/>
    <col min="79" max="81" width="9.33203125" bestFit="1" customWidth="1"/>
    <col min="82" max="82" width="9.33203125" style="2" customWidth="1"/>
    <col min="83" max="83" width="10.5546875" bestFit="1" customWidth="1"/>
  </cols>
  <sheetData>
    <row r="1" spans="1:84" s="2" customFormat="1" x14ac:dyDescent="0.3">
      <c r="B1" s="2" t="s">
        <v>43</v>
      </c>
      <c r="AI1" s="2" t="s">
        <v>11</v>
      </c>
      <c r="AR1" s="1"/>
      <c r="AS1" s="1"/>
      <c r="AT1" s="1"/>
      <c r="BF1" s="2">
        <v>0</v>
      </c>
      <c r="BG1" s="2">
        <v>0</v>
      </c>
      <c r="BH1" s="2">
        <v>0</v>
      </c>
      <c r="BU1" s="2" t="s">
        <v>75</v>
      </c>
      <c r="BV1"/>
      <c r="BW1" s="2">
        <v>-0.25</v>
      </c>
      <c r="BX1" s="2" t="s">
        <v>58</v>
      </c>
      <c r="CA1" s="2" t="s">
        <v>60</v>
      </c>
      <c r="CE1" s="2" t="s">
        <v>67</v>
      </c>
    </row>
    <row r="2" spans="1:84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69</v>
      </c>
      <c r="BA2" s="2" t="s">
        <v>70</v>
      </c>
      <c r="BD2" s="2" t="s">
        <v>71</v>
      </c>
      <c r="BE2" s="2" t="s">
        <v>49</v>
      </c>
      <c r="BF2" s="2">
        <v>0</v>
      </c>
      <c r="BG2" s="2">
        <v>0</v>
      </c>
      <c r="BH2" s="2">
        <v>0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75</v>
      </c>
      <c r="CB2" s="2"/>
      <c r="CC2" s="2"/>
      <c r="CE2" s="2" t="s">
        <v>68</v>
      </c>
    </row>
    <row r="3" spans="1:84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1350402.2432494725</v>
      </c>
      <c r="BE3" s="2" t="s">
        <v>54</v>
      </c>
      <c r="BF3" s="2">
        <v>0</v>
      </c>
      <c r="BG3" s="2">
        <v>0</v>
      </c>
      <c r="BH3" s="2">
        <v>0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  <c r="CF3" s="2" t="s">
        <v>66</v>
      </c>
    </row>
    <row r="4" spans="1:84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F4" s="2"/>
    </row>
    <row r="5" spans="1:84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T5" s="2">
        <v>0.05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111.98241296666852</v>
      </c>
      <c r="CF5" s="3">
        <f>-SUM(CF6:CF346)*1000</f>
        <v>95.057770696174543</v>
      </c>
    </row>
    <row r="6" spans="1:84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1.6382750952685943</v>
      </c>
      <c r="BV6" s="12">
        <f>(BV$3*temperature!$I116+BV$4*temperature!$I116^2+BV$5*temperature!$I116^6)*(L6/L$56)^$BW$1</f>
        <v>1.0532213967656701</v>
      </c>
      <c r="BW6" s="12">
        <f>(BW$3*temperature!$I116+BW$4*temperature!$I116^2+BW$5*temperature!$I116^6)*(M6/M$56)^$BW$1</f>
        <v>0.53237270739336118</v>
      </c>
      <c r="BX6" s="12">
        <f>(BX$3*temperature!$M116+BX$4*temperature!$M116^2+BX$5*temperature!$M116^6)*(K6/K$56)^$BW$1</f>
        <v>1.6382750952685943</v>
      </c>
      <c r="BY6" s="12">
        <f>(BY$3*temperature!$M116+BY$4*temperature!$M116^2+BY$5*temperature!$M116^6)*(L6/L$56)^$BW$1</f>
        <v>1.0532213967656701</v>
      </c>
      <c r="BZ6" s="12">
        <f>(BZ$3*temperature!$M116+BZ$4*temperature!$M116^2+BZ$5*temperature!$M116^6)*(M6/M$56)^$BW$1</f>
        <v>0.53237270739336118</v>
      </c>
      <c r="CA6" s="19">
        <f t="shared" ref="CA6:CA69" si="13">BX6-BU6</f>
        <v>0</v>
      </c>
      <c r="CB6" s="19">
        <f t="shared" ref="CB6:CB69" si="14">BY6-BV6</f>
        <v>0</v>
      </c>
      <c r="CC6" s="19">
        <f t="shared" ref="CC6:CC69" si="15">BZ6-BW6</f>
        <v>0</v>
      </c>
      <c r="CD6" s="19">
        <f t="shared" ref="CD6:CD69" si="16">SUMPRODUCT(CA6:CC6,AR6:AT6)/100</f>
        <v>0</v>
      </c>
      <c r="CE6" s="19">
        <f t="shared" ref="CE6:CE69" si="17">CD6*BS6</f>
        <v>0</v>
      </c>
      <c r="CF6" s="19">
        <f t="shared" ref="CF6:CF69" si="18">CD6*BT6</f>
        <v>0</v>
      </c>
    </row>
    <row r="7" spans="1:84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9">C7/C6-1</f>
        <v>4.4742751822579585E-3</v>
      </c>
      <c r="G7" s="11">
        <f t="shared" ref="G7:G56" si="20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1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2">L7/L6-1</f>
        <v>2.7065536731051054E-2</v>
      </c>
      <c r="P7" s="11">
        <f t="shared" ref="P7:P56" si="23">M7/M6-1</f>
        <v>1.5383374150363061E-2</v>
      </c>
      <c r="Q7" s="1">
        <v>1869.6711979999998</v>
      </c>
      <c r="R7" s="1"/>
      <c r="S7" s="1"/>
      <c r="T7" s="1">
        <f t="shared" ref="T7:T56" si="24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5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6">(1+AL$5)*AL6</f>
        <v>5.6121102369488263</v>
      </c>
      <c r="AM7" s="14">
        <f t="shared" ref="AM7:AM38" si="27">(1+AM$5)*AM6</f>
        <v>0.66934006151772185</v>
      </c>
      <c r="AN7" s="14">
        <f t="shared" ref="AN7:AN38" si="28">(1+AN$5)*AN6</f>
        <v>0.28975039091570642</v>
      </c>
      <c r="AO7" s="11">
        <f>AL7/AL6-1</f>
        <v>2.0621120954280148E-2</v>
      </c>
      <c r="AP7" s="11">
        <f t="shared" ref="AP7:AP56" si="29">AM7/AM6-1</f>
        <v>2.5977173653231045E-2</v>
      </c>
      <c r="AQ7" s="11">
        <f t="shared" ref="AQ7:AQ56" si="30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1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2">LN(AX7)*B7</f>
        <v>6891.5772663348662</v>
      </c>
      <c r="BB7" s="1">
        <f t="shared" ref="BB7:BB70" si="33">LN(AY7)*C7</f>
        <v>7616.6390780397314</v>
      </c>
      <c r="BC7" s="1">
        <f t="shared" ref="BC7:BC70" si="34">LN(AZ7)*D7</f>
        <v>5787.5726573781021</v>
      </c>
      <c r="BD7" s="1">
        <f t="shared" ref="BD7:BD70" si="35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6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7">2*BI$5*BE7*AR7/Z7*1000</f>
        <v>0</v>
      </c>
      <c r="BP7" s="2">
        <f t="shared" ref="BP7:BP70" si="38">2*BJ$5*BF7*AS7/AA7*1000</f>
        <v>0</v>
      </c>
      <c r="BQ7" s="2">
        <f t="shared" ref="BQ7:BQ70" si="39">2*BK$5*BG7*AT7/AB7*1000</f>
        <v>0</v>
      </c>
      <c r="BR7" s="11">
        <f t="shared" ref="BR7:BR70" si="40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1.6640172216579796</v>
      </c>
      <c r="BV7" s="12">
        <f>(BV$3*temperature!$I117+BV$4*temperature!$I117^2+BV$5*temperature!$I117^6)*(L7/L$56)^$BW$1</f>
        <v>1.0714114794408596</v>
      </c>
      <c r="BW7" s="12">
        <f>(BW$3*temperature!$I117+BW$4*temperature!$I117^2+BW$5*temperature!$I117^6)*(M7/M$56)^$BW$1</f>
        <v>0.54238030038395202</v>
      </c>
      <c r="BX7" s="12">
        <f>(BX$3*temperature!$M117+BX$4*temperature!$M117^2+BX$5*temperature!$M117^6)*(K7/K$56)^$BW$1</f>
        <v>1.6640172216579796</v>
      </c>
      <c r="BY7" s="12">
        <f>(BY$3*temperature!$M117+BY$4*temperature!$M117^2+BY$5*temperature!$M117^6)*(L7/L$56)^$BW$1</f>
        <v>1.0714114794408596</v>
      </c>
      <c r="BZ7" s="12">
        <f>(BZ$3*temperature!$M117+BZ$4*temperature!$M117^2+BZ$5*temperature!$M117^6)*(M7/M$56)^$BW$1</f>
        <v>0.54238030038395202</v>
      </c>
      <c r="CA7" s="19">
        <f t="shared" si="13"/>
        <v>0</v>
      </c>
      <c r="CB7" s="19">
        <f t="shared" si="14"/>
        <v>0</v>
      </c>
      <c r="CC7" s="19">
        <f t="shared" si="15"/>
        <v>0</v>
      </c>
      <c r="CD7" s="19">
        <f t="shared" si="16"/>
        <v>0</v>
      </c>
      <c r="CE7" s="19">
        <f t="shared" si="17"/>
        <v>0</v>
      </c>
      <c r="CF7" s="19">
        <f t="shared" si="18"/>
        <v>0</v>
      </c>
    </row>
    <row r="8" spans="1:84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1">B8/B7-1</f>
        <v>1.2011608277962216E-2</v>
      </c>
      <c r="F8" s="11">
        <f t="shared" si="19"/>
        <v>1.4934227690272417E-2</v>
      </c>
      <c r="G8" s="11">
        <f t="shared" si="20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1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2">K8/K7-1</f>
        <v>4.6140630528093363E-2</v>
      </c>
      <c r="O8" s="11">
        <f t="shared" si="22"/>
        <v>1.9331405760087295E-2</v>
      </c>
      <c r="P8" s="11">
        <f t="shared" si="23"/>
        <v>1.3612154993765335E-2</v>
      </c>
      <c r="Q8" s="1">
        <v>1971.492958</v>
      </c>
      <c r="R8" s="1"/>
      <c r="S8" s="1"/>
      <c r="T8" s="1">
        <f t="shared" si="24"/>
        <v>234.56978602809116</v>
      </c>
      <c r="U8" s="1"/>
      <c r="V8" s="1"/>
      <c r="W8" s="11">
        <f t="shared" ref="W8:W56" si="43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5"/>
        <v>2.8012025142140393</v>
      </c>
      <c r="AD8" s="12"/>
      <c r="AE8" s="12"/>
      <c r="AF8" s="11">
        <f t="shared" ref="AF8:AF54" si="44">AC8/AC7-1</f>
        <v>-8.1868518598653406E-3</v>
      </c>
      <c r="AG8" s="11"/>
      <c r="AH8" s="11"/>
      <c r="AI8" s="1">
        <f t="shared" ref="AI8:AI56" si="45">(1-$AI$5)*AI7+AU7</f>
        <v>15161.168894687262</v>
      </c>
      <c r="AJ8" s="1">
        <f t="shared" ref="AJ8:AJ56" si="46">(1-$AI$5)*AJ7+AV7</f>
        <v>1670.4937536078194</v>
      </c>
      <c r="AK8" s="1">
        <f t="shared" ref="AK8:AK56" si="47">(1-$AI$5)*AK7+AW7</f>
        <v>526.15827388927767</v>
      </c>
      <c r="AL8" s="14">
        <f t="shared" si="26"/>
        <v>5.7278382409537016</v>
      </c>
      <c r="AM8" s="14">
        <f t="shared" si="27"/>
        <v>0.68672762452883207</v>
      </c>
      <c r="AN8" s="14">
        <f t="shared" si="28"/>
        <v>0.296578235488827</v>
      </c>
      <c r="AO8" s="11">
        <f t="shared" ref="AO8:AO56" si="48">AL8/AL7-1</f>
        <v>2.0621120954280148E-2</v>
      </c>
      <c r="AP8" s="11">
        <f t="shared" si="29"/>
        <v>2.5977173653231045E-2</v>
      </c>
      <c r="AQ8" s="11">
        <f t="shared" si="30"/>
        <v>2.3564574154817608E-2</v>
      </c>
      <c r="AR8" s="1">
        <f t="shared" ref="AR8:AR56" si="49">AL8*AI8^$AR$5*B8^(1-$AR$5)</f>
        <v>8040.9720755346516</v>
      </c>
      <c r="AS8" s="1">
        <f t="shared" ref="AS8:AS56" si="50">AM8*AJ8^$AR$5*C8^(1-$AR$5)</f>
        <v>890.76486958931548</v>
      </c>
      <c r="AT8" s="1">
        <f t="shared" ref="AT8:AT56" si="51">AN8*AK8^$AR$5*D8^(1-$AR$5)</f>
        <v>285.29465243098974</v>
      </c>
      <c r="AU8" s="1">
        <f t="shared" ref="AU8:AU56" si="52">$AU$5*AR8</f>
        <v>1608.1944151069304</v>
      </c>
      <c r="AV8" s="1">
        <f t="shared" ref="AV8:AV56" si="53">$AU$5*AS8</f>
        <v>178.15297391786311</v>
      </c>
      <c r="AW8" s="1">
        <f t="shared" ref="AW8:AW56" si="54">$AU$5*AT8</f>
        <v>57.058930486197951</v>
      </c>
      <c r="AX8" s="1">
        <f t="shared" si="31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2"/>
        <v>6988.8092070671009</v>
      </c>
      <c r="BB8" s="1">
        <f t="shared" si="33"/>
        <v>7758.7251631226291</v>
      </c>
      <c r="BC8" s="1">
        <f t="shared" si="34"/>
        <v>5948.9295176931428</v>
      </c>
      <c r="BD8" s="1">
        <f t="shared" si="35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6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7"/>
        <v>0</v>
      </c>
      <c r="BP8" s="2">
        <f t="shared" si="38"/>
        <v>0</v>
      </c>
      <c r="BQ8" s="2">
        <f t="shared" si="39"/>
        <v>0</v>
      </c>
      <c r="BR8" s="11">
        <f t="shared" si="40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1.6861862555799019</v>
      </c>
      <c r="BV8" s="12">
        <f>(BV$3*temperature!$I118+BV$4*temperature!$I118^2+BV$5*temperature!$I118^6)*(L8/L$56)^$BW$1</f>
        <v>1.0920197257086421</v>
      </c>
      <c r="BW8" s="12">
        <f>(BW$3*temperature!$I118+BW$4*temperature!$I118^2+BW$5*temperature!$I118^6)*(M8/M$56)^$BW$1</f>
        <v>0.55280698926796135</v>
      </c>
      <c r="BX8" s="12">
        <f>(BX$3*temperature!$M118+BX$4*temperature!$M118^2+BX$5*temperature!$M118^6)*(K8/K$56)^$BW$1</f>
        <v>1.6861862555799019</v>
      </c>
      <c r="BY8" s="12">
        <f>(BY$3*temperature!$M118+BY$4*temperature!$M118^2+BY$5*temperature!$M118^6)*(L8/L$56)^$BW$1</f>
        <v>1.0920197257086421</v>
      </c>
      <c r="BZ8" s="12">
        <f>(BZ$3*temperature!$M118+BZ$4*temperature!$M118^2+BZ$5*temperature!$M118^6)*(M8/M$56)^$BW$1</f>
        <v>0.55280698926796135</v>
      </c>
      <c r="CA8" s="19">
        <f t="shared" si="13"/>
        <v>0</v>
      </c>
      <c r="CB8" s="19">
        <f t="shared" si="14"/>
        <v>0</v>
      </c>
      <c r="CC8" s="19">
        <f t="shared" si="15"/>
        <v>0</v>
      </c>
      <c r="CD8" s="19">
        <f t="shared" si="16"/>
        <v>0</v>
      </c>
      <c r="CE8" s="19">
        <f t="shared" si="17"/>
        <v>0</v>
      </c>
      <c r="CF8" s="19">
        <f t="shared" si="18"/>
        <v>0</v>
      </c>
    </row>
    <row r="9" spans="1:84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1"/>
        <v>1.1472857576961815E-2</v>
      </c>
      <c r="F9" s="11">
        <f t="shared" si="19"/>
        <v>2.4002005327018905E-2</v>
      </c>
      <c r="G9" s="11">
        <f t="shared" si="20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1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2"/>
        <v>3.9754761794000393E-2</v>
      </c>
      <c r="O9" s="11">
        <f t="shared" si="22"/>
        <v>-4.9414636340145979E-3</v>
      </c>
      <c r="P9" s="11">
        <f t="shared" si="23"/>
        <v>4.0228159465534929E-2</v>
      </c>
      <c r="Q9" s="1">
        <v>2097.4392969999994</v>
      </c>
      <c r="R9" s="1"/>
      <c r="S9" s="1"/>
      <c r="T9" s="1">
        <f t="shared" si="24"/>
        <v>237.29090404547492</v>
      </c>
      <c r="U9" s="1"/>
      <c r="V9" s="1"/>
      <c r="W9" s="11">
        <f t="shared" si="43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5"/>
        <v>2.7826587622513963</v>
      </c>
      <c r="AD9" s="12"/>
      <c r="AE9" s="12"/>
      <c r="AF9" s="11">
        <f t="shared" si="44"/>
        <v>-6.6199255029035786E-3</v>
      </c>
      <c r="AG9" s="11"/>
      <c r="AH9" s="11"/>
      <c r="AI9" s="1">
        <f t="shared" si="45"/>
        <v>15253.246420325468</v>
      </c>
      <c r="AJ9" s="1">
        <f t="shared" si="46"/>
        <v>1681.5973521649007</v>
      </c>
      <c r="AK9" s="1">
        <f t="shared" si="47"/>
        <v>530.60137698654785</v>
      </c>
      <c r="AL9" s="14">
        <f t="shared" si="26"/>
        <v>5.8459526861269593</v>
      </c>
      <c r="AM9" s="14">
        <f t="shared" si="27"/>
        <v>0.70456686728368834</v>
      </c>
      <c r="AN9" s="14">
        <f t="shared" si="28"/>
        <v>0.3035669753117084</v>
      </c>
      <c r="AO9" s="11">
        <f t="shared" si="48"/>
        <v>2.0621120954280148E-2</v>
      </c>
      <c r="AP9" s="11">
        <f t="shared" si="29"/>
        <v>2.5977173653231045E-2</v>
      </c>
      <c r="AQ9" s="11">
        <f t="shared" si="30"/>
        <v>2.3564574154817608E-2</v>
      </c>
      <c r="AR9" s="1">
        <f t="shared" si="49"/>
        <v>8292.059544327125</v>
      </c>
      <c r="AS9" s="1">
        <f t="shared" si="50"/>
        <v>932.64605335154022</v>
      </c>
      <c r="AT9" s="1">
        <f t="shared" si="51"/>
        <v>298.20656550399173</v>
      </c>
      <c r="AU9" s="1">
        <f t="shared" si="52"/>
        <v>1658.4119088654252</v>
      </c>
      <c r="AV9" s="1">
        <f t="shared" si="53"/>
        <v>186.52921067030806</v>
      </c>
      <c r="AW9" s="1">
        <f t="shared" si="54"/>
        <v>59.641313100798349</v>
      </c>
      <c r="AX9" s="1">
        <f t="shared" si="31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2"/>
        <v>7084.1401665527183</v>
      </c>
      <c r="BB9" s="1">
        <f t="shared" si="33"/>
        <v>7972.6634990587372</v>
      </c>
      <c r="BC9" s="1">
        <f t="shared" si="34"/>
        <v>6117.212933657921</v>
      </c>
      <c r="BD9" s="1">
        <f t="shared" si="35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6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7"/>
        <v>0</v>
      </c>
      <c r="BP9" s="2">
        <f t="shared" si="38"/>
        <v>0</v>
      </c>
      <c r="BQ9" s="2">
        <f t="shared" si="39"/>
        <v>0</v>
      </c>
      <c r="BR9" s="11">
        <f t="shared" si="40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1.7113899791285023</v>
      </c>
      <c r="BV9" s="12">
        <f>(BV$3*temperature!$I119+BV$4*temperature!$I119^2+BV$5*temperature!$I119^6)*(L9/L$56)^$BW$1</f>
        <v>1.1197996486575579</v>
      </c>
      <c r="BW9" s="12">
        <f>(BW$3*temperature!$I119+BW$4*temperature!$I119^2+BW$5*temperature!$I119^6)*(M9/M$56)^$BW$1</f>
        <v>0.55978510961310679</v>
      </c>
      <c r="BX9" s="12">
        <f>(BX$3*temperature!$M119+BX$4*temperature!$M119^2+BX$5*temperature!$M119^6)*(K9/K$56)^$BW$1</f>
        <v>1.7113899791285023</v>
      </c>
      <c r="BY9" s="12">
        <f>(BY$3*temperature!$M119+BY$4*temperature!$M119^2+BY$5*temperature!$M119^6)*(L9/L$56)^$BW$1</f>
        <v>1.1197996486575579</v>
      </c>
      <c r="BZ9" s="12">
        <f>(BZ$3*temperature!$M119+BZ$4*temperature!$M119^2+BZ$5*temperature!$M119^6)*(M9/M$56)^$BW$1</f>
        <v>0.55978510961310679</v>
      </c>
      <c r="CA9" s="19">
        <f t="shared" si="13"/>
        <v>0</v>
      </c>
      <c r="CB9" s="19">
        <f t="shared" si="14"/>
        <v>0</v>
      </c>
      <c r="CC9" s="19">
        <f t="shared" si="15"/>
        <v>0</v>
      </c>
      <c r="CD9" s="19">
        <f t="shared" si="16"/>
        <v>0</v>
      </c>
      <c r="CE9" s="19">
        <f t="shared" si="17"/>
        <v>0</v>
      </c>
      <c r="CF9" s="19">
        <f t="shared" si="18"/>
        <v>0</v>
      </c>
    </row>
    <row r="10" spans="1:84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1"/>
        <v>1.1221189204017934E-2</v>
      </c>
      <c r="F10" s="11">
        <f t="shared" si="19"/>
        <v>2.3075207768730399E-2</v>
      </c>
      <c r="G10" s="11">
        <f t="shared" si="20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1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2"/>
        <v>5.1935523359457392E-2</v>
      </c>
      <c r="O10" s="11">
        <f t="shared" si="22"/>
        <v>7.2869919706941344E-2</v>
      </c>
      <c r="P10" s="11">
        <f t="shared" si="23"/>
        <v>3.5313486037005015E-2</v>
      </c>
      <c r="Q10" s="1">
        <v>2194.1947959999998</v>
      </c>
      <c r="R10" s="1"/>
      <c r="S10" s="1"/>
      <c r="T10" s="1">
        <f t="shared" si="24"/>
        <v>233.36277932201324</v>
      </c>
      <c r="U10" s="1"/>
      <c r="V10" s="1"/>
      <c r="W10" s="11">
        <f t="shared" si="43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5"/>
        <v>2.7947889818749663</v>
      </c>
      <c r="AD10" s="12"/>
      <c r="AE10" s="12"/>
      <c r="AF10" s="11">
        <f t="shared" si="44"/>
        <v>4.359219243165624E-3</v>
      </c>
      <c r="AG10" s="11"/>
      <c r="AH10" s="11"/>
      <c r="AI10" s="1">
        <f t="shared" si="45"/>
        <v>15386.333687158345</v>
      </c>
      <c r="AJ10" s="1">
        <f t="shared" si="46"/>
        <v>1699.9668276187188</v>
      </c>
      <c r="AK10" s="1">
        <f t="shared" si="47"/>
        <v>537.18255238869142</v>
      </c>
      <c r="AL10" s="14">
        <f t="shared" si="26"/>
        <v>5.9665027835605819</v>
      </c>
      <c r="AM10" s="14">
        <f t="shared" si="27"/>
        <v>0.72286952314542974</v>
      </c>
      <c r="AN10" s="14">
        <f t="shared" si="28"/>
        <v>0.31072040181239485</v>
      </c>
      <c r="AO10" s="11">
        <f t="shared" si="48"/>
        <v>2.0621120954280148E-2</v>
      </c>
      <c r="AP10" s="11">
        <f t="shared" si="29"/>
        <v>2.5977173653231045E-2</v>
      </c>
      <c r="AQ10" s="11">
        <f t="shared" si="30"/>
        <v>2.3564574154817608E-2</v>
      </c>
      <c r="AR10" s="1">
        <f t="shared" si="49"/>
        <v>8553.7876507887431</v>
      </c>
      <c r="AS10" s="1">
        <f t="shared" si="50"/>
        <v>976.61702321789789</v>
      </c>
      <c r="AT10" s="1">
        <f t="shared" si="51"/>
        <v>312.01186130975947</v>
      </c>
      <c r="AU10" s="1">
        <f t="shared" si="52"/>
        <v>1710.7575301577488</v>
      </c>
      <c r="AV10" s="1">
        <f t="shared" si="53"/>
        <v>195.32340464357958</v>
      </c>
      <c r="AW10" s="1">
        <f t="shared" si="54"/>
        <v>62.402372261951896</v>
      </c>
      <c r="AX10" s="1">
        <f t="shared" si="31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2"/>
        <v>7179.4084230486624</v>
      </c>
      <c r="BB10" s="1">
        <f t="shared" si="33"/>
        <v>8186.2998848025645</v>
      </c>
      <c r="BC10" s="1">
        <f t="shared" si="34"/>
        <v>6292.6563697956881</v>
      </c>
      <c r="BD10" s="1">
        <f t="shared" si="35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6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7"/>
        <v>0</v>
      </c>
      <c r="BP10" s="2">
        <f t="shared" si="38"/>
        <v>0</v>
      </c>
      <c r="BQ10" s="2">
        <f t="shared" si="39"/>
        <v>0</v>
      </c>
      <c r="BR10" s="11">
        <f t="shared" si="40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1.7321043556078968</v>
      </c>
      <c r="BV10" s="12">
        <f>(BV$3*temperature!$I120+BV$4*temperature!$I120^2+BV$5*temperature!$I120^6)*(L10/L$56)^$BW$1</f>
        <v>1.1269603865721578</v>
      </c>
      <c r="BW10" s="12">
        <f>(BW$3*temperature!$I120+BW$4*temperature!$I120^2+BW$5*temperature!$I120^6)*(M10/M$56)^$BW$1</f>
        <v>0.56752802001211444</v>
      </c>
      <c r="BX10" s="12">
        <f>(BX$3*temperature!$M120+BX$4*temperature!$M120^2+BX$5*temperature!$M120^6)*(K10/K$56)^$BW$1</f>
        <v>1.7321043556078968</v>
      </c>
      <c r="BY10" s="12">
        <f>(BY$3*temperature!$M120+BY$4*temperature!$M120^2+BY$5*temperature!$M120^6)*(L10/L$56)^$BW$1</f>
        <v>1.1269603865721578</v>
      </c>
      <c r="BZ10" s="12">
        <f>(BZ$3*temperature!$M120+BZ$4*temperature!$M120^2+BZ$5*temperature!$M120^6)*(M10/M$56)^$BW$1</f>
        <v>0.56752802001211444</v>
      </c>
      <c r="CA10" s="19">
        <f t="shared" si="13"/>
        <v>0</v>
      </c>
      <c r="CB10" s="19">
        <f t="shared" si="14"/>
        <v>0</v>
      </c>
      <c r="CC10" s="19">
        <f t="shared" si="15"/>
        <v>0</v>
      </c>
      <c r="CD10" s="19">
        <f t="shared" si="16"/>
        <v>0</v>
      </c>
      <c r="CE10" s="19">
        <f t="shared" si="17"/>
        <v>0</v>
      </c>
      <c r="CF10" s="19">
        <f t="shared" si="18"/>
        <v>0</v>
      </c>
    </row>
    <row r="11" spans="1:84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1"/>
        <v>1.0843849345893997E-2</v>
      </c>
      <c r="F11" s="11">
        <f t="shared" si="19"/>
        <v>2.3218792043280922E-2</v>
      </c>
      <c r="G11" s="11">
        <f t="shared" si="20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1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2"/>
        <v>4.4553182315254292E-2</v>
      </c>
      <c r="O11" s="11">
        <f t="shared" si="22"/>
        <v>6.5363156890022589E-2</v>
      </c>
      <c r="P11" s="11">
        <f t="shared" si="23"/>
        <v>7.1084306753329551E-2</v>
      </c>
      <c r="Q11" s="1">
        <v>2371.6535028912936</v>
      </c>
      <c r="R11" s="1"/>
      <c r="S11" s="1"/>
      <c r="T11" s="1">
        <f t="shared" si="24"/>
        <v>238.88727562627687</v>
      </c>
      <c r="U11" s="1"/>
      <c r="V11" s="1"/>
      <c r="W11" s="11">
        <f t="shared" si="43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5"/>
        <v>2.697524745164531</v>
      </c>
      <c r="AD11" s="12"/>
      <c r="AE11" s="12"/>
      <c r="AF11" s="11">
        <f t="shared" si="44"/>
        <v>-3.4801996623438303E-2</v>
      </c>
      <c r="AG11" s="11"/>
      <c r="AH11" s="11"/>
      <c r="AI11" s="1">
        <f t="shared" si="45"/>
        <v>15558.457848600259</v>
      </c>
      <c r="AJ11" s="1">
        <f t="shared" si="46"/>
        <v>1725.2935495004265</v>
      </c>
      <c r="AK11" s="1">
        <f t="shared" si="47"/>
        <v>545.86666941177418</v>
      </c>
      <c r="AL11" s="14">
        <f t="shared" si="26"/>
        <v>6.0895387591344337</v>
      </c>
      <c r="AM11" s="14">
        <f t="shared" si="27"/>
        <v>0.74164763027680691</v>
      </c>
      <c r="AN11" s="14">
        <f t="shared" si="28"/>
        <v>0.31804239576231774</v>
      </c>
      <c r="AO11" s="11">
        <f t="shared" si="48"/>
        <v>2.0621120954280148E-2</v>
      </c>
      <c r="AP11" s="11">
        <f t="shared" si="29"/>
        <v>2.5977173653231045E-2</v>
      </c>
      <c r="AQ11" s="11">
        <f t="shared" si="30"/>
        <v>2.3564574154817608E-2</v>
      </c>
      <c r="AR11" s="1">
        <f t="shared" si="49"/>
        <v>8825.4438169729783</v>
      </c>
      <c r="AS11" s="1">
        <f t="shared" si="50"/>
        <v>1023.5788535981193</v>
      </c>
      <c r="AT11" s="1">
        <f t="shared" si="51"/>
        <v>326.75739099029039</v>
      </c>
      <c r="AU11" s="1">
        <f t="shared" si="52"/>
        <v>1765.0887633945958</v>
      </c>
      <c r="AV11" s="1">
        <f t="shared" si="53"/>
        <v>204.71577071962386</v>
      </c>
      <c r="AW11" s="1">
        <f t="shared" si="54"/>
        <v>65.351478198058075</v>
      </c>
      <c r="AX11" s="1">
        <f t="shared" si="31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2"/>
        <v>7273.6577635780595</v>
      </c>
      <c r="BB11" s="1">
        <f t="shared" si="33"/>
        <v>8407.7178793630119</v>
      </c>
      <c r="BC11" s="1">
        <f t="shared" si="34"/>
        <v>6475.328763842509</v>
      </c>
      <c r="BD11" s="1">
        <f t="shared" si="35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6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7"/>
        <v>0</v>
      </c>
      <c r="BP11" s="2">
        <f t="shared" si="38"/>
        <v>0</v>
      </c>
      <c r="BQ11" s="2">
        <f t="shared" si="39"/>
        <v>0</v>
      </c>
      <c r="BR11" s="11">
        <f t="shared" si="40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1.756406192174006</v>
      </c>
      <c r="BV11" s="12">
        <f>(BV$3*temperature!$I121+BV$4*temperature!$I121^2+BV$5*temperature!$I121^6)*(L11/L$56)^$BW$1</f>
        <v>1.1362821475115519</v>
      </c>
      <c r="BW11" s="12">
        <f>(BW$3*temperature!$I121+BW$4*temperature!$I121^2+BW$5*temperature!$I121^6)*(M11/M$56)^$BW$1</f>
        <v>0.57053228780317367</v>
      </c>
      <c r="BX11" s="12">
        <f>(BX$3*temperature!$M121+BX$4*temperature!$M121^2+BX$5*temperature!$M121^6)*(K11/K$56)^$BW$1</f>
        <v>1.756406192174006</v>
      </c>
      <c r="BY11" s="12">
        <f>(BY$3*temperature!$M121+BY$4*temperature!$M121^2+BY$5*temperature!$M121^6)*(L11/L$56)^$BW$1</f>
        <v>1.1362821475115519</v>
      </c>
      <c r="BZ11" s="12">
        <f>(BZ$3*temperature!$M121+BZ$4*temperature!$M121^2+BZ$5*temperature!$M121^6)*(M11/M$56)^$BW$1</f>
        <v>0.57053228780317367</v>
      </c>
      <c r="CA11" s="19">
        <f t="shared" si="13"/>
        <v>0</v>
      </c>
      <c r="CB11" s="19">
        <f t="shared" si="14"/>
        <v>0</v>
      </c>
      <c r="CC11" s="19">
        <f t="shared" si="15"/>
        <v>0</v>
      </c>
      <c r="CD11" s="19">
        <f t="shared" si="16"/>
        <v>0</v>
      </c>
      <c r="CE11" s="19">
        <f t="shared" si="17"/>
        <v>0</v>
      </c>
      <c r="CF11" s="19">
        <f t="shared" si="18"/>
        <v>0</v>
      </c>
    </row>
    <row r="12" spans="1:84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1"/>
        <v>9.8726777694839729E-3</v>
      </c>
      <c r="F12" s="11">
        <f t="shared" si="19"/>
        <v>2.472733384280823E-2</v>
      </c>
      <c r="G12" s="11">
        <f t="shared" si="20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1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2"/>
        <v>4.8099640910558072E-2</v>
      </c>
      <c r="O12" s="11">
        <f t="shared" si="22"/>
        <v>2.9656771195239795E-2</v>
      </c>
      <c r="P12" s="11">
        <f t="shared" si="23"/>
        <v>-1.3606427947260302E-3</v>
      </c>
      <c r="Q12" s="1">
        <v>2485.4318011903943</v>
      </c>
      <c r="R12" s="1"/>
      <c r="S12" s="1"/>
      <c r="T12" s="1">
        <f t="shared" si="24"/>
        <v>236.5235749850483</v>
      </c>
      <c r="U12" s="1"/>
      <c r="V12" s="1"/>
      <c r="W12" s="11">
        <f t="shared" si="43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5"/>
        <v>2.6878367624889457</v>
      </c>
      <c r="AD12" s="12"/>
      <c r="AE12" s="12"/>
      <c r="AF12" s="11">
        <f t="shared" si="44"/>
        <v>-3.5914342187042259E-3</v>
      </c>
      <c r="AG12" s="11"/>
      <c r="AH12" s="11"/>
      <c r="AI12" s="1">
        <f t="shared" si="45"/>
        <v>15767.700827134828</v>
      </c>
      <c r="AJ12" s="1">
        <f t="shared" si="46"/>
        <v>1757.4799652700076</v>
      </c>
      <c r="AK12" s="1">
        <f t="shared" si="47"/>
        <v>556.63148066865483</v>
      </c>
      <c r="AL12" s="14">
        <f t="shared" si="26"/>
        <v>6.2151118744423215</v>
      </c>
      <c r="AM12" s="14">
        <f t="shared" si="27"/>
        <v>0.76091353955801477</v>
      </c>
      <c r="AN12" s="14">
        <f t="shared" si="28"/>
        <v>0.32553692938163475</v>
      </c>
      <c r="AO12" s="11">
        <f t="shared" si="48"/>
        <v>2.0621120954280148E-2</v>
      </c>
      <c r="AP12" s="11">
        <f t="shared" si="29"/>
        <v>2.5977173653231045E-2</v>
      </c>
      <c r="AQ12" s="11">
        <f t="shared" si="30"/>
        <v>2.3564574154817608E-2</v>
      </c>
      <c r="AR12" s="1">
        <f t="shared" si="49"/>
        <v>9102.7951347293456</v>
      </c>
      <c r="AS12" s="1">
        <f t="shared" si="50"/>
        <v>1074.8581088250889</v>
      </c>
      <c r="AT12" s="1">
        <f t="shared" si="51"/>
        <v>342.49754863160757</v>
      </c>
      <c r="AU12" s="1">
        <f t="shared" si="52"/>
        <v>1820.5590269458692</v>
      </c>
      <c r="AV12" s="1">
        <f t="shared" si="53"/>
        <v>214.9716217650178</v>
      </c>
      <c r="AW12" s="1">
        <f t="shared" si="54"/>
        <v>68.49950972632152</v>
      </c>
      <c r="AX12" s="1">
        <f t="shared" si="31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2"/>
        <v>7362.5438274669214</v>
      </c>
      <c r="BB12" s="1">
        <f t="shared" si="33"/>
        <v>8648.3297303691324</v>
      </c>
      <c r="BC12" s="1">
        <f t="shared" si="34"/>
        <v>6665.4331489365359</v>
      </c>
      <c r="BD12" s="1">
        <f t="shared" si="35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6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7"/>
        <v>0</v>
      </c>
      <c r="BP12" s="2">
        <f t="shared" si="38"/>
        <v>0</v>
      </c>
      <c r="BQ12" s="2">
        <f t="shared" si="39"/>
        <v>0</v>
      </c>
      <c r="BR12" s="11">
        <f t="shared" si="40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1.7797902719809109</v>
      </c>
      <c r="BV12" s="12">
        <f>(BV$3*temperature!$I122+BV$4*temperature!$I122^2+BV$5*temperature!$I122^6)*(L12/L$56)^$BW$1</f>
        <v>1.1556085870870052</v>
      </c>
      <c r="BW12" s="12">
        <f>(BW$3*temperature!$I122+BW$4*temperature!$I122^2+BW$5*temperature!$I122^6)*(M12/M$56)^$BW$1</f>
        <v>0.5836984821392498</v>
      </c>
      <c r="BX12" s="12">
        <f>(BX$3*temperature!$M122+BX$4*temperature!$M122^2+BX$5*temperature!$M122^6)*(K12/K$56)^$BW$1</f>
        <v>1.7797902719809109</v>
      </c>
      <c r="BY12" s="12">
        <f>(BY$3*temperature!$M122+BY$4*temperature!$M122^2+BY$5*temperature!$M122^6)*(L12/L$56)^$BW$1</f>
        <v>1.1556085870870052</v>
      </c>
      <c r="BZ12" s="12">
        <f>(BZ$3*temperature!$M122+BZ$4*temperature!$M122^2+BZ$5*temperature!$M122^6)*(M12/M$56)^$BW$1</f>
        <v>0.5836984821392498</v>
      </c>
      <c r="CA12" s="19">
        <f t="shared" si="13"/>
        <v>0</v>
      </c>
      <c r="CB12" s="19">
        <f t="shared" si="14"/>
        <v>0</v>
      </c>
      <c r="CC12" s="19">
        <f t="shared" si="15"/>
        <v>0</v>
      </c>
      <c r="CD12" s="19">
        <f t="shared" si="16"/>
        <v>0</v>
      </c>
      <c r="CE12" s="19">
        <f t="shared" si="17"/>
        <v>0</v>
      </c>
      <c r="CF12" s="19">
        <f t="shared" si="18"/>
        <v>0</v>
      </c>
    </row>
    <row r="13" spans="1:84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1"/>
        <v>9.0378292223478596E-3</v>
      </c>
      <c r="F13" s="11">
        <f t="shared" si="19"/>
        <v>2.3427753268803642E-2</v>
      </c>
      <c r="G13" s="11">
        <f t="shared" si="20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1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2"/>
        <v>3.4943385013603168E-2</v>
      </c>
      <c r="O13" s="11">
        <f t="shared" si="22"/>
        <v>1.4970543202716957E-2</v>
      </c>
      <c r="P13" s="11">
        <f t="shared" si="23"/>
        <v>2.2701301248050587E-2</v>
      </c>
      <c r="Q13" s="1">
        <v>2609.7598050683955</v>
      </c>
      <c r="R13" s="1"/>
      <c r="S13" s="1"/>
      <c r="T13" s="1">
        <f t="shared" si="24"/>
        <v>237.82038632290613</v>
      </c>
      <c r="U13" s="1"/>
      <c r="V13" s="1"/>
      <c r="W13" s="11">
        <f t="shared" si="43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5"/>
        <v>2.6711978739811997</v>
      </c>
      <c r="AD13" s="12"/>
      <c r="AE13" s="12"/>
      <c r="AF13" s="11">
        <f t="shared" si="44"/>
        <v>-6.1904386233404551E-3</v>
      </c>
      <c r="AG13" s="11"/>
      <c r="AH13" s="11"/>
      <c r="AI13" s="1">
        <f t="shared" si="45"/>
        <v>16011.489771367214</v>
      </c>
      <c r="AJ13" s="1">
        <f t="shared" si="46"/>
        <v>1796.7035905080247</v>
      </c>
      <c r="AK13" s="1">
        <f t="shared" si="47"/>
        <v>569.46784232811092</v>
      </c>
      <c r="AL13" s="14">
        <f t="shared" si="26"/>
        <v>6.3432744481495797</v>
      </c>
      <c r="AM13" s="14">
        <f t="shared" si="27"/>
        <v>0.78067992271020803</v>
      </c>
      <c r="AN13" s="14">
        <f t="shared" si="28"/>
        <v>0.33320806849417989</v>
      </c>
      <c r="AO13" s="11">
        <f t="shared" si="48"/>
        <v>2.0621120954280148E-2</v>
      </c>
      <c r="AP13" s="11">
        <f t="shared" si="29"/>
        <v>2.5977173653231045E-2</v>
      </c>
      <c r="AQ13" s="11">
        <f t="shared" si="30"/>
        <v>2.3564574154817608E-2</v>
      </c>
      <c r="AR13" s="1">
        <f t="shared" si="49"/>
        <v>9386.3761279839782</v>
      </c>
      <c r="AS13" s="1">
        <f t="shared" si="50"/>
        <v>1128.3706942022791</v>
      </c>
      <c r="AT13" s="1">
        <f t="shared" si="51"/>
        <v>359.2685772943359</v>
      </c>
      <c r="AU13" s="1">
        <f t="shared" si="52"/>
        <v>1877.2752255967957</v>
      </c>
      <c r="AV13" s="1">
        <f t="shared" si="53"/>
        <v>225.67413884045584</v>
      </c>
      <c r="AW13" s="1">
        <f t="shared" si="54"/>
        <v>71.853715458867185</v>
      </c>
      <c r="AX13" s="1">
        <f t="shared" si="31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2"/>
        <v>7446.7738057733495</v>
      </c>
      <c r="BB13" s="1">
        <f t="shared" si="33"/>
        <v>8885.7483924056814</v>
      </c>
      <c r="BC13" s="1">
        <f t="shared" si="34"/>
        <v>6862.698357477846</v>
      </c>
      <c r="BD13" s="1">
        <f t="shared" si="35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6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7"/>
        <v>0</v>
      </c>
      <c r="BP13" s="2">
        <f t="shared" si="38"/>
        <v>0</v>
      </c>
      <c r="BQ13" s="2">
        <f t="shared" si="39"/>
        <v>0</v>
      </c>
      <c r="BR13" s="11">
        <f t="shared" si="40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1.8094643433426716</v>
      </c>
      <c r="BV13" s="12">
        <f>(BV$3*temperature!$I123+BV$4*temperature!$I123^2+BV$5*temperature!$I123^6)*(L13/L$56)^$BW$1</f>
        <v>1.1796266566785663</v>
      </c>
      <c r="BW13" s="12">
        <f>(BW$3*temperature!$I123+BW$4*temperature!$I123^2+BW$5*temperature!$I123^6)*(M13/M$56)^$BW$1</f>
        <v>0.59364197905664207</v>
      </c>
      <c r="BX13" s="12">
        <f>(BX$3*temperature!$M123+BX$4*temperature!$M123^2+BX$5*temperature!$M123^6)*(K13/K$56)^$BW$1</f>
        <v>1.8094643433426716</v>
      </c>
      <c r="BY13" s="12">
        <f>(BY$3*temperature!$M123+BY$4*temperature!$M123^2+BY$5*temperature!$M123^6)*(L13/L$56)^$BW$1</f>
        <v>1.1796266566785663</v>
      </c>
      <c r="BZ13" s="12">
        <f>(BZ$3*temperature!$M123+BZ$4*temperature!$M123^2+BZ$5*temperature!$M123^6)*(M13/M$56)^$BW$1</f>
        <v>0.59364197905664207</v>
      </c>
      <c r="CA13" s="19">
        <f t="shared" si="13"/>
        <v>0</v>
      </c>
      <c r="CB13" s="19">
        <f t="shared" si="14"/>
        <v>0</v>
      </c>
      <c r="CC13" s="19">
        <f t="shared" si="15"/>
        <v>0</v>
      </c>
      <c r="CD13" s="19">
        <f t="shared" si="16"/>
        <v>0</v>
      </c>
      <c r="CE13" s="19">
        <f t="shared" si="17"/>
        <v>0</v>
      </c>
      <c r="CF13" s="19">
        <f t="shared" si="18"/>
        <v>0</v>
      </c>
    </row>
    <row r="14" spans="1:84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1"/>
        <v>8.2734628686111922E-3</v>
      </c>
      <c r="F14" s="11">
        <f t="shared" si="19"/>
        <v>2.3486244164987902E-2</v>
      </c>
      <c r="G14" s="11">
        <f t="shared" si="20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1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2"/>
        <v>5.1820435395139697E-2</v>
      </c>
      <c r="O14" s="11">
        <f t="shared" si="22"/>
        <v>7.0579980893573202E-2</v>
      </c>
      <c r="P14" s="11">
        <f t="shared" si="23"/>
        <v>2.8946812894071527E-2</v>
      </c>
      <c r="Q14" s="1">
        <v>2771.6413588603582</v>
      </c>
      <c r="R14" s="1"/>
      <c r="S14" s="1"/>
      <c r="T14" s="1">
        <f t="shared" si="24"/>
        <v>238.15825215926691</v>
      </c>
      <c r="U14" s="1"/>
      <c r="V14" s="1"/>
      <c r="W14" s="11">
        <f t="shared" si="43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5"/>
        <v>2.6506134106401222</v>
      </c>
      <c r="AD14" s="12"/>
      <c r="AE14" s="12"/>
      <c r="AF14" s="11">
        <f t="shared" si="44"/>
        <v>-7.7060795613759225E-3</v>
      </c>
      <c r="AG14" s="11"/>
      <c r="AH14" s="11"/>
      <c r="AI14" s="1">
        <f t="shared" si="45"/>
        <v>16287.616019827288</v>
      </c>
      <c r="AJ14" s="1">
        <f t="shared" si="46"/>
        <v>1842.7073702976782</v>
      </c>
      <c r="AK14" s="1">
        <f t="shared" si="47"/>
        <v>584.37477355416706</v>
      </c>
      <c r="AL14" s="14">
        <f t="shared" si="26"/>
        <v>6.4740798777910671</v>
      </c>
      <c r="AM14" s="14">
        <f t="shared" si="27"/>
        <v>0.80095978063004214</v>
      </c>
      <c r="AN14" s="14">
        <f t="shared" si="28"/>
        <v>0.34105997473319455</v>
      </c>
      <c r="AO14" s="11">
        <f t="shared" si="48"/>
        <v>2.0621120954280148E-2</v>
      </c>
      <c r="AP14" s="11">
        <f t="shared" si="29"/>
        <v>2.5977173653231045E-2</v>
      </c>
      <c r="AQ14" s="11">
        <f t="shared" si="30"/>
        <v>2.3564574154817608E-2</v>
      </c>
      <c r="AR14" s="1">
        <f t="shared" si="49"/>
        <v>9676.3224057587577</v>
      </c>
      <c r="AS14" s="1">
        <f t="shared" si="50"/>
        <v>1185.3622500003498</v>
      </c>
      <c r="AT14" s="1">
        <f t="shared" si="51"/>
        <v>377.08070893414532</v>
      </c>
      <c r="AU14" s="1">
        <f t="shared" si="52"/>
        <v>1935.2644811517516</v>
      </c>
      <c r="AV14" s="1">
        <f t="shared" si="53"/>
        <v>237.07245000006998</v>
      </c>
      <c r="AW14" s="1">
        <f t="shared" si="54"/>
        <v>75.416141786829073</v>
      </c>
      <c r="AX14" s="1">
        <f t="shared" si="31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2"/>
        <v>7526.6328254188866</v>
      </c>
      <c r="BB14" s="1">
        <f t="shared" si="33"/>
        <v>9130.9497737573547</v>
      </c>
      <c r="BC14" s="1">
        <f t="shared" si="34"/>
        <v>7066.2524228381508</v>
      </c>
      <c r="BD14" s="1">
        <f t="shared" si="35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6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7"/>
        <v>0</v>
      </c>
      <c r="BP14" s="2">
        <f t="shared" si="38"/>
        <v>0</v>
      </c>
      <c r="BQ14" s="2">
        <f t="shared" si="39"/>
        <v>0</v>
      </c>
      <c r="BR14" s="11">
        <f t="shared" si="40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1.8324176295227228</v>
      </c>
      <c r="BV14" s="12">
        <f>(BV$3*temperature!$I124+BV$4*temperature!$I124^2+BV$5*temperature!$I124^6)*(L14/L$56)^$BW$1</f>
        <v>1.1882822401186579</v>
      </c>
      <c r="BW14" s="12">
        <f>(BW$3*temperature!$I124+BW$4*temperature!$I124^2+BW$5*temperature!$I124^6)*(M14/M$56)^$BW$1</f>
        <v>0.6028290269800336</v>
      </c>
      <c r="BX14" s="12">
        <f>(BX$3*temperature!$M124+BX$4*temperature!$M124^2+BX$5*temperature!$M124^6)*(K14/K$56)^$BW$1</f>
        <v>1.8324176295227228</v>
      </c>
      <c r="BY14" s="12">
        <f>(BY$3*temperature!$M124+BY$4*temperature!$M124^2+BY$5*temperature!$M124^6)*(L14/L$56)^$BW$1</f>
        <v>1.1882822401186579</v>
      </c>
      <c r="BZ14" s="12">
        <f>(BZ$3*temperature!$M124+BZ$4*temperature!$M124^2+BZ$5*temperature!$M124^6)*(M14/M$56)^$BW$1</f>
        <v>0.6028290269800336</v>
      </c>
      <c r="CA14" s="19">
        <f t="shared" si="13"/>
        <v>0</v>
      </c>
      <c r="CB14" s="19">
        <f t="shared" si="14"/>
        <v>0</v>
      </c>
      <c r="CC14" s="19">
        <f t="shared" si="15"/>
        <v>0</v>
      </c>
      <c r="CD14" s="19">
        <f t="shared" si="16"/>
        <v>0</v>
      </c>
      <c r="CE14" s="19">
        <f t="shared" si="17"/>
        <v>0</v>
      </c>
      <c r="CF14" s="19">
        <f t="shared" si="18"/>
        <v>0</v>
      </c>
    </row>
    <row r="15" spans="1:84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1"/>
        <v>1.0355828525681954E-2</v>
      </c>
      <c r="F15" s="11">
        <f t="shared" si="19"/>
        <v>2.4178628693027893E-2</v>
      </c>
      <c r="G15" s="11">
        <f t="shared" si="20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1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2"/>
        <v>5.041702355277855E-2</v>
      </c>
      <c r="O15" s="11">
        <f t="shared" si="22"/>
        <v>3.4480934700570565E-2</v>
      </c>
      <c r="P15" s="11">
        <f t="shared" si="23"/>
        <v>3.9507411374135604E-2</v>
      </c>
      <c r="Q15" s="1">
        <v>2952.370692419564</v>
      </c>
      <c r="R15" s="1"/>
      <c r="S15" s="1"/>
      <c r="T15" s="1">
        <f t="shared" si="24"/>
        <v>239.03603915056789</v>
      </c>
      <c r="U15" s="1"/>
      <c r="V15" s="1"/>
      <c r="W15" s="11">
        <f t="shared" si="43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5"/>
        <v>2.6411173167387387</v>
      </c>
      <c r="AD15" s="12"/>
      <c r="AE15" s="12"/>
      <c r="AF15" s="11">
        <f t="shared" si="44"/>
        <v>-3.5826023754592651E-3</v>
      </c>
      <c r="AG15" s="11"/>
      <c r="AH15" s="11"/>
      <c r="AI15" s="1">
        <f t="shared" si="45"/>
        <v>16594.118898996312</v>
      </c>
      <c r="AJ15" s="1">
        <f t="shared" si="46"/>
        <v>1895.5090832679803</v>
      </c>
      <c r="AK15" s="1">
        <f t="shared" si="47"/>
        <v>601.35343798557938</v>
      </c>
      <c r="AL15" s="14">
        <f t="shared" si="26"/>
        <v>6.6075826620186682</v>
      </c>
      <c r="AM15" s="14">
        <f t="shared" si="27"/>
        <v>0.82176645194072262</v>
      </c>
      <c r="AN15" s="14">
        <f t="shared" si="28"/>
        <v>0.34909690779903513</v>
      </c>
      <c r="AO15" s="11">
        <f t="shared" si="48"/>
        <v>2.0621120954280148E-2</v>
      </c>
      <c r="AP15" s="11">
        <f t="shared" si="29"/>
        <v>2.5977173653231045E-2</v>
      </c>
      <c r="AQ15" s="11">
        <f t="shared" si="30"/>
        <v>2.3564574154817608E-2</v>
      </c>
      <c r="AR15" s="1">
        <f t="shared" si="49"/>
        <v>9994.7905533313224</v>
      </c>
      <c r="AS15" s="1">
        <f t="shared" si="50"/>
        <v>1246.6463148570547</v>
      </c>
      <c r="AT15" s="1">
        <f t="shared" si="51"/>
        <v>395.93208496619508</v>
      </c>
      <c r="AU15" s="1">
        <f t="shared" si="52"/>
        <v>1998.9581106662645</v>
      </c>
      <c r="AV15" s="1">
        <f t="shared" si="53"/>
        <v>249.32926297141094</v>
      </c>
      <c r="AW15" s="1">
        <f t="shared" si="54"/>
        <v>79.186416993239021</v>
      </c>
      <c r="AX15" s="1">
        <f t="shared" si="31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2"/>
        <v>7622.9285694037726</v>
      </c>
      <c r="BB15" s="1">
        <f t="shared" si="33"/>
        <v>9389.7729151404055</v>
      </c>
      <c r="BC15" s="1">
        <f t="shared" si="34"/>
        <v>7275.0025811118694</v>
      </c>
      <c r="BD15" s="1">
        <f t="shared" si="35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6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7"/>
        <v>0</v>
      </c>
      <c r="BP15" s="2">
        <f t="shared" si="38"/>
        <v>0</v>
      </c>
      <c r="BQ15" s="2">
        <f t="shared" si="39"/>
        <v>0</v>
      </c>
      <c r="BR15" s="11">
        <f t="shared" si="40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1.8565169158902264</v>
      </c>
      <c r="BV15" s="12">
        <f>(BV$3*temperature!$I125+BV$4*temperature!$I125^2+BV$5*temperature!$I125^6)*(L15/L$56)^$BW$1</f>
        <v>1.2074125559808797</v>
      </c>
      <c r="BW15" s="12">
        <f>(BW$3*temperature!$I125+BW$4*temperature!$I125^2+BW$5*temperature!$I125^6)*(M15/M$56)^$BW$1</f>
        <v>0.61059148394067975</v>
      </c>
      <c r="BX15" s="12">
        <f>(BX$3*temperature!$M125+BX$4*temperature!$M125^2+BX$5*temperature!$M125^6)*(K15/K$56)^$BW$1</f>
        <v>1.8565169158902264</v>
      </c>
      <c r="BY15" s="12">
        <f>(BY$3*temperature!$M125+BY$4*temperature!$M125^2+BY$5*temperature!$M125^6)*(L15/L$56)^$BW$1</f>
        <v>1.2074125559808797</v>
      </c>
      <c r="BZ15" s="12">
        <f>(BZ$3*temperature!$M125+BZ$4*temperature!$M125^2+BZ$5*temperature!$M125^6)*(M15/M$56)^$BW$1</f>
        <v>0.61059148394067975</v>
      </c>
      <c r="CA15" s="19">
        <f t="shared" si="13"/>
        <v>0</v>
      </c>
      <c r="CB15" s="19">
        <f t="shared" si="14"/>
        <v>0</v>
      </c>
      <c r="CC15" s="19">
        <f t="shared" si="15"/>
        <v>0</v>
      </c>
      <c r="CD15" s="19">
        <f t="shared" si="16"/>
        <v>0</v>
      </c>
      <c r="CE15" s="19">
        <f t="shared" si="17"/>
        <v>0</v>
      </c>
      <c r="CF15" s="19">
        <f t="shared" si="18"/>
        <v>0</v>
      </c>
    </row>
    <row r="16" spans="1:84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1"/>
        <v>9.0723766240810022E-3</v>
      </c>
      <c r="F16" s="11">
        <f t="shared" si="19"/>
        <v>2.4041911671104588E-2</v>
      </c>
      <c r="G16" s="11">
        <f t="shared" si="20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1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2"/>
        <v>2.7486074893270152E-2</v>
      </c>
      <c r="O16" s="11">
        <f t="shared" si="22"/>
        <v>6.1786166681307542E-2</v>
      </c>
      <c r="P16" s="11">
        <f t="shared" si="23"/>
        <v>4.3876002224265687E-2</v>
      </c>
      <c r="Q16" s="1">
        <v>3224.0732506673107</v>
      </c>
      <c r="R16" s="1"/>
      <c r="S16" s="1"/>
      <c r="T16" s="1">
        <f t="shared" si="24"/>
        <v>251.76719217015059</v>
      </c>
      <c r="U16" s="1"/>
      <c r="V16" s="1"/>
      <c r="W16" s="11">
        <f t="shared" si="43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5"/>
        <v>2.6237360585832352</v>
      </c>
      <c r="AD16" s="12"/>
      <c r="AE16" s="12"/>
      <c r="AF16" s="11">
        <f t="shared" si="44"/>
        <v>-6.5810246464045319E-3</v>
      </c>
      <c r="AG16" s="11"/>
      <c r="AH16" s="11"/>
      <c r="AI16" s="1">
        <f t="shared" si="45"/>
        <v>16933.665119762947</v>
      </c>
      <c r="AJ16" s="1">
        <f t="shared" si="46"/>
        <v>1955.2874379125933</v>
      </c>
      <c r="AK16" s="1">
        <f t="shared" si="47"/>
        <v>620.40451118026056</v>
      </c>
      <c r="AL16" s="14">
        <f t="shared" si="26"/>
        <v>6.7438384233075599</v>
      </c>
      <c r="AM16" s="14">
        <f t="shared" si="27"/>
        <v>0.84311362176518634</v>
      </c>
      <c r="AN16" s="14">
        <f t="shared" si="28"/>
        <v>0.35732322777008302</v>
      </c>
      <c r="AO16" s="11">
        <f t="shared" si="48"/>
        <v>2.0621120954280148E-2</v>
      </c>
      <c r="AP16" s="11">
        <f t="shared" si="29"/>
        <v>2.5977173653231045E-2</v>
      </c>
      <c r="AQ16" s="11">
        <f t="shared" si="30"/>
        <v>2.3564574154817608E-2</v>
      </c>
      <c r="AR16" s="1">
        <f t="shared" si="49"/>
        <v>10316.573033869898</v>
      </c>
      <c r="AS16" s="1">
        <f t="shared" si="50"/>
        <v>1311.6926635051279</v>
      </c>
      <c r="AT16" s="1">
        <f t="shared" si="51"/>
        <v>415.83491446550767</v>
      </c>
      <c r="AU16" s="1">
        <f t="shared" si="52"/>
        <v>2063.3146067739794</v>
      </c>
      <c r="AV16" s="1">
        <f t="shared" si="53"/>
        <v>262.3385327010256</v>
      </c>
      <c r="AW16" s="1">
        <f t="shared" si="54"/>
        <v>83.166982893101533</v>
      </c>
      <c r="AX16" s="1">
        <f t="shared" si="31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2"/>
        <v>7711.0879689737385</v>
      </c>
      <c r="BB16" s="1">
        <f t="shared" si="33"/>
        <v>9655.3466287042884</v>
      </c>
      <c r="BC16" s="1">
        <f t="shared" si="34"/>
        <v>7488.2362842626053</v>
      </c>
      <c r="BD16" s="1">
        <f t="shared" si="35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6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7"/>
        <v>0</v>
      </c>
      <c r="BP16" s="2">
        <f t="shared" si="38"/>
        <v>0</v>
      </c>
      <c r="BQ16" s="2">
        <f t="shared" si="39"/>
        <v>0</v>
      </c>
      <c r="BR16" s="11">
        <f t="shared" si="40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1.8916392004135316</v>
      </c>
      <c r="BV16" s="12">
        <f>(BV$3*temperature!$I126+BV$4*temperature!$I126^2+BV$5*temperature!$I126^6)*(L16/L$56)^$BW$1</f>
        <v>1.219022492189177</v>
      </c>
      <c r="BW16" s="12">
        <f>(BW$3*temperature!$I126+BW$4*temperature!$I126^2+BW$5*temperature!$I126^6)*(M16/M$56)^$BW$1</f>
        <v>0.61781051376294405</v>
      </c>
      <c r="BX16" s="12">
        <f>(BX$3*temperature!$M126+BX$4*temperature!$M126^2+BX$5*temperature!$M126^6)*(K16/K$56)^$BW$1</f>
        <v>1.8916392004135316</v>
      </c>
      <c r="BY16" s="12">
        <f>(BY$3*temperature!$M126+BY$4*temperature!$M126^2+BY$5*temperature!$M126^6)*(L16/L$56)^$BW$1</f>
        <v>1.219022492189177</v>
      </c>
      <c r="BZ16" s="12">
        <f>(BZ$3*temperature!$M126+BZ$4*temperature!$M126^2+BZ$5*temperature!$M126^6)*(M16/M$56)^$BW$1</f>
        <v>0.61781051376294405</v>
      </c>
      <c r="CA16" s="19">
        <f t="shared" si="13"/>
        <v>0</v>
      </c>
      <c r="CB16" s="19">
        <f t="shared" si="14"/>
        <v>0</v>
      </c>
      <c r="CC16" s="19">
        <f t="shared" si="15"/>
        <v>0</v>
      </c>
      <c r="CD16" s="19">
        <f t="shared" si="16"/>
        <v>0</v>
      </c>
      <c r="CE16" s="19">
        <f t="shared" si="17"/>
        <v>0</v>
      </c>
      <c r="CF16" s="19">
        <f t="shared" si="18"/>
        <v>0</v>
      </c>
    </row>
    <row r="17" spans="1:84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1"/>
        <v>1.0031704437992728E-2</v>
      </c>
      <c r="F17" s="11">
        <f t="shared" si="19"/>
        <v>2.4254629006525308E-2</v>
      </c>
      <c r="G17" s="11">
        <f t="shared" si="20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1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2"/>
        <v>2.7173273083552107E-2</v>
      </c>
      <c r="O17" s="11">
        <f t="shared" si="22"/>
        <v>3.5304918242382133E-2</v>
      </c>
      <c r="P17" s="11">
        <f t="shared" si="23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4"/>
        <v>254.42178021340607</v>
      </c>
      <c r="U17" s="1">
        <f t="shared" ref="U17:U55" si="55">R17/I17*1000</f>
        <v>966.56782143777843</v>
      </c>
      <c r="V17" s="1">
        <f t="shared" ref="V17:V55" si="56">S17/J17*1000</f>
        <v>962.73501234469597</v>
      </c>
      <c r="W17" s="11">
        <f t="shared" si="43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5"/>
        <v>2.5476228902565792</v>
      </c>
      <c r="AD17" s="12">
        <f t="shared" ref="AD17:AD54" si="57">AA17/R17</f>
        <v>2.8423613876819047</v>
      </c>
      <c r="AE17" s="12">
        <f t="shared" ref="AE17:AE54" si="58">AB17/S17</f>
        <v>1.605279812372872</v>
      </c>
      <c r="AF17" s="11">
        <f t="shared" si="44"/>
        <v>-2.9009460794526598E-2</v>
      </c>
      <c r="AG17" s="11"/>
      <c r="AH17" s="11"/>
      <c r="AI17" s="1">
        <f t="shared" si="45"/>
        <v>17303.613214560632</v>
      </c>
      <c r="AJ17" s="1">
        <f t="shared" si="46"/>
        <v>2022.0972268223595</v>
      </c>
      <c r="AK17" s="1">
        <f t="shared" si="47"/>
        <v>641.53104295533603</v>
      </c>
      <c r="AL17" s="14">
        <f t="shared" si="26"/>
        <v>6.8829039311307074</v>
      </c>
      <c r="AM17" s="14">
        <f t="shared" si="27"/>
        <v>0.86501533072718517</v>
      </c>
      <c r="AN17" s="14">
        <f t="shared" si="28"/>
        <v>0.36574339746810991</v>
      </c>
      <c r="AO17" s="11">
        <f t="shared" si="48"/>
        <v>2.0621120954280148E-2</v>
      </c>
      <c r="AP17" s="11">
        <f t="shared" si="29"/>
        <v>2.5977173653231045E-2</v>
      </c>
      <c r="AQ17" s="11">
        <f t="shared" si="30"/>
        <v>2.3564574154817608E-2</v>
      </c>
      <c r="AR17" s="1">
        <f t="shared" si="49"/>
        <v>10659.704849185897</v>
      </c>
      <c r="AS17" s="1">
        <f t="shared" si="50"/>
        <v>1381.0659597903455</v>
      </c>
      <c r="AT17" s="1">
        <f t="shared" si="51"/>
        <v>436.81561405106328</v>
      </c>
      <c r="AU17" s="1">
        <f t="shared" si="52"/>
        <v>2131.9409698371796</v>
      </c>
      <c r="AV17" s="1">
        <f t="shared" si="53"/>
        <v>276.2131919580691</v>
      </c>
      <c r="AW17" s="1">
        <f t="shared" si="54"/>
        <v>87.363122810212658</v>
      </c>
      <c r="AX17" s="1">
        <f t="shared" si="31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2"/>
        <v>7807.7040643897099</v>
      </c>
      <c r="BB17" s="1">
        <f t="shared" si="33"/>
        <v>9931.0295591611593</v>
      </c>
      <c r="BC17" s="1">
        <f t="shared" si="34"/>
        <v>7705.5858109130268</v>
      </c>
      <c r="BD17" s="1">
        <f t="shared" si="35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6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7"/>
        <v>0</v>
      </c>
      <c r="BP17" s="2">
        <f t="shared" si="38"/>
        <v>0</v>
      </c>
      <c r="BQ17" s="2">
        <f t="shared" si="39"/>
        <v>0</v>
      </c>
      <c r="BR17" s="11">
        <f t="shared" si="40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1.9279830459306013</v>
      </c>
      <c r="BV17" s="12">
        <f>(BV$3*temperature!$I127+BV$4*temperature!$I127^2+BV$5*temperature!$I127^6)*(L17/L$56)^$BW$1</f>
        <v>1.2387398847326005</v>
      </c>
      <c r="BW17" s="12">
        <f>(BW$3*temperature!$I127+BW$4*temperature!$I127^2+BW$5*temperature!$I127^6)*(M17/M$56)^$BW$1</f>
        <v>0.63029995484203272</v>
      </c>
      <c r="BX17" s="12">
        <f>(BX$3*temperature!$M127+BX$4*temperature!$M127^2+BX$5*temperature!$M127^6)*(K17/K$56)^$BW$1</f>
        <v>1.9279830459306013</v>
      </c>
      <c r="BY17" s="12">
        <f>(BY$3*temperature!$M127+BY$4*temperature!$M127^2+BY$5*temperature!$M127^6)*(L17/L$56)^$BW$1</f>
        <v>1.2387398847326005</v>
      </c>
      <c r="BZ17" s="12">
        <f>(BZ$3*temperature!$M127+BZ$4*temperature!$M127^2+BZ$5*temperature!$M127^6)*(M17/M$56)^$BW$1</f>
        <v>0.63029995484203272</v>
      </c>
      <c r="CA17" s="19">
        <f t="shared" si="13"/>
        <v>0</v>
      </c>
      <c r="CB17" s="19">
        <f t="shared" si="14"/>
        <v>0</v>
      </c>
      <c r="CC17" s="19">
        <f t="shared" si="15"/>
        <v>0</v>
      </c>
      <c r="CD17" s="19">
        <f t="shared" si="16"/>
        <v>0</v>
      </c>
      <c r="CE17" s="19">
        <f t="shared" si="17"/>
        <v>0</v>
      </c>
      <c r="CF17" s="19">
        <f t="shared" si="18"/>
        <v>0</v>
      </c>
    </row>
    <row r="18" spans="1:84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1"/>
        <v>9.3029654959206898E-3</v>
      </c>
      <c r="F18" s="11">
        <f t="shared" si="19"/>
        <v>2.268243707841977E-2</v>
      </c>
      <c r="G18" s="11">
        <f t="shared" si="20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1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2"/>
        <v>4.4655978300425891E-2</v>
      </c>
      <c r="O18" s="11">
        <f t="shared" si="22"/>
        <v>3.6721007527631189E-2</v>
      </c>
      <c r="P18" s="11">
        <f t="shared" si="23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4"/>
        <v>253.30737992558272</v>
      </c>
      <c r="U18" s="1">
        <f t="shared" si="55"/>
        <v>960.46139471253696</v>
      </c>
      <c r="V18" s="1">
        <f t="shared" si="56"/>
        <v>962.13777894225257</v>
      </c>
      <c r="W18" s="11">
        <f t="shared" si="43"/>
        <v>-4.3801292754440668E-3</v>
      </c>
      <c r="X18" s="11">
        <f t="shared" ref="X18:X55" si="59">U18/U17-1</f>
        <v>-6.3176391659285347E-3</v>
      </c>
      <c r="Y18" s="11">
        <f t="shared" ref="Y18:Y55" si="60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5"/>
        <v>2.5416490259019571</v>
      </c>
      <c r="AD18" s="12">
        <f t="shared" si="57"/>
        <v>2.83461239009165</v>
      </c>
      <c r="AE18" s="12">
        <f t="shared" si="58"/>
        <v>1.6520463245264814</v>
      </c>
      <c r="AF18" s="11">
        <f t="shared" si="44"/>
        <v>-2.3448777986213587E-3</v>
      </c>
      <c r="AG18" s="11">
        <f t="shared" ref="AG18:AG54" si="61">AD18/AD17-1</f>
        <v>-2.7262534679217687E-3</v>
      </c>
      <c r="AH18" s="11">
        <f t="shared" ref="AH18:AH54" si="62">AE18/AE17-1</f>
        <v>2.9132934827406087E-2</v>
      </c>
      <c r="AI18" s="1">
        <f t="shared" si="45"/>
        <v>17705.192862941749</v>
      </c>
      <c r="AJ18" s="1">
        <f t="shared" si="46"/>
        <v>2096.1006960981927</v>
      </c>
      <c r="AK18" s="1">
        <f t="shared" si="47"/>
        <v>664.7410614700151</v>
      </c>
      <c r="AL18" s="14">
        <f t="shared" si="26"/>
        <v>7.0248371256112438</v>
      </c>
      <c r="AM18" s="14">
        <f t="shared" si="27"/>
        <v>0.8874859841861924</v>
      </c>
      <c r="AN18" s="14">
        <f t="shared" si="28"/>
        <v>0.3743619848793821</v>
      </c>
      <c r="AO18" s="11">
        <f t="shared" si="48"/>
        <v>2.0621120954280148E-2</v>
      </c>
      <c r="AP18" s="11">
        <f t="shared" si="29"/>
        <v>2.5977173653231045E-2</v>
      </c>
      <c r="AQ18" s="11">
        <f t="shared" si="30"/>
        <v>2.3564574154817608E-2</v>
      </c>
      <c r="AR18" s="1">
        <f t="shared" si="49"/>
        <v>11010.822038053806</v>
      </c>
      <c r="AS18" s="1">
        <f t="shared" si="50"/>
        <v>1453.0038981016521</v>
      </c>
      <c r="AT18" s="1">
        <f t="shared" si="51"/>
        <v>458.92765558057278</v>
      </c>
      <c r="AU18" s="1">
        <f t="shared" si="52"/>
        <v>2202.1644076107614</v>
      </c>
      <c r="AV18" s="1">
        <f t="shared" si="53"/>
        <v>290.60077962033046</v>
      </c>
      <c r="AW18" s="1">
        <f t="shared" si="54"/>
        <v>91.785531116114555</v>
      </c>
      <c r="AX18" s="1">
        <f t="shared" si="31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2"/>
        <v>7900.1297946753139</v>
      </c>
      <c r="BB18" s="1">
        <f t="shared" si="33"/>
        <v>10199.921737204215</v>
      </c>
      <c r="BC18" s="1">
        <f t="shared" si="34"/>
        <v>7927.2565389515876</v>
      </c>
      <c r="BD18" s="1">
        <f t="shared" si="35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6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7"/>
        <v>0</v>
      </c>
      <c r="BP18" s="2">
        <f t="shared" si="38"/>
        <v>0</v>
      </c>
      <c r="BQ18" s="2">
        <f t="shared" si="39"/>
        <v>0</v>
      </c>
      <c r="BR18" s="11">
        <f t="shared" si="40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1.957085575795269</v>
      </c>
      <c r="BV18" s="12">
        <f>(BV$3*temperature!$I128+BV$4*temperature!$I128^2+BV$5*temperature!$I128^6)*(L18/L$56)^$BW$1</f>
        <v>1.2584936411039342</v>
      </c>
      <c r="BW18" s="12">
        <f>(BW$3*temperature!$I128+BW$4*temperature!$I128^2+BW$5*temperature!$I128^6)*(M18/M$56)^$BW$1</f>
        <v>0.64341188735923316</v>
      </c>
      <c r="BX18" s="12">
        <f>(BX$3*temperature!$M128+BX$4*temperature!$M128^2+BX$5*temperature!$M128^6)*(K18/K$56)^$BW$1</f>
        <v>1.957085575795269</v>
      </c>
      <c r="BY18" s="12">
        <f>(BY$3*temperature!$M128+BY$4*temperature!$M128^2+BY$5*temperature!$M128^6)*(L18/L$56)^$BW$1</f>
        <v>1.2584936411039342</v>
      </c>
      <c r="BZ18" s="12">
        <f>(BZ$3*temperature!$M128+BZ$4*temperature!$M128^2+BZ$5*temperature!$M128^6)*(M18/M$56)^$BW$1</f>
        <v>0.64341188735923316</v>
      </c>
      <c r="CA18" s="19">
        <f t="shared" si="13"/>
        <v>0</v>
      </c>
      <c r="CB18" s="19">
        <f t="shared" si="14"/>
        <v>0</v>
      </c>
      <c r="CC18" s="19">
        <f t="shared" si="15"/>
        <v>0</v>
      </c>
      <c r="CD18" s="19">
        <f t="shared" si="16"/>
        <v>0</v>
      </c>
      <c r="CE18" s="19">
        <f t="shared" si="17"/>
        <v>0</v>
      </c>
      <c r="CF18" s="19">
        <f t="shared" si="18"/>
        <v>0</v>
      </c>
    </row>
    <row r="19" spans="1:84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1"/>
        <v>8.234003750892116E-3</v>
      </c>
      <c r="F19" s="11">
        <f t="shared" si="19"/>
        <v>2.1618595678227326E-2</v>
      </c>
      <c r="G19" s="11">
        <f t="shared" si="20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1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2"/>
        <v>5.5014805193318805E-2</v>
      </c>
      <c r="O19" s="11">
        <f t="shared" si="22"/>
        <v>5.906093634701115E-2</v>
      </c>
      <c r="P19" s="11">
        <f t="shared" si="23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4"/>
        <v>251.13148147524893</v>
      </c>
      <c r="U19" s="1">
        <f t="shared" si="55"/>
        <v>934.74464407668324</v>
      </c>
      <c r="V19" s="1">
        <f t="shared" si="56"/>
        <v>953.358521329567</v>
      </c>
      <c r="W19" s="11">
        <f t="shared" si="43"/>
        <v>-8.5899528508527334E-3</v>
      </c>
      <c r="X19" s="11">
        <f t="shared" si="59"/>
        <v>-2.6775413126886471E-2</v>
      </c>
      <c r="Y19" s="11">
        <f t="shared" si="60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5"/>
        <v>2.5535858110607683</v>
      </c>
      <c r="AD19" s="12">
        <f t="shared" si="57"/>
        <v>2.8535309635613215</v>
      </c>
      <c r="AE19" s="12">
        <f t="shared" si="58"/>
        <v>1.6872467626084724</v>
      </c>
      <c r="AF19" s="11">
        <f t="shared" si="44"/>
        <v>4.69647265895623E-3</v>
      </c>
      <c r="AG19" s="11">
        <f t="shared" si="61"/>
        <v>6.6741306627322583E-3</v>
      </c>
      <c r="AH19" s="11">
        <f t="shared" si="62"/>
        <v>2.1307173751365927E-2</v>
      </c>
      <c r="AI19" s="1">
        <f t="shared" si="45"/>
        <v>18136.837984258334</v>
      </c>
      <c r="AJ19" s="1">
        <f t="shared" si="46"/>
        <v>2177.0914061087037</v>
      </c>
      <c r="AK19" s="1">
        <f t="shared" si="47"/>
        <v>690.05248643912819</v>
      </c>
      <c r="AL19" s="14">
        <f t="shared" si="26"/>
        <v>7.1696971416625912</v>
      </c>
      <c r="AM19" s="14">
        <f t="shared" si="27"/>
        <v>0.91054036171220576</v>
      </c>
      <c r="AN19" s="14">
        <f t="shared" si="28"/>
        <v>0.38318366563281703</v>
      </c>
      <c r="AO19" s="11">
        <f t="shared" si="48"/>
        <v>2.0621120954280148E-2</v>
      </c>
      <c r="AP19" s="11">
        <f t="shared" si="29"/>
        <v>2.5977173653231045E-2</v>
      </c>
      <c r="AQ19" s="11">
        <f t="shared" si="30"/>
        <v>2.3564574154817608E-2</v>
      </c>
      <c r="AR19" s="1">
        <f t="shared" si="49"/>
        <v>11366.468416722841</v>
      </c>
      <c r="AS19" s="1">
        <f t="shared" si="50"/>
        <v>1528.0178012114277</v>
      </c>
      <c r="AT19" s="1">
        <f t="shared" si="51"/>
        <v>482.28840869984691</v>
      </c>
      <c r="AU19" s="1">
        <f t="shared" si="52"/>
        <v>2273.2936833445683</v>
      </c>
      <c r="AV19" s="1">
        <f t="shared" si="53"/>
        <v>305.60356024228554</v>
      </c>
      <c r="AW19" s="1">
        <f t="shared" si="54"/>
        <v>96.457681739969388</v>
      </c>
      <c r="AX19" s="1">
        <f t="shared" si="31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2"/>
        <v>7985.5133859449979</v>
      </c>
      <c r="BB19" s="1">
        <f t="shared" si="33"/>
        <v>10465.951224502836</v>
      </c>
      <c r="BC19" s="1">
        <f t="shared" si="34"/>
        <v>8154.7049081546484</v>
      </c>
      <c r="BD19" s="1">
        <f t="shared" si="35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6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7"/>
        <v>0</v>
      </c>
      <c r="BP19" s="2">
        <f t="shared" si="38"/>
        <v>0</v>
      </c>
      <c r="BQ19" s="2">
        <f t="shared" si="39"/>
        <v>0</v>
      </c>
      <c r="BR19" s="11">
        <f t="shared" si="40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1.9820037287288073</v>
      </c>
      <c r="BV19" s="12">
        <f>(BV$3*temperature!$I129+BV$4*temperature!$I129^2+BV$5*temperature!$I129^6)*(L19/L$56)^$BW$1</f>
        <v>1.2718685730205195</v>
      </c>
      <c r="BW19" s="12">
        <f>(BW$3*temperature!$I129+BW$4*temperature!$I129^2+BW$5*temperature!$I129^6)*(M19/M$56)^$BW$1</f>
        <v>0.65367816838618165</v>
      </c>
      <c r="BX19" s="12">
        <f>(BX$3*temperature!$M129+BX$4*temperature!$M129^2+BX$5*temperature!$M129^6)*(K19/K$56)^$BW$1</f>
        <v>1.9820037287288073</v>
      </c>
      <c r="BY19" s="12">
        <f>(BY$3*temperature!$M129+BY$4*temperature!$M129^2+BY$5*temperature!$M129^6)*(L19/L$56)^$BW$1</f>
        <v>1.2718685730205195</v>
      </c>
      <c r="BZ19" s="12">
        <f>(BZ$3*temperature!$M129+BZ$4*temperature!$M129^2+BZ$5*temperature!$M129^6)*(M19/M$56)^$BW$1</f>
        <v>0.65367816838618165</v>
      </c>
      <c r="CA19" s="19">
        <f t="shared" si="13"/>
        <v>0</v>
      </c>
      <c r="CB19" s="19">
        <f t="shared" si="14"/>
        <v>0</v>
      </c>
      <c r="CC19" s="19">
        <f t="shared" si="15"/>
        <v>0</v>
      </c>
      <c r="CD19" s="19">
        <f t="shared" si="16"/>
        <v>0</v>
      </c>
      <c r="CE19" s="19">
        <f t="shared" si="17"/>
        <v>0</v>
      </c>
      <c r="CF19" s="19">
        <f t="shared" si="18"/>
        <v>0</v>
      </c>
    </row>
    <row r="20" spans="1:84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1"/>
        <v>9.4078969561326442E-3</v>
      </c>
      <c r="F20" s="11">
        <f t="shared" si="19"/>
        <v>2.0288190996412991E-2</v>
      </c>
      <c r="G20" s="11">
        <f t="shared" si="20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1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2"/>
        <v>3.702554030689198E-3</v>
      </c>
      <c r="O20" s="11">
        <f t="shared" si="22"/>
        <v>3.9827927127819018E-2</v>
      </c>
      <c r="P20" s="11">
        <f t="shared" si="23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4"/>
        <v>244.90376906154114</v>
      </c>
      <c r="U20" s="1">
        <f t="shared" si="55"/>
        <v>922.20792846727261</v>
      </c>
      <c r="V20" s="1">
        <f t="shared" si="56"/>
        <v>933.54702847794022</v>
      </c>
      <c r="W20" s="11">
        <f t="shared" si="43"/>
        <v>-2.4798612970081124E-2</v>
      </c>
      <c r="X20" s="11">
        <f t="shared" si="59"/>
        <v>-1.3411914889112975E-2</v>
      </c>
      <c r="Y20" s="11">
        <f t="shared" si="60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5"/>
        <v>2.5209714956491069</v>
      </c>
      <c r="AD20" s="12">
        <f t="shared" si="57"/>
        <v>2.8281856834735843</v>
      </c>
      <c r="AE20" s="12">
        <f t="shared" si="58"/>
        <v>1.6578699567928139</v>
      </c>
      <c r="AF20" s="11">
        <f t="shared" si="44"/>
        <v>-1.2771967666171058E-2</v>
      </c>
      <c r="AG20" s="11">
        <f t="shared" si="61"/>
        <v>-8.8820764208933367E-3</v>
      </c>
      <c r="AH20" s="11">
        <f t="shared" si="62"/>
        <v>-1.7411090343561919E-2</v>
      </c>
      <c r="AI20" s="1">
        <f t="shared" si="45"/>
        <v>18596.447869177071</v>
      </c>
      <c r="AJ20" s="1">
        <f t="shared" si="46"/>
        <v>2264.9858257401193</v>
      </c>
      <c r="AK20" s="1">
        <f t="shared" si="47"/>
        <v>717.50491953518485</v>
      </c>
      <c r="AL20" s="14">
        <f t="shared" si="26"/>
        <v>7.3175443336263726</v>
      </c>
      <c r="AM20" s="14">
        <f t="shared" si="27"/>
        <v>0.9341936268066795</v>
      </c>
      <c r="AN20" s="14">
        <f t="shared" si="28"/>
        <v>0.39221322553653637</v>
      </c>
      <c r="AO20" s="11">
        <f t="shared" si="48"/>
        <v>2.0621120954280148E-2</v>
      </c>
      <c r="AP20" s="11">
        <f t="shared" si="29"/>
        <v>2.5977173653231045E-2</v>
      </c>
      <c r="AQ20" s="11">
        <f t="shared" si="30"/>
        <v>2.3564574154817608E-2</v>
      </c>
      <c r="AR20" s="1">
        <f t="shared" si="49"/>
        <v>11746.734262470169</v>
      </c>
      <c r="AS20" s="1">
        <f t="shared" si="50"/>
        <v>1605.7656572216438</v>
      </c>
      <c r="AT20" s="1">
        <f t="shared" si="51"/>
        <v>507.05898804871407</v>
      </c>
      <c r="AU20" s="1">
        <f t="shared" si="52"/>
        <v>2349.346852494034</v>
      </c>
      <c r="AV20" s="1">
        <f t="shared" si="53"/>
        <v>321.15313144432878</v>
      </c>
      <c r="AW20" s="1">
        <f t="shared" si="54"/>
        <v>101.41179760974282</v>
      </c>
      <c r="AX20" s="1">
        <f t="shared" si="31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2"/>
        <v>8081.1262575445453</v>
      </c>
      <c r="BB20" s="1">
        <f t="shared" si="33"/>
        <v>10725.684738209791</v>
      </c>
      <c r="BC20" s="1">
        <f t="shared" si="34"/>
        <v>8390.0693075037125</v>
      </c>
      <c r="BD20" s="1">
        <f t="shared" si="35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6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7"/>
        <v>0</v>
      </c>
      <c r="BP20" s="2">
        <f t="shared" si="38"/>
        <v>0</v>
      </c>
      <c r="BQ20" s="2">
        <f t="shared" si="39"/>
        <v>0</v>
      </c>
      <c r="BR20" s="11">
        <f t="shared" si="40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2.0327055466739883</v>
      </c>
      <c r="BV20" s="12">
        <f>(BV$3*temperature!$I130+BV$4*temperature!$I130^2+BV$5*temperature!$I130^6)*(L20/L$56)^$BW$1</f>
        <v>1.2913947905743304</v>
      </c>
      <c r="BW20" s="12">
        <f>(BW$3*temperature!$I130+BW$4*temperature!$I130^2+BW$5*temperature!$I130^6)*(M20/M$56)^$BW$1</f>
        <v>0.66300784213954156</v>
      </c>
      <c r="BX20" s="12">
        <f>(BX$3*temperature!$M130+BX$4*temperature!$M130^2+BX$5*temperature!$M130^6)*(K20/K$56)^$BW$1</f>
        <v>2.0327055466739883</v>
      </c>
      <c r="BY20" s="12">
        <f>(BY$3*temperature!$M130+BY$4*temperature!$M130^2+BY$5*temperature!$M130^6)*(L20/L$56)^$BW$1</f>
        <v>1.2913947905743304</v>
      </c>
      <c r="BZ20" s="12">
        <f>(BZ$3*temperature!$M130+BZ$4*temperature!$M130^2+BZ$5*temperature!$M130^6)*(M20/M$56)^$BW$1</f>
        <v>0.66300784213954156</v>
      </c>
      <c r="CA20" s="19">
        <f t="shared" si="13"/>
        <v>0</v>
      </c>
      <c r="CB20" s="19">
        <f t="shared" si="14"/>
        <v>0</v>
      </c>
      <c r="CC20" s="19">
        <f t="shared" si="15"/>
        <v>0</v>
      </c>
      <c r="CD20" s="19">
        <f t="shared" si="16"/>
        <v>0</v>
      </c>
      <c r="CE20" s="19">
        <f t="shared" si="17"/>
        <v>0</v>
      </c>
      <c r="CF20" s="19">
        <f t="shared" si="18"/>
        <v>0</v>
      </c>
    </row>
    <row r="21" spans="1:84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1"/>
        <v>8.8105353141860743E-3</v>
      </c>
      <c r="F21" s="11">
        <f t="shared" si="19"/>
        <v>1.8518710548682371E-2</v>
      </c>
      <c r="G21" s="11">
        <f t="shared" si="20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1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2"/>
        <v>-6.9934151144723788E-3</v>
      </c>
      <c r="O21" s="11">
        <f t="shared" si="22"/>
        <v>3.2214178305982166E-2</v>
      </c>
      <c r="P21" s="11">
        <f t="shared" si="23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4"/>
        <v>239.41517390052832</v>
      </c>
      <c r="U21" s="1">
        <f t="shared" si="55"/>
        <v>931.35755780438399</v>
      </c>
      <c r="V21" s="1">
        <f t="shared" si="56"/>
        <v>928.01965757292055</v>
      </c>
      <c r="W21" s="11">
        <f t="shared" si="43"/>
        <v>-2.2411231897511597E-2</v>
      </c>
      <c r="X21" s="11">
        <f t="shared" si="59"/>
        <v>9.9214385982544506E-3</v>
      </c>
      <c r="Y21" s="11">
        <f t="shared" si="60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5"/>
        <v>2.4988921333566081</v>
      </c>
      <c r="AD21" s="12">
        <f t="shared" si="57"/>
        <v>2.8289948800713747</v>
      </c>
      <c r="AE21" s="12">
        <f t="shared" si="58"/>
        <v>1.6524296755249401</v>
      </c>
      <c r="AF21" s="11">
        <f t="shared" si="44"/>
        <v>-8.7582752643594608E-3</v>
      </c>
      <c r="AG21" s="11">
        <f t="shared" si="61"/>
        <v>2.8611862457217363E-4</v>
      </c>
      <c r="AH21" s="11">
        <f t="shared" si="62"/>
        <v>-3.2814885423209095E-3</v>
      </c>
      <c r="AI21" s="1">
        <f t="shared" si="45"/>
        <v>19086.149934753397</v>
      </c>
      <c r="AJ21" s="1">
        <f t="shared" si="46"/>
        <v>2359.6403746104361</v>
      </c>
      <c r="AK21" s="1">
        <f t="shared" si="47"/>
        <v>747.16622519140924</v>
      </c>
      <c r="AL21" s="14">
        <f t="shared" si="26"/>
        <v>7.468440300418389</v>
      </c>
      <c r="AM21" s="14">
        <f t="shared" si="27"/>
        <v>0.95846133687597834</v>
      </c>
      <c r="AN21" s="14">
        <f t="shared" si="28"/>
        <v>0.40145556317419229</v>
      </c>
      <c r="AO21" s="11">
        <f t="shared" si="48"/>
        <v>2.0621120954280148E-2</v>
      </c>
      <c r="AP21" s="11">
        <f t="shared" si="29"/>
        <v>2.5977173653231045E-2</v>
      </c>
      <c r="AQ21" s="11">
        <f t="shared" si="30"/>
        <v>2.3564574154817608E-2</v>
      </c>
      <c r="AR21" s="1">
        <f t="shared" si="49"/>
        <v>12136.320857069124</v>
      </c>
      <c r="AS21" s="1">
        <f t="shared" si="50"/>
        <v>1685.5868679662808</v>
      </c>
      <c r="AT21" s="1">
        <f t="shared" si="51"/>
        <v>533.38429875367615</v>
      </c>
      <c r="AU21" s="1">
        <f t="shared" si="52"/>
        <v>2427.2641714138249</v>
      </c>
      <c r="AV21" s="1">
        <f t="shared" si="53"/>
        <v>337.11737359325616</v>
      </c>
      <c r="AW21" s="1">
        <f t="shared" si="54"/>
        <v>106.67685975073523</v>
      </c>
      <c r="AX21" s="1">
        <f t="shared" si="31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2"/>
        <v>8173.265452053075</v>
      </c>
      <c r="BB21" s="1">
        <f t="shared" si="33"/>
        <v>10973.599015689641</v>
      </c>
      <c r="BC21" s="1">
        <f t="shared" si="34"/>
        <v>8634.895334933286</v>
      </c>
      <c r="BD21" s="1">
        <f t="shared" si="35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6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7"/>
        <v>0</v>
      </c>
      <c r="BP21" s="2">
        <f t="shared" si="38"/>
        <v>0</v>
      </c>
      <c r="BQ21" s="2">
        <f t="shared" si="39"/>
        <v>0</v>
      </c>
      <c r="BR21" s="11">
        <f t="shared" si="40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2.090308503759279</v>
      </c>
      <c r="BV21" s="12">
        <f>(BV$3*temperature!$I131+BV$4*temperature!$I131^2+BV$5*temperature!$I131^6)*(L21/L$56)^$BW$1</f>
        <v>1.3135632342973849</v>
      </c>
      <c r="BW21" s="12">
        <f>(BW$3*temperature!$I131+BW$4*temperature!$I131^2+BW$5*temperature!$I131^6)*(M21/M$56)^$BW$1</f>
        <v>0.67436705217759796</v>
      </c>
      <c r="BX21" s="12">
        <f>(BX$3*temperature!$M131+BX$4*temperature!$M131^2+BX$5*temperature!$M131^6)*(K21/K$56)^$BW$1</f>
        <v>2.090308503759279</v>
      </c>
      <c r="BY21" s="12">
        <f>(BY$3*temperature!$M131+BY$4*temperature!$M131^2+BY$5*temperature!$M131^6)*(L21/L$56)^$BW$1</f>
        <v>1.3135632342973849</v>
      </c>
      <c r="BZ21" s="12">
        <f>(BZ$3*temperature!$M131+BZ$4*temperature!$M131^2+BZ$5*temperature!$M131^6)*(M21/M$56)^$BW$1</f>
        <v>0.67436705217759796</v>
      </c>
      <c r="CA21" s="19">
        <f t="shared" si="13"/>
        <v>0</v>
      </c>
      <c r="CB21" s="19">
        <f t="shared" si="14"/>
        <v>0</v>
      </c>
      <c r="CC21" s="19">
        <f t="shared" si="15"/>
        <v>0</v>
      </c>
      <c r="CD21" s="19">
        <f t="shared" si="16"/>
        <v>0</v>
      </c>
      <c r="CE21" s="19">
        <f t="shared" si="17"/>
        <v>0</v>
      </c>
      <c r="CF21" s="19">
        <f t="shared" si="18"/>
        <v>0</v>
      </c>
    </row>
    <row r="22" spans="1:84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1"/>
        <v>6.9846288060895212E-3</v>
      </c>
      <c r="F22" s="11">
        <f t="shared" si="19"/>
        <v>1.7251625849825869E-2</v>
      </c>
      <c r="G22" s="11">
        <f t="shared" si="20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1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2"/>
        <v>4.0893369020279735E-2</v>
      </c>
      <c r="O22" s="11">
        <f t="shared" si="22"/>
        <v>4.2868323293207E-2</v>
      </c>
      <c r="P22" s="11">
        <f t="shared" si="23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4"/>
        <v>243.05387961291987</v>
      </c>
      <c r="U22" s="1">
        <f t="shared" si="55"/>
        <v>918.92731212169167</v>
      </c>
      <c r="V22" s="1">
        <f t="shared" si="56"/>
        <v>912.48467178528426</v>
      </c>
      <c r="W22" s="11">
        <f t="shared" si="43"/>
        <v>1.519830866653149E-2</v>
      </c>
      <c r="X22" s="11">
        <f t="shared" si="59"/>
        <v>-1.3346373343440576E-2</v>
      </c>
      <c r="Y22" s="11">
        <f t="shared" si="60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5"/>
        <v>2.4636134916384531</v>
      </c>
      <c r="AD22" s="12">
        <f t="shared" si="57"/>
        <v>2.8412829323529851</v>
      </c>
      <c r="AE22" s="12">
        <f t="shared" si="58"/>
        <v>1.7017794034614855</v>
      </c>
      <c r="AF22" s="11">
        <f t="shared" si="44"/>
        <v>-1.411771290454511E-2</v>
      </c>
      <c r="AG22" s="11">
        <f t="shared" si="61"/>
        <v>4.3436106470791103E-3</v>
      </c>
      <c r="AH22" s="11">
        <f t="shared" si="62"/>
        <v>2.9864948970290017E-2</v>
      </c>
      <c r="AI22" s="1">
        <f t="shared" si="45"/>
        <v>19604.799112691886</v>
      </c>
      <c r="AJ22" s="1">
        <f t="shared" si="46"/>
        <v>2460.7937107426487</v>
      </c>
      <c r="AK22" s="1">
        <f t="shared" si="47"/>
        <v>779.12646242300366</v>
      </c>
      <c r="AL22" s="14">
        <f t="shared" si="26"/>
        <v>7.6224479111931371</v>
      </c>
      <c r="AM22" s="14">
        <f t="shared" si="27"/>
        <v>0.98335945346391362</v>
      </c>
      <c r="AN22" s="14">
        <f t="shared" si="28"/>
        <v>0.41091569256247462</v>
      </c>
      <c r="AO22" s="11">
        <f t="shared" si="48"/>
        <v>2.0621120954280148E-2</v>
      </c>
      <c r="AP22" s="11">
        <f t="shared" si="29"/>
        <v>2.5977173653231045E-2</v>
      </c>
      <c r="AQ22" s="11">
        <f t="shared" si="30"/>
        <v>2.3564574154817608E-2</v>
      </c>
      <c r="AR22" s="1">
        <f t="shared" si="49"/>
        <v>12522.720493719629</v>
      </c>
      <c r="AS22" s="1">
        <f t="shared" si="50"/>
        <v>1767.9803332996653</v>
      </c>
      <c r="AT22" s="1">
        <f t="shared" si="51"/>
        <v>561.37624208675288</v>
      </c>
      <c r="AU22" s="1">
        <f t="shared" si="52"/>
        <v>2504.544098743926</v>
      </c>
      <c r="AV22" s="1">
        <f t="shared" si="53"/>
        <v>353.59606665993306</v>
      </c>
      <c r="AW22" s="1">
        <f t="shared" si="54"/>
        <v>112.27524841735058</v>
      </c>
      <c r="AX22" s="1">
        <f t="shared" si="31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2"/>
        <v>8251.9041504393062</v>
      </c>
      <c r="BB22" s="1">
        <f t="shared" si="33"/>
        <v>11213.807750142341</v>
      </c>
      <c r="BC22" s="1">
        <f t="shared" si="34"/>
        <v>8889.8737075618519</v>
      </c>
      <c r="BD22" s="1">
        <f t="shared" si="35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6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7"/>
        <v>0</v>
      </c>
      <c r="BP22" s="2">
        <f t="shared" si="38"/>
        <v>0</v>
      </c>
      <c r="BQ22" s="2">
        <f t="shared" si="39"/>
        <v>0</v>
      </c>
      <c r="BR22" s="11">
        <f t="shared" si="40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2.1241149488171289</v>
      </c>
      <c r="BV22" s="12">
        <f>(BV$3*temperature!$I132+BV$4*temperature!$I132^2+BV$5*temperature!$I132^6)*(L22/L$56)^$BW$1</f>
        <v>1.3324438261991995</v>
      </c>
      <c r="BW22" s="12">
        <f>(BW$3*temperature!$I132+BW$4*temperature!$I132^2+BW$5*temperature!$I132^6)*(M22/M$56)^$BW$1</f>
        <v>0.68398059578457548</v>
      </c>
      <c r="BX22" s="12">
        <f>(BX$3*temperature!$M132+BX$4*temperature!$M132^2+BX$5*temperature!$M132^6)*(K22/K$56)^$BW$1</f>
        <v>2.1241149488171289</v>
      </c>
      <c r="BY22" s="12">
        <f>(BY$3*temperature!$M132+BY$4*temperature!$M132^2+BY$5*temperature!$M132^6)*(L22/L$56)^$BW$1</f>
        <v>1.3324438261991995</v>
      </c>
      <c r="BZ22" s="12">
        <f>(BZ$3*temperature!$M132+BZ$4*temperature!$M132^2+BZ$5*temperature!$M132^6)*(M22/M$56)^$BW$1</f>
        <v>0.68398059578457548</v>
      </c>
      <c r="CA22" s="19">
        <f t="shared" si="13"/>
        <v>0</v>
      </c>
      <c r="CB22" s="19">
        <f t="shared" si="14"/>
        <v>0</v>
      </c>
      <c r="CC22" s="19">
        <f t="shared" si="15"/>
        <v>0</v>
      </c>
      <c r="CD22" s="19">
        <f t="shared" si="16"/>
        <v>0</v>
      </c>
      <c r="CE22" s="19">
        <f t="shared" si="17"/>
        <v>0</v>
      </c>
      <c r="CF22" s="19">
        <f t="shared" si="18"/>
        <v>0</v>
      </c>
    </row>
    <row r="23" spans="1:84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1"/>
        <v>7.3482904106083602E-3</v>
      </c>
      <c r="F23" s="11">
        <f t="shared" si="19"/>
        <v>1.6168595294302479E-2</v>
      </c>
      <c r="G23" s="11">
        <f t="shared" si="20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1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2"/>
        <v>3.1697706905913892E-2</v>
      </c>
      <c r="O23" s="11">
        <f t="shared" si="22"/>
        <v>2.9855040327190441E-2</v>
      </c>
      <c r="P23" s="11">
        <f t="shared" si="23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4"/>
        <v>239.50476052364905</v>
      </c>
      <c r="U23" s="1">
        <f t="shared" si="55"/>
        <v>930.19975001883006</v>
      </c>
      <c r="V23" s="1">
        <f t="shared" si="56"/>
        <v>900.51487180944673</v>
      </c>
      <c r="W23" s="11">
        <f t="shared" si="43"/>
        <v>-1.4602190653870806E-2</v>
      </c>
      <c r="X23" s="11">
        <f t="shared" si="59"/>
        <v>1.2266952726774027E-2</v>
      </c>
      <c r="Y23" s="11">
        <f t="shared" si="60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5"/>
        <v>2.4545082380311687</v>
      </c>
      <c r="AD23" s="12">
        <f t="shared" si="57"/>
        <v>2.8172710428917731</v>
      </c>
      <c r="AE23" s="12">
        <f t="shared" si="58"/>
        <v>1.7962150035071196</v>
      </c>
      <c r="AF23" s="11">
        <f t="shared" si="44"/>
        <v>-3.6958937098646727E-3</v>
      </c>
      <c r="AG23" s="11">
        <f t="shared" si="61"/>
        <v>-8.4510729951581265E-3</v>
      </c>
      <c r="AH23" s="11">
        <f t="shared" si="62"/>
        <v>5.5492268770880981E-2</v>
      </c>
      <c r="AI23" s="1">
        <f t="shared" si="45"/>
        <v>20148.863300166624</v>
      </c>
      <c r="AJ23" s="1">
        <f t="shared" si="46"/>
        <v>2568.3104063283172</v>
      </c>
      <c r="AK23" s="1">
        <f t="shared" si="47"/>
        <v>813.48906459805391</v>
      </c>
      <c r="AL23" s="14">
        <f t="shared" si="26"/>
        <v>7.7796313315375505</v>
      </c>
      <c r="AM23" s="14">
        <f t="shared" si="27"/>
        <v>1.008904352750092</v>
      </c>
      <c r="AN23" s="14">
        <f t="shared" si="28"/>
        <v>0.4205987458712413</v>
      </c>
      <c r="AO23" s="11">
        <f t="shared" si="48"/>
        <v>2.0621120954280148E-2</v>
      </c>
      <c r="AP23" s="11">
        <f t="shared" si="29"/>
        <v>2.5977173653231045E-2</v>
      </c>
      <c r="AQ23" s="11">
        <f t="shared" si="30"/>
        <v>2.3564574154817608E-2</v>
      </c>
      <c r="AR23" s="1">
        <f t="shared" si="49"/>
        <v>12926.608401519468</v>
      </c>
      <c r="AS23" s="1">
        <f t="shared" si="50"/>
        <v>1853.1142854562922</v>
      </c>
      <c r="AT23" s="1">
        <f t="shared" si="51"/>
        <v>591.08301482606362</v>
      </c>
      <c r="AU23" s="1">
        <f t="shared" si="52"/>
        <v>2585.321680303894</v>
      </c>
      <c r="AV23" s="1">
        <f t="shared" si="53"/>
        <v>370.62285709125848</v>
      </c>
      <c r="AW23" s="1">
        <f t="shared" si="54"/>
        <v>118.21660296521273</v>
      </c>
      <c r="AX23" s="1">
        <f t="shared" si="31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2"/>
        <v>8334.2871659708962</v>
      </c>
      <c r="BB23" s="1">
        <f t="shared" si="33"/>
        <v>11447.465093134968</v>
      </c>
      <c r="BC23" s="1">
        <f t="shared" si="34"/>
        <v>9154.366335279552</v>
      </c>
      <c r="BD23" s="1">
        <f t="shared" si="35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6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7"/>
        <v>0</v>
      </c>
      <c r="BP23" s="2">
        <f t="shared" si="38"/>
        <v>0</v>
      </c>
      <c r="BQ23" s="2">
        <f t="shared" si="39"/>
        <v>0</v>
      </c>
      <c r="BR23" s="11">
        <f t="shared" si="40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2.1630851624709968</v>
      </c>
      <c r="BV23" s="12">
        <f>(BV$3*temperature!$I133+BV$4*temperature!$I133^2+BV$5*temperature!$I133^6)*(L23/L$56)^$BW$1</f>
        <v>1.3556504538108685</v>
      </c>
      <c r="BW23" s="12">
        <f>(BW$3*temperature!$I133+BW$4*temperature!$I133^2+BW$5*temperature!$I133^6)*(M23/M$56)^$BW$1</f>
        <v>0.69378582261819333</v>
      </c>
      <c r="BX23" s="12">
        <f>(BX$3*temperature!$M133+BX$4*temperature!$M133^2+BX$5*temperature!$M133^6)*(K23/K$56)^$BW$1</f>
        <v>2.1630851624709968</v>
      </c>
      <c r="BY23" s="12">
        <f>(BY$3*temperature!$M133+BY$4*temperature!$M133^2+BY$5*temperature!$M133^6)*(L23/L$56)^$BW$1</f>
        <v>1.3556504538108685</v>
      </c>
      <c r="BZ23" s="12">
        <f>(BZ$3*temperature!$M133+BZ$4*temperature!$M133^2+BZ$5*temperature!$M133^6)*(M23/M$56)^$BW$1</f>
        <v>0.69378582261819333</v>
      </c>
      <c r="CA23" s="19">
        <f t="shared" si="13"/>
        <v>0</v>
      </c>
      <c r="CB23" s="19">
        <f t="shared" si="14"/>
        <v>0</v>
      </c>
      <c r="CC23" s="19">
        <f t="shared" si="15"/>
        <v>0</v>
      </c>
      <c r="CD23" s="19">
        <f t="shared" si="16"/>
        <v>0</v>
      </c>
      <c r="CE23" s="19">
        <f t="shared" si="17"/>
        <v>0</v>
      </c>
      <c r="CF23" s="19">
        <f t="shared" si="18"/>
        <v>0</v>
      </c>
    </row>
    <row r="24" spans="1:84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1"/>
        <v>7.2592798295529892E-3</v>
      </c>
      <c r="F24" s="11">
        <f t="shared" si="19"/>
        <v>1.6032358762138932E-2</v>
      </c>
      <c r="G24" s="11">
        <f t="shared" si="20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1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2"/>
        <v>3.4275712981129303E-2</v>
      </c>
      <c r="O24" s="11">
        <f t="shared" si="22"/>
        <v>1.6033509673959889E-2</v>
      </c>
      <c r="P24" s="11">
        <f t="shared" si="23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4"/>
        <v>236.96599895979352</v>
      </c>
      <c r="U24" s="1">
        <f t="shared" si="55"/>
        <v>953.04866684438355</v>
      </c>
      <c r="V24" s="1">
        <f t="shared" si="56"/>
        <v>887.72358916796884</v>
      </c>
      <c r="W24" s="11">
        <f t="shared" si="43"/>
        <v>-1.0600046355257464E-2</v>
      </c>
      <c r="X24" s="11">
        <f t="shared" si="59"/>
        <v>2.4563451909217271E-2</v>
      </c>
      <c r="Y24" s="11">
        <f t="shared" si="60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5"/>
        <v>2.4498286870526638</v>
      </c>
      <c r="AD24" s="12">
        <f t="shared" si="57"/>
        <v>2.81064944312521</v>
      </c>
      <c r="AE24" s="12">
        <f t="shared" si="58"/>
        <v>1.831713986286849</v>
      </c>
      <c r="AF24" s="11">
        <f t="shared" si="44"/>
        <v>-1.9065126390688247E-3</v>
      </c>
      <c r="AG24" s="11">
        <f t="shared" si="61"/>
        <v>-2.3503595024234603E-3</v>
      </c>
      <c r="AH24" s="11">
        <f t="shared" si="62"/>
        <v>1.9763214710052823E-2</v>
      </c>
      <c r="AI24" s="1">
        <f t="shared" si="45"/>
        <v>20719.298650453857</v>
      </c>
      <c r="AJ24" s="1">
        <f t="shared" si="46"/>
        <v>2682.1022227867443</v>
      </c>
      <c r="AK24" s="1">
        <f t="shared" si="47"/>
        <v>850.35676110346128</v>
      </c>
      <c r="AL24" s="14">
        <f t="shared" si="26"/>
        <v>7.9400560502048938</v>
      </c>
      <c r="AM24" s="14">
        <f t="shared" si="27"/>
        <v>1.0351128363209818</v>
      </c>
      <c r="AN24" s="14">
        <f t="shared" si="28"/>
        <v>0.43050997620774745</v>
      </c>
      <c r="AO24" s="11">
        <f t="shared" si="48"/>
        <v>2.0621120954280148E-2</v>
      </c>
      <c r="AP24" s="11">
        <f t="shared" si="29"/>
        <v>2.5977173653231045E-2</v>
      </c>
      <c r="AQ24" s="11">
        <f t="shared" si="30"/>
        <v>2.3564574154817608E-2</v>
      </c>
      <c r="AR24" s="1">
        <f t="shared" si="49"/>
        <v>13344.031722777712</v>
      </c>
      <c r="AS24" s="1">
        <f t="shared" si="50"/>
        <v>1942.3679221830037</v>
      </c>
      <c r="AT24" s="1">
        <f t="shared" si="51"/>
        <v>622.57783732422467</v>
      </c>
      <c r="AU24" s="1">
        <f t="shared" si="52"/>
        <v>2668.8063445555426</v>
      </c>
      <c r="AV24" s="1">
        <f t="shared" si="53"/>
        <v>388.47358443660073</v>
      </c>
      <c r="AW24" s="1">
        <f t="shared" si="54"/>
        <v>124.51556746484493</v>
      </c>
      <c r="AX24" s="1">
        <f t="shared" si="31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2"/>
        <v>8416.8050422860342</v>
      </c>
      <c r="BB24" s="1">
        <f t="shared" si="33"/>
        <v>11684.427968746882</v>
      </c>
      <c r="BC24" s="1">
        <f t="shared" si="34"/>
        <v>9428.198081344417</v>
      </c>
      <c r="BD24" s="1">
        <f t="shared" si="35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6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7"/>
        <v>0</v>
      </c>
      <c r="BP24" s="2">
        <f t="shared" si="38"/>
        <v>0</v>
      </c>
      <c r="BQ24" s="2">
        <f t="shared" si="39"/>
        <v>0</v>
      </c>
      <c r="BR24" s="11">
        <f t="shared" si="40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2.2011561407556148</v>
      </c>
      <c r="BV24" s="12">
        <f>(BV$3*temperature!$I134+BV$4*temperature!$I134^2+BV$5*temperature!$I134^6)*(L24/L$56)^$BW$1</f>
        <v>1.3836872155293467</v>
      </c>
      <c r="BW24" s="12">
        <f>(BW$3*temperature!$I134+BW$4*temperature!$I134^2+BW$5*temperature!$I134^6)*(M24/M$56)^$BW$1</f>
        <v>0.70416394974949748</v>
      </c>
      <c r="BX24" s="12">
        <f>(BX$3*temperature!$M134+BX$4*temperature!$M134^2+BX$5*temperature!$M134^6)*(K24/K$56)^$BW$1</f>
        <v>2.2011561407556148</v>
      </c>
      <c r="BY24" s="12">
        <f>(BY$3*temperature!$M134+BY$4*temperature!$M134^2+BY$5*temperature!$M134^6)*(L24/L$56)^$BW$1</f>
        <v>1.3836872155293467</v>
      </c>
      <c r="BZ24" s="12">
        <f>(BZ$3*temperature!$M134+BZ$4*temperature!$M134^2+BZ$5*temperature!$M134^6)*(M24/M$56)^$BW$1</f>
        <v>0.70416394974949748</v>
      </c>
      <c r="CA24" s="19">
        <f t="shared" si="13"/>
        <v>0</v>
      </c>
      <c r="CB24" s="19">
        <f t="shared" si="14"/>
        <v>0</v>
      </c>
      <c r="CC24" s="19">
        <f t="shared" si="15"/>
        <v>0</v>
      </c>
      <c r="CD24" s="19">
        <f t="shared" si="16"/>
        <v>0</v>
      </c>
      <c r="CE24" s="19">
        <f t="shared" si="17"/>
        <v>0</v>
      </c>
      <c r="CF24" s="19">
        <f t="shared" si="18"/>
        <v>0</v>
      </c>
    </row>
    <row r="25" spans="1:84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1"/>
        <v>7.1710102906858975E-3</v>
      </c>
      <c r="F25" s="11">
        <f t="shared" si="19"/>
        <v>1.6106980972057983E-2</v>
      </c>
      <c r="G25" s="11">
        <f t="shared" si="20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1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2"/>
        <v>3.1199121385352857E-2</v>
      </c>
      <c r="O25" s="11">
        <f t="shared" si="22"/>
        <v>3.4800518287731563E-2</v>
      </c>
      <c r="P25" s="11">
        <f t="shared" si="23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4"/>
        <v>233.53220678226603</v>
      </c>
      <c r="U25" s="1">
        <f t="shared" si="55"/>
        <v>937.57902753538292</v>
      </c>
      <c r="V25" s="1">
        <f t="shared" si="56"/>
        <v>902.67990564339846</v>
      </c>
      <c r="W25" s="11">
        <f t="shared" si="43"/>
        <v>-1.449065348024936E-2</v>
      </c>
      <c r="X25" s="11">
        <f t="shared" si="59"/>
        <v>-1.6231741197668126E-2</v>
      </c>
      <c r="Y25" s="11">
        <f t="shared" si="60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5"/>
        <v>2.4496385895153021</v>
      </c>
      <c r="AD25" s="12">
        <f t="shared" si="57"/>
        <v>2.7832867863149318</v>
      </c>
      <c r="AE25" s="12">
        <f t="shared" si="58"/>
        <v>1.8505048501277181</v>
      </c>
      <c r="AF25" s="11">
        <f t="shared" si="44"/>
        <v>-7.7596257389900281E-5</v>
      </c>
      <c r="AG25" s="11">
        <f t="shared" si="61"/>
        <v>-9.73535026831851E-3</v>
      </c>
      <c r="AH25" s="11">
        <f t="shared" si="62"/>
        <v>1.0258623333963213E-2</v>
      </c>
      <c r="AI25" s="1">
        <f t="shared" si="45"/>
        <v>21316.175129964013</v>
      </c>
      <c r="AJ25" s="1">
        <f t="shared" si="46"/>
        <v>2802.3655849446704</v>
      </c>
      <c r="AK25" s="1">
        <f t="shared" si="47"/>
        <v>889.8366524579601</v>
      </c>
      <c r="AL25" s="14">
        <f t="shared" si="26"/>
        <v>8.1037889063999327</v>
      </c>
      <c r="AM25" s="14">
        <f t="shared" si="27"/>
        <v>1.0620021422207806</v>
      </c>
      <c r="AN25" s="14">
        <f t="shared" si="28"/>
        <v>0.44065476046648366</v>
      </c>
      <c r="AO25" s="11">
        <f t="shared" si="48"/>
        <v>2.0621120954280148E-2</v>
      </c>
      <c r="AP25" s="11">
        <f t="shared" si="29"/>
        <v>2.5977173653231045E-2</v>
      </c>
      <c r="AQ25" s="11">
        <f t="shared" si="30"/>
        <v>2.3564574154817608E-2</v>
      </c>
      <c r="AR25" s="1">
        <f t="shared" si="49"/>
        <v>13775.299073981647</v>
      </c>
      <c r="AS25" s="1">
        <f t="shared" si="50"/>
        <v>2036.2478405779661</v>
      </c>
      <c r="AT25" s="1">
        <f t="shared" si="51"/>
        <v>655.92537283621471</v>
      </c>
      <c r="AU25" s="1">
        <f t="shared" si="52"/>
        <v>2755.0598147963296</v>
      </c>
      <c r="AV25" s="1">
        <f t="shared" si="53"/>
        <v>407.24956811559326</v>
      </c>
      <c r="AW25" s="1">
        <f t="shared" si="54"/>
        <v>131.18507456724294</v>
      </c>
      <c r="AX25" s="1">
        <f t="shared" si="31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2"/>
        <v>8499.4399536325072</v>
      </c>
      <c r="BB25" s="1">
        <f t="shared" si="33"/>
        <v>11927.074864243787</v>
      </c>
      <c r="BC25" s="1">
        <f t="shared" si="34"/>
        <v>9710.9968361482097</v>
      </c>
      <c r="BD25" s="1">
        <f t="shared" si="35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6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7"/>
        <v>0</v>
      </c>
      <c r="BP25" s="2">
        <f t="shared" si="38"/>
        <v>0</v>
      </c>
      <c r="BQ25" s="2">
        <f t="shared" si="39"/>
        <v>0</v>
      </c>
      <c r="BR25" s="11">
        <f t="shared" si="40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2.2411493332292776</v>
      </c>
      <c r="BV25" s="12">
        <f>(BV$3*temperature!$I135+BV$4*temperature!$I135^2+BV$5*temperature!$I135^6)*(L25/L$56)^$BW$1</f>
        <v>1.4055037356191546</v>
      </c>
      <c r="BW25" s="12">
        <f>(BW$3*temperature!$I135+BW$4*temperature!$I135^2+BW$5*temperature!$I135^6)*(M25/M$56)^$BW$1</f>
        <v>0.71808622998498306</v>
      </c>
      <c r="BX25" s="12">
        <f>(BX$3*temperature!$M135+BX$4*temperature!$M135^2+BX$5*temperature!$M135^6)*(K25/K$56)^$BW$1</f>
        <v>2.2411493332292776</v>
      </c>
      <c r="BY25" s="12">
        <f>(BY$3*temperature!$M135+BY$4*temperature!$M135^2+BY$5*temperature!$M135^6)*(L25/L$56)^$BW$1</f>
        <v>1.4055037356191546</v>
      </c>
      <c r="BZ25" s="12">
        <f>(BZ$3*temperature!$M135+BZ$4*temperature!$M135^2+BZ$5*temperature!$M135^6)*(M25/M$56)^$BW$1</f>
        <v>0.71808622998498306</v>
      </c>
      <c r="CA25" s="19">
        <f t="shared" si="13"/>
        <v>0</v>
      </c>
      <c r="CB25" s="19">
        <f t="shared" si="14"/>
        <v>0</v>
      </c>
      <c r="CC25" s="19">
        <f t="shared" si="15"/>
        <v>0</v>
      </c>
      <c r="CD25" s="19">
        <f t="shared" si="16"/>
        <v>0</v>
      </c>
      <c r="CE25" s="19">
        <f t="shared" si="17"/>
        <v>0</v>
      </c>
      <c r="CF25" s="19">
        <f t="shared" si="18"/>
        <v>0</v>
      </c>
    </row>
    <row r="26" spans="1:84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1"/>
        <v>6.9399655695143725E-3</v>
      </c>
      <c r="F26" s="11">
        <f t="shared" si="19"/>
        <v>1.5668442836691332E-2</v>
      </c>
      <c r="G26" s="11">
        <f t="shared" si="20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1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2"/>
        <v>1.9866883309723526E-2</v>
      </c>
      <c r="O26" s="11">
        <f t="shared" si="22"/>
        <v>3.1415457728710017E-2</v>
      </c>
      <c r="P26" s="11">
        <f t="shared" si="23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4"/>
        <v>221.55623080971907</v>
      </c>
      <c r="U26" s="1">
        <f t="shared" si="55"/>
        <v>902.87289581321522</v>
      </c>
      <c r="V26" s="1">
        <f t="shared" si="56"/>
        <v>880.94465297742408</v>
      </c>
      <c r="W26" s="11">
        <f t="shared" si="43"/>
        <v>-5.1281902986994754E-2</v>
      </c>
      <c r="X26" s="11">
        <f t="shared" si="59"/>
        <v>-3.7016753471331154E-2</v>
      </c>
      <c r="Y26" s="11">
        <f t="shared" si="60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5"/>
        <v>2.4457874406053151</v>
      </c>
      <c r="AD26" s="12">
        <f t="shared" si="57"/>
        <v>2.8182464047647726</v>
      </c>
      <c r="AE26" s="12">
        <f t="shared" si="58"/>
        <v>1.871783504022132</v>
      </c>
      <c r="AF26" s="11">
        <f t="shared" si="44"/>
        <v>-1.5721294261408225E-3</v>
      </c>
      <c r="AG26" s="11">
        <f t="shared" si="61"/>
        <v>1.2560552014162951E-2</v>
      </c>
      <c r="AH26" s="11">
        <f t="shared" si="62"/>
        <v>1.1498837137846607E-2</v>
      </c>
      <c r="AI26" s="1">
        <f t="shared" si="45"/>
        <v>21939.617431763942</v>
      </c>
      <c r="AJ26" s="1">
        <f t="shared" si="46"/>
        <v>2929.3785945657969</v>
      </c>
      <c r="AK26" s="1">
        <f t="shared" si="47"/>
        <v>932.03806177940703</v>
      </c>
      <c r="AL26" s="14">
        <f t="shared" si="26"/>
        <v>8.2708981176267589</v>
      </c>
      <c r="AM26" s="14">
        <f t="shared" si="27"/>
        <v>1.0895899562893532</v>
      </c>
      <c r="AN26" s="14">
        <f t="shared" si="28"/>
        <v>0.45103860224616948</v>
      </c>
      <c r="AO26" s="11">
        <f t="shared" si="48"/>
        <v>2.0621120954280148E-2</v>
      </c>
      <c r="AP26" s="11">
        <f t="shared" si="29"/>
        <v>2.5977173653231045E-2</v>
      </c>
      <c r="AQ26" s="11">
        <f t="shared" si="30"/>
        <v>2.3564574154817608E-2</v>
      </c>
      <c r="AR26" s="1">
        <f t="shared" si="49"/>
        <v>14219.109702597792</v>
      </c>
      <c r="AS26" s="1">
        <f t="shared" si="50"/>
        <v>2134.1259420488577</v>
      </c>
      <c r="AT26" s="1">
        <f t="shared" si="51"/>
        <v>691.18551481508996</v>
      </c>
      <c r="AU26" s="1">
        <f t="shared" si="52"/>
        <v>2843.8219405195587</v>
      </c>
      <c r="AV26" s="1">
        <f t="shared" si="53"/>
        <v>426.82518840977156</v>
      </c>
      <c r="AW26" s="1">
        <f t="shared" si="54"/>
        <v>138.237102963018</v>
      </c>
      <c r="AX26" s="1">
        <f t="shared" si="31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2"/>
        <v>8580.9777537492519</v>
      </c>
      <c r="BB26" s="1">
        <f t="shared" si="33"/>
        <v>12169.569734725135</v>
      </c>
      <c r="BC26" s="1">
        <f t="shared" si="34"/>
        <v>10002.28555956844</v>
      </c>
      <c r="BD26" s="1">
        <f t="shared" si="35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6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7"/>
        <v>0</v>
      </c>
      <c r="BP26" s="2">
        <f t="shared" si="38"/>
        <v>0</v>
      </c>
      <c r="BQ26" s="2">
        <f t="shared" si="39"/>
        <v>0</v>
      </c>
      <c r="BR26" s="11">
        <f t="shared" si="40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2.287837068915004</v>
      </c>
      <c r="BV26" s="12">
        <f>(BV$3*temperature!$I136+BV$4*temperature!$I136^2+BV$5*temperature!$I136^6)*(L26/L$56)^$BW$1</f>
        <v>1.4285167057992727</v>
      </c>
      <c r="BW26" s="12">
        <f>(BW$3*temperature!$I136+BW$4*temperature!$I136^2+BW$5*temperature!$I136^6)*(M26/M$56)^$BW$1</f>
        <v>0.7262200684755572</v>
      </c>
      <c r="BX26" s="12">
        <f>(BX$3*temperature!$M136+BX$4*temperature!$M136^2+BX$5*temperature!$M136^6)*(K26/K$56)^$BW$1</f>
        <v>2.287837068915004</v>
      </c>
      <c r="BY26" s="12">
        <f>(BY$3*temperature!$M136+BY$4*temperature!$M136^2+BY$5*temperature!$M136^6)*(L26/L$56)^$BW$1</f>
        <v>1.4285167057992727</v>
      </c>
      <c r="BZ26" s="12">
        <f>(BZ$3*temperature!$M136+BZ$4*temperature!$M136^2+BZ$5*temperature!$M136^6)*(M26/M$56)^$BW$1</f>
        <v>0.7262200684755572</v>
      </c>
      <c r="CA26" s="19">
        <f t="shared" si="13"/>
        <v>0</v>
      </c>
      <c r="CB26" s="19">
        <f t="shared" si="14"/>
        <v>0</v>
      </c>
      <c r="CC26" s="19">
        <f t="shared" si="15"/>
        <v>0</v>
      </c>
      <c r="CD26" s="19">
        <f t="shared" si="16"/>
        <v>0</v>
      </c>
      <c r="CE26" s="19">
        <f t="shared" si="17"/>
        <v>0</v>
      </c>
      <c r="CF26" s="19">
        <f t="shared" si="18"/>
        <v>0</v>
      </c>
    </row>
    <row r="27" spans="1:84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1"/>
        <v>6.9168601659503892E-3</v>
      </c>
      <c r="F27" s="11">
        <f t="shared" si="19"/>
        <v>1.5817996879959884E-2</v>
      </c>
      <c r="G27" s="11">
        <f t="shared" si="20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1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2"/>
        <v>8.3770125689435204E-3</v>
      </c>
      <c r="O27" s="11">
        <f t="shared" si="22"/>
        <v>3.3044380272222451E-3</v>
      </c>
      <c r="P27" s="11">
        <f t="shared" si="23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4"/>
        <v>212.36445626954927</v>
      </c>
      <c r="U27" s="1">
        <f t="shared" si="55"/>
        <v>899.9089338975441</v>
      </c>
      <c r="V27" s="1">
        <f t="shared" si="56"/>
        <v>881.70150629598425</v>
      </c>
      <c r="W27" s="11">
        <f t="shared" si="43"/>
        <v>-4.1487321329563676E-2</v>
      </c>
      <c r="X27" s="11">
        <f t="shared" si="59"/>
        <v>-3.2828119322393379E-3</v>
      </c>
      <c r="Y27" s="11">
        <f t="shared" si="60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5"/>
        <v>2.4149199480729333</v>
      </c>
      <c r="AD27" s="12">
        <f t="shared" si="57"/>
        <v>2.735183012324311</v>
      </c>
      <c r="AE27" s="12">
        <f t="shared" si="58"/>
        <v>1.8350201755581217</v>
      </c>
      <c r="AF27" s="11">
        <f t="shared" si="44"/>
        <v>-1.2620676686745269E-2</v>
      </c>
      <c r="AG27" s="11">
        <f t="shared" si="61"/>
        <v>-2.9473431528211025E-2</v>
      </c>
      <c r="AH27" s="11">
        <f t="shared" si="62"/>
        <v>-1.9640801612479497E-2</v>
      </c>
      <c r="AI27" s="1">
        <f t="shared" si="45"/>
        <v>22589.477629107107</v>
      </c>
      <c r="AJ27" s="1">
        <f t="shared" si="46"/>
        <v>3063.265923518989</v>
      </c>
      <c r="AK27" s="1">
        <f t="shared" si="47"/>
        <v>977.0713585644844</v>
      </c>
      <c r="AL27" s="14">
        <f t="shared" si="26"/>
        <v>8.4414533081108676</v>
      </c>
      <c r="AM27" s="14">
        <f t="shared" si="27"/>
        <v>1.1178944237946982</v>
      </c>
      <c r="AN27" s="14">
        <f t="shared" si="28"/>
        <v>0.4616671348354846</v>
      </c>
      <c r="AO27" s="11">
        <f t="shared" si="48"/>
        <v>2.0621120954280148E-2</v>
      </c>
      <c r="AP27" s="11">
        <f t="shared" si="29"/>
        <v>2.5977173653231045E-2</v>
      </c>
      <c r="AQ27" s="11">
        <f t="shared" si="30"/>
        <v>2.3564574154817608E-2</v>
      </c>
      <c r="AR27" s="1">
        <f t="shared" si="49"/>
        <v>14678.013210257626</v>
      </c>
      <c r="AS27" s="1">
        <f t="shared" si="50"/>
        <v>2237.1355800170063</v>
      </c>
      <c r="AT27" s="1">
        <f t="shared" si="51"/>
        <v>728.41369484042536</v>
      </c>
      <c r="AU27" s="1">
        <f t="shared" si="52"/>
        <v>2935.6026420515254</v>
      </c>
      <c r="AV27" s="1">
        <f t="shared" si="53"/>
        <v>447.4271160034013</v>
      </c>
      <c r="AW27" s="1">
        <f t="shared" si="54"/>
        <v>145.68273896808509</v>
      </c>
      <c r="AX27" s="1">
        <f t="shared" si="31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2"/>
        <v>8663.1097221816781</v>
      </c>
      <c r="BB27" s="1">
        <f t="shared" si="33"/>
        <v>12418.642196786283</v>
      </c>
      <c r="BC27" s="1">
        <f t="shared" si="34"/>
        <v>10301.502485677411</v>
      </c>
      <c r="BD27" s="1">
        <f t="shared" si="35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6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7"/>
        <v>0</v>
      </c>
      <c r="BP27" s="2">
        <f t="shared" si="38"/>
        <v>0</v>
      </c>
      <c r="BQ27" s="2">
        <f t="shared" si="39"/>
        <v>0</v>
      </c>
      <c r="BR27" s="11">
        <f t="shared" si="40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2.3414732808284664</v>
      </c>
      <c r="BV27" s="12">
        <f>(BV$3*temperature!$I137+BV$4*temperature!$I137^2+BV$5*temperature!$I137^6)*(L27/L$56)^$BW$1</f>
        <v>1.4614664229298964</v>
      </c>
      <c r="BW27" s="12">
        <f>(BW$3*temperature!$I137+BW$4*temperature!$I137^2+BW$5*temperature!$I137^6)*(M27/M$56)^$BW$1</f>
        <v>0.73613254742054723</v>
      </c>
      <c r="BX27" s="12">
        <f>(BX$3*temperature!$M137+BX$4*temperature!$M137^2+BX$5*temperature!$M137^6)*(K27/K$56)^$BW$1</f>
        <v>2.3414732808284664</v>
      </c>
      <c r="BY27" s="12">
        <f>(BY$3*temperature!$M137+BY$4*temperature!$M137^2+BY$5*temperature!$M137^6)*(L27/L$56)^$BW$1</f>
        <v>1.4614664229298964</v>
      </c>
      <c r="BZ27" s="12">
        <f>(BZ$3*temperature!$M137+BZ$4*temperature!$M137^2+BZ$5*temperature!$M137^6)*(M27/M$56)^$BW$1</f>
        <v>0.73613254742054723</v>
      </c>
      <c r="CA27" s="19">
        <f t="shared" si="13"/>
        <v>0</v>
      </c>
      <c r="CB27" s="19">
        <f t="shared" si="14"/>
        <v>0</v>
      </c>
      <c r="CC27" s="19">
        <f t="shared" si="15"/>
        <v>0</v>
      </c>
      <c r="CD27" s="19">
        <f t="shared" si="16"/>
        <v>0</v>
      </c>
      <c r="CE27" s="19">
        <f t="shared" si="17"/>
        <v>0</v>
      </c>
      <c r="CF27" s="19">
        <f t="shared" si="18"/>
        <v>0</v>
      </c>
    </row>
    <row r="28" spans="1:84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1"/>
        <v>6.1984829573309419E-3</v>
      </c>
      <c r="F28" s="11">
        <f t="shared" si="19"/>
        <v>1.6820629902325246E-2</v>
      </c>
      <c r="G28" s="11">
        <f t="shared" si="20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1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2"/>
        <v>-2.7494350847778737E-3</v>
      </c>
      <c r="O28" s="11">
        <f t="shared" si="22"/>
        <v>-1.2558306585870205E-2</v>
      </c>
      <c r="P28" s="11">
        <f t="shared" si="23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4"/>
        <v>206.37847509359841</v>
      </c>
      <c r="U28" s="1">
        <f t="shared" si="55"/>
        <v>927.07388067722479</v>
      </c>
      <c r="V28" s="1">
        <f t="shared" si="56"/>
        <v>889.61113157263264</v>
      </c>
      <c r="W28" s="11">
        <f t="shared" si="43"/>
        <v>-2.8187302532176051E-2</v>
      </c>
      <c r="X28" s="11">
        <f t="shared" si="59"/>
        <v>3.0186328589969724E-2</v>
      </c>
      <c r="Y28" s="11">
        <f t="shared" si="60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5"/>
        <v>2.3856263347113855</v>
      </c>
      <c r="AD28" s="12">
        <f t="shared" si="57"/>
        <v>2.7388918519516774</v>
      </c>
      <c r="AE28" s="12">
        <f t="shared" si="58"/>
        <v>1.8382081108631489</v>
      </c>
      <c r="AF28" s="11">
        <f t="shared" si="44"/>
        <v>-1.2130262696667726E-2</v>
      </c>
      <c r="AG28" s="11">
        <f t="shared" si="61"/>
        <v>1.3559749423182055E-3</v>
      </c>
      <c r="AH28" s="11">
        <f t="shared" si="62"/>
        <v>1.7372753430668908E-3</v>
      </c>
      <c r="AI28" s="1">
        <f t="shared" si="45"/>
        <v>23266.132508247923</v>
      </c>
      <c r="AJ28" s="1">
        <f t="shared" si="46"/>
        <v>3204.3664471704915</v>
      </c>
      <c r="AK28" s="1">
        <f t="shared" si="47"/>
        <v>1025.0469616761211</v>
      </c>
      <c r="AL28" s="14">
        <f t="shared" si="26"/>
        <v>8.6155255378073292</v>
      </c>
      <c r="AM28" s="14">
        <f t="shared" si="27"/>
        <v>1.1469341613675916</v>
      </c>
      <c r="AN28" s="14">
        <f t="shared" si="28"/>
        <v>0.47254612426915754</v>
      </c>
      <c r="AO28" s="11">
        <f t="shared" si="48"/>
        <v>2.0621120954280148E-2</v>
      </c>
      <c r="AP28" s="11">
        <f t="shared" si="29"/>
        <v>2.5977173653231045E-2</v>
      </c>
      <c r="AQ28" s="11">
        <f t="shared" si="30"/>
        <v>2.3564574154817608E-2</v>
      </c>
      <c r="AR28" s="1">
        <f t="shared" si="49"/>
        <v>15144.061131962364</v>
      </c>
      <c r="AS28" s="1">
        <f t="shared" si="50"/>
        <v>2347.129099409734</v>
      </c>
      <c r="AT28" s="1">
        <f t="shared" si="51"/>
        <v>767.66952063484507</v>
      </c>
      <c r="AU28" s="1">
        <f t="shared" si="52"/>
        <v>3028.8122263924729</v>
      </c>
      <c r="AV28" s="1">
        <f t="shared" si="53"/>
        <v>469.42581988194684</v>
      </c>
      <c r="AW28" s="1">
        <f t="shared" si="54"/>
        <v>153.53390412696902</v>
      </c>
      <c r="AX28" s="1">
        <f t="shared" si="31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2"/>
        <v>8739.918923901685</v>
      </c>
      <c r="BB28" s="1">
        <f t="shared" si="33"/>
        <v>12684.821407807538</v>
      </c>
      <c r="BC28" s="1">
        <f t="shared" si="34"/>
        <v>10608.158256665278</v>
      </c>
      <c r="BD28" s="1">
        <f t="shared" si="35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6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7"/>
        <v>0</v>
      </c>
      <c r="BP28" s="2">
        <f t="shared" si="38"/>
        <v>0</v>
      </c>
      <c r="BQ28" s="2">
        <f t="shared" si="39"/>
        <v>0</v>
      </c>
      <c r="BR28" s="11">
        <f t="shared" si="40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2.4020042487861248</v>
      </c>
      <c r="BV28" s="12">
        <f>(BV$3*temperature!$I138+BV$4*temperature!$I138^2+BV$5*temperature!$I138^6)*(L28/L$56)^$BW$1</f>
        <v>1.5004148781452189</v>
      </c>
      <c r="BW28" s="12">
        <f>(BW$3*temperature!$I138+BW$4*temperature!$I138^2+BW$5*temperature!$I138^6)*(M28/M$56)^$BW$1</f>
        <v>0.7481115668663092</v>
      </c>
      <c r="BX28" s="12">
        <f>(BX$3*temperature!$M138+BX$4*temperature!$M138^2+BX$5*temperature!$M138^6)*(K28/K$56)^$BW$1</f>
        <v>2.4020042487861248</v>
      </c>
      <c r="BY28" s="12">
        <f>(BY$3*temperature!$M138+BY$4*temperature!$M138^2+BY$5*temperature!$M138^6)*(L28/L$56)^$BW$1</f>
        <v>1.5004148781452189</v>
      </c>
      <c r="BZ28" s="12">
        <f>(BZ$3*temperature!$M138+BZ$4*temperature!$M138^2+BZ$5*temperature!$M138^6)*(M28/M$56)^$BW$1</f>
        <v>0.7481115668663092</v>
      </c>
      <c r="CA28" s="19">
        <f t="shared" si="13"/>
        <v>0</v>
      </c>
      <c r="CB28" s="19">
        <f t="shared" si="14"/>
        <v>0</v>
      </c>
      <c r="CC28" s="19">
        <f t="shared" si="15"/>
        <v>0</v>
      </c>
      <c r="CD28" s="19">
        <f t="shared" si="16"/>
        <v>0</v>
      </c>
      <c r="CE28" s="19">
        <f t="shared" si="17"/>
        <v>0</v>
      </c>
      <c r="CF28" s="19">
        <f t="shared" si="18"/>
        <v>0</v>
      </c>
    </row>
    <row r="29" spans="1:84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1"/>
        <v>5.666316603642807E-3</v>
      </c>
      <c r="F29" s="11">
        <f t="shared" si="19"/>
        <v>1.6624795407551574E-2</v>
      </c>
      <c r="G29" s="11">
        <f t="shared" si="20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1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2"/>
        <v>1.9024498519717437E-2</v>
      </c>
      <c r="O29" s="11">
        <f t="shared" si="22"/>
        <v>-1.0547563627891443E-2</v>
      </c>
      <c r="P29" s="11">
        <f t="shared" si="23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4"/>
        <v>202.10092770770731</v>
      </c>
      <c r="U29" s="1">
        <f t="shared" si="55"/>
        <v>939.74627918148394</v>
      </c>
      <c r="V29" s="1">
        <f t="shared" si="56"/>
        <v>883.6069313906263</v>
      </c>
      <c r="W29" s="11">
        <f t="shared" si="43"/>
        <v>-2.0726712821921511E-2</v>
      </c>
      <c r="X29" s="11">
        <f t="shared" si="59"/>
        <v>1.3669243377886886E-2</v>
      </c>
      <c r="Y29" s="11">
        <f t="shared" si="60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5"/>
        <v>2.3750849615876435</v>
      </c>
      <c r="AD29" s="12">
        <f t="shared" si="57"/>
        <v>2.7443910675908154</v>
      </c>
      <c r="AE29" s="12">
        <f t="shared" si="58"/>
        <v>1.8865369423268037</v>
      </c>
      <c r="AF29" s="11">
        <f t="shared" si="44"/>
        <v>-4.4187025312232286E-3</v>
      </c>
      <c r="AG29" s="11">
        <f t="shared" si="61"/>
        <v>2.0078250388817498E-3</v>
      </c>
      <c r="AH29" s="11">
        <f t="shared" si="62"/>
        <v>2.6291273103436374E-2</v>
      </c>
      <c r="AI29" s="1">
        <f t="shared" si="45"/>
        <v>23968.331483815607</v>
      </c>
      <c r="AJ29" s="1">
        <f t="shared" si="46"/>
        <v>3353.3556223353889</v>
      </c>
      <c r="AK29" s="1">
        <f t="shared" si="47"/>
        <v>1076.076169635478</v>
      </c>
      <c r="AL29" s="14">
        <f t="shared" si="26"/>
        <v>8.7931873320071432</v>
      </c>
      <c r="AM29" s="14">
        <f t="shared" si="27"/>
        <v>1.1767282692462604</v>
      </c>
      <c r="AN29" s="14">
        <f t="shared" si="28"/>
        <v>0.48368147245606974</v>
      </c>
      <c r="AO29" s="11">
        <f t="shared" si="48"/>
        <v>2.0621120954280148E-2</v>
      </c>
      <c r="AP29" s="11">
        <f t="shared" si="29"/>
        <v>2.5977173653231045E-2</v>
      </c>
      <c r="AQ29" s="11">
        <f t="shared" si="30"/>
        <v>2.3564574154817608E-2</v>
      </c>
      <c r="AR29" s="1">
        <f t="shared" si="49"/>
        <v>15618.982920650913</v>
      </c>
      <c r="AS29" s="1">
        <f t="shared" si="50"/>
        <v>2462.3553193478451</v>
      </c>
      <c r="AT29" s="1">
        <f t="shared" si="51"/>
        <v>808.99433513658573</v>
      </c>
      <c r="AU29" s="1">
        <f t="shared" si="52"/>
        <v>3123.796584130183</v>
      </c>
      <c r="AV29" s="1">
        <f t="shared" si="53"/>
        <v>492.47106386956904</v>
      </c>
      <c r="AW29" s="1">
        <f t="shared" si="54"/>
        <v>161.79886702731716</v>
      </c>
      <c r="AX29" s="1">
        <f t="shared" si="31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2"/>
        <v>8812.8229477314489</v>
      </c>
      <c r="BB29" s="1">
        <f t="shared" si="33"/>
        <v>12954.172006335704</v>
      </c>
      <c r="BC29" s="1">
        <f t="shared" si="34"/>
        <v>10921.462028073447</v>
      </c>
      <c r="BD29" s="1">
        <f t="shared" si="35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6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7"/>
        <v>0</v>
      </c>
      <c r="BP29" s="2">
        <f t="shared" si="38"/>
        <v>0</v>
      </c>
      <c r="BQ29" s="2">
        <f t="shared" si="39"/>
        <v>0</v>
      </c>
      <c r="BR29" s="11">
        <f t="shared" si="40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2.4496313251977226</v>
      </c>
      <c r="BV29" s="12">
        <f>(BV$3*temperature!$I139+BV$4*temperature!$I139^2+BV$5*temperature!$I139^6)*(L29/L$56)^$BW$1</f>
        <v>1.5387716835325038</v>
      </c>
      <c r="BW29" s="12">
        <f>(BW$3*temperature!$I139+BW$4*temperature!$I139^2+BW$5*temperature!$I139^6)*(M29/M$56)^$BW$1</f>
        <v>0.75911238428723204</v>
      </c>
      <c r="BX29" s="12">
        <f>(BX$3*temperature!$M139+BX$4*temperature!$M139^2+BX$5*temperature!$M139^6)*(K29/K$56)^$BW$1</f>
        <v>2.4496313251977226</v>
      </c>
      <c r="BY29" s="12">
        <f>(BY$3*temperature!$M139+BY$4*temperature!$M139^2+BY$5*temperature!$M139^6)*(L29/L$56)^$BW$1</f>
        <v>1.5387716835325038</v>
      </c>
      <c r="BZ29" s="12">
        <f>(BZ$3*temperature!$M139+BZ$4*temperature!$M139^2+BZ$5*temperature!$M139^6)*(M29/M$56)^$BW$1</f>
        <v>0.75911238428723204</v>
      </c>
      <c r="CA29" s="19">
        <f t="shared" si="13"/>
        <v>0</v>
      </c>
      <c r="CB29" s="19">
        <f t="shared" si="14"/>
        <v>0</v>
      </c>
      <c r="CC29" s="19">
        <f t="shared" si="15"/>
        <v>0</v>
      </c>
      <c r="CD29" s="19">
        <f t="shared" si="16"/>
        <v>0</v>
      </c>
      <c r="CE29" s="19">
        <f t="shared" si="17"/>
        <v>0</v>
      </c>
      <c r="CF29" s="19">
        <f t="shared" si="18"/>
        <v>0</v>
      </c>
    </row>
    <row r="30" spans="1:84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1"/>
        <v>5.2636035724735741E-3</v>
      </c>
      <c r="F30" s="11">
        <f t="shared" si="19"/>
        <v>1.5904845060938921E-2</v>
      </c>
      <c r="G30" s="11">
        <f t="shared" si="20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1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2"/>
        <v>3.5377179583490292E-2</v>
      </c>
      <c r="O30" s="11">
        <f t="shared" si="22"/>
        <v>2.5417406123961817E-2</v>
      </c>
      <c r="P30" s="11">
        <f t="shared" si="23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4"/>
        <v>201.70557911853126</v>
      </c>
      <c r="U30" s="1">
        <f t="shared" si="55"/>
        <v>941.66348339372075</v>
      </c>
      <c r="V30" s="1">
        <f t="shared" si="56"/>
        <v>872.71451539045961</v>
      </c>
      <c r="W30" s="11">
        <f t="shared" si="43"/>
        <v>-1.9561938367143039E-3</v>
      </c>
      <c r="X30" s="11">
        <f t="shared" si="59"/>
        <v>2.040129612331798E-3</v>
      </c>
      <c r="Y30" s="11">
        <f t="shared" si="60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5"/>
        <v>2.3409095494429892</v>
      </c>
      <c r="AD30" s="12">
        <f t="shared" si="57"/>
        <v>2.7203543668669528</v>
      </c>
      <c r="AE30" s="12">
        <f t="shared" si="58"/>
        <v>1.9115173214066605</v>
      </c>
      <c r="AF30" s="11">
        <f t="shared" si="44"/>
        <v>-1.4389132472048205E-2</v>
      </c>
      <c r="AG30" s="11">
        <f t="shared" si="61"/>
        <v>-8.7584823488597863E-3</v>
      </c>
      <c r="AH30" s="11">
        <f t="shared" si="62"/>
        <v>1.3241394069414048E-2</v>
      </c>
      <c r="AI30" s="1">
        <f t="shared" si="45"/>
        <v>24695.294919564229</v>
      </c>
      <c r="AJ30" s="1">
        <f t="shared" si="46"/>
        <v>3510.4911239714193</v>
      </c>
      <c r="AK30" s="1">
        <f t="shared" si="47"/>
        <v>1130.2674196992473</v>
      </c>
      <c r="AL30" s="14">
        <f t="shared" si="26"/>
        <v>8.974512711554107</v>
      </c>
      <c r="AM30" s="14">
        <f t="shared" si="27"/>
        <v>1.2072963438391364</v>
      </c>
      <c r="AN30" s="14">
        <f t="shared" si="28"/>
        <v>0.49507922038107216</v>
      </c>
      <c r="AO30" s="11">
        <f t="shared" si="48"/>
        <v>2.0621120954280148E-2</v>
      </c>
      <c r="AP30" s="11">
        <f t="shared" si="29"/>
        <v>2.5977173653231045E-2</v>
      </c>
      <c r="AQ30" s="11">
        <f t="shared" si="30"/>
        <v>2.3564574154817608E-2</v>
      </c>
      <c r="AR30" s="1">
        <f t="shared" si="49"/>
        <v>16104.103440851959</v>
      </c>
      <c r="AS30" s="1">
        <f t="shared" si="50"/>
        <v>2581.9539914058173</v>
      </c>
      <c r="AT30" s="1">
        <f t="shared" si="51"/>
        <v>852.46594137172281</v>
      </c>
      <c r="AU30" s="1">
        <f t="shared" si="52"/>
        <v>3220.8206881703918</v>
      </c>
      <c r="AV30" s="1">
        <f t="shared" si="53"/>
        <v>516.39079828116348</v>
      </c>
      <c r="AW30" s="1">
        <f t="shared" si="54"/>
        <v>170.49318827434456</v>
      </c>
      <c r="AX30" s="1">
        <f t="shared" si="31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2"/>
        <v>8882.8156755241689</v>
      </c>
      <c r="BB30" s="1">
        <f t="shared" si="33"/>
        <v>13220.00300777645</v>
      </c>
      <c r="BC30" s="1">
        <f t="shared" si="34"/>
        <v>11241.236587963382</v>
      </c>
      <c r="BD30" s="1">
        <f t="shared" si="35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6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7"/>
        <v>0</v>
      </c>
      <c r="BP30" s="2">
        <f t="shared" si="38"/>
        <v>0</v>
      </c>
      <c r="BQ30" s="2">
        <f t="shared" si="39"/>
        <v>0</v>
      </c>
      <c r="BR30" s="11">
        <f t="shared" si="40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2.486952938984321</v>
      </c>
      <c r="BV30" s="12">
        <f>(BV$3*temperature!$I140+BV$4*temperature!$I140^2+BV$5*temperature!$I140^6)*(L30/L$56)^$BW$1</f>
        <v>1.5631588006103085</v>
      </c>
      <c r="BW30" s="12">
        <f>(BW$3*temperature!$I140+BW$4*temperature!$I140^2+BW$5*temperature!$I140^6)*(M30/M$56)^$BW$1</f>
        <v>0.76759757860682987</v>
      </c>
      <c r="BX30" s="12">
        <f>(BX$3*temperature!$M140+BX$4*temperature!$M140^2+BX$5*temperature!$M140^6)*(K30/K$56)^$BW$1</f>
        <v>2.486952938984321</v>
      </c>
      <c r="BY30" s="12">
        <f>(BY$3*temperature!$M140+BY$4*temperature!$M140^2+BY$5*temperature!$M140^6)*(L30/L$56)^$BW$1</f>
        <v>1.5631588006103085</v>
      </c>
      <c r="BZ30" s="12">
        <f>(BZ$3*temperature!$M140+BZ$4*temperature!$M140^2+BZ$5*temperature!$M140^6)*(M30/M$56)^$BW$1</f>
        <v>0.76759757860682987</v>
      </c>
      <c r="CA30" s="19">
        <f t="shared" si="13"/>
        <v>0</v>
      </c>
      <c r="CB30" s="19">
        <f t="shared" si="14"/>
        <v>0</v>
      </c>
      <c r="CC30" s="19">
        <f t="shared" si="15"/>
        <v>0</v>
      </c>
      <c r="CD30" s="19">
        <f t="shared" si="16"/>
        <v>0</v>
      </c>
      <c r="CE30" s="19">
        <f t="shared" si="17"/>
        <v>0</v>
      </c>
      <c r="CF30" s="19">
        <f t="shared" si="18"/>
        <v>0</v>
      </c>
    </row>
    <row r="31" spans="1:84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1"/>
        <v>5.4244692212248591E-3</v>
      </c>
      <c r="F31" s="11">
        <f t="shared" si="19"/>
        <v>1.6064507173073395E-2</v>
      </c>
      <c r="G31" s="11">
        <f t="shared" si="20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1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2"/>
        <v>2.9085819571173399E-2</v>
      </c>
      <c r="O31" s="11">
        <f t="shared" si="22"/>
        <v>1.272489895011053E-2</v>
      </c>
      <c r="P31" s="11">
        <f t="shared" si="23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4"/>
        <v>199.08113068127511</v>
      </c>
      <c r="U31" s="1">
        <f t="shared" si="55"/>
        <v>947.36627196858285</v>
      </c>
      <c r="V31" s="1">
        <f t="shared" si="56"/>
        <v>874.98272398389327</v>
      </c>
      <c r="W31" s="11">
        <f t="shared" si="43"/>
        <v>-1.3011283320596201E-2</v>
      </c>
      <c r="X31" s="11">
        <f t="shared" si="59"/>
        <v>6.0560791359451915E-3</v>
      </c>
      <c r="Y31" s="11">
        <f t="shared" si="60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5"/>
        <v>2.3139111537652339</v>
      </c>
      <c r="AD31" s="12">
        <f t="shared" si="57"/>
        <v>2.8188005878676665</v>
      </c>
      <c r="AE31" s="12">
        <f t="shared" si="58"/>
        <v>1.9431513150416031</v>
      </c>
      <c r="AF31" s="11">
        <f t="shared" si="44"/>
        <v>-1.1533292981858012E-2</v>
      </c>
      <c r="AG31" s="11">
        <f t="shared" si="61"/>
        <v>3.6188748862926667E-2</v>
      </c>
      <c r="AH31" s="11">
        <f t="shared" si="62"/>
        <v>1.6549153534043626E-2</v>
      </c>
      <c r="AI31" s="1">
        <f t="shared" si="45"/>
        <v>25446.586115778198</v>
      </c>
      <c r="AJ31" s="1">
        <f t="shared" si="46"/>
        <v>3675.8328098554407</v>
      </c>
      <c r="AK31" s="1">
        <f t="shared" si="47"/>
        <v>1187.7338660036671</v>
      </c>
      <c r="AL31" s="14">
        <f t="shared" si="26"/>
        <v>9.1595772236847885</v>
      </c>
      <c r="AM31" s="14">
        <f t="shared" si="27"/>
        <v>1.2386584906139566</v>
      </c>
      <c r="AN31" s="14">
        <f t="shared" si="28"/>
        <v>0.50674555138225119</v>
      </c>
      <c r="AO31" s="11">
        <f t="shared" si="48"/>
        <v>2.0621120954280148E-2</v>
      </c>
      <c r="AP31" s="11">
        <f t="shared" si="29"/>
        <v>2.5977173653231045E-2</v>
      </c>
      <c r="AQ31" s="11">
        <f t="shared" si="30"/>
        <v>2.3564574154817608E-2</v>
      </c>
      <c r="AR31" s="1">
        <f t="shared" si="49"/>
        <v>16606.714721536202</v>
      </c>
      <c r="AS31" s="1">
        <f t="shared" si="50"/>
        <v>2707.8262661865601</v>
      </c>
      <c r="AT31" s="1">
        <f t="shared" si="51"/>
        <v>898.1602512070865</v>
      </c>
      <c r="AU31" s="1">
        <f t="shared" si="52"/>
        <v>3321.3429443072405</v>
      </c>
      <c r="AV31" s="1">
        <f t="shared" si="53"/>
        <v>541.56525323731205</v>
      </c>
      <c r="AW31" s="1">
        <f t="shared" si="54"/>
        <v>179.63205024141732</v>
      </c>
      <c r="AX31" s="1">
        <f t="shared" si="31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2"/>
        <v>8954.7206059395467</v>
      </c>
      <c r="BB31" s="1">
        <f t="shared" si="33"/>
        <v>13493.161071516239</v>
      </c>
      <c r="BC31" s="1">
        <f t="shared" si="34"/>
        <v>11567.238878995622</v>
      </c>
      <c r="BD31" s="1">
        <f t="shared" si="35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6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7"/>
        <v>0</v>
      </c>
      <c r="BP31" s="2">
        <f t="shared" si="38"/>
        <v>0</v>
      </c>
      <c r="BQ31" s="2">
        <f t="shared" si="39"/>
        <v>0</v>
      </c>
      <c r="BR31" s="11">
        <f t="shared" si="40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2.5274456846967133</v>
      </c>
      <c r="BV31" s="12">
        <f>(BV$3*temperature!$I141+BV$4*temperature!$I141^2+BV$5*temperature!$I141^6)*(L31/L$56)^$BW$1</f>
        <v>1.591995646663565</v>
      </c>
      <c r="BW31" s="12">
        <f>(BW$3*temperature!$I141+BW$4*temperature!$I141^2+BW$5*temperature!$I141^6)*(M31/M$56)^$BW$1</f>
        <v>0.77841561548682692</v>
      </c>
      <c r="BX31" s="12">
        <f>(BX$3*temperature!$M141+BX$4*temperature!$M141^2+BX$5*temperature!$M141^6)*(K31/K$56)^$BW$1</f>
        <v>2.5274456846967133</v>
      </c>
      <c r="BY31" s="12">
        <f>(BY$3*temperature!$M141+BY$4*temperature!$M141^2+BY$5*temperature!$M141^6)*(L31/L$56)^$BW$1</f>
        <v>1.591995646663565</v>
      </c>
      <c r="BZ31" s="12">
        <f>(BZ$3*temperature!$M141+BZ$4*temperature!$M141^2+BZ$5*temperature!$M141^6)*(M31/M$56)^$BW$1</f>
        <v>0.77841561548682692</v>
      </c>
      <c r="CA31" s="19">
        <f t="shared" si="13"/>
        <v>0</v>
      </c>
      <c r="CB31" s="19">
        <f t="shared" si="14"/>
        <v>0</v>
      </c>
      <c r="CC31" s="19">
        <f t="shared" si="15"/>
        <v>0</v>
      </c>
      <c r="CD31" s="19">
        <f t="shared" si="16"/>
        <v>0</v>
      </c>
      <c r="CE31" s="19">
        <f t="shared" si="17"/>
        <v>0</v>
      </c>
      <c r="CF31" s="19">
        <f t="shared" si="18"/>
        <v>0</v>
      </c>
    </row>
    <row r="32" spans="1:84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1"/>
        <v>5.6829898394004097E-3</v>
      </c>
      <c r="F32" s="11">
        <f t="shared" si="19"/>
        <v>1.659902638740296E-2</v>
      </c>
      <c r="G32" s="11">
        <f t="shared" si="20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1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2"/>
        <v>2.4431689949962587E-2</v>
      </c>
      <c r="O32" s="11">
        <f t="shared" si="22"/>
        <v>2.4840729551819818E-2</v>
      </c>
      <c r="P32" s="11">
        <f t="shared" si="23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4"/>
        <v>195.25370142171693</v>
      </c>
      <c r="U32" s="1">
        <f t="shared" si="55"/>
        <v>932.00882127495822</v>
      </c>
      <c r="V32" s="1">
        <f t="shared" si="56"/>
        <v>880.29203924593799</v>
      </c>
      <c r="W32" s="11">
        <f t="shared" si="43"/>
        <v>-1.9225474792414321E-2</v>
      </c>
      <c r="X32" s="11">
        <f t="shared" si="59"/>
        <v>-1.621067917238872E-2</v>
      </c>
      <c r="Y32" s="11">
        <f t="shared" si="60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5"/>
        <v>2.2895410329228123</v>
      </c>
      <c r="AD32" s="12">
        <f t="shared" si="57"/>
        <v>2.8253717061001042</v>
      </c>
      <c r="AE32" s="12">
        <f t="shared" si="58"/>
        <v>1.9502411781325806</v>
      </c>
      <c r="AF32" s="11">
        <f t="shared" si="44"/>
        <v>-1.0532003704103454E-2</v>
      </c>
      <c r="AG32" s="11">
        <f t="shared" si="61"/>
        <v>2.3311752738808256E-3</v>
      </c>
      <c r="AH32" s="11">
        <f t="shared" si="62"/>
        <v>3.6486417892915846E-3</v>
      </c>
      <c r="AI32" s="1">
        <f t="shared" si="45"/>
        <v>26223.270448507621</v>
      </c>
      <c r="AJ32" s="1">
        <f t="shared" si="46"/>
        <v>3849.8147821072084</v>
      </c>
      <c r="AK32" s="1">
        <f t="shared" si="47"/>
        <v>1248.5925296447178</v>
      </c>
      <c r="AL32" s="14">
        <f t="shared" si="26"/>
        <v>9.3484579735044626</v>
      </c>
      <c r="AM32" s="14">
        <f t="shared" si="27"/>
        <v>1.2708353373216845</v>
      </c>
      <c r="AN32" s="14">
        <f t="shared" si="28"/>
        <v>0.51868679450542221</v>
      </c>
      <c r="AO32" s="11">
        <f t="shared" si="48"/>
        <v>2.0621120954280148E-2</v>
      </c>
      <c r="AP32" s="11">
        <f t="shared" si="29"/>
        <v>2.5977173653231045E-2</v>
      </c>
      <c r="AQ32" s="11">
        <f t="shared" si="30"/>
        <v>2.3564574154817608E-2</v>
      </c>
      <c r="AR32" s="1">
        <f t="shared" si="49"/>
        <v>17128.86655162213</v>
      </c>
      <c r="AS32" s="1">
        <f t="shared" si="50"/>
        <v>2841.1558926250655</v>
      </c>
      <c r="AT32" s="1">
        <f t="shared" si="51"/>
        <v>946.69792193630326</v>
      </c>
      <c r="AU32" s="1">
        <f t="shared" si="52"/>
        <v>3425.7733103244263</v>
      </c>
      <c r="AV32" s="1">
        <f t="shared" si="53"/>
        <v>568.23117852501309</v>
      </c>
      <c r="AW32" s="1">
        <f t="shared" si="54"/>
        <v>189.33958438726066</v>
      </c>
      <c r="AX32" s="1">
        <f t="shared" si="31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2"/>
        <v>9029.4351557850496</v>
      </c>
      <c r="BB32" s="1">
        <f t="shared" si="33"/>
        <v>13778.809804701408</v>
      </c>
      <c r="BC32" s="1">
        <f t="shared" si="34"/>
        <v>11907.472657715849</v>
      </c>
      <c r="BD32" s="1">
        <f t="shared" si="35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6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7"/>
        <v>0</v>
      </c>
      <c r="BP32" s="2">
        <f t="shared" si="38"/>
        <v>0</v>
      </c>
      <c r="BQ32" s="2">
        <f t="shared" si="39"/>
        <v>0</v>
      </c>
      <c r="BR32" s="11">
        <f t="shared" si="40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2.5702876177864482</v>
      </c>
      <c r="BV32" s="12">
        <f>(BV$3*temperature!$I142+BV$4*temperature!$I142^2+BV$5*temperature!$I142^6)*(L32/L$56)^$BW$1</f>
        <v>1.6156712368576425</v>
      </c>
      <c r="BW32" s="12">
        <f>(BW$3*temperature!$I142+BW$4*temperature!$I142^2+BW$5*temperature!$I142^6)*(M32/M$56)^$BW$1</f>
        <v>0.78891724770252503</v>
      </c>
      <c r="BX32" s="12">
        <f>(BX$3*temperature!$M142+BX$4*temperature!$M142^2+BX$5*temperature!$M142^6)*(K32/K$56)^$BW$1</f>
        <v>2.5702876177864482</v>
      </c>
      <c r="BY32" s="12">
        <f>(BY$3*temperature!$M142+BY$4*temperature!$M142^2+BY$5*temperature!$M142^6)*(L32/L$56)^$BW$1</f>
        <v>1.6156712368576425</v>
      </c>
      <c r="BZ32" s="12">
        <f>(BZ$3*temperature!$M142+BZ$4*temperature!$M142^2+BZ$5*temperature!$M142^6)*(M32/M$56)^$BW$1</f>
        <v>0.78891724770252503</v>
      </c>
      <c r="CA32" s="19">
        <f t="shared" si="13"/>
        <v>0</v>
      </c>
      <c r="CB32" s="19">
        <f t="shared" si="14"/>
        <v>0</v>
      </c>
      <c r="CC32" s="19">
        <f t="shared" si="15"/>
        <v>0</v>
      </c>
      <c r="CD32" s="19">
        <f t="shared" si="16"/>
        <v>0</v>
      </c>
      <c r="CE32" s="19">
        <f t="shared" si="17"/>
        <v>0</v>
      </c>
      <c r="CF32" s="19">
        <f t="shared" si="18"/>
        <v>0</v>
      </c>
    </row>
    <row r="33" spans="1:84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1"/>
        <v>5.6025935173917851E-3</v>
      </c>
      <c r="F33" s="11">
        <f t="shared" si="19"/>
        <v>1.7099851299727353E-2</v>
      </c>
      <c r="G33" s="11">
        <f t="shared" si="20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1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2"/>
        <v>2.4970831509726343E-2</v>
      </c>
      <c r="O33" s="11">
        <f t="shared" si="22"/>
        <v>2.3738205977081428E-2</v>
      </c>
      <c r="P33" s="11">
        <f t="shared" si="23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4"/>
        <v>195.30292964894775</v>
      </c>
      <c r="U33" s="1">
        <f t="shared" si="55"/>
        <v>932.08276797894018</v>
      </c>
      <c r="V33" s="1">
        <f t="shared" si="56"/>
        <v>880.90253472291624</v>
      </c>
      <c r="W33" s="11">
        <f t="shared" si="43"/>
        <v>2.521244251574295E-4</v>
      </c>
      <c r="X33" s="11">
        <f t="shared" si="59"/>
        <v>7.9341206106642304E-5</v>
      </c>
      <c r="Y33" s="11">
        <f t="shared" si="60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5"/>
        <v>2.2887742285086174</v>
      </c>
      <c r="AD33" s="12">
        <f t="shared" si="57"/>
        <v>2.8495451502593916</v>
      </c>
      <c r="AE33" s="12">
        <f t="shared" si="58"/>
        <v>1.9390383149350143</v>
      </c>
      <c r="AF33" s="11">
        <f t="shared" si="44"/>
        <v>-3.3491621384740267E-4</v>
      </c>
      <c r="AG33" s="11">
        <f t="shared" si="61"/>
        <v>8.5558456280623307E-3</v>
      </c>
      <c r="AH33" s="11">
        <f t="shared" si="62"/>
        <v>-5.7443475828427015E-3</v>
      </c>
      <c r="AI33" s="1">
        <f t="shared" si="45"/>
        <v>27026.716713981288</v>
      </c>
      <c r="AJ33" s="1">
        <f t="shared" si="46"/>
        <v>4033.0644824215005</v>
      </c>
      <c r="AK33" s="1">
        <f t="shared" si="47"/>
        <v>1313.0728610675067</v>
      </c>
      <c r="AL33" s="14">
        <f t="shared" si="26"/>
        <v>9.5412336561121034</v>
      </c>
      <c r="AM33" s="14">
        <f t="shared" si="27"/>
        <v>1.3038480475639525</v>
      </c>
      <c r="AN33" s="14">
        <f t="shared" si="28"/>
        <v>0.53090942793766982</v>
      </c>
      <c r="AO33" s="11">
        <f t="shared" si="48"/>
        <v>2.0621120954280148E-2</v>
      </c>
      <c r="AP33" s="11">
        <f t="shared" si="29"/>
        <v>2.5977173653231045E-2</v>
      </c>
      <c r="AQ33" s="11">
        <f t="shared" si="30"/>
        <v>2.3564574154817608E-2</v>
      </c>
      <c r="AR33" s="1">
        <f t="shared" si="49"/>
        <v>17666.70561109337</v>
      </c>
      <c r="AS33" s="1">
        <f t="shared" si="50"/>
        <v>2982.3780962531046</v>
      </c>
      <c r="AT33" s="1">
        <f t="shared" si="51"/>
        <v>997.71591982171071</v>
      </c>
      <c r="AU33" s="1">
        <f t="shared" si="52"/>
        <v>3533.3411222186742</v>
      </c>
      <c r="AV33" s="1">
        <f t="shared" si="53"/>
        <v>596.47561925062098</v>
      </c>
      <c r="AW33" s="1">
        <f t="shared" si="54"/>
        <v>199.54318396434215</v>
      </c>
      <c r="AX33" s="1">
        <f t="shared" si="31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2"/>
        <v>9104.0184256511711</v>
      </c>
      <c r="BB33" s="1">
        <f t="shared" si="33"/>
        <v>14077.061598343145</v>
      </c>
      <c r="BC33" s="1">
        <f t="shared" si="34"/>
        <v>12254.336884598775</v>
      </c>
      <c r="BD33" s="1">
        <f t="shared" si="35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6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7"/>
        <v>0</v>
      </c>
      <c r="BP33" s="2">
        <f t="shared" si="38"/>
        <v>0</v>
      </c>
      <c r="BQ33" s="2">
        <f t="shared" si="39"/>
        <v>0</v>
      </c>
      <c r="BR33" s="11">
        <f t="shared" si="40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2.6123097848652446</v>
      </c>
      <c r="BV33" s="12">
        <f>(BV$3*temperature!$I143+BV$4*temperature!$I143^2+BV$5*temperature!$I143^6)*(L33/L$56)^$BW$1</f>
        <v>1.6392655560102252</v>
      </c>
      <c r="BW33" s="12">
        <f>(BW$3*temperature!$I143+BW$4*temperature!$I143^2+BW$5*temperature!$I143^6)*(M33/M$56)^$BW$1</f>
        <v>0.79856873427384611</v>
      </c>
      <c r="BX33" s="12">
        <f>(BX$3*temperature!$M143+BX$4*temperature!$M143^2+BX$5*temperature!$M143^6)*(K33/K$56)^$BW$1</f>
        <v>2.6123097848652446</v>
      </c>
      <c r="BY33" s="12">
        <f>(BY$3*temperature!$M143+BY$4*temperature!$M143^2+BY$5*temperature!$M143^6)*(L33/L$56)^$BW$1</f>
        <v>1.6392655560102252</v>
      </c>
      <c r="BZ33" s="12">
        <f>(BZ$3*temperature!$M143+BZ$4*temperature!$M143^2+BZ$5*temperature!$M143^6)*(M33/M$56)^$BW$1</f>
        <v>0.79856873427384611</v>
      </c>
      <c r="CA33" s="19">
        <f t="shared" si="13"/>
        <v>0</v>
      </c>
      <c r="CB33" s="19">
        <f t="shared" si="14"/>
        <v>0</v>
      </c>
      <c r="CC33" s="19">
        <f t="shared" si="15"/>
        <v>0</v>
      </c>
      <c r="CD33" s="19">
        <f t="shared" si="16"/>
        <v>0</v>
      </c>
      <c r="CE33" s="19">
        <f t="shared" si="17"/>
        <v>0</v>
      </c>
      <c r="CF33" s="19">
        <f t="shared" si="18"/>
        <v>0</v>
      </c>
    </row>
    <row r="34" spans="1:84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1"/>
        <v>5.8100825047127103E-3</v>
      </c>
      <c r="F34" s="11">
        <f t="shared" si="19"/>
        <v>1.6909754969087532E-2</v>
      </c>
      <c r="G34" s="11">
        <f t="shared" si="20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1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2"/>
        <v>4.0269213754335009E-2</v>
      </c>
      <c r="O34" s="11">
        <f t="shared" si="22"/>
        <v>1.6026457708014696E-2</v>
      </c>
      <c r="P34" s="11">
        <f t="shared" si="23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4"/>
        <v>192.35179252239072</v>
      </c>
      <c r="U34" s="1">
        <f t="shared" si="55"/>
        <v>930.71902837306368</v>
      </c>
      <c r="V34" s="1">
        <f t="shared" si="56"/>
        <v>854.64270394924336</v>
      </c>
      <c r="W34" s="11">
        <f t="shared" si="43"/>
        <v>-1.51105625085175E-2</v>
      </c>
      <c r="X34" s="11">
        <f t="shared" si="59"/>
        <v>-1.4631099862875141E-3</v>
      </c>
      <c r="Y34" s="11">
        <f t="shared" si="60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5"/>
        <v>2.293792180198313</v>
      </c>
      <c r="AD34" s="12">
        <f t="shared" si="57"/>
        <v>2.8876122898394789</v>
      </c>
      <c r="AE34" s="12">
        <f t="shared" si="58"/>
        <v>1.9885137845060206</v>
      </c>
      <c r="AF34" s="11">
        <f t="shared" si="44"/>
        <v>2.1924188184192506E-3</v>
      </c>
      <c r="AG34" s="11">
        <f t="shared" si="61"/>
        <v>1.3359023132734738E-2</v>
      </c>
      <c r="AH34" s="11">
        <f t="shared" si="62"/>
        <v>2.5515467739823494E-2</v>
      </c>
      <c r="AI34" s="1">
        <f t="shared" si="45"/>
        <v>27857.386164801832</v>
      </c>
      <c r="AJ34" s="1">
        <f t="shared" si="46"/>
        <v>4226.2336534299711</v>
      </c>
      <c r="AK34" s="1">
        <f t="shared" si="47"/>
        <v>1381.3087589250983</v>
      </c>
      <c r="AL34" s="14">
        <f t="shared" si="26"/>
        <v>9.737984589387839</v>
      </c>
      <c r="AM34" s="14">
        <f t="shared" si="27"/>
        <v>1.3377183347129475</v>
      </c>
      <c r="AN34" s="14">
        <f t="shared" si="28"/>
        <v>0.54342008252179885</v>
      </c>
      <c r="AO34" s="11">
        <f t="shared" si="48"/>
        <v>2.0621120954280148E-2</v>
      </c>
      <c r="AP34" s="11">
        <f t="shared" si="29"/>
        <v>2.5977173653231045E-2</v>
      </c>
      <c r="AQ34" s="11">
        <f t="shared" si="30"/>
        <v>2.3564574154817608E-2</v>
      </c>
      <c r="AR34" s="1">
        <f t="shared" si="49"/>
        <v>18224.781346912463</v>
      </c>
      <c r="AS34" s="1">
        <f t="shared" si="50"/>
        <v>3130.3290962038368</v>
      </c>
      <c r="AT34" s="1">
        <f t="shared" si="51"/>
        <v>1051.2386818989658</v>
      </c>
      <c r="AU34" s="1">
        <f t="shared" si="52"/>
        <v>3644.9562693824928</v>
      </c>
      <c r="AV34" s="1">
        <f t="shared" si="53"/>
        <v>626.06581924076738</v>
      </c>
      <c r="AW34" s="1">
        <f t="shared" si="54"/>
        <v>210.24773637979317</v>
      </c>
      <c r="AX34" s="1">
        <f t="shared" si="31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2"/>
        <v>9181.026468661581</v>
      </c>
      <c r="BB34" s="1">
        <f t="shared" si="33"/>
        <v>14378.986426043739</v>
      </c>
      <c r="BC34" s="1">
        <f t="shared" si="34"/>
        <v>12606.661424003931</v>
      </c>
      <c r="BD34" s="1">
        <f t="shared" si="35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6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7"/>
        <v>0</v>
      </c>
      <c r="BP34" s="2">
        <f t="shared" si="38"/>
        <v>0</v>
      </c>
      <c r="BQ34" s="2">
        <f t="shared" si="39"/>
        <v>0</v>
      </c>
      <c r="BR34" s="11">
        <f t="shared" si="40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2.6439950903162179</v>
      </c>
      <c r="BV34" s="12">
        <f>(BV$3*temperature!$I144+BV$4*temperature!$I144^2+BV$5*temperature!$I144^6)*(L34/L$56)^$BW$1</f>
        <v>1.6654618131697609</v>
      </c>
      <c r="BW34" s="12">
        <f>(BW$3*temperature!$I144+BW$4*temperature!$I144^2+BW$5*temperature!$I144^6)*(M34/M$56)^$BW$1</f>
        <v>0.80071854946743426</v>
      </c>
      <c r="BX34" s="12">
        <f>(BX$3*temperature!$M144+BX$4*temperature!$M144^2+BX$5*temperature!$M144^6)*(K34/K$56)^$BW$1</f>
        <v>2.6439950903162179</v>
      </c>
      <c r="BY34" s="12">
        <f>(BY$3*temperature!$M144+BY$4*temperature!$M144^2+BY$5*temperature!$M144^6)*(L34/L$56)^$BW$1</f>
        <v>1.6654618131697609</v>
      </c>
      <c r="BZ34" s="12">
        <f>(BZ$3*temperature!$M144+BZ$4*temperature!$M144^2+BZ$5*temperature!$M144^6)*(M34/M$56)^$BW$1</f>
        <v>0.80071854946743426</v>
      </c>
      <c r="CA34" s="19">
        <f t="shared" si="13"/>
        <v>0</v>
      </c>
      <c r="CB34" s="19">
        <f t="shared" si="14"/>
        <v>0</v>
      </c>
      <c r="CC34" s="19">
        <f t="shared" si="15"/>
        <v>0</v>
      </c>
      <c r="CD34" s="19">
        <f t="shared" si="16"/>
        <v>0</v>
      </c>
      <c r="CE34" s="19">
        <f t="shared" si="17"/>
        <v>0</v>
      </c>
      <c r="CF34" s="19">
        <f t="shared" si="18"/>
        <v>0</v>
      </c>
    </row>
    <row r="35" spans="1:84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1"/>
        <v>6.1326994822132885E-3</v>
      </c>
      <c r="F35" s="11">
        <f t="shared" si="19"/>
        <v>1.6217519828473526E-2</v>
      </c>
      <c r="G35" s="11">
        <f t="shared" si="20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1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2"/>
        <v>3.2799220449000632E-2</v>
      </c>
      <c r="O35" s="11">
        <f t="shared" si="22"/>
        <v>-6.5636363100640693E-5</v>
      </c>
      <c r="P35" s="11">
        <f t="shared" si="23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4"/>
        <v>187.91117978496482</v>
      </c>
      <c r="U35" s="1">
        <f t="shared" si="55"/>
        <v>927.55947584821479</v>
      </c>
      <c r="V35" s="1">
        <f t="shared" si="56"/>
        <v>838.68873584744733</v>
      </c>
      <c r="W35" s="11">
        <f t="shared" si="43"/>
        <v>-2.3085892152052589E-2</v>
      </c>
      <c r="X35" s="11">
        <f t="shared" si="59"/>
        <v>-3.394743664338673E-3</v>
      </c>
      <c r="Y35" s="11">
        <f t="shared" si="60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5"/>
        <v>2.3093853587707547</v>
      </c>
      <c r="AD35" s="12">
        <f t="shared" si="57"/>
        <v>2.8609420451927874</v>
      </c>
      <c r="AE35" s="12">
        <f t="shared" si="58"/>
        <v>1.9721805144674187</v>
      </c>
      <c r="AF35" s="11">
        <f t="shared" si="44"/>
        <v>6.7979909893551849E-3</v>
      </c>
      <c r="AG35" s="11">
        <f t="shared" si="61"/>
        <v>-9.2360891870889583E-3</v>
      </c>
      <c r="AH35" s="11">
        <f t="shared" si="62"/>
        <v>-8.2138078025238981E-3</v>
      </c>
      <c r="AI35" s="1">
        <f t="shared" si="45"/>
        <v>28716.603817704141</v>
      </c>
      <c r="AJ35" s="1">
        <f t="shared" si="46"/>
        <v>4429.6761073277412</v>
      </c>
      <c r="AK35" s="1">
        <f t="shared" si="47"/>
        <v>1453.4256194123818</v>
      </c>
      <c r="AL35" s="14">
        <f t="shared" si="26"/>
        <v>9.938792747456521</v>
      </c>
      <c r="AM35" s="14">
        <f t="shared" si="27"/>
        <v>1.3724684761928969</v>
      </c>
      <c r="AN35" s="14">
        <f t="shared" si="28"/>
        <v>0.55622554535360091</v>
      </c>
      <c r="AO35" s="11">
        <f t="shared" si="48"/>
        <v>2.0621120954280148E-2</v>
      </c>
      <c r="AP35" s="11">
        <f t="shared" si="29"/>
        <v>2.5977173653231045E-2</v>
      </c>
      <c r="AQ35" s="11">
        <f t="shared" si="30"/>
        <v>2.3564574154817608E-2</v>
      </c>
      <c r="AR35" s="1">
        <f t="shared" si="49"/>
        <v>18805.705535227633</v>
      </c>
      <c r="AS35" s="1">
        <f t="shared" si="50"/>
        <v>3283.9817317822931</v>
      </c>
      <c r="AT35" s="1">
        <f t="shared" si="51"/>
        <v>1107.2037703407129</v>
      </c>
      <c r="AU35" s="1">
        <f t="shared" si="52"/>
        <v>3761.141107045527</v>
      </c>
      <c r="AV35" s="1">
        <f t="shared" si="53"/>
        <v>656.79634635645868</v>
      </c>
      <c r="AW35" s="1">
        <f t="shared" si="54"/>
        <v>221.44075406814261</v>
      </c>
      <c r="AX35" s="1">
        <f t="shared" si="31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2"/>
        <v>9261.5504264746851</v>
      </c>
      <c r="BB35" s="1">
        <f t="shared" si="33"/>
        <v>14677.473106284231</v>
      </c>
      <c r="BC35" s="1">
        <f t="shared" si="34"/>
        <v>12962.126080898199</v>
      </c>
      <c r="BD35" s="1">
        <f t="shared" si="35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6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7"/>
        <v>0</v>
      </c>
      <c r="BP35" s="2">
        <f t="shared" si="38"/>
        <v>0</v>
      </c>
      <c r="BQ35" s="2">
        <f t="shared" si="39"/>
        <v>0</v>
      </c>
      <c r="BR35" s="11">
        <f t="shared" si="40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2.6797222377552914</v>
      </c>
      <c r="BV35" s="12">
        <f>(BV$3*temperature!$I145+BV$4*temperature!$I145^2+BV$5*temperature!$I145^6)*(L35/L$56)^$BW$1</f>
        <v>1.6979621897989257</v>
      </c>
      <c r="BW35" s="12">
        <f>(BW$3*temperature!$I145+BW$4*temperature!$I145^2+BW$5*temperature!$I145^6)*(M35/M$56)^$BW$1</f>
        <v>0.80546669050298325</v>
      </c>
      <c r="BX35" s="12">
        <f>(BX$3*temperature!$M145+BX$4*temperature!$M145^2+BX$5*temperature!$M145^6)*(K35/K$56)^$BW$1</f>
        <v>2.6797222377552914</v>
      </c>
      <c r="BY35" s="12">
        <f>(BY$3*temperature!$M145+BY$4*temperature!$M145^2+BY$5*temperature!$M145^6)*(L35/L$56)^$BW$1</f>
        <v>1.6979621897989257</v>
      </c>
      <c r="BZ35" s="12">
        <f>(BZ$3*temperature!$M145+BZ$4*temperature!$M145^2+BZ$5*temperature!$M145^6)*(M35/M$56)^$BW$1</f>
        <v>0.80546669050298325</v>
      </c>
      <c r="CA35" s="19">
        <f t="shared" si="13"/>
        <v>0</v>
      </c>
      <c r="CB35" s="19">
        <f t="shared" si="14"/>
        <v>0</v>
      </c>
      <c r="CC35" s="19">
        <f t="shared" si="15"/>
        <v>0</v>
      </c>
      <c r="CD35" s="19">
        <f t="shared" si="16"/>
        <v>0</v>
      </c>
      <c r="CE35" s="19">
        <f t="shared" si="17"/>
        <v>0</v>
      </c>
      <c r="CF35" s="19">
        <f t="shared" si="18"/>
        <v>0</v>
      </c>
    </row>
    <row r="36" spans="1:84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1"/>
        <v>6.7135178745578727E-3</v>
      </c>
      <c r="F36" s="11">
        <f t="shared" si="19"/>
        <v>1.6330021206645062E-2</v>
      </c>
      <c r="G36" s="11">
        <f t="shared" si="20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1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2"/>
        <v>2.8508342132963049E-2</v>
      </c>
      <c r="O36" s="11">
        <f t="shared" si="22"/>
        <v>3.6321432166639411E-3</v>
      </c>
      <c r="P36" s="11">
        <f t="shared" si="23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4"/>
        <v>180.71486919793657</v>
      </c>
      <c r="U36" s="1">
        <f t="shared" si="55"/>
        <v>931.01927467261214</v>
      </c>
      <c r="V36" s="1">
        <f t="shared" si="56"/>
        <v>844.47815420020129</v>
      </c>
      <c r="W36" s="11">
        <f t="shared" si="43"/>
        <v>-3.8296340831148634E-2</v>
      </c>
      <c r="X36" s="11">
        <f t="shared" si="59"/>
        <v>3.7300021340771483E-3</v>
      </c>
      <c r="Y36" s="11">
        <f t="shared" si="60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5"/>
        <v>2.2835509596639398</v>
      </c>
      <c r="AD36" s="12">
        <f t="shared" si="57"/>
        <v>2.7475569888912075</v>
      </c>
      <c r="AE36" s="12">
        <f t="shared" si="58"/>
        <v>1.9497480298762651</v>
      </c>
      <c r="AF36" s="11">
        <f t="shared" si="44"/>
        <v>-1.1186699096666142E-2</v>
      </c>
      <c r="AG36" s="11">
        <f t="shared" si="61"/>
        <v>-3.9632070314776113E-2</v>
      </c>
      <c r="AH36" s="11">
        <f t="shared" si="62"/>
        <v>-1.137445808159776E-2</v>
      </c>
      <c r="AI36" s="1">
        <f t="shared" si="45"/>
        <v>29606.084542979253</v>
      </c>
      <c r="AJ36" s="1">
        <f t="shared" si="46"/>
        <v>4643.5048429514254</v>
      </c>
      <c r="AK36" s="1">
        <f t="shared" si="47"/>
        <v>1529.5238115392863</v>
      </c>
      <c r="AL36" s="14">
        <f t="shared" si="26"/>
        <v>10.143741794841343</v>
      </c>
      <c r="AM36" s="14">
        <f t="shared" si="27"/>
        <v>1.4081213281325451</v>
      </c>
      <c r="AN36" s="14">
        <f t="shared" si="28"/>
        <v>0.56933276346388972</v>
      </c>
      <c r="AO36" s="11">
        <f t="shared" si="48"/>
        <v>2.0621120954280148E-2</v>
      </c>
      <c r="AP36" s="11">
        <f t="shared" si="29"/>
        <v>2.5977173653231045E-2</v>
      </c>
      <c r="AQ36" s="11">
        <f t="shared" si="30"/>
        <v>2.3564574154817608E-2</v>
      </c>
      <c r="AR36" s="1">
        <f t="shared" si="49"/>
        <v>19414.601595393222</v>
      </c>
      <c r="AS36" s="1">
        <f t="shared" si="50"/>
        <v>3445.5695493833528</v>
      </c>
      <c r="AT36" s="1">
        <f t="shared" si="51"/>
        <v>1165.5922721539505</v>
      </c>
      <c r="AU36" s="1">
        <f t="shared" si="52"/>
        <v>3882.9203190786448</v>
      </c>
      <c r="AV36" s="1">
        <f t="shared" si="53"/>
        <v>689.11390987667062</v>
      </c>
      <c r="AW36" s="1">
        <f t="shared" si="54"/>
        <v>233.11845443079011</v>
      </c>
      <c r="AX36" s="1">
        <f t="shared" si="31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2"/>
        <v>9348.0232244314229</v>
      </c>
      <c r="BB36" s="1">
        <f t="shared" si="33"/>
        <v>14983.52509894968</v>
      </c>
      <c r="BC36" s="1">
        <f t="shared" si="34"/>
        <v>13319.234216581222</v>
      </c>
      <c r="BD36" s="1">
        <f t="shared" si="35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6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7"/>
        <v>0</v>
      </c>
      <c r="BP36" s="2">
        <f t="shared" si="38"/>
        <v>0</v>
      </c>
      <c r="BQ36" s="2">
        <f t="shared" si="39"/>
        <v>0</v>
      </c>
      <c r="BR36" s="11">
        <f t="shared" si="40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2.7175405831430304</v>
      </c>
      <c r="BV36" s="12">
        <f>(BV$3*temperature!$I146+BV$4*temperature!$I146^2+BV$5*temperature!$I146^6)*(L36/L$56)^$BW$1</f>
        <v>1.7285749258593501</v>
      </c>
      <c r="BW36" s="12">
        <f>(BW$3*temperature!$I146+BW$4*temperature!$I146^2+BW$5*temperature!$I146^6)*(M36/M$56)^$BW$1</f>
        <v>0.81073843092239806</v>
      </c>
      <c r="BX36" s="12">
        <f>(BX$3*temperature!$M146+BX$4*temperature!$M146^2+BX$5*temperature!$M146^6)*(K36/K$56)^$BW$1</f>
        <v>2.7175405831430304</v>
      </c>
      <c r="BY36" s="12">
        <f>(BY$3*temperature!$M146+BY$4*temperature!$M146^2+BY$5*temperature!$M146^6)*(L36/L$56)^$BW$1</f>
        <v>1.7285749258593501</v>
      </c>
      <c r="BZ36" s="12">
        <f>(BZ$3*temperature!$M146+BZ$4*temperature!$M146^2+BZ$5*temperature!$M146^6)*(M36/M$56)^$BW$1</f>
        <v>0.81073843092239806</v>
      </c>
      <c r="CA36" s="19">
        <f t="shared" si="13"/>
        <v>0</v>
      </c>
      <c r="CB36" s="19">
        <f t="shared" si="14"/>
        <v>0</v>
      </c>
      <c r="CC36" s="19">
        <f t="shared" si="15"/>
        <v>0</v>
      </c>
      <c r="CD36" s="19">
        <f t="shared" si="16"/>
        <v>0</v>
      </c>
      <c r="CE36" s="19">
        <f t="shared" si="17"/>
        <v>0</v>
      </c>
      <c r="CF36" s="19">
        <f t="shared" si="18"/>
        <v>0</v>
      </c>
    </row>
    <row r="37" spans="1:84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1"/>
        <v>6.4419132733040119E-3</v>
      </c>
      <c r="F37" s="11">
        <f t="shared" si="19"/>
        <v>1.4658561960459116E-2</v>
      </c>
      <c r="G37" s="11">
        <f t="shared" si="20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1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2"/>
        <v>7.4530906226657478E-3</v>
      </c>
      <c r="O37" s="11">
        <f t="shared" si="22"/>
        <v>2.0536607851349364E-2</v>
      </c>
      <c r="P37" s="11">
        <f t="shared" si="23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4"/>
        <v>179.22403290080703</v>
      </c>
      <c r="U37" s="1">
        <f t="shared" si="55"/>
        <v>898.86196704348333</v>
      </c>
      <c r="V37" s="1">
        <f t="shared" si="56"/>
        <v>853.87683090177541</v>
      </c>
      <c r="W37" s="11">
        <f t="shared" si="43"/>
        <v>-8.2496603834885107E-3</v>
      </c>
      <c r="X37" s="11">
        <f t="shared" si="59"/>
        <v>-3.4539894612210631E-2</v>
      </c>
      <c r="Y37" s="11">
        <f t="shared" si="60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5"/>
        <v>2.4940307832691997</v>
      </c>
      <c r="AD37" s="12">
        <f t="shared" si="57"/>
        <v>2.770157627257464</v>
      </c>
      <c r="AE37" s="12">
        <f t="shared" si="58"/>
        <v>1.9972197592887198</v>
      </c>
      <c r="AF37" s="11">
        <f t="shared" si="44"/>
        <v>9.2172159642207152E-2</v>
      </c>
      <c r="AG37" s="11">
        <f t="shared" si="61"/>
        <v>8.2257214163834469E-3</v>
      </c>
      <c r="AH37" s="11">
        <f t="shared" si="62"/>
        <v>2.4347622710749528E-2</v>
      </c>
      <c r="AI37" s="1">
        <f t="shared" si="45"/>
        <v>30528.396407759974</v>
      </c>
      <c r="AJ37" s="1">
        <f t="shared" si="46"/>
        <v>4868.2682685329537</v>
      </c>
      <c r="AK37" s="1">
        <f t="shared" si="47"/>
        <v>1609.6898848161477</v>
      </c>
      <c r="AL37" s="14">
        <f t="shared" si="26"/>
        <v>10.352917121321754</v>
      </c>
      <c r="AM37" s="14">
        <f t="shared" si="27"/>
        <v>1.4447003403982626</v>
      </c>
      <c r="AN37" s="14">
        <f t="shared" si="28"/>
        <v>0.58274884758730183</v>
      </c>
      <c r="AO37" s="11">
        <f t="shared" si="48"/>
        <v>2.0621120954280148E-2</v>
      </c>
      <c r="AP37" s="11">
        <f t="shared" si="29"/>
        <v>2.5977173653231045E-2</v>
      </c>
      <c r="AQ37" s="11">
        <f t="shared" si="30"/>
        <v>2.3564574154817608E-2</v>
      </c>
      <c r="AR37" s="1">
        <f t="shared" si="49"/>
        <v>20039.579743064602</v>
      </c>
      <c r="AS37" s="1">
        <f t="shared" si="50"/>
        <v>3610.4420492919689</v>
      </c>
      <c r="AT37" s="1">
        <f t="shared" si="51"/>
        <v>1226.6138409998002</v>
      </c>
      <c r="AU37" s="1">
        <f t="shared" si="52"/>
        <v>4007.9159486129206</v>
      </c>
      <c r="AV37" s="1">
        <f t="shared" si="53"/>
        <v>722.08840985839379</v>
      </c>
      <c r="AW37" s="1">
        <f t="shared" si="54"/>
        <v>245.32276819996005</v>
      </c>
      <c r="AX37" s="1">
        <f t="shared" si="31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2"/>
        <v>9432.7801190311056</v>
      </c>
      <c r="BB37" s="1">
        <f t="shared" si="33"/>
        <v>15271.25305797914</v>
      </c>
      <c r="BC37" s="1">
        <f t="shared" si="34"/>
        <v>13679.703352035778</v>
      </c>
      <c r="BD37" s="1">
        <f t="shared" si="35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6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7"/>
        <v>0</v>
      </c>
      <c r="BP37" s="2">
        <f t="shared" si="38"/>
        <v>0</v>
      </c>
      <c r="BQ37" s="2">
        <f t="shared" si="39"/>
        <v>0</v>
      </c>
      <c r="BR37" s="11">
        <f t="shared" si="40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2.7688623509133108</v>
      </c>
      <c r="BV37" s="12">
        <f>(BV$3*temperature!$I147+BV$4*temperature!$I147^2+BV$5*temperature!$I147^6)*(L37/L$56)^$BW$1</f>
        <v>1.7514191069571601</v>
      </c>
      <c r="BW37" s="12">
        <f>(BW$3*temperature!$I147+BW$4*temperature!$I147^2+BW$5*temperature!$I147^6)*(M37/M$56)^$BW$1</f>
        <v>0.81905695942888013</v>
      </c>
      <c r="BX37" s="12">
        <f>(BX$3*temperature!$M147+BX$4*temperature!$M147^2+BX$5*temperature!$M147^6)*(K37/K$56)^$BW$1</f>
        <v>2.7688623509133108</v>
      </c>
      <c r="BY37" s="12">
        <f>(BY$3*temperature!$M147+BY$4*temperature!$M147^2+BY$5*temperature!$M147^6)*(L37/L$56)^$BW$1</f>
        <v>1.7514191069571601</v>
      </c>
      <c r="BZ37" s="12">
        <f>(BZ$3*temperature!$M147+BZ$4*temperature!$M147^2+BZ$5*temperature!$M147^6)*(M37/M$56)^$BW$1</f>
        <v>0.81905695942888013</v>
      </c>
      <c r="CA37" s="19">
        <f t="shared" si="13"/>
        <v>0</v>
      </c>
      <c r="CB37" s="19">
        <f t="shared" si="14"/>
        <v>0</v>
      </c>
      <c r="CC37" s="19">
        <f t="shared" si="15"/>
        <v>0</v>
      </c>
      <c r="CD37" s="19">
        <f t="shared" si="16"/>
        <v>0</v>
      </c>
      <c r="CE37" s="19">
        <f t="shared" si="17"/>
        <v>0</v>
      </c>
      <c r="CF37" s="19">
        <f t="shared" si="18"/>
        <v>0</v>
      </c>
    </row>
    <row r="38" spans="1:84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1"/>
        <v>6.1882645985391616E-3</v>
      </c>
      <c r="F38" s="11">
        <f t="shared" si="19"/>
        <v>1.246241293638195E-2</v>
      </c>
      <c r="G38" s="11">
        <f t="shared" si="20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1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2"/>
        <v>1.1061956968446474E-2</v>
      </c>
      <c r="O38" s="11">
        <f t="shared" si="22"/>
        <v>1.9712489992555371E-2</v>
      </c>
      <c r="P38" s="11">
        <f t="shared" si="23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4"/>
        <v>177.55425611266796</v>
      </c>
      <c r="U38" s="1">
        <f t="shared" si="55"/>
        <v>848.05370684498394</v>
      </c>
      <c r="V38" s="1">
        <f t="shared" si="56"/>
        <v>848.93393409751468</v>
      </c>
      <c r="W38" s="11">
        <f t="shared" si="43"/>
        <v>-9.3167013436374901E-3</v>
      </c>
      <c r="X38" s="11">
        <f t="shared" si="59"/>
        <v>-5.6525097357958964E-2</v>
      </c>
      <c r="Y38" s="11">
        <f t="shared" si="60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5"/>
        <v>2.5066122179045962</v>
      </c>
      <c r="AD38" s="12">
        <f t="shared" si="57"/>
        <v>2.8705154383111862</v>
      </c>
      <c r="AE38" s="12">
        <f t="shared" si="58"/>
        <v>2.0325970830505562</v>
      </c>
      <c r="AF38" s="11">
        <f t="shared" si="44"/>
        <v>5.0446188233910227E-3</v>
      </c>
      <c r="AG38" s="11">
        <f t="shared" si="61"/>
        <v>3.6228195127321783E-2</v>
      </c>
      <c r="AH38" s="11">
        <f t="shared" si="62"/>
        <v>1.7713285479628693E-2</v>
      </c>
      <c r="AI38" s="1">
        <f t="shared" si="45"/>
        <v>31483.472715596898</v>
      </c>
      <c r="AJ38" s="1">
        <f t="shared" si="46"/>
        <v>5103.5298515380518</v>
      </c>
      <c r="AK38" s="1">
        <f t="shared" si="47"/>
        <v>1694.043664534493</v>
      </c>
      <c r="AL38" s="14">
        <f t="shared" si="26"/>
        <v>10.566405877510167</v>
      </c>
      <c r="AM38" s="14">
        <f t="shared" si="27"/>
        <v>1.4822295720176701</v>
      </c>
      <c r="AN38" s="14">
        <f t="shared" si="28"/>
        <v>0.5964810760199073</v>
      </c>
      <c r="AO38" s="11">
        <f t="shared" si="48"/>
        <v>2.0621120954280148E-2</v>
      </c>
      <c r="AP38" s="11">
        <f t="shared" si="29"/>
        <v>2.5977173653231045E-2</v>
      </c>
      <c r="AQ38" s="11">
        <f t="shared" si="30"/>
        <v>2.3564574154817608E-2</v>
      </c>
      <c r="AR38" s="1">
        <f t="shared" si="49"/>
        <v>20681.035819000379</v>
      </c>
      <c r="AS38" s="1">
        <f t="shared" si="50"/>
        <v>3776.5951924503188</v>
      </c>
      <c r="AT38" s="1">
        <f t="shared" si="51"/>
        <v>1289.9721805104373</v>
      </c>
      <c r="AU38" s="1">
        <f t="shared" si="52"/>
        <v>4136.2071638000762</v>
      </c>
      <c r="AV38" s="1">
        <f t="shared" si="53"/>
        <v>755.3190384900638</v>
      </c>
      <c r="AW38" s="1">
        <f t="shared" si="54"/>
        <v>257.99443610208749</v>
      </c>
      <c r="AX38" s="1">
        <f t="shared" si="31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2"/>
        <v>9515.9165451747613</v>
      </c>
      <c r="BB38" s="1">
        <f t="shared" si="33"/>
        <v>15531.405451950059</v>
      </c>
      <c r="BC38" s="1">
        <f t="shared" si="34"/>
        <v>14038.34138390537</v>
      </c>
      <c r="BD38" s="1">
        <f t="shared" si="35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6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7"/>
        <v>0</v>
      </c>
      <c r="BP38" s="2">
        <f t="shared" si="38"/>
        <v>0</v>
      </c>
      <c r="BQ38" s="2">
        <f t="shared" si="39"/>
        <v>0</v>
      </c>
      <c r="BR38" s="11">
        <f t="shared" si="40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2.8172481479735549</v>
      </c>
      <c r="BV38" s="12">
        <f>(BV$3*temperature!$I148+BV$4*temperature!$I148^2+BV$5*temperature!$I148^6)*(L38/L$56)^$BW$1</f>
        <v>1.7738914407513655</v>
      </c>
      <c r="BW38" s="12">
        <f>(BW$3*temperature!$I148+BW$4*temperature!$I148^2+BW$5*temperature!$I148^6)*(M38/M$56)^$BW$1</f>
        <v>0.8248878208746564</v>
      </c>
      <c r="BX38" s="12">
        <f>(BX$3*temperature!$M148+BX$4*temperature!$M148^2+BX$5*temperature!$M148^6)*(K38/K$56)^$BW$1</f>
        <v>2.8172481479735549</v>
      </c>
      <c r="BY38" s="12">
        <f>(BY$3*temperature!$M148+BY$4*temperature!$M148^2+BY$5*temperature!$M148^6)*(L38/L$56)^$BW$1</f>
        <v>1.7738914407513655</v>
      </c>
      <c r="BZ38" s="12">
        <f>(BZ$3*temperature!$M148+BZ$4*temperature!$M148^2+BZ$5*temperature!$M148^6)*(M38/M$56)^$BW$1</f>
        <v>0.8248878208746564</v>
      </c>
      <c r="CA38" s="19">
        <f t="shared" si="13"/>
        <v>0</v>
      </c>
      <c r="CB38" s="19">
        <f t="shared" si="14"/>
        <v>0</v>
      </c>
      <c r="CC38" s="19">
        <f t="shared" si="15"/>
        <v>0</v>
      </c>
      <c r="CD38" s="19">
        <f t="shared" si="16"/>
        <v>0</v>
      </c>
      <c r="CE38" s="19">
        <f t="shared" si="17"/>
        <v>0</v>
      </c>
      <c r="CF38" s="19">
        <f t="shared" si="18"/>
        <v>0</v>
      </c>
    </row>
    <row r="39" spans="1:84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1"/>
        <v>6.4313278720127265E-3</v>
      </c>
      <c r="F39" s="11">
        <f t="shared" si="19"/>
        <v>1.2593283935289801E-2</v>
      </c>
      <c r="G39" s="11">
        <f t="shared" si="20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1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2"/>
        <v>1.942643926323484E-3</v>
      </c>
      <c r="O39" s="11">
        <f t="shared" si="22"/>
        <v>2.3637521771912917E-2</v>
      </c>
      <c r="P39" s="11">
        <f t="shared" si="23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4"/>
        <v>178.52672604902381</v>
      </c>
      <c r="U39" s="1">
        <f t="shared" si="55"/>
        <v>809.7344341843268</v>
      </c>
      <c r="V39" s="1">
        <f t="shared" si="56"/>
        <v>848.75548948655353</v>
      </c>
      <c r="W39" s="11">
        <f t="shared" si="43"/>
        <v>5.477029712758652E-3</v>
      </c>
      <c r="X39" s="11">
        <f t="shared" si="59"/>
        <v>-4.518495981017101E-2</v>
      </c>
      <c r="Y39" s="11">
        <f t="shared" si="60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5"/>
        <v>2.5234576073225217</v>
      </c>
      <c r="AD39" s="12">
        <f t="shared" si="57"/>
        <v>2.8708353689561941</v>
      </c>
      <c r="AE39" s="12">
        <f t="shared" si="58"/>
        <v>2.0633186248030597</v>
      </c>
      <c r="AF39" s="11">
        <f t="shared" si="44"/>
        <v>6.7203811174301187E-3</v>
      </c>
      <c r="AG39" s="11">
        <f t="shared" si="61"/>
        <v>1.1145407571677701E-4</v>
      </c>
      <c r="AH39" s="11">
        <f t="shared" si="62"/>
        <v>1.5114427747970671E-2</v>
      </c>
      <c r="AI39" s="1">
        <f t="shared" si="45"/>
        <v>32471.332607837285</v>
      </c>
      <c r="AJ39" s="1">
        <f t="shared" si="46"/>
        <v>5348.4959048743103</v>
      </c>
      <c r="AK39" s="1">
        <f t="shared" si="47"/>
        <v>1782.6337341831313</v>
      </c>
      <c r="AL39" s="14">
        <f t="shared" ref="AL39:AL56" si="63">(1+AL$5)*AL38</f>
        <v>10.784297011162321</v>
      </c>
      <c r="AM39" s="14">
        <f t="shared" ref="AM39:AM56" si="64">(1+AM$5)*AM38</f>
        <v>1.5207337070039275</v>
      </c>
      <c r="AN39" s="14">
        <f t="shared" ref="AN39:AN56" si="65">(1+AN$5)*AN38</f>
        <v>0.61053689856772375</v>
      </c>
      <c r="AO39" s="11">
        <f t="shared" si="48"/>
        <v>2.0621120954280148E-2</v>
      </c>
      <c r="AP39" s="11">
        <f t="shared" si="29"/>
        <v>2.5977173653231045E-2</v>
      </c>
      <c r="AQ39" s="11">
        <f t="shared" si="30"/>
        <v>2.3564574154817608E-2</v>
      </c>
      <c r="AR39" s="1">
        <f t="shared" si="49"/>
        <v>21347.530965259215</v>
      </c>
      <c r="AS39" s="1">
        <f t="shared" si="50"/>
        <v>3950.5573444347792</v>
      </c>
      <c r="AT39" s="1">
        <f t="shared" si="51"/>
        <v>1356.2136574006256</v>
      </c>
      <c r="AU39" s="1">
        <f t="shared" si="52"/>
        <v>4269.5061930518432</v>
      </c>
      <c r="AV39" s="1">
        <f t="shared" si="53"/>
        <v>790.11146888695589</v>
      </c>
      <c r="AW39" s="1">
        <f t="shared" si="54"/>
        <v>271.24273148012514</v>
      </c>
      <c r="AX39" s="1">
        <f t="shared" si="31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2"/>
        <v>9602.00975533987</v>
      </c>
      <c r="BB39" s="1">
        <f t="shared" si="33"/>
        <v>15797.521006615118</v>
      </c>
      <c r="BC39" s="1">
        <f t="shared" si="34"/>
        <v>14401.359876753042</v>
      </c>
      <c r="BD39" s="1">
        <f t="shared" si="35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6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7"/>
        <v>0</v>
      </c>
      <c r="BP39" s="2">
        <f t="shared" si="38"/>
        <v>0</v>
      </c>
      <c r="BQ39" s="2">
        <f t="shared" si="39"/>
        <v>0</v>
      </c>
      <c r="BR39" s="11">
        <f t="shared" si="40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2.871425257288351</v>
      </c>
      <c r="BV39" s="12">
        <f>(BV$3*temperature!$I149+BV$4*temperature!$I149^2+BV$5*temperature!$I149^6)*(L39/L$56)^$BW$1</f>
        <v>1.7937977199771296</v>
      </c>
      <c r="BW39" s="12">
        <f>(BW$3*temperature!$I149+BW$4*temperature!$I149^2+BW$5*temperature!$I149^6)*(M39/M$56)^$BW$1</f>
        <v>0.82933296854191796</v>
      </c>
      <c r="BX39" s="12">
        <f>(BX$3*temperature!$M149+BX$4*temperature!$M149^2+BX$5*temperature!$M149^6)*(K39/K$56)^$BW$1</f>
        <v>2.871425257288351</v>
      </c>
      <c r="BY39" s="12">
        <f>(BY$3*temperature!$M149+BY$4*temperature!$M149^2+BY$5*temperature!$M149^6)*(L39/L$56)^$BW$1</f>
        <v>1.7937977199771296</v>
      </c>
      <c r="BZ39" s="12">
        <f>(BZ$3*temperature!$M149+BZ$4*temperature!$M149^2+BZ$5*temperature!$M149^6)*(M39/M$56)^$BW$1</f>
        <v>0.82933296854191796</v>
      </c>
      <c r="CA39" s="19">
        <f t="shared" si="13"/>
        <v>0</v>
      </c>
      <c r="CB39" s="19">
        <f t="shared" si="14"/>
        <v>0</v>
      </c>
      <c r="CC39" s="19">
        <f t="shared" si="15"/>
        <v>0</v>
      </c>
      <c r="CD39" s="19">
        <f t="shared" si="16"/>
        <v>0</v>
      </c>
      <c r="CE39" s="19">
        <f t="shared" si="17"/>
        <v>0</v>
      </c>
      <c r="CF39" s="19">
        <f t="shared" si="18"/>
        <v>0</v>
      </c>
    </row>
    <row r="40" spans="1:84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1"/>
        <v>5.8607091553546375E-3</v>
      </c>
      <c r="F40" s="11">
        <f t="shared" si="19"/>
        <v>1.2074447177279346E-2</v>
      </c>
      <c r="G40" s="11">
        <f t="shared" si="20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1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2"/>
        <v>2.3583191641807444E-2</v>
      </c>
      <c r="O40" s="11">
        <f t="shared" si="22"/>
        <v>2.2329565578571797E-2</v>
      </c>
      <c r="P40" s="11">
        <f t="shared" si="23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4"/>
        <v>176.03566284065784</v>
      </c>
      <c r="U40" s="1">
        <f t="shared" si="55"/>
        <v>769.31632227109981</v>
      </c>
      <c r="V40" s="1">
        <f t="shared" si="56"/>
        <v>828.1612532754807</v>
      </c>
      <c r="W40" s="11">
        <f t="shared" si="43"/>
        <v>-1.3953446990799145E-2</v>
      </c>
      <c r="X40" s="11">
        <f t="shared" si="59"/>
        <v>-4.9915268768261689E-2</v>
      </c>
      <c r="Y40" s="11">
        <f t="shared" si="60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5"/>
        <v>2.5032209020804457</v>
      </c>
      <c r="AD40" s="12">
        <f t="shared" si="57"/>
        <v>2.882563824344889</v>
      </c>
      <c r="AE40" s="12">
        <f t="shared" si="58"/>
        <v>2.0908889139613622</v>
      </c>
      <c r="AF40" s="11">
        <f t="shared" si="44"/>
        <v>-8.0194353902968141E-3</v>
      </c>
      <c r="AG40" s="11">
        <f t="shared" si="61"/>
        <v>4.0853806928535796E-3</v>
      </c>
      <c r="AH40" s="11">
        <f t="shared" si="62"/>
        <v>1.3362109383825205E-2</v>
      </c>
      <c r="AI40" s="1">
        <f t="shared" si="45"/>
        <v>33493.705540105402</v>
      </c>
      <c r="AJ40" s="1">
        <f t="shared" si="46"/>
        <v>5603.7577832738352</v>
      </c>
      <c r="AK40" s="1">
        <f t="shared" si="47"/>
        <v>1875.6130922449433</v>
      </c>
      <c r="AL40" s="14">
        <f t="shared" si="63"/>
        <v>11.006681304236382</v>
      </c>
      <c r="AM40" s="14">
        <f t="shared" si="64"/>
        <v>1.5602380705910903</v>
      </c>
      <c r="AN40" s="14">
        <f t="shared" si="65"/>
        <v>0.62492394058827527</v>
      </c>
      <c r="AO40" s="11">
        <f t="shared" si="48"/>
        <v>2.0621120954280148E-2</v>
      </c>
      <c r="AP40" s="11">
        <f t="shared" si="29"/>
        <v>2.5977173653231045E-2</v>
      </c>
      <c r="AQ40" s="11">
        <f t="shared" si="30"/>
        <v>2.3564574154817608E-2</v>
      </c>
      <c r="AR40" s="1">
        <f t="shared" si="49"/>
        <v>22025.972673419677</v>
      </c>
      <c r="AS40" s="1">
        <f t="shared" si="50"/>
        <v>4130.6231448912513</v>
      </c>
      <c r="AT40" s="1">
        <f t="shared" si="51"/>
        <v>1425.405562220285</v>
      </c>
      <c r="AU40" s="1">
        <f t="shared" si="52"/>
        <v>4405.1945346839357</v>
      </c>
      <c r="AV40" s="1">
        <f t="shared" si="53"/>
        <v>826.12462897825026</v>
      </c>
      <c r="AW40" s="1">
        <f t="shared" si="54"/>
        <v>285.081112444057</v>
      </c>
      <c r="AX40" s="1">
        <f t="shared" si="31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2"/>
        <v>9683.4564632402762</v>
      </c>
      <c r="BB40" s="1">
        <f t="shared" si="33"/>
        <v>16059.753475369531</v>
      </c>
      <c r="BC40" s="1">
        <f t="shared" si="34"/>
        <v>14768.176353659766</v>
      </c>
      <c r="BD40" s="1">
        <f t="shared" si="35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6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7"/>
        <v>0</v>
      </c>
      <c r="BP40" s="2">
        <f t="shared" si="38"/>
        <v>0</v>
      </c>
      <c r="BQ40" s="2">
        <f t="shared" si="39"/>
        <v>0</v>
      </c>
      <c r="BR40" s="11">
        <f t="shared" si="40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2.9094038822191908</v>
      </c>
      <c r="BV40" s="12">
        <f>(BV$3*temperature!$I150+BV$4*temperature!$I150^2+BV$5*temperature!$I150^6)*(L40/L$56)^$BW$1</f>
        <v>1.8133200385686994</v>
      </c>
      <c r="BW40" s="12">
        <f>(BW$3*temperature!$I150+BW$4*temperature!$I150^2+BW$5*temperature!$I150^6)*(M40/M$56)^$BW$1</f>
        <v>0.83051368486793931</v>
      </c>
      <c r="BX40" s="12">
        <f>(BX$3*temperature!$M150+BX$4*temperature!$M150^2+BX$5*temperature!$M150^6)*(K40/K$56)^$BW$1</f>
        <v>2.9094038822191908</v>
      </c>
      <c r="BY40" s="12">
        <f>(BY$3*temperature!$M150+BY$4*temperature!$M150^2+BY$5*temperature!$M150^6)*(L40/L$56)^$BW$1</f>
        <v>1.8133200385686994</v>
      </c>
      <c r="BZ40" s="12">
        <f>(BZ$3*temperature!$M150+BZ$4*temperature!$M150^2+BZ$5*temperature!$M150^6)*(M40/M$56)^$BW$1</f>
        <v>0.83051368486793931</v>
      </c>
      <c r="CA40" s="19">
        <f t="shared" si="13"/>
        <v>0</v>
      </c>
      <c r="CB40" s="19">
        <f t="shared" si="14"/>
        <v>0</v>
      </c>
      <c r="CC40" s="19">
        <f t="shared" si="15"/>
        <v>0</v>
      </c>
      <c r="CD40" s="19">
        <f t="shared" si="16"/>
        <v>0</v>
      </c>
      <c r="CE40" s="19">
        <f t="shared" si="17"/>
        <v>0</v>
      </c>
      <c r="CF40" s="19">
        <f t="shared" si="18"/>
        <v>0</v>
      </c>
    </row>
    <row r="41" spans="1:84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1"/>
        <v>5.7810995316500691E-3</v>
      </c>
      <c r="F41" s="11">
        <f t="shared" si="19"/>
        <v>1.2319281691468786E-2</v>
      </c>
      <c r="G41" s="11">
        <f t="shared" si="20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1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2"/>
        <v>1.9840949040141886E-2</v>
      </c>
      <c r="O41" s="11">
        <f t="shared" si="22"/>
        <v>1.7723899912576169E-2</v>
      </c>
      <c r="P41" s="11">
        <f t="shared" si="23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4"/>
        <v>175.44939229898932</v>
      </c>
      <c r="U41" s="1">
        <f t="shared" si="55"/>
        <v>758.7894364238</v>
      </c>
      <c r="V41" s="1">
        <f t="shared" si="56"/>
        <v>828.5351055881282</v>
      </c>
      <c r="W41" s="11">
        <f t="shared" si="43"/>
        <v>-3.3304077833318235E-3</v>
      </c>
      <c r="X41" s="11">
        <f t="shared" si="59"/>
        <v>-1.3683429744767883E-2</v>
      </c>
      <c r="Y41" s="11">
        <f t="shared" si="60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5"/>
        <v>2.481453543375975</v>
      </c>
      <c r="AD41" s="12">
        <f t="shared" si="57"/>
        <v>2.8768331091109078</v>
      </c>
      <c r="AE41" s="12">
        <f t="shared" si="58"/>
        <v>2.0728401776911358</v>
      </c>
      <c r="AF41" s="11">
        <f t="shared" si="44"/>
        <v>-8.6957402306683251E-3</v>
      </c>
      <c r="AG41" s="11">
        <f t="shared" si="61"/>
        <v>-1.9880618724144039E-3</v>
      </c>
      <c r="AH41" s="11">
        <f t="shared" si="62"/>
        <v>-8.632087601455396E-3</v>
      </c>
      <c r="AI41" s="1">
        <f t="shared" si="45"/>
        <v>34549.5295207788</v>
      </c>
      <c r="AJ41" s="1">
        <f t="shared" si="46"/>
        <v>5869.5066339247023</v>
      </c>
      <c r="AK41" s="1">
        <f t="shared" si="47"/>
        <v>1973.132895464506</v>
      </c>
      <c r="AL41" s="14">
        <f t="shared" si="63"/>
        <v>11.233651410716254</v>
      </c>
      <c r="AM41" s="14">
        <f t="shared" si="64"/>
        <v>1.6007686458912171</v>
      </c>
      <c r="AN41" s="14">
        <f t="shared" si="65"/>
        <v>0.63965000712738851</v>
      </c>
      <c r="AO41" s="11">
        <f t="shared" si="48"/>
        <v>2.0621120954280148E-2</v>
      </c>
      <c r="AP41" s="11">
        <f t="shared" si="29"/>
        <v>2.5977173653231045E-2</v>
      </c>
      <c r="AQ41" s="11">
        <f t="shared" si="30"/>
        <v>2.3564574154817608E-2</v>
      </c>
      <c r="AR41" s="1">
        <f t="shared" si="49"/>
        <v>22724.702776484522</v>
      </c>
      <c r="AS41" s="1">
        <f t="shared" si="50"/>
        <v>4319.48259514238</v>
      </c>
      <c r="AT41" s="1">
        <f t="shared" si="51"/>
        <v>1497.856068219344</v>
      </c>
      <c r="AU41" s="1">
        <f t="shared" si="52"/>
        <v>4544.9405552969047</v>
      </c>
      <c r="AV41" s="1">
        <f t="shared" si="53"/>
        <v>863.89651902847606</v>
      </c>
      <c r="AW41" s="1">
        <f t="shared" si="54"/>
        <v>299.57121364386882</v>
      </c>
      <c r="AX41" s="1">
        <f t="shared" si="31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2"/>
        <v>9764.7781500703095</v>
      </c>
      <c r="BB41" s="1">
        <f t="shared" si="33"/>
        <v>16329.729047359398</v>
      </c>
      <c r="BC41" s="1">
        <f t="shared" si="34"/>
        <v>15141.170069265349</v>
      </c>
      <c r="BD41" s="1">
        <f t="shared" si="35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6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7"/>
        <v>0</v>
      </c>
      <c r="BP41" s="2">
        <f t="shared" si="38"/>
        <v>0</v>
      </c>
      <c r="BQ41" s="2">
        <f t="shared" si="39"/>
        <v>0</v>
      </c>
      <c r="BR41" s="11">
        <f t="shared" si="40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2.9489385299386086</v>
      </c>
      <c r="BV41" s="12">
        <f>(BV$3*temperature!$I151+BV$4*temperature!$I151^2+BV$5*temperature!$I151^6)*(L41/L$56)^$BW$1</f>
        <v>1.8339306908340349</v>
      </c>
      <c r="BW41" s="12">
        <f>(BW$3*temperature!$I151+BW$4*temperature!$I151^2+BW$5*temperature!$I151^6)*(M41/M$56)^$BW$1</f>
        <v>0.82989022108698163</v>
      </c>
      <c r="BX41" s="12">
        <f>(BX$3*temperature!$M151+BX$4*temperature!$M151^2+BX$5*temperature!$M151^6)*(K41/K$56)^$BW$1</f>
        <v>2.9489385299386086</v>
      </c>
      <c r="BY41" s="12">
        <f>(BY$3*temperature!$M151+BY$4*temperature!$M151^2+BY$5*temperature!$M151^6)*(L41/L$56)^$BW$1</f>
        <v>1.8339306908340349</v>
      </c>
      <c r="BZ41" s="12">
        <f>(BZ$3*temperature!$M151+BZ$4*temperature!$M151^2+BZ$5*temperature!$M151^6)*(M41/M$56)^$BW$1</f>
        <v>0.82989022108698163</v>
      </c>
      <c r="CA41" s="19">
        <f t="shared" si="13"/>
        <v>0</v>
      </c>
      <c r="CB41" s="19">
        <f t="shared" si="14"/>
        <v>0</v>
      </c>
      <c r="CC41" s="19">
        <f t="shared" si="15"/>
        <v>0</v>
      </c>
      <c r="CD41" s="19">
        <f t="shared" si="16"/>
        <v>0</v>
      </c>
      <c r="CE41" s="19">
        <f t="shared" si="17"/>
        <v>0</v>
      </c>
      <c r="CF41" s="19">
        <f t="shared" si="18"/>
        <v>0</v>
      </c>
    </row>
    <row r="42" spans="1:84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1"/>
        <v>5.3138957956262445E-3</v>
      </c>
      <c r="F42" s="11">
        <f t="shared" si="19"/>
        <v>1.1294017092817743E-2</v>
      </c>
      <c r="G42" s="11">
        <f t="shared" si="20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1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2"/>
        <v>2.079703416733536E-2</v>
      </c>
      <c r="O42" s="11">
        <f t="shared" si="22"/>
        <v>3.4958300484184024E-2</v>
      </c>
      <c r="P42" s="11">
        <f t="shared" si="23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4"/>
        <v>176.00179241408657</v>
      </c>
      <c r="U42" s="1">
        <f t="shared" si="55"/>
        <v>737.34655045426848</v>
      </c>
      <c r="V42" s="1">
        <f t="shared" si="56"/>
        <v>805.08355118898066</v>
      </c>
      <c r="W42" s="11">
        <f t="shared" si="43"/>
        <v>3.1484869104354551E-3</v>
      </c>
      <c r="X42" s="11">
        <f t="shared" si="59"/>
        <v>-2.8259336438040794E-2</v>
      </c>
      <c r="Y42" s="11">
        <f t="shared" si="60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5"/>
        <v>2.4730972206074497</v>
      </c>
      <c r="AD42" s="12">
        <f t="shared" si="57"/>
        <v>2.8631502910465834</v>
      </c>
      <c r="AE42" s="12">
        <f t="shared" si="58"/>
        <v>2.1511802606194173</v>
      </c>
      <c r="AF42" s="11">
        <f t="shared" si="44"/>
        <v>-3.3675112680757735E-3</v>
      </c>
      <c r="AG42" s="11">
        <f t="shared" si="61"/>
        <v>-4.7562084922448955E-3</v>
      </c>
      <c r="AH42" s="11">
        <f t="shared" si="62"/>
        <v>3.7793595363218913E-2</v>
      </c>
      <c r="AI42" s="1">
        <f t="shared" si="45"/>
        <v>35639.51712399783</v>
      </c>
      <c r="AJ42" s="1">
        <f t="shared" si="46"/>
        <v>6146.4524895607083</v>
      </c>
      <c r="AK42" s="1">
        <f t="shared" si="47"/>
        <v>2075.3908195619242</v>
      </c>
      <c r="AL42" s="14">
        <f t="shared" si="63"/>
        <v>11.465301895214854</v>
      </c>
      <c r="AM42" s="14">
        <f t="shared" si="64"/>
        <v>1.6423520909841809</v>
      </c>
      <c r="AN42" s="14">
        <f t="shared" si="65"/>
        <v>0.65472308715347149</v>
      </c>
      <c r="AO42" s="11">
        <f t="shared" si="48"/>
        <v>2.0621120954280148E-2</v>
      </c>
      <c r="AP42" s="11">
        <f t="shared" si="29"/>
        <v>2.5977173653231045E-2</v>
      </c>
      <c r="AQ42" s="11">
        <f t="shared" si="30"/>
        <v>2.3564574154817608E-2</v>
      </c>
      <c r="AR42" s="1">
        <f t="shared" si="49"/>
        <v>23437.001416640374</v>
      </c>
      <c r="AS42" s="1">
        <f t="shared" si="50"/>
        <v>4513.1104635571901</v>
      </c>
      <c r="AT42" s="1">
        <f t="shared" si="51"/>
        <v>1573.6982981308186</v>
      </c>
      <c r="AU42" s="1">
        <f t="shared" si="52"/>
        <v>4687.4002833280747</v>
      </c>
      <c r="AV42" s="1">
        <f t="shared" si="53"/>
        <v>902.62209271143809</v>
      </c>
      <c r="AW42" s="1">
        <f t="shared" si="54"/>
        <v>314.73965962616376</v>
      </c>
      <c r="AX42" s="1">
        <f t="shared" si="31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2"/>
        <v>9842.2403874113825</v>
      </c>
      <c r="BB42" s="1">
        <f t="shared" si="33"/>
        <v>16587.45549355392</v>
      </c>
      <c r="BC42" s="1">
        <f t="shared" si="34"/>
        <v>15520.286690361929</v>
      </c>
      <c r="BD42" s="1">
        <f t="shared" si="35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6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7"/>
        <v>0</v>
      </c>
      <c r="BP42" s="2">
        <f t="shared" si="38"/>
        <v>0</v>
      </c>
      <c r="BQ42" s="2">
        <f t="shared" si="39"/>
        <v>0</v>
      </c>
      <c r="BR42" s="11">
        <f t="shared" si="40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2.9866753855521746</v>
      </c>
      <c r="BV42" s="12">
        <f>(BV$3*temperature!$I152+BV$4*temperature!$I152^2+BV$5*temperature!$I152^6)*(L42/L$56)^$BW$1</f>
        <v>1.8458136682675506</v>
      </c>
      <c r="BW42" s="12">
        <f>(BW$3*temperature!$I152+BW$4*temperature!$I152^2+BW$5*temperature!$I152^6)*(M42/M$56)^$BW$1</f>
        <v>0.8274093666815272</v>
      </c>
      <c r="BX42" s="12">
        <f>(BX$3*temperature!$M152+BX$4*temperature!$M152^2+BX$5*temperature!$M152^6)*(K42/K$56)^$BW$1</f>
        <v>2.9866753855521746</v>
      </c>
      <c r="BY42" s="12">
        <f>(BY$3*temperature!$M152+BY$4*temperature!$M152^2+BY$5*temperature!$M152^6)*(L42/L$56)^$BW$1</f>
        <v>1.8458136682675506</v>
      </c>
      <c r="BZ42" s="12">
        <f>(BZ$3*temperature!$M152+BZ$4*temperature!$M152^2+BZ$5*temperature!$M152^6)*(M42/M$56)^$BW$1</f>
        <v>0.8274093666815272</v>
      </c>
      <c r="CA42" s="19">
        <f t="shared" si="13"/>
        <v>0</v>
      </c>
      <c r="CB42" s="19">
        <f t="shared" si="14"/>
        <v>0</v>
      </c>
      <c r="CC42" s="19">
        <f t="shared" si="15"/>
        <v>0</v>
      </c>
      <c r="CD42" s="19">
        <f t="shared" si="16"/>
        <v>0</v>
      </c>
      <c r="CE42" s="19">
        <f t="shared" si="17"/>
        <v>0</v>
      </c>
      <c r="CF42" s="19">
        <f t="shared" si="18"/>
        <v>0</v>
      </c>
    </row>
    <row r="43" spans="1:84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1"/>
        <v>5.6420769798790626E-3</v>
      </c>
      <c r="F43" s="11">
        <f t="shared" si="19"/>
        <v>1.0971471739061212E-2</v>
      </c>
      <c r="G43" s="11">
        <f t="shared" si="20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1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2"/>
        <v>2.6929718211903264E-2</v>
      </c>
      <c r="O43" s="11">
        <f t="shared" si="22"/>
        <v>5.0765530651725621E-2</v>
      </c>
      <c r="P43" s="11">
        <f t="shared" si="23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4"/>
        <v>171.623391932289</v>
      </c>
      <c r="U43" s="1">
        <f t="shared" si="55"/>
        <v>689.80970911035058</v>
      </c>
      <c r="V43" s="1">
        <f t="shared" si="56"/>
        <v>804.35740114786302</v>
      </c>
      <c r="W43" s="11">
        <f t="shared" si="43"/>
        <v>-2.4877022112913094E-2</v>
      </c>
      <c r="X43" s="11">
        <f t="shared" si="59"/>
        <v>-6.447014814761276E-2</v>
      </c>
      <c r="Y43" s="11">
        <f t="shared" si="60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5"/>
        <v>2.4755464706454462</v>
      </c>
      <c r="AD43" s="12">
        <f t="shared" si="57"/>
        <v>2.8303909353791314</v>
      </c>
      <c r="AE43" s="12">
        <f t="shared" si="58"/>
        <v>2.1734776131873805</v>
      </c>
      <c r="AF43" s="11">
        <f t="shared" si="44"/>
        <v>9.9035736144448272E-4</v>
      </c>
      <c r="AG43" s="11">
        <f t="shared" si="61"/>
        <v>-1.1441717107863458E-2</v>
      </c>
      <c r="AH43" s="11">
        <f t="shared" si="62"/>
        <v>1.0365171611207868E-2</v>
      </c>
      <c r="AI43" s="1">
        <f t="shared" si="45"/>
        <v>36762.965694926119</v>
      </c>
      <c r="AJ43" s="1">
        <f t="shared" si="46"/>
        <v>6434.4293333160758</v>
      </c>
      <c r="AK43" s="1">
        <f t="shared" si="47"/>
        <v>2182.5913972318958</v>
      </c>
      <c r="AL43" s="14">
        <f t="shared" si="63"/>
        <v>11.701729272373417</v>
      </c>
      <c r="AM43" s="14">
        <f t="shared" si="64"/>
        <v>1.6850157564514241</v>
      </c>
      <c r="AN43" s="14">
        <f t="shared" si="65"/>
        <v>0.67015135789157054</v>
      </c>
      <c r="AO43" s="11">
        <f t="shared" si="48"/>
        <v>2.0621120954280148E-2</v>
      </c>
      <c r="AP43" s="11">
        <f t="shared" si="29"/>
        <v>2.5977173653231045E-2</v>
      </c>
      <c r="AQ43" s="11">
        <f t="shared" si="30"/>
        <v>2.3564574154817608E-2</v>
      </c>
      <c r="AR43" s="1">
        <f t="shared" si="49"/>
        <v>24177.81734819313</v>
      </c>
      <c r="AS43" s="1">
        <f t="shared" si="50"/>
        <v>4713.9164827962522</v>
      </c>
      <c r="AT43" s="1">
        <f t="shared" si="51"/>
        <v>1653.0702030024202</v>
      </c>
      <c r="AU43" s="1">
        <f t="shared" si="52"/>
        <v>4835.563469638626</v>
      </c>
      <c r="AV43" s="1">
        <f t="shared" si="53"/>
        <v>942.78329655925052</v>
      </c>
      <c r="AW43" s="1">
        <f t="shared" si="54"/>
        <v>330.61404060048403</v>
      </c>
      <c r="AX43" s="1">
        <f t="shared" si="31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2"/>
        <v>9923.417832648076</v>
      </c>
      <c r="BB43" s="1">
        <f t="shared" si="33"/>
        <v>16843.547853253342</v>
      </c>
      <c r="BC43" s="1">
        <f t="shared" si="34"/>
        <v>15905.472148045763</v>
      </c>
      <c r="BD43" s="1">
        <f t="shared" si="35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6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7"/>
        <v>0</v>
      </c>
      <c r="BP43" s="2">
        <f t="shared" si="38"/>
        <v>0</v>
      </c>
      <c r="BQ43" s="2">
        <f t="shared" si="39"/>
        <v>0</v>
      </c>
      <c r="BR43" s="11">
        <f t="shared" si="40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3.0187341718205363</v>
      </c>
      <c r="BV43" s="12">
        <f>(BV$3*temperature!$I153+BV$4*temperature!$I153^2+BV$5*temperature!$I153^6)*(L43/L$56)^$BW$1</f>
        <v>1.8495541949907575</v>
      </c>
      <c r="BW43" s="12">
        <f>(BW$3*temperature!$I153+BW$4*temperature!$I153^2+BW$5*temperature!$I153^6)*(M43/M$56)^$BW$1</f>
        <v>0.82947879061710317</v>
      </c>
      <c r="BX43" s="12">
        <f>(BX$3*temperature!$M153+BX$4*temperature!$M153^2+BX$5*temperature!$M153^6)*(K43/K$56)^$BW$1</f>
        <v>3.0187341718205363</v>
      </c>
      <c r="BY43" s="12">
        <f>(BY$3*temperature!$M153+BY$4*temperature!$M153^2+BY$5*temperature!$M153^6)*(L43/L$56)^$BW$1</f>
        <v>1.8495541949907575</v>
      </c>
      <c r="BZ43" s="12">
        <f>(BZ$3*temperature!$M153+BZ$4*temperature!$M153^2+BZ$5*temperature!$M153^6)*(M43/M$56)^$BW$1</f>
        <v>0.82947879061710317</v>
      </c>
      <c r="CA43" s="19">
        <f t="shared" si="13"/>
        <v>0</v>
      </c>
      <c r="CB43" s="19">
        <f t="shared" si="14"/>
        <v>0</v>
      </c>
      <c r="CC43" s="19">
        <f t="shared" si="15"/>
        <v>0</v>
      </c>
      <c r="CD43" s="19">
        <f t="shared" si="16"/>
        <v>0</v>
      </c>
      <c r="CE43" s="19">
        <f t="shared" si="17"/>
        <v>0</v>
      </c>
      <c r="CF43" s="19">
        <f t="shared" si="18"/>
        <v>0</v>
      </c>
    </row>
    <row r="44" spans="1:84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1"/>
        <v>4.949025180586597E-3</v>
      </c>
      <c r="F44" s="11">
        <f t="shared" si="19"/>
        <v>1.0535666758227036E-2</v>
      </c>
      <c r="G44" s="11">
        <f t="shared" si="20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1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2"/>
        <v>1.9572843685802921E-2</v>
      </c>
      <c r="O44" s="11">
        <f t="shared" si="22"/>
        <v>2.0073859041340292E-2</v>
      </c>
      <c r="P44" s="11">
        <f t="shared" si="23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4"/>
        <v>167.75711169562331</v>
      </c>
      <c r="U44" s="1">
        <f t="shared" si="55"/>
        <v>675.62399492262864</v>
      </c>
      <c r="V44" s="1">
        <f t="shared" si="56"/>
        <v>807.31845876176374</v>
      </c>
      <c r="W44" s="11">
        <f t="shared" si="43"/>
        <v>-2.252769971002011E-2</v>
      </c>
      <c r="X44" s="11">
        <f t="shared" si="59"/>
        <v>-2.0564677476078597E-2</v>
      </c>
      <c r="Y44" s="11">
        <f t="shared" si="60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5"/>
        <v>2.4456886797812856</v>
      </c>
      <c r="AD44" s="12">
        <f t="shared" si="57"/>
        <v>2.7175457818006472</v>
      </c>
      <c r="AE44" s="12">
        <f t="shared" si="58"/>
        <v>2.122670576096306</v>
      </c>
      <c r="AF44" s="11">
        <f t="shared" si="44"/>
        <v>-1.2061090841237965E-2</v>
      </c>
      <c r="AG44" s="11">
        <f t="shared" si="61"/>
        <v>-3.9869105065293287E-2</v>
      </c>
      <c r="AH44" s="11">
        <f t="shared" si="62"/>
        <v>-2.337591921021287E-2</v>
      </c>
      <c r="AI44" s="1">
        <f t="shared" si="45"/>
        <v>37922.232595072135</v>
      </c>
      <c r="AJ44" s="1">
        <f t="shared" si="46"/>
        <v>6733.769696543719</v>
      </c>
      <c r="AK44" s="1">
        <f t="shared" si="47"/>
        <v>2294.9462981091901</v>
      </c>
      <c r="AL44" s="14">
        <f t="shared" si="63"/>
        <v>11.94303204707327</v>
      </c>
      <c r="AM44" s="14">
        <f t="shared" si="64"/>
        <v>1.7287877033651933</v>
      </c>
      <c r="AN44" s="14">
        <f t="shared" si="65"/>
        <v>0.68594318925955822</v>
      </c>
      <c r="AO44" s="11">
        <f t="shared" si="48"/>
        <v>2.0621120954280148E-2</v>
      </c>
      <c r="AP44" s="11">
        <f t="shared" si="29"/>
        <v>2.5977173653231045E-2</v>
      </c>
      <c r="AQ44" s="11">
        <f t="shared" si="30"/>
        <v>2.3564574154817608E-2</v>
      </c>
      <c r="AR44" s="1">
        <f t="shared" si="49"/>
        <v>24928.350490542522</v>
      </c>
      <c r="AS44" s="1">
        <f t="shared" si="50"/>
        <v>4921.6479408485302</v>
      </c>
      <c r="AT44" s="1">
        <f t="shared" si="51"/>
        <v>1736.109108197119</v>
      </c>
      <c r="AU44" s="1">
        <f t="shared" si="52"/>
        <v>4985.670098108505</v>
      </c>
      <c r="AV44" s="1">
        <f t="shared" si="53"/>
        <v>984.32958816970608</v>
      </c>
      <c r="AW44" s="1">
        <f t="shared" si="54"/>
        <v>347.22182163942381</v>
      </c>
      <c r="AX44" s="1">
        <f t="shared" si="31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2"/>
        <v>9998.4443238348631</v>
      </c>
      <c r="BB44" s="1">
        <f t="shared" si="33"/>
        <v>17095.942978722283</v>
      </c>
      <c r="BC44" s="1">
        <f t="shared" si="34"/>
        <v>16296.608724106947</v>
      </c>
      <c r="BD44" s="1">
        <f t="shared" si="35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6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7"/>
        <v>0</v>
      </c>
      <c r="BP44" s="2">
        <f t="shared" si="38"/>
        <v>0</v>
      </c>
      <c r="BQ44" s="2">
        <f t="shared" si="39"/>
        <v>0</v>
      </c>
      <c r="BR44" s="11">
        <f t="shared" si="40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3.0549751084520969</v>
      </c>
      <c r="BV44" s="12">
        <f>(BV$3*temperature!$I154+BV$4*temperature!$I154^2+BV$5*temperature!$I154^6)*(L44/L$56)^$BW$1</f>
        <v>1.865877782131006</v>
      </c>
      <c r="BW44" s="12">
        <f>(BW$3*temperature!$I154+BW$4*temperature!$I154^2+BW$5*temperature!$I154^6)*(M44/M$56)^$BW$1</f>
        <v>0.83837216241531498</v>
      </c>
      <c r="BX44" s="12">
        <f>(BX$3*temperature!$M154+BX$4*temperature!$M154^2+BX$5*temperature!$M154^6)*(K44/K$56)^$BW$1</f>
        <v>3.0549751084520969</v>
      </c>
      <c r="BY44" s="12">
        <f>(BY$3*temperature!$M154+BY$4*temperature!$M154^2+BY$5*temperature!$M154^6)*(L44/L$56)^$BW$1</f>
        <v>1.865877782131006</v>
      </c>
      <c r="BZ44" s="12">
        <f>(BZ$3*temperature!$M154+BZ$4*temperature!$M154^2+BZ$5*temperature!$M154^6)*(M44/M$56)^$BW$1</f>
        <v>0.83837216241531498</v>
      </c>
      <c r="CA44" s="19">
        <f t="shared" si="13"/>
        <v>0</v>
      </c>
      <c r="CB44" s="19">
        <f t="shared" si="14"/>
        <v>0</v>
      </c>
      <c r="CC44" s="19">
        <f t="shared" si="15"/>
        <v>0</v>
      </c>
      <c r="CD44" s="19">
        <f t="shared" si="16"/>
        <v>0</v>
      </c>
      <c r="CE44" s="19">
        <f t="shared" si="17"/>
        <v>0</v>
      </c>
      <c r="CF44" s="19">
        <f t="shared" si="18"/>
        <v>0</v>
      </c>
    </row>
    <row r="45" spans="1:84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1"/>
        <v>5.0461581002705369E-3</v>
      </c>
      <c r="F45" s="11">
        <f t="shared" si="19"/>
        <v>9.9070939245591294E-3</v>
      </c>
      <c r="G45" s="11">
        <f t="shared" si="20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1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2"/>
        <v>2.7359512403899E-2</v>
      </c>
      <c r="O45" s="11">
        <f t="shared" si="22"/>
        <v>1.4888187542058562E-2</v>
      </c>
      <c r="P45" s="11">
        <f t="shared" si="23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4"/>
        <v>165.10632261113358</v>
      </c>
      <c r="U45" s="1">
        <f t="shared" si="55"/>
        <v>671.17417898722408</v>
      </c>
      <c r="V45" s="1">
        <f t="shared" si="56"/>
        <v>796.29855538743095</v>
      </c>
      <c r="W45" s="11">
        <f t="shared" si="43"/>
        <v>-1.580135147593198E-2</v>
      </c>
      <c r="X45" s="11">
        <f t="shared" si="59"/>
        <v>-6.5862313488646018E-3</v>
      </c>
      <c r="Y45" s="11">
        <f t="shared" si="60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5"/>
        <v>2.3919360266608938</v>
      </c>
      <c r="AD45" s="12">
        <f t="shared" si="57"/>
        <v>2.6903682010478107</v>
      </c>
      <c r="AE45" s="12">
        <f t="shared" si="58"/>
        <v>2.0888168511936764</v>
      </c>
      <c r="AF45" s="11">
        <f t="shared" si="44"/>
        <v>-2.1978534539072614E-2</v>
      </c>
      <c r="AG45" s="11">
        <f t="shared" si="61"/>
        <v>-1.0000781195608321E-2</v>
      </c>
      <c r="AH45" s="11">
        <f t="shared" si="62"/>
        <v>-1.5948647559287488E-2</v>
      </c>
      <c r="AI45" s="1">
        <f t="shared" si="45"/>
        <v>39115.679433673431</v>
      </c>
      <c r="AJ45" s="1">
        <f t="shared" si="46"/>
        <v>7044.7223150590535</v>
      </c>
      <c r="AK45" s="1">
        <f t="shared" si="47"/>
        <v>2412.6734899376952</v>
      </c>
      <c r="AL45" s="14">
        <f t="shared" si="63"/>
        <v>12.189310755476813</v>
      </c>
      <c r="AM45" s="14">
        <f t="shared" si="64"/>
        <v>1.7736967217450814</v>
      </c>
      <c r="AN45" s="14">
        <f t="shared" si="65"/>
        <v>0.70210714840885713</v>
      </c>
      <c r="AO45" s="11">
        <f t="shared" si="48"/>
        <v>2.0621120954280148E-2</v>
      </c>
      <c r="AP45" s="11">
        <f t="shared" si="29"/>
        <v>2.5977173653231045E-2</v>
      </c>
      <c r="AQ45" s="11">
        <f t="shared" si="30"/>
        <v>2.3564574154817608E-2</v>
      </c>
      <c r="AR45" s="1">
        <f t="shared" si="49"/>
        <v>25703.85697583104</v>
      </c>
      <c r="AS45" s="1">
        <f t="shared" si="50"/>
        <v>5135.6391984713746</v>
      </c>
      <c r="AT45" s="1">
        <f t="shared" si="51"/>
        <v>1822.8596256349915</v>
      </c>
      <c r="AU45" s="1">
        <f t="shared" si="52"/>
        <v>5140.7713951662081</v>
      </c>
      <c r="AV45" s="1">
        <f t="shared" si="53"/>
        <v>1027.1278396942751</v>
      </c>
      <c r="AW45" s="1">
        <f t="shared" si="54"/>
        <v>364.57192512699834</v>
      </c>
      <c r="AX45" s="1">
        <f t="shared" si="31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2"/>
        <v>10074.912089263667</v>
      </c>
      <c r="BB45" s="1">
        <f t="shared" si="33"/>
        <v>17341.129871206693</v>
      </c>
      <c r="BC45" s="1">
        <f t="shared" si="34"/>
        <v>16692.501779750004</v>
      </c>
      <c r="BD45" s="1">
        <f t="shared" si="35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6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7"/>
        <v>0</v>
      </c>
      <c r="BP45" s="2">
        <f t="shared" si="38"/>
        <v>0</v>
      </c>
      <c r="BQ45" s="2">
        <f t="shared" si="39"/>
        <v>0</v>
      </c>
      <c r="BR45" s="11">
        <f t="shared" si="40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3.0840327883659442</v>
      </c>
      <c r="BV45" s="12">
        <f>(BV$3*temperature!$I155+BV$4*temperature!$I155^2+BV$5*temperature!$I155^6)*(L45/L$56)^$BW$1</f>
        <v>1.8834767068067346</v>
      </c>
      <c r="BW45" s="12">
        <f>(BW$3*temperature!$I155+BW$4*temperature!$I155^2+BW$5*temperature!$I155^6)*(M45/M$56)^$BW$1</f>
        <v>0.83322186005116461</v>
      </c>
      <c r="BX45" s="12">
        <f>(BX$3*temperature!$M155+BX$4*temperature!$M155^2+BX$5*temperature!$M155^6)*(K45/K$56)^$BW$1</f>
        <v>3.0840327883659442</v>
      </c>
      <c r="BY45" s="12">
        <f>(BY$3*temperature!$M155+BY$4*temperature!$M155^2+BY$5*temperature!$M155^6)*(L45/L$56)^$BW$1</f>
        <v>1.8834767068067346</v>
      </c>
      <c r="BZ45" s="12">
        <f>(BZ$3*temperature!$M155+BZ$4*temperature!$M155^2+BZ$5*temperature!$M155^6)*(M45/M$56)^$BW$1</f>
        <v>0.83322186005116461</v>
      </c>
      <c r="CA45" s="19">
        <f t="shared" si="13"/>
        <v>0</v>
      </c>
      <c r="CB45" s="19">
        <f t="shared" si="14"/>
        <v>0</v>
      </c>
      <c r="CC45" s="19">
        <f t="shared" si="15"/>
        <v>0</v>
      </c>
      <c r="CD45" s="19">
        <f t="shared" si="16"/>
        <v>0</v>
      </c>
      <c r="CE45" s="19">
        <f t="shared" si="17"/>
        <v>0</v>
      </c>
      <c r="CF45" s="19">
        <f t="shared" si="18"/>
        <v>0</v>
      </c>
    </row>
    <row r="46" spans="1:84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1"/>
        <v>5.2037039583325839E-3</v>
      </c>
      <c r="F46" s="11">
        <f t="shared" si="19"/>
        <v>9.6601701710541388E-3</v>
      </c>
      <c r="G46" s="11">
        <f t="shared" si="20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1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2"/>
        <v>3.3721781268760465E-2</v>
      </c>
      <c r="O46" s="11">
        <f t="shared" si="22"/>
        <v>5.3442657858149278E-2</v>
      </c>
      <c r="P46" s="11">
        <f t="shared" si="23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4"/>
        <v>162.32174399813118</v>
      </c>
      <c r="U46" s="1">
        <f t="shared" si="55"/>
        <v>638.42352768132957</v>
      </c>
      <c r="V46" s="1">
        <f t="shared" si="56"/>
        <v>779.94831820855222</v>
      </c>
      <c r="W46" s="11">
        <f t="shared" si="43"/>
        <v>-1.6865366322528885E-2</v>
      </c>
      <c r="X46" s="11">
        <f t="shared" si="59"/>
        <v>-4.8796053738708989E-2</v>
      </c>
      <c r="Y46" s="11">
        <f t="shared" si="60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5"/>
        <v>2.3673145145870551</v>
      </c>
      <c r="AD46" s="12">
        <f t="shared" si="57"/>
        <v>2.7418723028144973</v>
      </c>
      <c r="AE46" s="12">
        <f t="shared" si="58"/>
        <v>2.1498916534983441</v>
      </c>
      <c r="AF46" s="11">
        <f t="shared" si="44"/>
        <v>-1.0293549576327887E-2</v>
      </c>
      <c r="AG46" s="11">
        <f t="shared" si="61"/>
        <v>1.9143885861655496E-2</v>
      </c>
      <c r="AH46" s="11">
        <f t="shared" si="62"/>
        <v>2.9238945611610667E-2</v>
      </c>
      <c r="AI46" s="1">
        <f t="shared" si="45"/>
        <v>40344.882885472296</v>
      </c>
      <c r="AJ46" s="1">
        <f t="shared" si="46"/>
        <v>7367.3779232474235</v>
      </c>
      <c r="AK46" s="1">
        <f t="shared" si="47"/>
        <v>2535.9780660709243</v>
      </c>
      <c r="AL46" s="14">
        <f t="shared" si="63"/>
        <v>12.440668006914807</v>
      </c>
      <c r="AM46" s="14">
        <f t="shared" si="64"/>
        <v>1.8197723494940201</v>
      </c>
      <c r="AN46" s="14">
        <f t="shared" si="65"/>
        <v>0.71865200437216514</v>
      </c>
      <c r="AO46" s="11">
        <f t="shared" si="48"/>
        <v>2.0621120954280148E-2</v>
      </c>
      <c r="AP46" s="11">
        <f t="shared" si="29"/>
        <v>2.5977173653231045E-2</v>
      </c>
      <c r="AQ46" s="11">
        <f t="shared" si="30"/>
        <v>2.3564574154817608E-2</v>
      </c>
      <c r="AR46" s="1">
        <f t="shared" si="49"/>
        <v>26506.57579579583</v>
      </c>
      <c r="AS46" s="1">
        <f t="shared" si="50"/>
        <v>5357.5002106462607</v>
      </c>
      <c r="AT46" s="1">
        <f t="shared" si="51"/>
        <v>1913.4415533132769</v>
      </c>
      <c r="AU46" s="1">
        <f t="shared" si="52"/>
        <v>5301.3151591591668</v>
      </c>
      <c r="AV46" s="1">
        <f t="shared" si="53"/>
        <v>1071.5000421292523</v>
      </c>
      <c r="AW46" s="1">
        <f t="shared" si="54"/>
        <v>382.6883106626554</v>
      </c>
      <c r="AX46" s="1">
        <f t="shared" si="31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2"/>
        <v>10153.447209158827</v>
      </c>
      <c r="BB46" s="1">
        <f t="shared" si="33"/>
        <v>17585.142032592743</v>
      </c>
      <c r="BC46" s="1">
        <f t="shared" si="34"/>
        <v>17092.852573762491</v>
      </c>
      <c r="BD46" s="1">
        <f t="shared" si="35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6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7"/>
        <v>0</v>
      </c>
      <c r="BP46" s="2">
        <f t="shared" si="38"/>
        <v>0</v>
      </c>
      <c r="BQ46" s="2">
        <f t="shared" si="39"/>
        <v>0</v>
      </c>
      <c r="BR46" s="11">
        <f t="shared" si="40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3.1067370213268775</v>
      </c>
      <c r="BV46" s="12">
        <f>(BV$3*temperature!$I156+BV$4*temperature!$I156^2+BV$5*temperature!$I156^6)*(L46/L$56)^$BW$1</f>
        <v>1.8822918046182531</v>
      </c>
      <c r="BW46" s="12">
        <f>(BW$3*temperature!$I156+BW$4*temperature!$I156^2+BW$5*temperature!$I156^6)*(M46/M$56)^$BW$1</f>
        <v>0.83089613616498015</v>
      </c>
      <c r="BX46" s="12">
        <f>(BX$3*temperature!$M156+BX$4*temperature!$M156^2+BX$5*temperature!$M156^6)*(K46/K$56)^$BW$1</f>
        <v>3.1067370213268775</v>
      </c>
      <c r="BY46" s="12">
        <f>(BY$3*temperature!$M156+BY$4*temperature!$M156^2+BY$5*temperature!$M156^6)*(L46/L$56)^$BW$1</f>
        <v>1.8822918046182531</v>
      </c>
      <c r="BZ46" s="12">
        <f>(BZ$3*temperature!$M156+BZ$4*temperature!$M156^2+BZ$5*temperature!$M156^6)*(M46/M$56)^$BW$1</f>
        <v>0.83089613616498015</v>
      </c>
      <c r="CA46" s="19">
        <f t="shared" si="13"/>
        <v>0</v>
      </c>
      <c r="CB46" s="19">
        <f t="shared" si="14"/>
        <v>0</v>
      </c>
      <c r="CC46" s="19">
        <f t="shared" si="15"/>
        <v>0</v>
      </c>
      <c r="CD46" s="19">
        <f t="shared" si="16"/>
        <v>0</v>
      </c>
      <c r="CE46" s="19">
        <f t="shared" si="17"/>
        <v>0</v>
      </c>
      <c r="CF46" s="19">
        <f t="shared" si="18"/>
        <v>0</v>
      </c>
    </row>
    <row r="47" spans="1:84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1"/>
        <v>5.1361628961192896E-3</v>
      </c>
      <c r="F47" s="11">
        <f t="shared" si="19"/>
        <v>9.0965036346561945E-3</v>
      </c>
      <c r="G47" s="11">
        <f t="shared" si="20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1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2"/>
        <v>9.8766071969917935E-3</v>
      </c>
      <c r="O47" s="11">
        <f t="shared" si="22"/>
        <v>1.586951016649385E-2</v>
      </c>
      <c r="P47" s="11">
        <f t="shared" si="23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4"/>
        <v>159.57492227734659</v>
      </c>
      <c r="U47" s="1">
        <f t="shared" si="55"/>
        <v>627.8075767908158</v>
      </c>
      <c r="V47" s="1">
        <f t="shared" si="56"/>
        <v>772.83249999518864</v>
      </c>
      <c r="W47" s="11">
        <f t="shared" si="43"/>
        <v>-1.6922081128060151E-2</v>
      </c>
      <c r="X47" s="11">
        <f t="shared" si="59"/>
        <v>-1.6628382931107688E-2</v>
      </c>
      <c r="Y47" s="11">
        <f t="shared" si="60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5"/>
        <v>2.3617291537136604</v>
      </c>
      <c r="AD47" s="12">
        <f t="shared" si="57"/>
        <v>2.7584318673499464</v>
      </c>
      <c r="AE47" s="12">
        <f t="shared" si="58"/>
        <v>2.146501845743741</v>
      </c>
      <c r="AF47" s="11">
        <f t="shared" si="44"/>
        <v>-2.3593657872574836E-3</v>
      </c>
      <c r="AG47" s="11">
        <f t="shared" si="61"/>
        <v>6.039509760702888E-3</v>
      </c>
      <c r="AH47" s="11">
        <f t="shared" si="62"/>
        <v>-1.5767342270887053E-3</v>
      </c>
      <c r="AI47" s="1">
        <f t="shared" si="45"/>
        <v>41611.709756084238</v>
      </c>
      <c r="AJ47" s="1">
        <f t="shared" si="46"/>
        <v>7702.1401730519337</v>
      </c>
      <c r="AK47" s="1">
        <f t="shared" si="47"/>
        <v>2665.0685701264874</v>
      </c>
      <c r="AL47" s="14">
        <f t="shared" si="63"/>
        <v>12.697208526637441</v>
      </c>
      <c r="AM47" s="14">
        <f t="shared" si="64"/>
        <v>1.8670448918261746</v>
      </c>
      <c r="AN47" s="14">
        <f t="shared" si="65"/>
        <v>0.73558673282070131</v>
      </c>
      <c r="AO47" s="11">
        <f t="shared" si="48"/>
        <v>2.0621120954280148E-2</v>
      </c>
      <c r="AP47" s="11">
        <f t="shared" si="29"/>
        <v>2.5977173653231045E-2</v>
      </c>
      <c r="AQ47" s="11">
        <f t="shared" si="30"/>
        <v>2.3564574154817608E-2</v>
      </c>
      <c r="AR47" s="1">
        <f t="shared" si="49"/>
        <v>27332.761906267424</v>
      </c>
      <c r="AS47" s="1">
        <f t="shared" si="50"/>
        <v>5586.0619840749941</v>
      </c>
      <c r="AT47" s="1">
        <f t="shared" si="51"/>
        <v>2007.6764529415955</v>
      </c>
      <c r="AU47" s="1">
        <f t="shared" si="52"/>
        <v>5466.5523812534848</v>
      </c>
      <c r="AV47" s="1">
        <f t="shared" si="53"/>
        <v>1117.2123968149988</v>
      </c>
      <c r="AW47" s="1">
        <f t="shared" si="54"/>
        <v>401.53529058831913</v>
      </c>
      <c r="AX47" s="1">
        <f t="shared" si="31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2"/>
        <v>10231.84816643072</v>
      </c>
      <c r="BB47" s="1">
        <f t="shared" si="33"/>
        <v>17822.395053995115</v>
      </c>
      <c r="BC47" s="1">
        <f t="shared" si="34"/>
        <v>17494.192273332028</v>
      </c>
      <c r="BD47" s="1">
        <f t="shared" si="35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6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7"/>
        <v>0</v>
      </c>
      <c r="BP47" s="2">
        <f t="shared" si="38"/>
        <v>0</v>
      </c>
      <c r="BQ47" s="2">
        <f t="shared" si="39"/>
        <v>0</v>
      </c>
      <c r="BR47" s="11">
        <f t="shared" si="40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3.1461319837682167</v>
      </c>
      <c r="BV47" s="12">
        <f>(BV$3*temperature!$I157+BV$4*temperature!$I157^2+BV$5*temperature!$I157^6)*(L47/L$56)^$BW$1</f>
        <v>1.8969672651640768</v>
      </c>
      <c r="BW47" s="12">
        <f>(BW$3*temperature!$I157+BW$4*temperature!$I157^2+BW$5*temperature!$I157^6)*(M47/M$56)^$BW$1</f>
        <v>0.83013256461500817</v>
      </c>
      <c r="BX47" s="12">
        <f>(BX$3*temperature!$M157+BX$4*temperature!$M157^2+BX$5*temperature!$M157^6)*(K47/K$56)^$BW$1</f>
        <v>3.1461319837682167</v>
      </c>
      <c r="BY47" s="12">
        <f>(BY$3*temperature!$M157+BY$4*temperature!$M157^2+BY$5*temperature!$M157^6)*(L47/L$56)^$BW$1</f>
        <v>1.8969672651640768</v>
      </c>
      <c r="BZ47" s="12">
        <f>(BZ$3*temperature!$M157+BZ$4*temperature!$M157^2+BZ$5*temperature!$M157^6)*(M47/M$56)^$BW$1</f>
        <v>0.83013256461500817</v>
      </c>
      <c r="CA47" s="19">
        <f t="shared" si="13"/>
        <v>0</v>
      </c>
      <c r="CB47" s="19">
        <f t="shared" si="14"/>
        <v>0</v>
      </c>
      <c r="CC47" s="19">
        <f t="shared" si="15"/>
        <v>0</v>
      </c>
      <c r="CD47" s="19">
        <f t="shared" si="16"/>
        <v>0</v>
      </c>
      <c r="CE47" s="19">
        <f t="shared" si="17"/>
        <v>0</v>
      </c>
      <c r="CF47" s="19">
        <f t="shared" si="18"/>
        <v>0</v>
      </c>
    </row>
    <row r="48" spans="1:84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1"/>
        <v>5.4964173080269685E-3</v>
      </c>
      <c r="F48" s="11">
        <f t="shared" si="19"/>
        <v>8.5885929137337058E-3</v>
      </c>
      <c r="G48" s="11">
        <f t="shared" si="20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1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2"/>
        <v>8.6370088528000544E-3</v>
      </c>
      <c r="O48" s="11">
        <f t="shared" si="22"/>
        <v>1.1755319086833138E-2</v>
      </c>
      <c r="P48" s="11">
        <f t="shared" si="23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4"/>
        <v>158.32408224141182</v>
      </c>
      <c r="U48" s="1">
        <f t="shared" si="55"/>
        <v>640.77071315297712</v>
      </c>
      <c r="V48" s="1">
        <f t="shared" si="56"/>
        <v>767.02933827513027</v>
      </c>
      <c r="W48" s="11">
        <f t="shared" si="43"/>
        <v>-7.838575247812285E-3</v>
      </c>
      <c r="X48" s="11">
        <f t="shared" si="59"/>
        <v>2.0648263642222053E-2</v>
      </c>
      <c r="Y48" s="11">
        <f t="shared" si="60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5"/>
        <v>2.3607141356840198</v>
      </c>
      <c r="AD48" s="12">
        <f t="shared" si="57"/>
        <v>2.725952338571509</v>
      </c>
      <c r="AE48" s="12">
        <f t="shared" si="58"/>
        <v>2.1343413981287398</v>
      </c>
      <c r="AF48" s="11">
        <f t="shared" si="44"/>
        <v>-4.2977749080352901E-4</v>
      </c>
      <c r="AG48" s="11">
        <f t="shared" si="61"/>
        <v>-1.1774635133417588E-2</v>
      </c>
      <c r="AH48" s="11">
        <f t="shared" si="62"/>
        <v>-5.6652397663267129E-3</v>
      </c>
      <c r="AI48" s="1">
        <f t="shared" si="45"/>
        <v>42917.091161729302</v>
      </c>
      <c r="AJ48" s="1">
        <f t="shared" si="46"/>
        <v>8049.1385525617397</v>
      </c>
      <c r="AK48" s="1">
        <f t="shared" si="47"/>
        <v>2800.097003702158</v>
      </c>
      <c r="AL48" s="14">
        <f t="shared" si="63"/>
        <v>12.959039199446948</v>
      </c>
      <c r="AM48" s="14">
        <f t="shared" si="64"/>
        <v>1.9155454411995212</v>
      </c>
      <c r="AN48" s="14">
        <f t="shared" si="65"/>
        <v>0.75292052093355477</v>
      </c>
      <c r="AO48" s="11">
        <f t="shared" si="48"/>
        <v>2.0621120954280148E-2</v>
      </c>
      <c r="AP48" s="11">
        <f t="shared" si="29"/>
        <v>2.5977173653231045E-2</v>
      </c>
      <c r="AQ48" s="11">
        <f t="shared" si="30"/>
        <v>2.3564574154817608E-2</v>
      </c>
      <c r="AR48" s="1">
        <f t="shared" si="49"/>
        <v>28192.619850113704</v>
      </c>
      <c r="AS48" s="1">
        <f t="shared" si="50"/>
        <v>5821.5990028613178</v>
      </c>
      <c r="AT48" s="1">
        <f t="shared" si="51"/>
        <v>2105.5340680257759</v>
      </c>
      <c r="AU48" s="1">
        <f t="shared" si="52"/>
        <v>5638.5239700227412</v>
      </c>
      <c r="AV48" s="1">
        <f t="shared" si="53"/>
        <v>1164.3198005722636</v>
      </c>
      <c r="AW48" s="1">
        <f t="shared" si="54"/>
        <v>421.1068136051552</v>
      </c>
      <c r="AX48" s="1">
        <f t="shared" si="31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2"/>
        <v>10314.40228986824</v>
      </c>
      <c r="BB48" s="1">
        <f t="shared" si="33"/>
        <v>18053.481684933788</v>
      </c>
      <c r="BC48" s="1">
        <f t="shared" si="34"/>
        <v>17894.945278233794</v>
      </c>
      <c r="BD48" s="1">
        <f t="shared" si="35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6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7"/>
        <v>0</v>
      </c>
      <c r="BP48" s="2">
        <f t="shared" si="38"/>
        <v>0</v>
      </c>
      <c r="BQ48" s="2">
        <f t="shared" si="39"/>
        <v>0</v>
      </c>
      <c r="BR48" s="11">
        <f t="shared" si="40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3.1852401402311101</v>
      </c>
      <c r="BV48" s="12">
        <f>(BV$3*temperature!$I158+BV$4*temperature!$I158^2+BV$5*temperature!$I158^6)*(L48/L$56)^$BW$1</f>
        <v>1.9124015209679783</v>
      </c>
      <c r="BW48" s="12">
        <f>(BW$3*temperature!$I158+BW$4*temperature!$I158^2+BW$5*temperature!$I158^6)*(M48/M$56)^$BW$1</f>
        <v>0.82743674815107204</v>
      </c>
      <c r="BX48" s="12">
        <f>(BX$3*temperature!$M158+BX$4*temperature!$M158^2+BX$5*temperature!$M158^6)*(K48/K$56)^$BW$1</f>
        <v>3.1852401402311101</v>
      </c>
      <c r="BY48" s="12">
        <f>(BY$3*temperature!$M158+BY$4*temperature!$M158^2+BY$5*temperature!$M158^6)*(L48/L$56)^$BW$1</f>
        <v>1.9124015209679783</v>
      </c>
      <c r="BZ48" s="12">
        <f>(BZ$3*temperature!$M158+BZ$4*temperature!$M158^2+BZ$5*temperature!$M158^6)*(M48/M$56)^$BW$1</f>
        <v>0.82743674815107204</v>
      </c>
      <c r="CA48" s="19">
        <f t="shared" si="13"/>
        <v>0</v>
      </c>
      <c r="CB48" s="19">
        <f t="shared" si="14"/>
        <v>0</v>
      </c>
      <c r="CC48" s="19">
        <f t="shared" si="15"/>
        <v>0</v>
      </c>
      <c r="CD48" s="19">
        <f t="shared" si="16"/>
        <v>0</v>
      </c>
      <c r="CE48" s="19">
        <f t="shared" si="17"/>
        <v>0</v>
      </c>
      <c r="CF48" s="19">
        <f t="shared" si="18"/>
        <v>0</v>
      </c>
    </row>
    <row r="49" spans="1:84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1"/>
        <v>5.692077919426719E-3</v>
      </c>
      <c r="F49" s="11">
        <f t="shared" si="19"/>
        <v>8.3063244179379936E-3</v>
      </c>
      <c r="G49" s="11">
        <f t="shared" si="20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1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2"/>
        <v>1.088282622402903E-2</v>
      </c>
      <c r="O49" s="11">
        <f t="shared" si="22"/>
        <v>4.5419366484862334E-2</v>
      </c>
      <c r="P49" s="11">
        <f t="shared" si="23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4"/>
        <v>157.63166935970503</v>
      </c>
      <c r="U49" s="1">
        <f t="shared" si="55"/>
        <v>650.85913114958009</v>
      </c>
      <c r="V49" s="1">
        <f t="shared" si="56"/>
        <v>745.46786082046196</v>
      </c>
      <c r="W49" s="11">
        <f t="shared" si="43"/>
        <v>-4.3733895179066673E-3</v>
      </c>
      <c r="X49" s="11">
        <f t="shared" si="59"/>
        <v>1.5744193343297352E-2</v>
      </c>
      <c r="Y49" s="11">
        <f t="shared" si="60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5"/>
        <v>2.3691541875089199</v>
      </c>
      <c r="AD49" s="12">
        <f t="shared" si="57"/>
        <v>2.8505990233612173</v>
      </c>
      <c r="AE49" s="12">
        <f t="shared" si="58"/>
        <v>2.1840804821604887</v>
      </c>
      <c r="AF49" s="11">
        <f t="shared" si="44"/>
        <v>3.57521128768723E-3</v>
      </c>
      <c r="AG49" s="11">
        <f t="shared" si="61"/>
        <v>4.5725922286310894E-2</v>
      </c>
      <c r="AH49" s="11">
        <f t="shared" si="62"/>
        <v>2.3304183705267212E-2</v>
      </c>
      <c r="AI49" s="1">
        <f t="shared" si="45"/>
        <v>44263.906015579116</v>
      </c>
      <c r="AJ49" s="1">
        <f t="shared" si="46"/>
        <v>8408.5444978778305</v>
      </c>
      <c r="AK49" s="1">
        <f t="shared" si="47"/>
        <v>2941.1941169370975</v>
      </c>
      <c r="AL49" s="14">
        <f t="shared" si="63"/>
        <v>13.226269114230002</v>
      </c>
      <c r="AM49" s="14">
        <f t="shared" si="64"/>
        <v>1.9653058977662163</v>
      </c>
      <c r="AN49" s="14">
        <f t="shared" si="65"/>
        <v>0.77066277238177738</v>
      </c>
      <c r="AO49" s="11">
        <f t="shared" si="48"/>
        <v>2.0621120954280148E-2</v>
      </c>
      <c r="AP49" s="11">
        <f t="shared" si="29"/>
        <v>2.5977173653231045E-2</v>
      </c>
      <c r="AQ49" s="11">
        <f t="shared" si="30"/>
        <v>2.3564574154817608E-2</v>
      </c>
      <c r="AR49" s="1">
        <f t="shared" si="49"/>
        <v>29084.118227152823</v>
      </c>
      <c r="AS49" s="1">
        <f t="shared" si="50"/>
        <v>6065.2438169985398</v>
      </c>
      <c r="AT49" s="1">
        <f t="shared" si="51"/>
        <v>2207.2496945686739</v>
      </c>
      <c r="AU49" s="1">
        <f t="shared" si="52"/>
        <v>5816.8236454305652</v>
      </c>
      <c r="AV49" s="1">
        <f t="shared" si="53"/>
        <v>1213.0487633997079</v>
      </c>
      <c r="AW49" s="1">
        <f t="shared" si="54"/>
        <v>441.4499389137348</v>
      </c>
      <c r="AX49" s="1">
        <f t="shared" si="31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2"/>
        <v>10399.539944305612</v>
      </c>
      <c r="BB49" s="1">
        <f t="shared" si="33"/>
        <v>18282.055353019696</v>
      </c>
      <c r="BC49" s="1">
        <f t="shared" si="34"/>
        <v>18296.349526187096</v>
      </c>
      <c r="BD49" s="1">
        <f t="shared" si="35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6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7"/>
        <v>0</v>
      </c>
      <c r="BP49" s="2">
        <f t="shared" si="38"/>
        <v>0</v>
      </c>
      <c r="BQ49" s="2">
        <f t="shared" si="39"/>
        <v>0</v>
      </c>
      <c r="BR49" s="11">
        <f t="shared" si="40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3.2212431836345159</v>
      </c>
      <c r="BV49" s="12">
        <f>(BV$3*temperature!$I159+BV$4*temperature!$I159^2+BV$5*temperature!$I159^6)*(L49/L$56)^$BW$1</f>
        <v>1.9109376392436286</v>
      </c>
      <c r="BW49" s="12">
        <f>(BW$3*temperature!$I159+BW$4*temperature!$I159^2+BW$5*temperature!$I159^6)*(M49/M$56)^$BW$1</f>
        <v>0.81939390107714782</v>
      </c>
      <c r="BX49" s="12">
        <f>(BX$3*temperature!$M159+BX$4*temperature!$M159^2+BX$5*temperature!$M159^6)*(K49/K$56)^$BW$1</f>
        <v>3.2212431836345159</v>
      </c>
      <c r="BY49" s="12">
        <f>(BY$3*temperature!$M159+BY$4*temperature!$M159^2+BY$5*temperature!$M159^6)*(L49/L$56)^$BW$1</f>
        <v>1.9109376392436286</v>
      </c>
      <c r="BZ49" s="12">
        <f>(BZ$3*temperature!$M159+BZ$4*temperature!$M159^2+BZ$5*temperature!$M159^6)*(M49/M$56)^$BW$1</f>
        <v>0.81939390107714782</v>
      </c>
      <c r="CA49" s="19">
        <f t="shared" si="13"/>
        <v>0</v>
      </c>
      <c r="CB49" s="19">
        <f t="shared" si="14"/>
        <v>0</v>
      </c>
      <c r="CC49" s="19">
        <f t="shared" si="15"/>
        <v>0</v>
      </c>
      <c r="CD49" s="19">
        <f t="shared" si="16"/>
        <v>0</v>
      </c>
      <c r="CE49" s="19">
        <f t="shared" si="17"/>
        <v>0</v>
      </c>
      <c r="CF49" s="19">
        <f t="shared" si="18"/>
        <v>0</v>
      </c>
    </row>
    <row r="50" spans="1:84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1"/>
        <v>5.7154259211955605E-3</v>
      </c>
      <c r="F50" s="11">
        <f t="shared" si="19"/>
        <v>8.1920930794385782E-3</v>
      </c>
      <c r="G50" s="11">
        <f t="shared" si="20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1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2"/>
        <v>2.3345824611354482E-2</v>
      </c>
      <c r="O50" s="11">
        <f t="shared" si="22"/>
        <v>6.9793483828880509E-2</v>
      </c>
      <c r="P50" s="11">
        <f t="shared" si="23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4"/>
        <v>155.92887982857243</v>
      </c>
      <c r="U50" s="1">
        <f t="shared" si="55"/>
        <v>659.2426856397459</v>
      </c>
      <c r="V50" s="1">
        <f t="shared" si="56"/>
        <v>740.04755533355137</v>
      </c>
      <c r="W50" s="11">
        <f t="shared" si="43"/>
        <v>-1.0802331397296472E-2</v>
      </c>
      <c r="X50" s="11">
        <f t="shared" si="59"/>
        <v>1.2880751131751689E-2</v>
      </c>
      <c r="Y50" s="11">
        <f t="shared" si="60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5"/>
        <v>2.3563375646650235</v>
      </c>
      <c r="AD50" s="12">
        <f t="shared" si="57"/>
        <v>2.8460274542755997</v>
      </c>
      <c r="AE50" s="12">
        <f t="shared" si="58"/>
        <v>2.2028024729330009</v>
      </c>
      <c r="AF50" s="11">
        <f t="shared" si="44"/>
        <v>-5.4097884010548825E-3</v>
      </c>
      <c r="AG50" s="11">
        <f t="shared" si="61"/>
        <v>-1.6037222521135819E-3</v>
      </c>
      <c r="AH50" s="11">
        <f t="shared" si="62"/>
        <v>8.5720242113020984E-3</v>
      </c>
      <c r="AI50" s="1">
        <f t="shared" si="45"/>
        <v>45654.33905945177</v>
      </c>
      <c r="AJ50" s="1">
        <f t="shared" si="46"/>
        <v>8780.7388114897549</v>
      </c>
      <c r="AK50" s="1">
        <f t="shared" si="47"/>
        <v>3088.524644157123</v>
      </c>
      <c r="AL50" s="14">
        <f t="shared" si="63"/>
        <v>13.499009609408398</v>
      </c>
      <c r="AM50" s="14">
        <f t="shared" si="64"/>
        <v>2.0163589903542083</v>
      </c>
      <c r="AN50" s="14">
        <f t="shared" si="65"/>
        <v>0.78882311242992509</v>
      </c>
      <c r="AO50" s="11">
        <f t="shared" si="48"/>
        <v>2.0621120954280148E-2</v>
      </c>
      <c r="AP50" s="11">
        <f t="shared" si="29"/>
        <v>2.5977173653231045E-2</v>
      </c>
      <c r="AQ50" s="11">
        <f t="shared" si="30"/>
        <v>2.3564574154817608E-2</v>
      </c>
      <c r="AR50" s="1">
        <f t="shared" si="49"/>
        <v>30004.542351393924</v>
      </c>
      <c r="AS50" s="1">
        <f t="shared" si="50"/>
        <v>6318.0438883377183</v>
      </c>
      <c r="AT50" s="1">
        <f t="shared" si="51"/>
        <v>2313.1287472214703</v>
      </c>
      <c r="AU50" s="1">
        <f t="shared" si="52"/>
        <v>6000.908470278785</v>
      </c>
      <c r="AV50" s="1">
        <f t="shared" si="53"/>
        <v>1263.6087776675438</v>
      </c>
      <c r="AW50" s="1">
        <f t="shared" si="54"/>
        <v>462.62574944429412</v>
      </c>
      <c r="AX50" s="1">
        <f t="shared" si="31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2"/>
        <v>10485.557400034393</v>
      </c>
      <c r="BB50" s="1">
        <f t="shared" si="33"/>
        <v>18510.958374204063</v>
      </c>
      <c r="BC50" s="1">
        <f t="shared" si="34"/>
        <v>18700.134865444226</v>
      </c>
      <c r="BD50" s="1">
        <f t="shared" si="35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6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7"/>
        <v>0</v>
      </c>
      <c r="BP50" s="2">
        <f t="shared" si="38"/>
        <v>0</v>
      </c>
      <c r="BQ50" s="2">
        <f t="shared" si="39"/>
        <v>0</v>
      </c>
      <c r="BR50" s="11">
        <f t="shared" si="40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3.2460244290096014</v>
      </c>
      <c r="BV50" s="12">
        <f>(BV$3*temperature!$I160+BV$4*temperature!$I160^2+BV$5*temperature!$I160^6)*(L50/L$56)^$BW$1</f>
        <v>1.8972522732248718</v>
      </c>
      <c r="BW50" s="12">
        <f>(BW$3*temperature!$I160+BW$4*temperature!$I160^2+BW$5*temperature!$I160^6)*(M50/M$56)^$BW$1</f>
        <v>0.80916682032672538</v>
      </c>
      <c r="BX50" s="12">
        <f>(BX$3*temperature!$M160+BX$4*temperature!$M160^2+BX$5*temperature!$M160^6)*(K50/K$56)^$BW$1</f>
        <v>3.2460244290096014</v>
      </c>
      <c r="BY50" s="12">
        <f>(BY$3*temperature!$M160+BY$4*temperature!$M160^2+BY$5*temperature!$M160^6)*(L50/L$56)^$BW$1</f>
        <v>1.8972522732248718</v>
      </c>
      <c r="BZ50" s="12">
        <f>(BZ$3*temperature!$M160+BZ$4*temperature!$M160^2+BZ$5*temperature!$M160^6)*(M50/M$56)^$BW$1</f>
        <v>0.80916682032672538</v>
      </c>
      <c r="CA50" s="19">
        <f t="shared" si="13"/>
        <v>0</v>
      </c>
      <c r="CB50" s="19">
        <f t="shared" si="14"/>
        <v>0</v>
      </c>
      <c r="CC50" s="19">
        <f t="shared" si="15"/>
        <v>0</v>
      </c>
      <c r="CD50" s="19">
        <f t="shared" si="16"/>
        <v>0</v>
      </c>
      <c r="CE50" s="19">
        <f t="shared" si="17"/>
        <v>0</v>
      </c>
      <c r="CF50" s="19">
        <f t="shared" si="18"/>
        <v>0</v>
      </c>
    </row>
    <row r="51" spans="1:84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1"/>
        <v>5.5451977384386453E-3</v>
      </c>
      <c r="F51" s="11">
        <f t="shared" si="19"/>
        <v>8.2128220658019835E-3</v>
      </c>
      <c r="G51" s="11">
        <f t="shared" si="20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1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2"/>
        <v>1.7685495252261374E-2</v>
      </c>
      <c r="O51" s="11">
        <f t="shared" si="22"/>
        <v>6.4412973631277071E-2</v>
      </c>
      <c r="P51" s="11">
        <f t="shared" si="23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4"/>
        <v>153.02376199191656</v>
      </c>
      <c r="U51" s="1">
        <f t="shared" si="55"/>
        <v>646.21647871792322</v>
      </c>
      <c r="V51" s="1">
        <f t="shared" si="56"/>
        <v>715.40687160768516</v>
      </c>
      <c r="W51" s="11">
        <f t="shared" si="43"/>
        <v>-1.8631044100680727E-2</v>
      </c>
      <c r="X51" s="11">
        <f t="shared" si="59"/>
        <v>-1.9759349941337212E-2</v>
      </c>
      <c r="Y51" s="11">
        <f t="shared" si="60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5"/>
        <v>2.3432536955324719</v>
      </c>
      <c r="AD51" s="12">
        <f t="shared" si="57"/>
        <v>2.8628978785670416</v>
      </c>
      <c r="AE51" s="12">
        <f t="shared" si="58"/>
        <v>2.2281980989767489</v>
      </c>
      <c r="AF51" s="11">
        <f t="shared" si="44"/>
        <v>-5.552629355298544E-3</v>
      </c>
      <c r="AG51" s="11">
        <f t="shared" si="61"/>
        <v>5.92770961014355E-3</v>
      </c>
      <c r="AH51" s="11">
        <f t="shared" si="62"/>
        <v>1.1528780431199648E-2</v>
      </c>
      <c r="AI51" s="1">
        <f t="shared" si="45"/>
        <v>47089.813623785383</v>
      </c>
      <c r="AJ51" s="1">
        <f t="shared" si="46"/>
        <v>9166.2737080083225</v>
      </c>
      <c r="AK51" s="1">
        <f t="shared" si="47"/>
        <v>3242.2979291857046</v>
      </c>
      <c r="AL51" s="14">
        <f t="shared" si="63"/>
        <v>13.777374319326999</v>
      </c>
      <c r="AM51" s="14">
        <f t="shared" si="64"/>
        <v>2.0687382979938933</v>
      </c>
      <c r="AN51" s="14">
        <f t="shared" si="65"/>
        <v>0.80741139315781407</v>
      </c>
      <c r="AO51" s="11">
        <f t="shared" si="48"/>
        <v>2.0621120954280148E-2</v>
      </c>
      <c r="AP51" s="11">
        <f t="shared" si="29"/>
        <v>2.5977173653231045E-2</v>
      </c>
      <c r="AQ51" s="11">
        <f t="shared" si="30"/>
        <v>2.3564574154817608E-2</v>
      </c>
      <c r="AR51" s="1">
        <f t="shared" si="49"/>
        <v>30950.082986290967</v>
      </c>
      <c r="AS51" s="1">
        <f t="shared" si="50"/>
        <v>6581.038969262434</v>
      </c>
      <c r="AT51" s="1">
        <f t="shared" si="51"/>
        <v>2423.2196271173834</v>
      </c>
      <c r="AU51" s="1">
        <f t="shared" si="52"/>
        <v>6190.0165972581935</v>
      </c>
      <c r="AV51" s="1">
        <f t="shared" si="53"/>
        <v>1316.2077938524869</v>
      </c>
      <c r="AW51" s="1">
        <f t="shared" si="54"/>
        <v>484.64392542347673</v>
      </c>
      <c r="AX51" s="1">
        <f t="shared" si="31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2"/>
        <v>10570.470563346355</v>
      </c>
      <c r="BB51" s="1">
        <f t="shared" si="33"/>
        <v>18742.593238247198</v>
      </c>
      <c r="BC51" s="1">
        <f t="shared" si="34"/>
        <v>19105.315843382268</v>
      </c>
      <c r="BD51" s="1">
        <f t="shared" si="35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6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7"/>
        <v>0</v>
      </c>
      <c r="BP51" s="2">
        <f t="shared" si="38"/>
        <v>0</v>
      </c>
      <c r="BQ51" s="2">
        <f t="shared" si="39"/>
        <v>0</v>
      </c>
      <c r="BR51" s="11">
        <f t="shared" si="40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3.27394488799384</v>
      </c>
      <c r="BV51" s="12">
        <f>(BV$3*temperature!$I161+BV$4*temperature!$I161^2+BV$5*temperature!$I161^6)*(L51/L$56)^$BW$1</f>
        <v>1.8848140536543605</v>
      </c>
      <c r="BW51" s="12">
        <f>(BW$3*temperature!$I161+BW$4*temperature!$I161^2+BW$5*temperature!$I161^6)*(M51/M$56)^$BW$1</f>
        <v>0.79797792393087252</v>
      </c>
      <c r="BX51" s="12">
        <f>(BX$3*temperature!$M161+BX$4*temperature!$M161^2+BX$5*temperature!$M161^6)*(K51/K$56)^$BW$1</f>
        <v>3.27394488799384</v>
      </c>
      <c r="BY51" s="12">
        <f>(BY$3*temperature!$M161+BY$4*temperature!$M161^2+BY$5*temperature!$M161^6)*(L51/L$56)^$BW$1</f>
        <v>1.8848140536543605</v>
      </c>
      <c r="BZ51" s="12">
        <f>(BZ$3*temperature!$M161+BZ$4*temperature!$M161^2+BZ$5*temperature!$M161^6)*(M51/M$56)^$BW$1</f>
        <v>0.79797792393087252</v>
      </c>
      <c r="CA51" s="19">
        <f t="shared" si="13"/>
        <v>0</v>
      </c>
      <c r="CB51" s="19">
        <f t="shared" si="14"/>
        <v>0</v>
      </c>
      <c r="CC51" s="19">
        <f t="shared" si="15"/>
        <v>0</v>
      </c>
      <c r="CD51" s="19">
        <f t="shared" si="16"/>
        <v>0</v>
      </c>
      <c r="CE51" s="19">
        <f t="shared" si="17"/>
        <v>0</v>
      </c>
      <c r="CF51" s="19">
        <f t="shared" si="18"/>
        <v>0</v>
      </c>
    </row>
    <row r="52" spans="1:84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1"/>
        <v>5.6189487943716365E-3</v>
      </c>
      <c r="F52" s="11">
        <f t="shared" si="19"/>
        <v>8.1453534478015399E-3</v>
      </c>
      <c r="G52" s="11">
        <f t="shared" si="20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1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2"/>
        <v>2.3462387645812433E-2</v>
      </c>
      <c r="O52" s="11">
        <f t="shared" si="22"/>
        <v>7.3997005066261501E-2</v>
      </c>
      <c r="P52" s="11">
        <f t="shared" si="23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4"/>
        <v>148.21095550926216</v>
      </c>
      <c r="U52" s="1">
        <f t="shared" si="55"/>
        <v>634.29732229691115</v>
      </c>
      <c r="V52" s="1">
        <f t="shared" si="56"/>
        <v>691.71563413523154</v>
      </c>
      <c r="W52" s="11">
        <f t="shared" si="43"/>
        <v>-3.1451366898878286E-2</v>
      </c>
      <c r="X52" s="11">
        <f t="shared" si="59"/>
        <v>-1.8444525655952559E-2</v>
      </c>
      <c r="Y52" s="11">
        <f t="shared" si="60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5"/>
        <v>2.3387955022900764</v>
      </c>
      <c r="AD52" s="12">
        <f t="shared" si="57"/>
        <v>2.8897620504912451</v>
      </c>
      <c r="AE52" s="12">
        <f t="shared" si="58"/>
        <v>2.2061797953892048</v>
      </c>
      <c r="AF52" s="11">
        <f t="shared" si="44"/>
        <v>-1.9025653308027968E-3</v>
      </c>
      <c r="AG52" s="11">
        <f t="shared" si="61"/>
        <v>9.3835592688515934E-3</v>
      </c>
      <c r="AH52" s="11">
        <f t="shared" si="62"/>
        <v>-9.8816633932393705E-3</v>
      </c>
      <c r="AI52" s="1">
        <f t="shared" si="45"/>
        <v>48570.848858665042</v>
      </c>
      <c r="AJ52" s="1">
        <f t="shared" si="46"/>
        <v>9565.8541310599776</v>
      </c>
      <c r="AK52" s="1">
        <f t="shared" si="47"/>
        <v>3402.7120616906113</v>
      </c>
      <c r="AL52" s="14">
        <f t="shared" si="63"/>
        <v>14.061479221598233</v>
      </c>
      <c r="AM52" s="14">
        <f t="shared" si="64"/>
        <v>2.1224782720039701</v>
      </c>
      <c r="AN52" s="14">
        <f t="shared" si="65"/>
        <v>0.82643769880532603</v>
      </c>
      <c r="AO52" s="11">
        <f t="shared" si="48"/>
        <v>2.0621120954280148E-2</v>
      </c>
      <c r="AP52" s="11">
        <f t="shared" si="29"/>
        <v>2.5977173653231045E-2</v>
      </c>
      <c r="AQ52" s="11">
        <f t="shared" si="30"/>
        <v>2.3564574154817608E-2</v>
      </c>
      <c r="AR52" s="1">
        <f t="shared" si="49"/>
        <v>31927.349928287691</v>
      </c>
      <c r="AS52" s="1">
        <f t="shared" si="50"/>
        <v>6854.2015330672539</v>
      </c>
      <c r="AT52" s="1">
        <f t="shared" si="51"/>
        <v>2538.1812614470864</v>
      </c>
      <c r="AU52" s="1">
        <f t="shared" si="52"/>
        <v>6385.4699856575389</v>
      </c>
      <c r="AV52" s="1">
        <f t="shared" si="53"/>
        <v>1370.8403066134508</v>
      </c>
      <c r="AW52" s="1">
        <f t="shared" si="54"/>
        <v>507.63625228941731</v>
      </c>
      <c r="AX52" s="1">
        <f t="shared" si="31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2"/>
        <v>10656.770948257836</v>
      </c>
      <c r="BB52" s="1">
        <f t="shared" si="33"/>
        <v>18975.399012756217</v>
      </c>
      <c r="BC52" s="1">
        <f t="shared" si="34"/>
        <v>19516.664477881535</v>
      </c>
      <c r="BD52" s="1">
        <f t="shared" si="35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6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7"/>
        <v>0</v>
      </c>
      <c r="BP52" s="2">
        <f t="shared" si="38"/>
        <v>0</v>
      </c>
      <c r="BQ52" s="2">
        <f t="shared" si="39"/>
        <v>0</v>
      </c>
      <c r="BR52" s="11">
        <f t="shared" si="40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3.2958568302629185</v>
      </c>
      <c r="BV52" s="12">
        <f>(BV$3*temperature!$I162+BV$4*temperature!$I162^2+BV$5*temperature!$I162^6)*(L52/L$56)^$BW$1</f>
        <v>1.8670345766775385</v>
      </c>
      <c r="BW52" s="12">
        <f>(BW$3*temperature!$I162+BW$4*temperature!$I162^2+BW$5*temperature!$I162^6)*(M52/M$56)^$BW$1</f>
        <v>0.78533948484379823</v>
      </c>
      <c r="BX52" s="12">
        <f>(BX$3*temperature!$M162+BX$4*temperature!$M162^2+BX$5*temperature!$M162^6)*(K52/K$56)^$BW$1</f>
        <v>3.2958568302629185</v>
      </c>
      <c r="BY52" s="12">
        <f>(BY$3*temperature!$M162+BY$4*temperature!$M162^2+BY$5*temperature!$M162^6)*(L52/L$56)^$BW$1</f>
        <v>1.8670345766775385</v>
      </c>
      <c r="BZ52" s="12">
        <f>(BZ$3*temperature!$M162+BZ$4*temperature!$M162^2+BZ$5*temperature!$M162^6)*(M52/M$56)^$BW$1</f>
        <v>0.78533948484379823</v>
      </c>
      <c r="CA52" s="19">
        <f t="shared" si="13"/>
        <v>0</v>
      </c>
      <c r="CB52" s="19">
        <f t="shared" si="14"/>
        <v>0</v>
      </c>
      <c r="CC52" s="19">
        <f t="shared" si="15"/>
        <v>0</v>
      </c>
      <c r="CD52" s="19">
        <f t="shared" si="16"/>
        <v>0</v>
      </c>
      <c r="CE52" s="19">
        <f t="shared" si="17"/>
        <v>0</v>
      </c>
      <c r="CF52" s="19">
        <f t="shared" si="18"/>
        <v>0</v>
      </c>
    </row>
    <row r="53" spans="1:84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1"/>
        <v>5.9575399981963706E-3</v>
      </c>
      <c r="F53" s="11">
        <f t="shared" si="19"/>
        <v>8.1044756914163685E-3</v>
      </c>
      <c r="G53" s="11">
        <f t="shared" si="20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1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2"/>
        <v>2.0470395087995197E-2</v>
      </c>
      <c r="O53" s="11">
        <f t="shared" si="22"/>
        <v>7.8402451038241505E-2</v>
      </c>
      <c r="P53" s="11">
        <f t="shared" si="23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4"/>
        <v>145.11508502616257</v>
      </c>
      <c r="U53" s="1">
        <f t="shared" si="55"/>
        <v>604.17834263666111</v>
      </c>
      <c r="V53" s="1">
        <f t="shared" si="56"/>
        <v>672.98973661232958</v>
      </c>
      <c r="W53" s="11">
        <f t="shared" si="43"/>
        <v>-2.088827018530437E-2</v>
      </c>
      <c r="X53" s="11">
        <f t="shared" si="59"/>
        <v>-4.7484008841758074E-2</v>
      </c>
      <c r="Y53" s="11">
        <f t="shared" si="60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5"/>
        <v>2.3365257523444609</v>
      </c>
      <c r="AD53" s="12">
        <f t="shared" si="57"/>
        <v>2.9121314785809065</v>
      </c>
      <c r="AE53" s="12">
        <f t="shared" si="58"/>
        <v>2.2542764742919856</v>
      </c>
      <c r="AF53" s="11">
        <f t="shared" si="44"/>
        <v>-9.7047815569728524E-4</v>
      </c>
      <c r="AG53" s="11">
        <f t="shared" si="61"/>
        <v>7.7409238888228593E-3</v>
      </c>
      <c r="AH53" s="11">
        <f t="shared" si="62"/>
        <v>2.1800888124938966E-2</v>
      </c>
      <c r="AI53" s="1">
        <f t="shared" si="45"/>
        <v>50099.233958456076</v>
      </c>
      <c r="AJ53" s="1">
        <f t="shared" si="46"/>
        <v>9980.1090245674313</v>
      </c>
      <c r="AK53" s="1">
        <f t="shared" si="47"/>
        <v>3570.0771078109678</v>
      </c>
      <c r="AL53" s="14">
        <f t="shared" si="63"/>
        <v>14.351442685422908</v>
      </c>
      <c r="AM53" s="14">
        <f t="shared" si="64"/>
        <v>2.177614258651027</v>
      </c>
      <c r="AN53" s="14">
        <f t="shared" si="65"/>
        <v>0.845912351243161</v>
      </c>
      <c r="AO53" s="11">
        <f t="shared" si="48"/>
        <v>2.0621120954280148E-2</v>
      </c>
      <c r="AP53" s="11">
        <f t="shared" si="29"/>
        <v>2.5977173653231045E-2</v>
      </c>
      <c r="AQ53" s="11">
        <f t="shared" si="30"/>
        <v>2.3564574154817608E-2</v>
      </c>
      <c r="AR53" s="1">
        <f t="shared" si="49"/>
        <v>32944.447016896374</v>
      </c>
      <c r="AS53" s="1">
        <f t="shared" si="50"/>
        <v>7138.0783223378066</v>
      </c>
      <c r="AT53" s="1">
        <f t="shared" si="51"/>
        <v>2657.8534183072488</v>
      </c>
      <c r="AU53" s="1">
        <f t="shared" si="52"/>
        <v>6588.8894033792749</v>
      </c>
      <c r="AV53" s="1">
        <f t="shared" si="53"/>
        <v>1427.6156644675614</v>
      </c>
      <c r="AW53" s="1">
        <f t="shared" si="54"/>
        <v>531.57068366144983</v>
      </c>
      <c r="AX53" s="1">
        <f t="shared" si="31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2"/>
        <v>10747.256584802913</v>
      </c>
      <c r="BB53" s="1">
        <f t="shared" si="33"/>
        <v>19209.858574433252</v>
      </c>
      <c r="BC53" s="1">
        <f t="shared" si="34"/>
        <v>19930.868381151759</v>
      </c>
      <c r="BD53" s="1">
        <f t="shared" si="35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6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7"/>
        <v>0</v>
      </c>
      <c r="BP53" s="2">
        <f t="shared" si="38"/>
        <v>0</v>
      </c>
      <c r="BQ53" s="2">
        <f t="shared" si="39"/>
        <v>0</v>
      </c>
      <c r="BR53" s="11">
        <f t="shared" si="40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3.3187426104169848</v>
      </c>
      <c r="BV53" s="12">
        <f>(BV$3*temperature!$I163+BV$4*temperature!$I163^2+BV$5*temperature!$I163^6)*(L53/L$56)^$BW$1</f>
        <v>1.8462799625502693</v>
      </c>
      <c r="BW53" s="12">
        <f>(BW$3*temperature!$I163+BW$4*temperature!$I163^2+BW$5*temperature!$I163^6)*(M53/M$56)^$BW$1</f>
        <v>0.77114863163982339</v>
      </c>
      <c r="BX53" s="12">
        <f>(BX$3*temperature!$M163+BX$4*temperature!$M163^2+BX$5*temperature!$M163^6)*(K53/K$56)^$BW$1</f>
        <v>3.3187426104169848</v>
      </c>
      <c r="BY53" s="12">
        <f>(BY$3*temperature!$M163+BY$4*temperature!$M163^2+BY$5*temperature!$M163^6)*(L53/L$56)^$BW$1</f>
        <v>1.8462799625502693</v>
      </c>
      <c r="BZ53" s="12">
        <f>(BZ$3*temperature!$M163+BZ$4*temperature!$M163^2+BZ$5*temperature!$M163^6)*(M53/M$56)^$BW$1</f>
        <v>0.77114863163982339</v>
      </c>
      <c r="CA53" s="19">
        <f t="shared" si="13"/>
        <v>0</v>
      </c>
      <c r="CB53" s="19">
        <f t="shared" si="14"/>
        <v>0</v>
      </c>
      <c r="CC53" s="19">
        <f t="shared" si="15"/>
        <v>0</v>
      </c>
      <c r="CD53" s="19">
        <f t="shared" si="16"/>
        <v>0</v>
      </c>
      <c r="CE53" s="19">
        <f t="shared" si="17"/>
        <v>0</v>
      </c>
      <c r="CF53" s="19">
        <f t="shared" si="18"/>
        <v>0</v>
      </c>
    </row>
    <row r="54" spans="1:84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1"/>
        <v>5.7120049793621952E-3</v>
      </c>
      <c r="F54" s="11">
        <f t="shared" si="19"/>
        <v>8.1531947903412672E-3</v>
      </c>
      <c r="G54" s="11">
        <f t="shared" si="20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1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2"/>
        <v>-4.648633033494165E-3</v>
      </c>
      <c r="O54" s="11">
        <f t="shared" si="22"/>
        <v>4.2789525278652762E-2</v>
      </c>
      <c r="P54" s="11">
        <f t="shared" si="23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4"/>
        <v>142.84695667407644</v>
      </c>
      <c r="U54" s="1">
        <f t="shared" si="55"/>
        <v>604.67001308648867</v>
      </c>
      <c r="V54" s="1">
        <f t="shared" si="56"/>
        <v>665.92165165765812</v>
      </c>
      <c r="W54" s="11">
        <f t="shared" si="43"/>
        <v>-1.5629859236737653E-2</v>
      </c>
      <c r="X54" s="11">
        <f t="shared" si="59"/>
        <v>8.1378363825801436E-4</v>
      </c>
      <c r="Y54" s="11">
        <f t="shared" si="60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5"/>
        <v>2.3337186594678334</v>
      </c>
      <c r="AD54" s="12">
        <f t="shared" si="57"/>
        <v>2.8737358406172713</v>
      </c>
      <c r="AE54" s="12">
        <f t="shared" si="58"/>
        <v>2.3022859575808767</v>
      </c>
      <c r="AF54" s="11">
        <f t="shared" si="44"/>
        <v>-1.2013960786911859E-3</v>
      </c>
      <c r="AG54" s="11">
        <f t="shared" si="61"/>
        <v>-1.3184719936596201E-2</v>
      </c>
      <c r="AH54" s="11">
        <f t="shared" si="62"/>
        <v>2.1297069741176955E-2</v>
      </c>
      <c r="AI54" s="1">
        <f t="shared" si="45"/>
        <v>51678.199965989741</v>
      </c>
      <c r="AJ54" s="1">
        <f t="shared" si="46"/>
        <v>10409.71378657825</v>
      </c>
      <c r="AK54" s="1">
        <f t="shared" si="47"/>
        <v>3744.6400806913211</v>
      </c>
      <c r="AL54" s="14">
        <f t="shared" si="63"/>
        <v>14.647385520907433</v>
      </c>
      <c r="AM54" s="14">
        <f t="shared" si="64"/>
        <v>2.2341825223977567</v>
      </c>
      <c r="AN54" s="14">
        <f t="shared" si="65"/>
        <v>0.86584591557250656</v>
      </c>
      <c r="AO54" s="11">
        <f t="shared" si="48"/>
        <v>2.0621120954280148E-2</v>
      </c>
      <c r="AP54" s="11">
        <f t="shared" si="29"/>
        <v>2.5977173653231045E-2</v>
      </c>
      <c r="AQ54" s="11">
        <f t="shared" si="30"/>
        <v>2.3564574154817608E-2</v>
      </c>
      <c r="AR54" s="1">
        <f t="shared" si="49"/>
        <v>33987.634527119866</v>
      </c>
      <c r="AS54" s="1">
        <f t="shared" si="50"/>
        <v>7433.6298606039227</v>
      </c>
      <c r="AT54" s="1">
        <f t="shared" si="51"/>
        <v>2782.8872036418302</v>
      </c>
      <c r="AU54" s="1">
        <f t="shared" si="52"/>
        <v>6797.5269054239734</v>
      </c>
      <c r="AV54" s="1">
        <f t="shared" si="53"/>
        <v>1486.7259721207847</v>
      </c>
      <c r="AW54" s="1">
        <f t="shared" si="54"/>
        <v>556.57744072836601</v>
      </c>
      <c r="AX54" s="1">
        <f t="shared" si="31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2"/>
        <v>10835.859104560468</v>
      </c>
      <c r="BB54" s="1">
        <f t="shared" si="33"/>
        <v>19447.663305855185</v>
      </c>
      <c r="BC54" s="1">
        <f t="shared" si="34"/>
        <v>20352.1499229398</v>
      </c>
      <c r="BD54" s="1">
        <f t="shared" si="35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6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7"/>
        <v>0</v>
      </c>
      <c r="BP54" s="2">
        <f t="shared" si="38"/>
        <v>0</v>
      </c>
      <c r="BQ54" s="2">
        <f t="shared" si="39"/>
        <v>0</v>
      </c>
      <c r="BR54" s="11">
        <f t="shared" si="40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3.3610024138586949</v>
      </c>
      <c r="BV54" s="12">
        <f>(BV$3*temperature!$I164+BV$4*temperature!$I164^2+BV$5*temperature!$I164^6)*(L54/L$56)^$BW$1</f>
        <v>1.8398518856102548</v>
      </c>
      <c r="BW54" s="12">
        <f>(BW$3*temperature!$I164+BW$4*temperature!$I164^2+BW$5*temperature!$I164^6)*(M54/M$56)^$BW$1</f>
        <v>0.76084847819039025</v>
      </c>
      <c r="BX54" s="12">
        <f>(BX$3*temperature!$M164+BX$4*temperature!$M164^2+BX$5*temperature!$M164^6)*(K54/K$56)^$BW$1</f>
        <v>3.3610024138586949</v>
      </c>
      <c r="BY54" s="12">
        <f>(BY$3*temperature!$M164+BY$4*temperature!$M164^2+BY$5*temperature!$M164^6)*(L54/L$56)^$BW$1</f>
        <v>1.8398518856102548</v>
      </c>
      <c r="BZ54" s="12">
        <f>(BZ$3*temperature!$M164+BZ$4*temperature!$M164^2+BZ$5*temperature!$M164^6)*(M54/M$56)^$BW$1</f>
        <v>0.76084847819039025</v>
      </c>
      <c r="CA54" s="19">
        <f t="shared" si="13"/>
        <v>0</v>
      </c>
      <c r="CB54" s="19">
        <f t="shared" si="14"/>
        <v>0</v>
      </c>
      <c r="CC54" s="19">
        <f t="shared" si="15"/>
        <v>0</v>
      </c>
      <c r="CD54" s="19">
        <f t="shared" si="16"/>
        <v>0</v>
      </c>
      <c r="CE54" s="19">
        <f t="shared" si="17"/>
        <v>0</v>
      </c>
      <c r="CF54" s="19">
        <f t="shared" si="18"/>
        <v>0</v>
      </c>
    </row>
    <row r="55" spans="1:84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1"/>
        <v>5.0995244411160545E-3</v>
      </c>
      <c r="F55" s="11">
        <f t="shared" si="19"/>
        <v>8.1161002345619959E-3</v>
      </c>
      <c r="G55" s="11">
        <f t="shared" si="20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1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2"/>
        <v>-4.541462181660294E-2</v>
      </c>
      <c r="O55" s="11">
        <f t="shared" si="22"/>
        <v>2.1828133538632777E-3</v>
      </c>
      <c r="P55" s="11">
        <f t="shared" si="23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4"/>
        <v>141.93819766837814</v>
      </c>
      <c r="U55" s="1">
        <f t="shared" si="55"/>
        <v>606.72180992229414</v>
      </c>
      <c r="V55" s="1">
        <f t="shared" si="56"/>
        <v>663.64450671499844</v>
      </c>
      <c r="W55" s="11">
        <f t="shared" si="43"/>
        <v>-6.3617666547265417E-3</v>
      </c>
      <c r="X55" s="11">
        <f t="shared" si="59"/>
        <v>3.3932505191256457E-3</v>
      </c>
      <c r="Y55" s="11">
        <f t="shared" si="60"/>
        <v>-3.4195388256129666E-3</v>
      </c>
      <c r="Z55" s="5">
        <f t="shared" ref="Z55:AB57" si="66">Q54*AC55</f>
        <v>12188.303444360248</v>
      </c>
      <c r="AA55" s="5">
        <f t="shared" si="66"/>
        <v>13336.262456993791</v>
      </c>
      <c r="AB55" s="5">
        <f t="shared" si="66"/>
        <v>4319.0487389807877</v>
      </c>
      <c r="AC55" s="16">
        <f t="shared" ref="AC55:AC57" si="67">AC54*(1+AF55)</f>
        <v>2.324266156668239</v>
      </c>
      <c r="AD55" s="16">
        <f t="shared" ref="AD55:AD57" si="68">AD54*(1+AG55)</f>
        <v>2.8745885881272062</v>
      </c>
      <c r="AE55" s="16">
        <f t="shared" ref="AE55:AE57" si="69">AE54*(1+AH55)</f>
        <v>2.324833886965608</v>
      </c>
      <c r="AF55" s="15">
        <f t="shared" ref="AF55:AH57" si="70">AC$5-1</f>
        <v>-4.0504037456468023E-3</v>
      </c>
      <c r="AG55" s="15">
        <f t="shared" si="70"/>
        <v>2.9673830763510267E-4</v>
      </c>
      <c r="AH55" s="15">
        <f t="shared" si="70"/>
        <v>9.7937136394747881E-3</v>
      </c>
      <c r="AI55" s="1">
        <f t="shared" si="45"/>
        <v>53307.906874814747</v>
      </c>
      <c r="AJ55" s="1">
        <f t="shared" si="46"/>
        <v>10855.468380041209</v>
      </c>
      <c r="AK55" s="1">
        <f t="shared" si="47"/>
        <v>3926.7535133505553</v>
      </c>
      <c r="AL55" s="14">
        <f t="shared" si="63"/>
        <v>14.949431029398037</v>
      </c>
      <c r="AM55" s="14">
        <f t="shared" si="64"/>
        <v>2.2922202697550969</v>
      </c>
      <c r="AN55" s="14">
        <f t="shared" si="65"/>
        <v>0.88624920585666089</v>
      </c>
      <c r="AO55" s="11">
        <f t="shared" si="48"/>
        <v>2.0621120954280148E-2</v>
      </c>
      <c r="AP55" s="11">
        <f t="shared" si="29"/>
        <v>2.5977173653231045E-2</v>
      </c>
      <c r="AQ55" s="11">
        <f t="shared" si="30"/>
        <v>2.3564574154817608E-2</v>
      </c>
      <c r="AR55" s="1">
        <f t="shared" si="49"/>
        <v>35046.898880452107</v>
      </c>
      <c r="AS55" s="1">
        <f t="shared" si="50"/>
        <v>7740.8566921998518</v>
      </c>
      <c r="AT55" s="1">
        <f t="shared" si="51"/>
        <v>2913.5578118777248</v>
      </c>
      <c r="AU55" s="1">
        <f t="shared" si="52"/>
        <v>7009.3797760904217</v>
      </c>
      <c r="AV55" s="1">
        <f t="shared" si="53"/>
        <v>1548.1713384399704</v>
      </c>
      <c r="AW55" s="1">
        <f t="shared" si="54"/>
        <v>582.71156237554499</v>
      </c>
      <c r="AX55" s="1">
        <f t="shared" si="31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2"/>
        <v>10918.604485835911</v>
      </c>
      <c r="BB55" s="1">
        <f t="shared" si="33"/>
        <v>19687.254095481232</v>
      </c>
      <c r="BC55" s="1">
        <f t="shared" si="34"/>
        <v>20780.902990932656</v>
      </c>
      <c r="BD55" s="1">
        <f t="shared" si="35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6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7"/>
        <v>0</v>
      </c>
      <c r="BP55" s="2">
        <f t="shared" si="38"/>
        <v>0</v>
      </c>
      <c r="BQ55" s="2">
        <f t="shared" si="39"/>
        <v>0</v>
      </c>
      <c r="BR55" s="11">
        <f t="shared" si="40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3.4378149723413691</v>
      </c>
      <c r="BV55" s="12">
        <f>(BV$3*temperature!$I165+BV$4*temperature!$I165^2+BV$5*temperature!$I165^6)*(L55/L$56)^$BW$1</f>
        <v>1.8503868789586904</v>
      </c>
      <c r="BW55" s="12">
        <f>(BW$3*temperature!$I165+BW$4*temperature!$I165^2+BW$5*temperature!$I165^6)*(M55/M$56)^$BW$1</f>
        <v>0.75035276942854379</v>
      </c>
      <c r="BX55" s="12">
        <f>(BX$3*temperature!$M165+BX$4*temperature!$M165^2+BX$5*temperature!$M165^6)*(K55/K$56)^$BW$1</f>
        <v>3.4378149723413691</v>
      </c>
      <c r="BY55" s="12">
        <f>(BY$3*temperature!$M165+BY$4*temperature!$M165^2+BY$5*temperature!$M165^6)*(L55/L$56)^$BW$1</f>
        <v>1.8503868789586904</v>
      </c>
      <c r="BZ55" s="12">
        <f>(BZ$3*temperature!$M165+BZ$4*temperature!$M165^2+BZ$5*temperature!$M165^6)*(M55/M$56)^$BW$1</f>
        <v>0.75035276942854379</v>
      </c>
      <c r="CA55" s="19">
        <f t="shared" si="13"/>
        <v>0</v>
      </c>
      <c r="CB55" s="19">
        <f t="shared" si="14"/>
        <v>0</v>
      </c>
      <c r="CC55" s="19">
        <f t="shared" si="15"/>
        <v>0</v>
      </c>
      <c r="CD55" s="19">
        <f t="shared" si="16"/>
        <v>0</v>
      </c>
      <c r="CE55" s="19">
        <f t="shared" si="17"/>
        <v>0</v>
      </c>
      <c r="CF55" s="19">
        <f t="shared" si="18"/>
        <v>0</v>
      </c>
    </row>
    <row r="56" spans="1:84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1"/>
        <v>4.1079767039275961E-3</v>
      </c>
      <c r="F56" s="11">
        <f t="shared" si="19"/>
        <v>8.0929895690897702E-3</v>
      </c>
      <c r="G56" s="11">
        <f t="shared" si="20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1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2"/>
        <v>2.1035151553658649E-2</v>
      </c>
      <c r="O56" s="11">
        <f t="shared" si="22"/>
        <v>3.1463911881298268E-2</v>
      </c>
      <c r="P56" s="11">
        <f t="shared" si="23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4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3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6"/>
        <v>11572.648363264367</v>
      </c>
      <c r="AA56" s="5">
        <f t="shared" si="66"/>
        <v>13523.579650465739</v>
      </c>
      <c r="AB56" s="5">
        <f t="shared" si="66"/>
        <v>4525.7999835111077</v>
      </c>
      <c r="AC56" s="16">
        <f t="shared" si="67"/>
        <v>2.3148519403213901</v>
      </c>
      <c r="AD56" s="16">
        <f t="shared" si="68"/>
        <v>2.8754415886799944</v>
      </c>
      <c r="AE56" s="16">
        <f t="shared" si="69"/>
        <v>2.3476026443138962</v>
      </c>
      <c r="AF56" s="15">
        <f t="shared" si="70"/>
        <v>-4.0504037456468023E-3</v>
      </c>
      <c r="AG56" s="15">
        <f t="shared" si="70"/>
        <v>2.9673830763510267E-4</v>
      </c>
      <c r="AH56" s="15">
        <f t="shared" si="70"/>
        <v>9.7937136394747881E-3</v>
      </c>
      <c r="AI56" s="1">
        <f t="shared" si="45"/>
        <v>54986.495963423695</v>
      </c>
      <c r="AJ56" s="1">
        <f t="shared" si="46"/>
        <v>11318.092880477059</v>
      </c>
      <c r="AK56" s="1">
        <f t="shared" si="47"/>
        <v>4116.7897243910447</v>
      </c>
      <c r="AL56" s="14">
        <f t="shared" si="63"/>
        <v>15.257705054852922</v>
      </c>
      <c r="AM56" s="14">
        <f t="shared" si="64"/>
        <v>2.3517656737539809</v>
      </c>
      <c r="AN56" s="14">
        <f t="shared" si="65"/>
        <v>0.90713329098771844</v>
      </c>
      <c r="AO56" s="11">
        <f t="shared" si="48"/>
        <v>2.0621120954280148E-2</v>
      </c>
      <c r="AP56" s="11">
        <f t="shared" si="29"/>
        <v>2.5977173653231045E-2</v>
      </c>
      <c r="AQ56" s="11">
        <f t="shared" si="30"/>
        <v>2.3564574154817608E-2</v>
      </c>
      <c r="AR56" s="1">
        <f t="shared" si="49"/>
        <v>36110.322211354614</v>
      </c>
      <c r="AS56" s="1">
        <f t="shared" si="50"/>
        <v>8060.3173095367674</v>
      </c>
      <c r="AT56" s="1">
        <f t="shared" si="51"/>
        <v>3050.2621608647241</v>
      </c>
      <c r="AU56" s="1">
        <f t="shared" si="52"/>
        <v>7222.0644422709229</v>
      </c>
      <c r="AV56" s="1">
        <f t="shared" si="53"/>
        <v>1612.0634619073535</v>
      </c>
      <c r="AW56" s="1">
        <f t="shared" si="54"/>
        <v>610.0524321729448</v>
      </c>
      <c r="AX56" s="1">
        <f t="shared" si="31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2"/>
        <v>10991.261377771345</v>
      </c>
      <c r="BB56" s="1">
        <f t="shared" si="33"/>
        <v>19928.908086024163</v>
      </c>
      <c r="BC56" s="1">
        <f t="shared" si="34"/>
        <v>21218.427858576128</v>
      </c>
      <c r="BD56" s="1">
        <f t="shared" si="35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6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7"/>
        <v>0</v>
      </c>
      <c r="BP56" s="2">
        <f t="shared" si="38"/>
        <v>0</v>
      </c>
      <c r="BQ56" s="2">
        <f t="shared" si="39"/>
        <v>0</v>
      </c>
      <c r="BR56" s="11">
        <f t="shared" si="40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3.4558342210054338</v>
      </c>
      <c r="BV56" s="12">
        <f>(BV$3*temperature!$I166+BV$4*temperature!$I166^2+BV$5*temperature!$I166^6)*(L56/L$56)^$BW$1</f>
        <v>1.8462057798324336</v>
      </c>
      <c r="BW56" s="12">
        <f>(BW$3*temperature!$I166+BW$4*temperature!$I166^2+BW$5*temperature!$I166^6)*(M56/M$56)^$BW$1</f>
        <v>0.73717064881289907</v>
      </c>
      <c r="BX56" s="12">
        <f>(BX$3*temperature!$M166+BX$4*temperature!$M166^2+BX$5*temperature!$M166^6)*(K56/K$56)^$BW$1</f>
        <v>3.4558342210054338</v>
      </c>
      <c r="BY56" s="12">
        <f>(BY$3*temperature!$M166+BY$4*temperature!$M166^2+BY$5*temperature!$M166^6)*(L56/L$56)^$BW$1</f>
        <v>1.8462057798324336</v>
      </c>
      <c r="BZ56" s="12">
        <f>(BZ$3*temperature!$M166+BZ$4*temperature!$M166^2+BZ$5*temperature!$M166^6)*(M56/M$56)^$BW$1</f>
        <v>0.73717064881289907</v>
      </c>
      <c r="CA56" s="19">
        <f t="shared" si="13"/>
        <v>0</v>
      </c>
      <c r="CB56" s="19">
        <f t="shared" si="14"/>
        <v>0</v>
      </c>
      <c r="CC56" s="19">
        <f t="shared" si="15"/>
        <v>0</v>
      </c>
      <c r="CD56" s="19">
        <f t="shared" si="16"/>
        <v>0</v>
      </c>
      <c r="CE56" s="19">
        <f t="shared" si="17"/>
        <v>0</v>
      </c>
      <c r="CF56" s="19">
        <f t="shared" si="18"/>
        <v>0</v>
      </c>
    </row>
    <row r="57" spans="1:84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1">H57/B57*1000</f>
        <v>34366.614800887306</v>
      </c>
      <c r="L57" s="5">
        <f t="shared" ref="L57" si="72">I57/C57*1000</f>
        <v>3273.9338274738834</v>
      </c>
      <c r="M57" s="5">
        <f t="shared" ref="M57" si="73">J57/D57*1000</f>
        <v>982.64017688906665</v>
      </c>
      <c r="N57" s="15">
        <f t="shared" ref="N57" si="74">K57/K56-1</f>
        <v>2.5933156236528365E-2</v>
      </c>
      <c r="O57" s="15">
        <f t="shared" ref="O57" si="75">L57/L56-1</f>
        <v>3.2694965195487979E-2</v>
      </c>
      <c r="P57" s="15">
        <f t="shared" ref="P57" si="76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6"/>
        <v>11710.753949059279</v>
      </c>
      <c r="AA57" s="5">
        <f t="shared" si="66"/>
        <v>13894.821479715458</v>
      </c>
      <c r="AB57" s="5">
        <f t="shared" si="66"/>
        <v>4752.017687831225</v>
      </c>
      <c r="AC57" s="16">
        <f t="shared" si="67"/>
        <v>2.3054758553516947</v>
      </c>
      <c r="AD57" s="16">
        <f t="shared" si="68"/>
        <v>2.8762948423507231</v>
      </c>
      <c r="AE57" s="16">
        <f t="shared" si="69"/>
        <v>2.3705943923515802</v>
      </c>
      <c r="AF57" s="15">
        <f t="shared" si="70"/>
        <v>-4.0504037456468023E-3</v>
      </c>
      <c r="AG57" s="15">
        <f t="shared" si="70"/>
        <v>2.9673830763510267E-4</v>
      </c>
      <c r="AH57" s="15">
        <f t="shared" si="70"/>
        <v>9.7937136394747881E-3</v>
      </c>
      <c r="AI57" s="1">
        <f t="shared" ref="AI57:AI120" si="77">(1-$AI$5)*AI56+AU56</f>
        <v>56709.910809352252</v>
      </c>
      <c r="AJ57" s="1">
        <f t="shared" ref="AJ57:AJ120" si="78">(1-$AI$5)*AJ56+AV56</f>
        <v>11798.347054336708</v>
      </c>
      <c r="AK57" s="1">
        <f t="shared" ref="AK57:AK120" si="79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80">AL57*AI57^$AR$5*B57^(1-$AR$5)</f>
        <v>37191.354770352256</v>
      </c>
      <c r="AS57" s="1">
        <f t="shared" ref="AS57:AS60" si="81">AM57*AJ57^$AR$5*C57^(1-$AR$5)</f>
        <v>8387.8456859616163</v>
      </c>
      <c r="AT57" s="1">
        <f t="shared" ref="AT57:AT60" si="82">AN57*AK57^$AR$5*D57^(1-$AR$5)</f>
        <v>3190.4426309979572</v>
      </c>
      <c r="AU57" s="1">
        <f t="shared" ref="AU57:AU120" si="83">$AU$5*AR57</f>
        <v>7438.2709540704518</v>
      </c>
      <c r="AV57" s="1">
        <f t="shared" ref="AV57:AV120" si="84">$AU$5*AS57</f>
        <v>1677.5691371923233</v>
      </c>
      <c r="AW57" s="1">
        <f t="shared" ref="AW57:AW120" si="85">$AU$5*AT57</f>
        <v>638.08852619959146</v>
      </c>
      <c r="AX57" s="1">
        <f t="shared" si="31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2"/>
        <v>11061.862613376927</v>
      </c>
      <c r="BB57" s="1">
        <f t="shared" si="33"/>
        <v>20164.552872281358</v>
      </c>
      <c r="BC57" s="1">
        <f t="shared" si="34"/>
        <v>21646.782646977012</v>
      </c>
      <c r="BD57" s="1">
        <f t="shared" si="35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6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7"/>
        <v>0</v>
      </c>
      <c r="BP57" s="2">
        <f t="shared" si="38"/>
        <v>0</v>
      </c>
      <c r="BQ57" s="2">
        <f t="shared" si="39"/>
        <v>0</v>
      </c>
      <c r="BR57" s="11">
        <f t="shared" si="40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3.4677871905824049</v>
      </c>
      <c r="BV57" s="12">
        <f>(BV$3*temperature!$I167+BV$4*temperature!$I167^2+BV$5*temperature!$I167^6)*(L57/L$56)^$BW$1</f>
        <v>1.8399951564541519</v>
      </c>
      <c r="BW57" s="12">
        <f>(BW$3*temperature!$I167+BW$4*temperature!$I167^2+BW$5*temperature!$I167^6)*(M57/M$56)^$BW$1</f>
        <v>0.72344205003287188</v>
      </c>
      <c r="BX57" s="12">
        <f>(BX$3*temperature!$M167+BX$4*temperature!$M167^2+BX$5*temperature!$M167^6)*(K57/K$56)^$BW$1</f>
        <v>3.4677871905824049</v>
      </c>
      <c r="BY57" s="12">
        <f>(BY$3*temperature!$M167+BY$4*temperature!$M167^2+BY$5*temperature!$M167^6)*(L57/L$56)^$BW$1</f>
        <v>1.8399951564541519</v>
      </c>
      <c r="BZ57" s="12">
        <f>(BZ$3*temperature!$M167+BZ$4*temperature!$M167^2+BZ$5*temperature!$M167^6)*(M57/M$56)^$BW$1</f>
        <v>0.72344205003287188</v>
      </c>
      <c r="CA57" s="19">
        <f t="shared" si="13"/>
        <v>0</v>
      </c>
      <c r="CB57" s="19">
        <f t="shared" si="14"/>
        <v>0</v>
      </c>
      <c r="CC57" s="19">
        <f t="shared" si="15"/>
        <v>0</v>
      </c>
      <c r="CD57" s="19">
        <f t="shared" si="16"/>
        <v>0</v>
      </c>
      <c r="CE57" s="19">
        <f t="shared" si="17"/>
        <v>0</v>
      </c>
      <c r="CF57" s="19">
        <f t="shared" si="18"/>
        <v>0</v>
      </c>
    </row>
    <row r="58" spans="1:84" x14ac:dyDescent="0.3">
      <c r="A58" s="2">
        <f t="shared" ref="A58:A121" si="86">1+A57</f>
        <v>2012</v>
      </c>
      <c r="B58" s="5">
        <f t="shared" ref="B58:B121" si="87">B57*(1+E58)</f>
        <v>1086.2064837273883</v>
      </c>
      <c r="C58" s="5">
        <f t="shared" ref="C58:C121" si="88">C57*(1+F58)</f>
        <v>2580.7210258214618</v>
      </c>
      <c r="D58" s="5">
        <f t="shared" ref="D58:D121" si="89">D57*(1+G58)</f>
        <v>3295.2187763382026</v>
      </c>
      <c r="E58" s="15">
        <f t="shared" ref="E58:E121" si="90">E57*$E$5</f>
        <v>3.7074489752946553E-3</v>
      </c>
      <c r="F58" s="15">
        <f t="shared" ref="F58:F121" si="91">F57*$E$5</f>
        <v>7.303923086103517E-3</v>
      </c>
      <c r="G58" s="15">
        <f t="shared" ref="G58:G121" si="92">G57*$E$5</f>
        <v>1.4910699164118045E-2</v>
      </c>
      <c r="H58" s="5">
        <f t="shared" ref="H58:H121" si="93">AR58</f>
        <v>38289.802272710556</v>
      </c>
      <c r="I58" s="5">
        <f t="shared" ref="I58:I121" si="94">AS58</f>
        <v>8723.4200775481604</v>
      </c>
      <c r="J58" s="5">
        <f t="shared" ref="J58:J121" si="95">AT58</f>
        <v>3334.0416588395269</v>
      </c>
      <c r="K58" s="5">
        <f t="shared" ref="K58:K121" si="96">H58/B58*1000</f>
        <v>35250.942473954492</v>
      </c>
      <c r="L58" s="5">
        <f t="shared" ref="L58:L121" si="97">I58/C58*1000</f>
        <v>3380.2259098390664</v>
      </c>
      <c r="M58" s="5">
        <f t="shared" ref="M58:M121" si="98">J58/D58*1000</f>
        <v>1011.7815796571983</v>
      </c>
      <c r="N58" s="15">
        <f t="shared" ref="N58:N121" si="99">K58/K57-1</f>
        <v>2.5732172871572923E-2</v>
      </c>
      <c r="O58" s="15">
        <f t="shared" ref="O58:O121" si="100">L58/L57-1</f>
        <v>3.2466166992506373E-2</v>
      </c>
      <c r="P58" s="15">
        <f t="shared" ref="P58:P121" si="101">M58/M57-1</f>
        <v>2.9656229669328349E-2</v>
      </c>
      <c r="Q58" s="5">
        <f t="shared" ref="Q58:Q121" si="102">T58*H58/1000</f>
        <v>5271.10497633862</v>
      </c>
      <c r="R58" s="5">
        <f t="shared" ref="R58:R121" si="103">U58*I58/1000</f>
        <v>5101.6406255620414</v>
      </c>
      <c r="S58" s="5">
        <f t="shared" ref="S58:S121" si="104">V58*J58/1000</f>
        <v>2148.5768888938487</v>
      </c>
      <c r="T58" s="5">
        <f t="shared" ref="T58:T121" si="105">T57*(1+W58)</f>
        <v>137.66341593504072</v>
      </c>
      <c r="U58" s="5">
        <f t="shared" ref="U58:U121" si="106">U57*(1+X58)</f>
        <v>584.82115732249918</v>
      </c>
      <c r="V58" s="5">
        <f t="shared" ref="V58:V121" si="107">V57*(1+Y58)</f>
        <v>644.43612550471232</v>
      </c>
      <c r="W58" s="15">
        <f t="shared" ref="W58:W121" si="108">T$5-1</f>
        <v>-1.0734613539272964E-2</v>
      </c>
      <c r="X58" s="15">
        <f t="shared" ref="X58:X121" si="109">U$5-1</f>
        <v>-1.217998157191269E-2</v>
      </c>
      <c r="Y58" s="15">
        <f t="shared" ref="Y58:Y121" si="110">V$5-1</f>
        <v>-9.7425357312937999E-3</v>
      </c>
      <c r="Z58" s="5">
        <f t="shared" ref="Z58:Z60" si="111">Q57*AC58</f>
        <v>11883.535419541931</v>
      </c>
      <c r="AA58" s="5">
        <f t="shared" ref="AA58:AA60" si="112">R57*AD58</f>
        <v>14287.555818346813</v>
      </c>
      <c r="AB58" s="5">
        <f t="shared" ref="AB58:AB60" si="113">S57*AE58</f>
        <v>4970.1856194244674</v>
      </c>
      <c r="AC58" s="16">
        <f t="shared" ref="AC58:AC121" si="114">AC57*(1+AF58)</f>
        <v>2.29613774731168</v>
      </c>
      <c r="AD58" s="16">
        <f t="shared" ref="AD58:AD121" si="115">AD57*(1+AG58)</f>
        <v>2.8771483492145018</v>
      </c>
      <c r="AE58" s="16">
        <f t="shared" ref="AE58:AE121" si="116">AE57*(1+AH58)</f>
        <v>2.3938113149856162</v>
      </c>
      <c r="AF58" s="15">
        <f t="shared" ref="AF58:AF121" si="117">AC$5-1</f>
        <v>-4.0504037456468023E-3</v>
      </c>
      <c r="AG58" s="15">
        <f t="shared" ref="AG58:AG121" si="118">AD$5-1</f>
        <v>2.9673830763510267E-4</v>
      </c>
      <c r="AH58" s="15">
        <f t="shared" ref="AH58:AH121" si="119">AE$5-1</f>
        <v>9.7937136394747881E-3</v>
      </c>
      <c r="AI58" s="1">
        <f t="shared" si="77"/>
        <v>58477.190682487482</v>
      </c>
      <c r="AJ58" s="1">
        <f t="shared" si="78"/>
        <v>12296.081486095361</v>
      </c>
      <c r="AK58" s="1">
        <f t="shared" si="79"/>
        <v>4521.7353919119887</v>
      </c>
      <c r="AL58" s="14">
        <f t="shared" ref="AL58:AL121" si="120">AL57*(1+AO58)</f>
        <v>15.883854893493284</v>
      </c>
      <c r="AM58" s="14">
        <f t="shared" ref="AM58:AM121" si="121">AM57*(1+AP58)</f>
        <v>2.4736633345742631</v>
      </c>
      <c r="AN58" s="14">
        <f t="shared" ref="AN58:AN121" si="122">AN57*(1+AQ58)</f>
        <v>0.94973532197815758</v>
      </c>
      <c r="AO58" s="11">
        <f t="shared" ref="AO58:AO121" si="123">AO$5*AO57</f>
        <v>2.0210760647289973E-2</v>
      </c>
      <c r="AP58" s="11">
        <f t="shared" ref="AP58:AP121" si="124">AP$5*AP57</f>
        <v>2.5460227897531749E-2</v>
      </c>
      <c r="AQ58" s="11">
        <f t="shared" ref="AQ58:AQ121" si="125">AQ$5*AQ57</f>
        <v>2.3095639129136737E-2</v>
      </c>
      <c r="AR58" s="1">
        <f t="shared" si="80"/>
        <v>38289.802272710556</v>
      </c>
      <c r="AS58" s="1">
        <f t="shared" si="81"/>
        <v>8723.4200775481604</v>
      </c>
      <c r="AT58" s="1">
        <f t="shared" si="82"/>
        <v>3334.0416588395269</v>
      </c>
      <c r="AU58" s="1">
        <f t="shared" si="83"/>
        <v>7657.9604545421116</v>
      </c>
      <c r="AV58" s="1">
        <f t="shared" si="84"/>
        <v>1744.6840155096322</v>
      </c>
      <c r="AW58" s="1">
        <f t="shared" si="85"/>
        <v>666.80833176790543</v>
      </c>
      <c r="AX58" s="1">
        <f t="shared" si="31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2"/>
        <v>11130.470797080048</v>
      </c>
      <c r="BB58" s="1">
        <f t="shared" si="33"/>
        <v>20394.287967858116</v>
      </c>
      <c r="BC58" s="1">
        <f t="shared" si="34"/>
        <v>22065.854043155858</v>
      </c>
      <c r="BD58" s="1">
        <f t="shared" si="35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6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7"/>
        <v>0</v>
      </c>
      <c r="BP58" s="2">
        <f t="shared" si="38"/>
        <v>0</v>
      </c>
      <c r="BQ58" s="2">
        <f t="shared" si="39"/>
        <v>0</v>
      </c>
      <c r="BR58" s="11">
        <f t="shared" si="40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3.4779243466296492</v>
      </c>
      <c r="BV58" s="12">
        <f>(BV$3*temperature!$I168+BV$4*temperature!$I168^2+BV$5*temperature!$I168^6)*(L58/L$56)^$BW$1</f>
        <v>1.8323818260257425</v>
      </c>
      <c r="BW58" s="12">
        <f>(BW$3*temperature!$I168+BW$4*temperature!$I168^2+BW$5*temperature!$I168^6)*(M58/M$56)^$BW$1</f>
        <v>0.7085853460401178</v>
      </c>
      <c r="BX58" s="12">
        <f>(BX$3*temperature!$M168+BX$4*temperature!$M168^2+BX$5*temperature!$M168^6)*(K58/K$56)^$BW$1</f>
        <v>3.4779243466296492</v>
      </c>
      <c r="BY58" s="12">
        <f>(BY$3*temperature!$M168+BY$4*temperature!$M168^2+BY$5*temperature!$M168^6)*(L58/L$56)^$BW$1</f>
        <v>1.8323818260257425</v>
      </c>
      <c r="BZ58" s="12">
        <f>(BZ$3*temperature!$M168+BZ$4*temperature!$M168^2+BZ$5*temperature!$M168^6)*(M58/M$56)^$BW$1</f>
        <v>0.7085853460401178</v>
      </c>
      <c r="CA58" s="19">
        <f t="shared" si="13"/>
        <v>0</v>
      </c>
      <c r="CB58" s="19">
        <f t="shared" si="14"/>
        <v>0</v>
      </c>
      <c r="CC58" s="19">
        <f t="shared" si="15"/>
        <v>0</v>
      </c>
      <c r="CD58" s="19">
        <f t="shared" si="16"/>
        <v>0</v>
      </c>
      <c r="CE58" s="19">
        <f t="shared" si="17"/>
        <v>0</v>
      </c>
      <c r="CF58" s="19">
        <f t="shared" si="18"/>
        <v>0</v>
      </c>
    </row>
    <row r="59" spans="1:84" x14ac:dyDescent="0.3">
      <c r="A59" s="2">
        <f t="shared" si="86"/>
        <v>2013</v>
      </c>
      <c r="B59" s="5">
        <f t="shared" si="87"/>
        <v>1090.0321860866893</v>
      </c>
      <c r="C59" s="5">
        <f t="shared" si="88"/>
        <v>2598.6279443067874</v>
      </c>
      <c r="D59" s="5">
        <f t="shared" si="89"/>
        <v>3341.8960913994383</v>
      </c>
      <c r="E59" s="15">
        <f t="shared" si="90"/>
        <v>3.5220765265299224E-3</v>
      </c>
      <c r="F59" s="15">
        <f t="shared" si="91"/>
        <v>6.9387269317983408E-3</v>
      </c>
      <c r="G59" s="15">
        <f t="shared" si="92"/>
        <v>1.4165164205912142E-2</v>
      </c>
      <c r="H59" s="5">
        <f t="shared" si="93"/>
        <v>39405.476324541247</v>
      </c>
      <c r="I59" s="5">
        <f t="shared" si="94"/>
        <v>9067.0190675271242</v>
      </c>
      <c r="J59" s="5">
        <f t="shared" si="95"/>
        <v>3481.0018618386325</v>
      </c>
      <c r="K59" s="5">
        <f t="shared" si="96"/>
        <v>36150.745663768284</v>
      </c>
      <c r="L59" s="5">
        <f t="shared" si="97"/>
        <v>3489.156301652044</v>
      </c>
      <c r="M59" s="5">
        <f t="shared" si="98"/>
        <v>1041.6248041934011</v>
      </c>
      <c r="N59" s="15">
        <f t="shared" si="99"/>
        <v>2.5525649150476504E-2</v>
      </c>
      <c r="O59" s="15">
        <f t="shared" si="100"/>
        <v>3.2225772690489762E-2</v>
      </c>
      <c r="P59" s="15">
        <f t="shared" si="101"/>
        <v>2.949571838055598E-2</v>
      </c>
      <c r="Q59" s="5">
        <f t="shared" si="102"/>
        <v>5366.4605000696056</v>
      </c>
      <c r="R59" s="5">
        <f t="shared" si="103"/>
        <v>5237.9992020132186</v>
      </c>
      <c r="S59" s="5">
        <f t="shared" si="104"/>
        <v>2221.4280844987065</v>
      </c>
      <c r="T59" s="5">
        <f t="shared" si="105"/>
        <v>136.18565236648186</v>
      </c>
      <c r="U59" s="5">
        <f t="shared" si="106"/>
        <v>577.69804640344648</v>
      </c>
      <c r="V59" s="5">
        <f t="shared" si="107"/>
        <v>638.15768352544615</v>
      </c>
      <c r="W59" s="15">
        <f t="shared" si="108"/>
        <v>-1.0734613539272964E-2</v>
      </c>
      <c r="X59" s="15">
        <f t="shared" si="109"/>
        <v>-1.217998157191269E-2</v>
      </c>
      <c r="Y59" s="15">
        <f t="shared" si="110"/>
        <v>-9.7425357312937999E-3</v>
      </c>
      <c r="Z59" s="5">
        <f t="shared" si="111"/>
        <v>12054.16032802589</v>
      </c>
      <c r="AA59" s="5">
        <f t="shared" si="112"/>
        <v>14682.532481495164</v>
      </c>
      <c r="AB59" s="5">
        <f t="shared" si="113"/>
        <v>5193.6595543340809</v>
      </c>
      <c r="AC59" s="16">
        <f t="shared" si="114"/>
        <v>2.2868374623794478</v>
      </c>
      <c r="AD59" s="16">
        <f t="shared" si="115"/>
        <v>2.8780021093464629</v>
      </c>
      <c r="AE59" s="16">
        <f t="shared" si="116"/>
        <v>2.4172556175115201</v>
      </c>
      <c r="AF59" s="15">
        <f t="shared" si="117"/>
        <v>-4.0504037456468023E-3</v>
      </c>
      <c r="AG59" s="15">
        <f t="shared" si="118"/>
        <v>2.9673830763510267E-4</v>
      </c>
      <c r="AH59" s="15">
        <f t="shared" si="119"/>
        <v>9.7937136394747881E-3</v>
      </c>
      <c r="AI59" s="1">
        <f t="shared" si="77"/>
        <v>60287.432068780843</v>
      </c>
      <c r="AJ59" s="1">
        <f t="shared" si="78"/>
        <v>12811.157352995458</v>
      </c>
      <c r="AK59" s="1">
        <f t="shared" si="79"/>
        <v>4736.3701844886955</v>
      </c>
      <c r="AL59" s="14">
        <f t="shared" si="120"/>
        <v>16.201669435007876</v>
      </c>
      <c r="AM59" s="14">
        <f t="shared" si="121"/>
        <v>2.5360135664918921</v>
      </c>
      <c r="AN59" s="14">
        <f t="shared" si="122"/>
        <v>0.97145071880011358</v>
      </c>
      <c r="AO59" s="11">
        <f t="shared" si="123"/>
        <v>2.0008653040817073E-2</v>
      </c>
      <c r="AP59" s="11">
        <f t="shared" si="124"/>
        <v>2.5205625618556431E-2</v>
      </c>
      <c r="AQ59" s="11">
        <f t="shared" si="125"/>
        <v>2.2864682737845369E-2</v>
      </c>
      <c r="AR59" s="1">
        <f t="shared" si="80"/>
        <v>39405.476324541247</v>
      </c>
      <c r="AS59" s="1">
        <f t="shared" si="81"/>
        <v>9067.0190675271242</v>
      </c>
      <c r="AT59" s="1">
        <f t="shared" si="82"/>
        <v>3481.0018618386325</v>
      </c>
      <c r="AU59" s="1">
        <f t="shared" si="83"/>
        <v>7881.0952649082501</v>
      </c>
      <c r="AV59" s="1">
        <f t="shared" si="84"/>
        <v>1813.403813505425</v>
      </c>
      <c r="AW59" s="1">
        <f t="shared" si="85"/>
        <v>696.20037236772657</v>
      </c>
      <c r="AX59" s="1">
        <f t="shared" si="31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2"/>
        <v>11197.147765704292</v>
      </c>
      <c r="BB59" s="1">
        <f t="shared" si="33"/>
        <v>20618.220124285421</v>
      </c>
      <c r="BC59" s="1">
        <f t="shared" si="34"/>
        <v>22475.566362413538</v>
      </c>
      <c r="BD59" s="1">
        <f t="shared" si="35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6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7"/>
        <v>0</v>
      </c>
      <c r="BP59" s="2">
        <f t="shared" si="38"/>
        <v>0</v>
      </c>
      <c r="BQ59" s="2">
        <f t="shared" si="39"/>
        <v>0</v>
      </c>
      <c r="BR59" s="11">
        <f t="shared" si="40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3.4862111127672901</v>
      </c>
      <c r="BV59" s="12">
        <f>(BV$3*temperature!$I169+BV$4*temperature!$I169^2+BV$5*temperature!$I169^6)*(L59/L$56)^$BW$1</f>
        <v>1.8233393381838099</v>
      </c>
      <c r="BW59" s="12">
        <f>(BW$3*temperature!$I169+BW$4*temperature!$I169^2+BW$5*temperature!$I169^6)*(M59/M$56)^$BW$1</f>
        <v>0.69257135498575306</v>
      </c>
      <c r="BX59" s="12">
        <f>(BX$3*temperature!$M169+BX$4*temperature!$M169^2+BX$5*temperature!$M169^6)*(K59/K$56)^$BW$1</f>
        <v>3.4862111127672901</v>
      </c>
      <c r="BY59" s="12">
        <f>(BY$3*temperature!$M169+BY$4*temperature!$M169^2+BY$5*temperature!$M169^6)*(L59/L$56)^$BW$1</f>
        <v>1.8233393381838099</v>
      </c>
      <c r="BZ59" s="12">
        <f>(BZ$3*temperature!$M169+BZ$4*temperature!$M169^2+BZ$5*temperature!$M169^6)*(M59/M$56)^$BW$1</f>
        <v>0.69257135498575306</v>
      </c>
      <c r="CA59" s="19">
        <f t="shared" si="13"/>
        <v>0</v>
      </c>
      <c r="CB59" s="19">
        <f t="shared" si="14"/>
        <v>0</v>
      </c>
      <c r="CC59" s="19">
        <f t="shared" si="15"/>
        <v>0</v>
      </c>
      <c r="CD59" s="19">
        <f t="shared" si="16"/>
        <v>0</v>
      </c>
      <c r="CE59" s="19">
        <f t="shared" si="17"/>
        <v>0</v>
      </c>
      <c r="CF59" s="19">
        <f t="shared" si="18"/>
        <v>0</v>
      </c>
    </row>
    <row r="60" spans="1:84" x14ac:dyDescent="0.3">
      <c r="A60" s="2">
        <f t="shared" si="86"/>
        <v>2014</v>
      </c>
      <c r="B60" s="5">
        <f t="shared" si="87"/>
        <v>1093.6794040236784</v>
      </c>
      <c r="C60" s="5">
        <f t="shared" si="88"/>
        <v>2615.7575555245285</v>
      </c>
      <c r="D60" s="5">
        <f t="shared" si="89"/>
        <v>3386.8676729485187</v>
      </c>
      <c r="E60" s="15">
        <f t="shared" si="90"/>
        <v>3.3459727002034261E-3</v>
      </c>
      <c r="F60" s="15">
        <f t="shared" si="91"/>
        <v>6.5917905852084235E-3</v>
      </c>
      <c r="G60" s="15">
        <f t="shared" si="92"/>
        <v>1.3456905995616535E-2</v>
      </c>
      <c r="H60" s="5">
        <f t="shared" si="93"/>
        <v>40538.19408886286</v>
      </c>
      <c r="I60" s="5">
        <f t="shared" si="94"/>
        <v>9418.6216664414496</v>
      </c>
      <c r="J60" s="5">
        <f t="shared" si="95"/>
        <v>3631.2663652454685</v>
      </c>
      <c r="K60" s="5">
        <f t="shared" si="96"/>
        <v>37065.884151901977</v>
      </c>
      <c r="L60" s="5">
        <f t="shared" si="97"/>
        <v>3600.7242515840758</v>
      </c>
      <c r="M60" s="5">
        <f t="shared" si="98"/>
        <v>1072.1606852989869</v>
      </c>
      <c r="N60" s="15">
        <f t="shared" si="99"/>
        <v>2.5314512089051666E-2</v>
      </c>
      <c r="O60" s="15">
        <f t="shared" si="100"/>
        <v>3.1975623986580048E-2</v>
      </c>
      <c r="P60" s="15">
        <f t="shared" si="101"/>
        <v>2.9315623996907236E-2</v>
      </c>
      <c r="Q60" s="5">
        <f t="shared" si="102"/>
        <v>5461.4576077152651</v>
      </c>
      <c r="R60" s="5">
        <f t="shared" si="103"/>
        <v>5374.8466032670513</v>
      </c>
      <c r="S60" s="5">
        <f t="shared" si="104"/>
        <v>2294.7439538259314</v>
      </c>
      <c r="T60" s="5">
        <f t="shared" si="105"/>
        <v>134.7237520187339</v>
      </c>
      <c r="U60" s="5">
        <f t="shared" si="106"/>
        <v>570.66169484412251</v>
      </c>
      <c r="V60" s="5">
        <f t="shared" si="107"/>
        <v>631.94040949149985</v>
      </c>
      <c r="W60" s="15">
        <f t="shared" si="108"/>
        <v>-1.0734613539272964E-2</v>
      </c>
      <c r="X60" s="15">
        <f t="shared" si="109"/>
        <v>-1.217998157191269E-2</v>
      </c>
      <c r="Y60" s="15">
        <f t="shared" si="110"/>
        <v>-9.7425357312937999E-3</v>
      </c>
      <c r="Z60" s="5">
        <f t="shared" si="111"/>
        <v>12222.51545428879</v>
      </c>
      <c r="AA60" s="5">
        <f t="shared" si="112"/>
        <v>15079.446074051251</v>
      </c>
      <c r="AB60" s="5">
        <f t="shared" si="113"/>
        <v>5422.3494031663949</v>
      </c>
      <c r="AC60" s="16">
        <f t="shared" si="114"/>
        <v>2.2775748473561408</v>
      </c>
      <c r="AD60" s="16">
        <f t="shared" si="115"/>
        <v>2.8788561228217606</v>
      </c>
      <c r="AE60" s="16">
        <f t="shared" si="116"/>
        <v>2.4409295268228397</v>
      </c>
      <c r="AF60" s="15">
        <f t="shared" si="117"/>
        <v>-4.0504037456468023E-3</v>
      </c>
      <c r="AG60" s="15">
        <f t="shared" si="118"/>
        <v>2.9673830763510267E-4</v>
      </c>
      <c r="AH60" s="15">
        <f t="shared" si="119"/>
        <v>9.7937136394747881E-3</v>
      </c>
      <c r="AI60" s="1">
        <f t="shared" si="77"/>
        <v>62139.784126811006</v>
      </c>
      <c r="AJ60" s="1">
        <f t="shared" si="78"/>
        <v>13343.445431201339</v>
      </c>
      <c r="AK60" s="1">
        <f t="shared" si="79"/>
        <v>4958.9335384075521</v>
      </c>
      <c r="AL60" s="14">
        <f t="shared" si="120"/>
        <v>16.522601281590887</v>
      </c>
      <c r="AM60" s="14">
        <f t="shared" si="121"/>
        <v>2.5992961569272608</v>
      </c>
      <c r="AN60" s="14">
        <f t="shared" si="122"/>
        <v>0.99344051215612184</v>
      </c>
      <c r="AO60" s="11">
        <f t="shared" si="123"/>
        <v>1.9808566510408902E-2</v>
      </c>
      <c r="AP60" s="11">
        <f t="shared" si="124"/>
        <v>2.4953569362370868E-2</v>
      </c>
      <c r="AQ60" s="11">
        <f t="shared" si="125"/>
        <v>2.2636035910466916E-2</v>
      </c>
      <c r="AR60" s="1">
        <f t="shared" si="80"/>
        <v>40538.19408886286</v>
      </c>
      <c r="AS60" s="1">
        <f t="shared" si="81"/>
        <v>9418.6216664414496</v>
      </c>
      <c r="AT60" s="1">
        <f t="shared" si="82"/>
        <v>3631.2663652454685</v>
      </c>
      <c r="AU60" s="1">
        <f t="shared" si="83"/>
        <v>8107.6388177725721</v>
      </c>
      <c r="AV60" s="1">
        <f t="shared" si="84"/>
        <v>1883.7243332882899</v>
      </c>
      <c r="AW60" s="1">
        <f t="shared" si="85"/>
        <v>726.25327304909376</v>
      </c>
      <c r="AX60" s="1">
        <f t="shared" si="31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2"/>
        <v>11261.954452545246</v>
      </c>
      <c r="BB60" s="1">
        <f t="shared" si="33"/>
        <v>20836.462204571228</v>
      </c>
      <c r="BC60" s="1">
        <f t="shared" si="34"/>
        <v>22875.878570384437</v>
      </c>
      <c r="BD60" s="1">
        <f t="shared" si="35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6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7"/>
        <v>0</v>
      </c>
      <c r="BP60" s="2">
        <f t="shared" si="38"/>
        <v>0</v>
      </c>
      <c r="BQ60" s="2">
        <f t="shared" si="39"/>
        <v>0</v>
      </c>
      <c r="BR60" s="11">
        <f t="shared" si="40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3.4926037951393942</v>
      </c>
      <c r="BV60" s="12">
        <f>(BV$3*temperature!$I170+BV$4*temperature!$I170^2+BV$5*temperature!$I170^6)*(L60/L$56)^$BW$1</f>
        <v>1.8128359491185524</v>
      </c>
      <c r="BW60" s="12">
        <f>(BW$3*temperature!$I170+BW$4*temperature!$I170^2+BW$5*temperature!$I170^6)*(M60/M$56)^$BW$1</f>
        <v>0.67536825459547722</v>
      </c>
      <c r="BX60" s="12">
        <f>(BX$3*temperature!$M170+BX$4*temperature!$M170^2+BX$5*temperature!$M170^6)*(K60/K$56)^$BW$1</f>
        <v>3.4926037951393942</v>
      </c>
      <c r="BY60" s="12">
        <f>(BY$3*temperature!$M170+BY$4*temperature!$M170^2+BY$5*temperature!$M170^6)*(L60/L$56)^$BW$1</f>
        <v>1.8128359491185524</v>
      </c>
      <c r="BZ60" s="12">
        <f>(BZ$3*temperature!$M170+BZ$4*temperature!$M170^2+BZ$5*temperature!$M170^6)*(M60/M$56)^$BW$1</f>
        <v>0.67536825459547722</v>
      </c>
      <c r="CA60" s="19">
        <f t="shared" si="13"/>
        <v>0</v>
      </c>
      <c r="CB60" s="19">
        <f t="shared" si="14"/>
        <v>0</v>
      </c>
      <c r="CC60" s="19">
        <f t="shared" si="15"/>
        <v>0</v>
      </c>
      <c r="CD60" s="19">
        <f t="shared" si="16"/>
        <v>0</v>
      </c>
      <c r="CE60" s="19">
        <f t="shared" si="17"/>
        <v>0</v>
      </c>
      <c r="CF60" s="19">
        <f t="shared" si="18"/>
        <v>0</v>
      </c>
    </row>
    <row r="61" spans="1:84" x14ac:dyDescent="0.3">
      <c r="A61" s="2">
        <f t="shared" si="86"/>
        <v>2015</v>
      </c>
      <c r="B61" s="5">
        <f t="shared" si="87"/>
        <v>1097.1558543808846</v>
      </c>
      <c r="C61" s="5">
        <f t="shared" si="88"/>
        <v>2632.1379552508383</v>
      </c>
      <c r="D61" s="5">
        <f t="shared" si="89"/>
        <v>3430.1655948482567</v>
      </c>
      <c r="E61" s="15">
        <f t="shared" si="90"/>
        <v>3.1786740651932547E-3</v>
      </c>
      <c r="F61" s="15">
        <f t="shared" si="91"/>
        <v>6.2622010559480017E-3</v>
      </c>
      <c r="G61" s="15">
        <f t="shared" si="92"/>
        <v>1.2784060695835708E-2</v>
      </c>
      <c r="H61" s="5">
        <f t="shared" si="93"/>
        <v>43143.76682576006</v>
      </c>
      <c r="I61" s="5">
        <f t="shared" si="94"/>
        <v>9955.4702236366611</v>
      </c>
      <c r="J61" s="5">
        <f t="shared" si="95"/>
        <v>3810.3402597224472</v>
      </c>
      <c r="K61" s="5">
        <f t="shared" si="96"/>
        <v>39323.279963816727</v>
      </c>
      <c r="L61" s="5">
        <f t="shared" si="97"/>
        <v>3782.2752427457476</v>
      </c>
      <c r="M61" s="5">
        <f t="shared" si="98"/>
        <v>1110.8327438900244</v>
      </c>
      <c r="N61" s="15">
        <f t="shared" si="99"/>
        <v>6.0902251856817413E-2</v>
      </c>
      <c r="O61" s="15">
        <f t="shared" si="100"/>
        <v>5.0420687194194791E-2</v>
      </c>
      <c r="P61" s="15">
        <f t="shared" si="101"/>
        <v>3.6069274989553701E-2</v>
      </c>
      <c r="Q61" s="5">
        <f t="shared" si="102"/>
        <v>5750.0953076019696</v>
      </c>
      <c r="R61" s="5">
        <f t="shared" si="103"/>
        <v>5612.0085323630128</v>
      </c>
      <c r="S61" s="5">
        <f t="shared" si="104"/>
        <v>2384.4488544588621</v>
      </c>
      <c r="T61" s="5">
        <f t="shared" si="105"/>
        <v>133.27754460625195</v>
      </c>
      <c r="U61" s="5">
        <f t="shared" si="106"/>
        <v>563.71104591712458</v>
      </c>
      <c r="V61" s="5">
        <f t="shared" si="107"/>
        <v>625.78370747198051</v>
      </c>
      <c r="W61" s="15">
        <f t="shared" si="108"/>
        <v>-1.0734613539272964E-2</v>
      </c>
      <c r="X61" s="15">
        <f t="shared" si="109"/>
        <v>-1.217998157191269E-2</v>
      </c>
      <c r="Y61" s="15">
        <f t="shared" si="110"/>
        <v>-9.7425357312937999E-3</v>
      </c>
      <c r="Z61" s="5">
        <f t="shared" ref="Z61" si="126">Q60*AC61</f>
        <v>12388.495997258295</v>
      </c>
      <c r="AA61" s="5">
        <f t="shared" ref="AA61" si="127">R60*AD61</f>
        <v>15478.001606555576</v>
      </c>
      <c r="AB61" s="5">
        <f t="shared" ref="AB61" si="128">S60*AE61</f>
        <v>5656.1658826279245</v>
      </c>
      <c r="AC61" s="16">
        <f t="shared" si="114"/>
        <v>2.2683497496634186</v>
      </c>
      <c r="AD61" s="16">
        <f t="shared" si="115"/>
        <v>2.8797103897155716</v>
      </c>
      <c r="AE61" s="16">
        <f t="shared" si="116"/>
        <v>2.4648352916226814</v>
      </c>
      <c r="AF61" s="15">
        <f t="shared" si="117"/>
        <v>-4.0504037456468023E-3</v>
      </c>
      <c r="AG61" s="15">
        <f t="shared" si="118"/>
        <v>2.9673830763510267E-4</v>
      </c>
      <c r="AH61" s="15">
        <f t="shared" si="119"/>
        <v>9.7937136394747881E-3</v>
      </c>
      <c r="AI61" s="1">
        <f t="shared" si="77"/>
        <v>64033.444531902482</v>
      </c>
      <c r="AJ61" s="1">
        <f t="shared" si="78"/>
        <v>13892.825221369494</v>
      </c>
      <c r="AK61" s="1">
        <f t="shared" si="79"/>
        <v>5189.2934576158905</v>
      </c>
      <c r="AL61" s="14">
        <f t="shared" si="120"/>
        <v>16.846617437538136</v>
      </c>
      <c r="AM61" s="14">
        <f t="shared" si="121"/>
        <v>2.663509256703037</v>
      </c>
      <c r="AN61" s="14">
        <f t="shared" si="122"/>
        <v>1.0157031917131196</v>
      </c>
      <c r="AO61" s="11">
        <f t="shared" si="123"/>
        <v>1.9610480845304812E-2</v>
      </c>
      <c r="AP61" s="11">
        <f t="shared" si="124"/>
        <v>2.4704033668747159E-2</v>
      </c>
      <c r="AQ61" s="11">
        <f t="shared" si="125"/>
        <v>2.2409675551362248E-2</v>
      </c>
      <c r="AR61" s="1">
        <f>MAX(0.3*B61,AL61*AI61^$AR$5*B61^(1-$AR$5)*(1-BI60+BU60/100))</f>
        <v>43143.76682576006</v>
      </c>
      <c r="AS61" s="1">
        <f t="shared" ref="AS61:AS124" si="129">MAX(0.3*C61,AM61*AJ61^$AR$5*C61^(1-$AR$5)*(1-BJ60+BV60/100))</f>
        <v>9955.4702236366611</v>
      </c>
      <c r="AT61" s="1">
        <f t="shared" ref="AT61:AT124" si="130">MAX(0.3*D61,AN61*AK61^$AR$5*D61^(1-$AR$5)*(1-BK60+BW60/100))</f>
        <v>3810.3402597224472</v>
      </c>
      <c r="AU61" s="1">
        <f t="shared" si="83"/>
        <v>8628.7533651520116</v>
      </c>
      <c r="AV61" s="1">
        <f t="shared" si="84"/>
        <v>1991.0940447273324</v>
      </c>
      <c r="AW61" s="1">
        <f t="shared" si="85"/>
        <v>762.06805194448953</v>
      </c>
      <c r="AX61" s="1">
        <f t="shared" si="31"/>
        <v>31458.623971053377</v>
      </c>
      <c r="AY61" s="1">
        <f t="shared" si="5"/>
        <v>3025.8201941965981</v>
      </c>
      <c r="AZ61" s="1">
        <f t="shared" si="6"/>
        <v>888.66619511201964</v>
      </c>
      <c r="BA61" s="1">
        <f t="shared" si="32"/>
        <v>11362.616089753234</v>
      </c>
      <c r="BB61" s="1">
        <f t="shared" si="33"/>
        <v>21096.421129779115</v>
      </c>
      <c r="BC61" s="1">
        <f t="shared" si="34"/>
        <v>23289.869710266517</v>
      </c>
      <c r="BD61" s="1">
        <f t="shared" si="35"/>
        <v>55748.906929798868</v>
      </c>
      <c r="BE61" s="2">
        <f>economy!BF1</f>
        <v>0</v>
      </c>
      <c r="BF61" s="2">
        <f>economy!BG1</f>
        <v>0</v>
      </c>
      <c r="BG61" s="2">
        <f>economy!BH1</f>
        <v>0</v>
      </c>
      <c r="BH61" s="2">
        <f t="shared" si="7"/>
        <v>0</v>
      </c>
      <c r="BI61" s="2">
        <f t="shared" si="36"/>
        <v>0</v>
      </c>
      <c r="BJ61" s="2">
        <f t="shared" si="8"/>
        <v>0</v>
      </c>
      <c r="BK61" s="2">
        <f t="shared" si="9"/>
        <v>0</v>
      </c>
      <c r="BL61" s="2">
        <f t="shared" si="10"/>
        <v>0</v>
      </c>
      <c r="BM61" s="2">
        <f t="shared" si="11"/>
        <v>0</v>
      </c>
      <c r="BN61" s="2">
        <f t="shared" si="12"/>
        <v>0</v>
      </c>
      <c r="BO61" s="2">
        <f t="shared" si="37"/>
        <v>0</v>
      </c>
      <c r="BP61" s="2">
        <f t="shared" si="38"/>
        <v>0</v>
      </c>
      <c r="BQ61" s="2">
        <f t="shared" si="39"/>
        <v>0</v>
      </c>
      <c r="BR61" s="11">
        <f t="shared" si="40"/>
        <v>8.2614057292458271E-2</v>
      </c>
      <c r="BS61" s="17">
        <v>1</v>
      </c>
      <c r="BT61" s="17">
        <v>1</v>
      </c>
      <c r="BU61" s="12">
        <f>(BU$3*temperature!$I171+BU$4*temperature!$I171^2+BU$5*temperature!$I171^6)*(K61/K$56)^$BW$1</f>
        <v>3.4671660630403651</v>
      </c>
      <c r="BV61" s="12">
        <f>(BV$3*temperature!$I171+BV$4*temperature!$I171^2+BV$5*temperature!$I171^6)*(L61/L$56)^$BW$1</f>
        <v>1.7927651211728048</v>
      </c>
      <c r="BW61" s="12">
        <f>(BW$3*temperature!$I171+BW$4*temperature!$I171^2+BW$5*temperature!$I171^6)*(M61/M$56)^$BW$1</f>
        <v>0.65583736203961962</v>
      </c>
      <c r="BX61" s="12">
        <f>(BX$3*temperature!$M171+BX$4*temperature!$M171^2+BX$5*temperature!$M171^6)*(K61/K$56)^$BW$1</f>
        <v>3.4671660630403651</v>
      </c>
      <c r="BY61" s="12">
        <f>(BY$3*temperature!$M171+BY$4*temperature!$M171^2+BY$5*temperature!$M171^6)*(L61/L$56)^$BW$1</f>
        <v>1.7927651211728048</v>
      </c>
      <c r="BZ61" s="12">
        <f>(BZ$3*temperature!$M171+BZ$4*temperature!$M171^2+BZ$5*temperature!$M171^6)*(M61/M$56)^$BW$1</f>
        <v>0.65583736203961962</v>
      </c>
      <c r="CA61" s="19">
        <f t="shared" si="13"/>
        <v>0</v>
      </c>
      <c r="CB61" s="19">
        <f t="shared" si="14"/>
        <v>0</v>
      </c>
      <c r="CC61" s="19">
        <f t="shared" si="15"/>
        <v>0</v>
      </c>
      <c r="CD61" s="19">
        <f t="shared" si="16"/>
        <v>0</v>
      </c>
      <c r="CE61" s="19">
        <f t="shared" si="17"/>
        <v>0</v>
      </c>
      <c r="CF61" s="19">
        <f t="shared" si="18"/>
        <v>0</v>
      </c>
    </row>
    <row r="62" spans="1:84" x14ac:dyDescent="0.3">
      <c r="A62" s="2">
        <f t="shared" si="86"/>
        <v>2016</v>
      </c>
      <c r="B62" s="5">
        <f t="shared" si="87"/>
        <v>1100.4689801976904</v>
      </c>
      <c r="C62" s="5">
        <f t="shared" si="88"/>
        <v>2647.7967834794722</v>
      </c>
      <c r="D62" s="5">
        <f t="shared" si="89"/>
        <v>3471.8244677514986</v>
      </c>
      <c r="E62" s="15">
        <f t="shared" si="90"/>
        <v>3.019740361933592E-3</v>
      </c>
      <c r="F62" s="15">
        <f t="shared" si="91"/>
        <v>5.9490910031506014E-3</v>
      </c>
      <c r="G62" s="15">
        <f t="shared" si="92"/>
        <v>1.2144857661043923E-2</v>
      </c>
      <c r="H62" s="5">
        <f t="shared" si="93"/>
        <v>44378.952705548661</v>
      </c>
      <c r="I62" s="5">
        <f t="shared" si="94"/>
        <v>10332.705253801281</v>
      </c>
      <c r="J62" s="5">
        <f t="shared" si="95"/>
        <v>3968.0816765984837</v>
      </c>
      <c r="K62" s="5">
        <f t="shared" si="96"/>
        <v>40327.309087418653</v>
      </c>
      <c r="L62" s="5">
        <f t="shared" si="97"/>
        <v>3902.3785051294849</v>
      </c>
      <c r="M62" s="5">
        <f t="shared" si="98"/>
        <v>1142.9384502173241</v>
      </c>
      <c r="N62" s="15">
        <f t="shared" si="99"/>
        <v>2.5532690165362082E-2</v>
      </c>
      <c r="O62" s="15">
        <f t="shared" si="100"/>
        <v>3.1754236451746909E-2</v>
      </c>
      <c r="P62" s="15">
        <f t="shared" si="101"/>
        <v>2.8902376621406267E-2</v>
      </c>
      <c r="Q62" s="5">
        <f t="shared" si="102"/>
        <v>5851.2256384918801</v>
      </c>
      <c r="R62" s="5">
        <f t="shared" si="103"/>
        <v>5753.7158332663103</v>
      </c>
      <c r="S62" s="5">
        <f t="shared" si="104"/>
        <v>2458.9685796978038</v>
      </c>
      <c r="T62" s="5">
        <f t="shared" si="105"/>
        <v>131.84686167144062</v>
      </c>
      <c r="U62" s="5">
        <f t="shared" si="106"/>
        <v>556.84505576597041</v>
      </c>
      <c r="V62" s="5">
        <f t="shared" si="107"/>
        <v>619.68698734187319</v>
      </c>
      <c r="W62" s="15">
        <f t="shared" si="108"/>
        <v>-1.0734613539272964E-2</v>
      </c>
      <c r="X62" s="15">
        <f t="shared" si="109"/>
        <v>-1.217998157191269E-2</v>
      </c>
      <c r="Y62" s="15">
        <f t="shared" si="110"/>
        <v>-9.7425357312937999E-3</v>
      </c>
      <c r="Z62" s="5">
        <f t="shared" ref="Z62:Z125" si="131">Q61*AC62*(1-BE61)</f>
        <v>12990.396915024767</v>
      </c>
      <c r="AA62" s="5">
        <f t="shared" ref="AA62:AA125" si="132">R61*AD62*(1-BF61)</f>
        <v>16165.754853524062</v>
      </c>
      <c r="AB62" s="5">
        <f t="shared" ref="AB62:AB125" si="133">S61*AE62*(1-BG61)</f>
        <v>5934.8340230160593</v>
      </c>
      <c r="AC62" s="16">
        <f t="shared" si="114"/>
        <v>2.259162017340945</v>
      </c>
      <c r="AD62" s="16">
        <f t="shared" si="115"/>
        <v>2.8805649101030948</v>
      </c>
      <c r="AE62" s="16">
        <f t="shared" si="116"/>
        <v>2.4889751826373052</v>
      </c>
      <c r="AF62" s="15">
        <f t="shared" si="117"/>
        <v>-4.0504037456468023E-3</v>
      </c>
      <c r="AG62" s="15">
        <f t="shared" si="118"/>
        <v>2.9673830763510267E-4</v>
      </c>
      <c r="AH62" s="15">
        <f t="shared" si="119"/>
        <v>9.7937136394747881E-3</v>
      </c>
      <c r="AI62" s="1">
        <f t="shared" si="77"/>
        <v>66258.853443864238</v>
      </c>
      <c r="AJ62" s="1">
        <f t="shared" si="78"/>
        <v>14494.636743959876</v>
      </c>
      <c r="AK62" s="1">
        <f t="shared" si="79"/>
        <v>5432.4321637987914</v>
      </c>
      <c r="AL62" s="14">
        <f t="shared" si="120"/>
        <v>17.173684003419485</v>
      </c>
      <c r="AM62" s="14">
        <f t="shared" si="121"/>
        <v>2.7286506848341023</v>
      </c>
      <c r="AN62" s="14">
        <f t="shared" si="122"/>
        <v>1.0382371549060661</v>
      </c>
      <c r="AO62" s="11">
        <f t="shared" si="123"/>
        <v>1.9414376036851765E-2</v>
      </c>
      <c r="AP62" s="11">
        <f t="shared" si="124"/>
        <v>2.4456993332059685E-2</v>
      </c>
      <c r="AQ62" s="11">
        <f t="shared" si="125"/>
        <v>2.2185578795848624E-2</v>
      </c>
      <c r="AR62" s="1">
        <f t="shared" ref="AR62:AR125" si="134">MAX(0.3*B62,AL62*AI62^$AR$5*B62^(1-$AR$5)*(1-BI61+BU61/100))</f>
        <v>44378.952705548661</v>
      </c>
      <c r="AS62" s="1">
        <f t="shared" si="129"/>
        <v>10332.705253801281</v>
      </c>
      <c r="AT62" s="1">
        <f t="shared" si="130"/>
        <v>3968.0816765984837</v>
      </c>
      <c r="AU62" s="1">
        <f t="shared" si="83"/>
        <v>8875.7905411097327</v>
      </c>
      <c r="AV62" s="1">
        <f t="shared" si="84"/>
        <v>2066.5410507602564</v>
      </c>
      <c r="AW62" s="1">
        <f t="shared" si="85"/>
        <v>793.61633531969676</v>
      </c>
      <c r="AX62" s="1">
        <f t="shared" si="31"/>
        <v>32261.847269934926</v>
      </c>
      <c r="AY62" s="1">
        <f t="shared" si="5"/>
        <v>3121.9028041035881</v>
      </c>
      <c r="AZ62" s="1">
        <f t="shared" si="6"/>
        <v>914.35076017385927</v>
      </c>
      <c r="BA62" s="1">
        <f t="shared" si="32"/>
        <v>11424.673457035824</v>
      </c>
      <c r="BB62" s="1">
        <f t="shared" si="33"/>
        <v>21304.697098953489</v>
      </c>
      <c r="BC62" s="1">
        <f t="shared" si="34"/>
        <v>23671.643100149216</v>
      </c>
      <c r="BD62" s="1">
        <f t="shared" si="35"/>
        <v>53715.251101084308</v>
      </c>
      <c r="BE62" s="2">
        <f t="shared" ref="BE62:BG65" si="135">BE61</f>
        <v>0</v>
      </c>
      <c r="BF62" s="2">
        <f t="shared" si="135"/>
        <v>0</v>
      </c>
      <c r="BG62" s="2">
        <f t="shared" si="135"/>
        <v>0</v>
      </c>
      <c r="BH62" s="2">
        <f t="shared" si="7"/>
        <v>0</v>
      </c>
      <c r="BI62" s="2">
        <f t="shared" si="36"/>
        <v>0</v>
      </c>
      <c r="BJ62" s="2">
        <f t="shared" si="8"/>
        <v>0</v>
      </c>
      <c r="BK62" s="2">
        <f t="shared" si="9"/>
        <v>0</v>
      </c>
      <c r="BL62" s="2">
        <f t="shared" si="10"/>
        <v>0</v>
      </c>
      <c r="BM62" s="2">
        <f t="shared" si="11"/>
        <v>0</v>
      </c>
      <c r="BN62" s="2">
        <f t="shared" si="12"/>
        <v>0</v>
      </c>
      <c r="BO62" s="2">
        <f t="shared" si="37"/>
        <v>0</v>
      </c>
      <c r="BP62" s="2">
        <f t="shared" si="38"/>
        <v>0</v>
      </c>
      <c r="BQ62" s="2">
        <f t="shared" si="39"/>
        <v>0</v>
      </c>
      <c r="BR62" s="11">
        <f t="shared" si="40"/>
        <v>5.244610318012774E-2</v>
      </c>
      <c r="BS62" s="17">
        <f>BS61/(1+BR61)</f>
        <v>0.92369020452305017</v>
      </c>
      <c r="BT62" s="17">
        <f>BT61/(1+BT$5)</f>
        <v>0.95238095238095233</v>
      </c>
      <c r="BU62" s="12">
        <f>(BU$3*temperature!$I172+BU$4*temperature!$I172^2+BU$5*temperature!$I172^6)*(K62/K$56)^$BW$1</f>
        <v>3.4690382355257845</v>
      </c>
      <c r="BV62" s="12">
        <f>(BV$3*temperature!$I172+BV$4*temperature!$I172^2+BV$5*temperature!$I172^6)*(L62/L$56)^$BW$1</f>
        <v>1.7791579218588955</v>
      </c>
      <c r="BW62" s="12">
        <f>(BW$3*temperature!$I172+BW$4*temperature!$I172^2+BW$5*temperature!$I172^6)*(M62/M$56)^$BW$1</f>
        <v>0.63618557042022683</v>
      </c>
      <c r="BX62" s="12">
        <f>(BX$3*temperature!$M172+BX$4*temperature!$M172^2+BX$5*temperature!$M172^6)*(K62/K$56)^$BW$1</f>
        <v>3.4690384162224914</v>
      </c>
      <c r="BY62" s="12">
        <f>(BY$3*temperature!$M172+BY$4*temperature!$M172^2+BY$5*temperature!$M172^6)*(L62/L$56)^$BW$1</f>
        <v>1.7791579175545948</v>
      </c>
      <c r="BZ62" s="12">
        <f>(BZ$3*temperature!$M172+BZ$4*temperature!$M172^2+BZ$5*temperature!$M172^6)*(M62/M$56)^$BW$1</f>
        <v>0.63618544443796798</v>
      </c>
      <c r="CA62" s="19">
        <f t="shared" si="13"/>
        <v>1.8069670693066087E-7</v>
      </c>
      <c r="CB62" s="19">
        <f t="shared" si="14"/>
        <v>-4.3043006936471784E-9</v>
      </c>
      <c r="CC62" s="19">
        <f t="shared" si="15"/>
        <v>-1.2598225884730141E-7</v>
      </c>
      <c r="CD62" s="19">
        <f t="shared" si="16"/>
        <v>7.4747476476245335E-5</v>
      </c>
      <c r="CE62" s="19">
        <f t="shared" si="17"/>
        <v>6.904351183392493E-5</v>
      </c>
      <c r="CF62" s="19">
        <f t="shared" si="18"/>
        <v>7.1188072834519364E-5</v>
      </c>
    </row>
    <row r="63" spans="1:84" x14ac:dyDescent="0.3">
      <c r="A63" s="2">
        <f t="shared" si="86"/>
        <v>2017</v>
      </c>
      <c r="B63" s="5">
        <f t="shared" si="87"/>
        <v>1103.6259542644214</v>
      </c>
      <c r="C63" s="5">
        <f t="shared" si="88"/>
        <v>2662.7611683011023</v>
      </c>
      <c r="D63" s="5">
        <f t="shared" si="89"/>
        <v>3511.8810410372216</v>
      </c>
      <c r="E63" s="15">
        <f t="shared" si="90"/>
        <v>2.8687533438369124E-3</v>
      </c>
      <c r="F63" s="15">
        <f t="shared" si="91"/>
        <v>5.6516364529930708E-3</v>
      </c>
      <c r="G63" s="15">
        <f t="shared" si="92"/>
        <v>1.1537614777991726E-2</v>
      </c>
      <c r="H63" s="5">
        <f t="shared" si="93"/>
        <v>45640.317812883593</v>
      </c>
      <c r="I63" s="5">
        <f t="shared" si="94"/>
        <v>10718.286274792334</v>
      </c>
      <c r="J63" s="5">
        <f t="shared" si="95"/>
        <v>4128.8642673081031</v>
      </c>
      <c r="K63" s="5">
        <f t="shared" si="96"/>
        <v>41354.879011796489</v>
      </c>
      <c r="L63" s="5">
        <f t="shared" si="97"/>
        <v>4025.2525845683813</v>
      </c>
      <c r="M63" s="5">
        <f t="shared" si="98"/>
        <v>1175.6845459915287</v>
      </c>
      <c r="N63" s="15">
        <f t="shared" si="99"/>
        <v>2.5480746115500663E-2</v>
      </c>
      <c r="O63" s="15">
        <f t="shared" si="100"/>
        <v>3.1486971158072974E-2</v>
      </c>
      <c r="P63" s="15">
        <f t="shared" si="101"/>
        <v>2.8650795471950374E-2</v>
      </c>
      <c r="Q63" s="5">
        <f t="shared" si="102"/>
        <v>5952.9367816507956</v>
      </c>
      <c r="R63" s="5">
        <f t="shared" si="103"/>
        <v>5895.7294153188832</v>
      </c>
      <c r="S63" s="5">
        <f t="shared" si="104"/>
        <v>2533.6761733306207</v>
      </c>
      <c r="T63" s="5">
        <f t="shared" si="105"/>
        <v>130.43153656503173</v>
      </c>
      <c r="U63" s="5">
        <f t="shared" si="106"/>
        <v>550.06269324833022</v>
      </c>
      <c r="V63" s="5">
        <f t="shared" si="107"/>
        <v>613.64966472547724</v>
      </c>
      <c r="W63" s="15">
        <f t="shared" si="108"/>
        <v>-1.0734613539272964E-2</v>
      </c>
      <c r="X63" s="15">
        <f t="shared" si="109"/>
        <v>-1.217998157191269E-2</v>
      </c>
      <c r="Y63" s="15">
        <f t="shared" si="110"/>
        <v>-9.7425357312937999E-3</v>
      </c>
      <c r="Z63" s="5">
        <f t="shared" si="131"/>
        <v>13165.324970107124</v>
      </c>
      <c r="AA63" s="5">
        <f t="shared" si="132"/>
        <v>16578.870058458651</v>
      </c>
      <c r="AB63" s="5">
        <f t="shared" si="133"/>
        <v>6180.2523506100015</v>
      </c>
      <c r="AC63" s="16">
        <f t="shared" si="114"/>
        <v>2.2500114990438842</v>
      </c>
      <c r="AD63" s="16">
        <f t="shared" si="115"/>
        <v>2.8814196840595518</v>
      </c>
      <c r="AE63" s="16">
        <f t="shared" si="116"/>
        <v>2.5133514928318146</v>
      </c>
      <c r="AF63" s="15">
        <f t="shared" si="117"/>
        <v>-4.0504037456468023E-3</v>
      </c>
      <c r="AG63" s="15">
        <f t="shared" si="118"/>
        <v>2.9673830763510267E-4</v>
      </c>
      <c r="AH63" s="15">
        <f t="shared" si="119"/>
        <v>9.7937136394747881E-3</v>
      </c>
      <c r="AI63" s="1">
        <f t="shared" si="77"/>
        <v>68508.758640587548</v>
      </c>
      <c r="AJ63" s="1">
        <f t="shared" si="78"/>
        <v>15111.714120324144</v>
      </c>
      <c r="AK63" s="1">
        <f t="shared" si="79"/>
        <v>5682.8052827386091</v>
      </c>
      <c r="AL63" s="14">
        <f t="shared" si="120"/>
        <v>17.50376619900813</v>
      </c>
      <c r="AM63" s="14">
        <f t="shared" si="121"/>
        <v>2.7947179305225651</v>
      </c>
      <c r="AN63" s="14">
        <f t="shared" si="122"/>
        <v>1.061040708192923</v>
      </c>
      <c r="AO63" s="11">
        <f t="shared" si="123"/>
        <v>1.9220232276483246E-2</v>
      </c>
      <c r="AP63" s="11">
        <f t="shared" si="124"/>
        <v>2.4212423398739087E-2</v>
      </c>
      <c r="AQ63" s="11">
        <f t="shared" si="125"/>
        <v>2.1963723007890137E-2</v>
      </c>
      <c r="AR63" s="1">
        <f t="shared" si="134"/>
        <v>45640.317812883593</v>
      </c>
      <c r="AS63" s="1">
        <f t="shared" si="129"/>
        <v>10718.286274792334</v>
      </c>
      <c r="AT63" s="1">
        <f t="shared" si="130"/>
        <v>4128.8642673081031</v>
      </c>
      <c r="AU63" s="1">
        <f t="shared" si="83"/>
        <v>9128.0635625767191</v>
      </c>
      <c r="AV63" s="1">
        <f t="shared" si="84"/>
        <v>2143.6572549584666</v>
      </c>
      <c r="AW63" s="1">
        <f t="shared" si="85"/>
        <v>825.77285346162068</v>
      </c>
      <c r="AX63" s="1">
        <f t="shared" si="31"/>
        <v>33083.903209437194</v>
      </c>
      <c r="AY63" s="1">
        <f t="shared" si="5"/>
        <v>3220.2020676547045</v>
      </c>
      <c r="AZ63" s="1">
        <f t="shared" si="6"/>
        <v>940.54763679322298</v>
      </c>
      <c r="BA63" s="1">
        <f t="shared" si="32"/>
        <v>11485.216937309</v>
      </c>
      <c r="BB63" s="1">
        <f t="shared" si="33"/>
        <v>21507.652885647509</v>
      </c>
      <c r="BC63" s="1">
        <f t="shared" si="34"/>
        <v>24043.961142368637</v>
      </c>
      <c r="BD63" s="1">
        <f t="shared" si="35"/>
        <v>51734.087043378808</v>
      </c>
      <c r="BE63" s="2">
        <f t="shared" si="135"/>
        <v>0</v>
      </c>
      <c r="BF63" s="2">
        <f t="shared" si="135"/>
        <v>0</v>
      </c>
      <c r="BG63" s="2">
        <f t="shared" si="135"/>
        <v>0</v>
      </c>
      <c r="BH63" s="2">
        <f t="shared" si="7"/>
        <v>0</v>
      </c>
      <c r="BI63" s="2">
        <f t="shared" si="36"/>
        <v>0</v>
      </c>
      <c r="BJ63" s="2">
        <f t="shared" si="8"/>
        <v>0</v>
      </c>
      <c r="BK63" s="2">
        <f t="shared" si="9"/>
        <v>0</v>
      </c>
      <c r="BL63" s="2">
        <f t="shared" si="10"/>
        <v>0</v>
      </c>
      <c r="BM63" s="2">
        <f t="shared" si="11"/>
        <v>0</v>
      </c>
      <c r="BN63" s="2">
        <f t="shared" si="12"/>
        <v>0</v>
      </c>
      <c r="BO63" s="2">
        <f t="shared" si="37"/>
        <v>0</v>
      </c>
      <c r="BP63" s="2">
        <f t="shared" si="38"/>
        <v>0</v>
      </c>
      <c r="BQ63" s="2">
        <f t="shared" si="39"/>
        <v>0</v>
      </c>
      <c r="BR63" s="11">
        <f t="shared" si="40"/>
        <v>5.2567067697968123E-2</v>
      </c>
      <c r="BS63" s="17">
        <f t="shared" ref="BS63:BS126" si="136">BS62/(1+BR62)</f>
        <v>0.87766033978555114</v>
      </c>
      <c r="BT63" s="17">
        <f t="shared" ref="BT63:BT126" si="137">BT62/(1+BT$5)</f>
        <v>0.90702947845804982</v>
      </c>
      <c r="BU63" s="12">
        <f>(BU$3*temperature!$I173+BU$4*temperature!$I173^2+BU$5*temperature!$I173^6)*(K63/K$56)^$BW$1</f>
        <v>3.4687540882056904</v>
      </c>
      <c r="BV63" s="12">
        <f>(BV$3*temperature!$I173+BV$4*temperature!$I173^2+BV$5*temperature!$I173^6)*(L63/L$56)^$BW$1</f>
        <v>1.7639738947070376</v>
      </c>
      <c r="BW63" s="12">
        <f>(BW$3*temperature!$I173+BW$4*temperature!$I173^2+BW$5*temperature!$I173^6)*(M63/M$56)^$BW$1</f>
        <v>0.61521259137487327</v>
      </c>
      <c r="BX63" s="12">
        <f>(BX$3*temperature!$M173+BX$4*temperature!$M173^2+BX$5*temperature!$M173^6)*(K63/K$56)^$BW$1</f>
        <v>3.4687543924487221</v>
      </c>
      <c r="BY63" s="12">
        <f>(BY$3*temperature!$M173+BY$4*temperature!$M173^2+BY$5*temperature!$M173^6)*(L63/L$56)^$BW$1</f>
        <v>1.7639738592710088</v>
      </c>
      <c r="BZ63" s="12">
        <f>(BZ$3*temperature!$M173+BZ$4*temperature!$M173^2+BZ$5*temperature!$M173^6)*(M63/M$56)^$BW$1</f>
        <v>0.61521233311831813</v>
      </c>
      <c r="CA63" s="19">
        <f t="shared" si="13"/>
        <v>3.0424303165688116E-7</v>
      </c>
      <c r="CB63" s="19">
        <f t="shared" si="14"/>
        <v>-3.54360287779798E-8</v>
      </c>
      <c r="CC63" s="19">
        <f t="shared" si="15"/>
        <v>-2.5825655514122303E-7</v>
      </c>
      <c r="CD63" s="19">
        <f t="shared" si="16"/>
        <v>1.2439628893970412E-4</v>
      </c>
      <c r="CE63" s="19">
        <f t="shared" si="17"/>
        <v>1.0917768921888231E-4</v>
      </c>
      <c r="CF63" s="19">
        <f t="shared" si="18"/>
        <v>1.128311010790967E-4</v>
      </c>
    </row>
    <row r="64" spans="1:84" x14ac:dyDescent="0.3">
      <c r="A64" s="2">
        <f t="shared" si="86"/>
        <v>2018</v>
      </c>
      <c r="B64" s="5">
        <f t="shared" si="87"/>
        <v>1106.6336833787307</v>
      </c>
      <c r="C64" s="5">
        <f t="shared" si="88"/>
        <v>2677.0576784812679</v>
      </c>
      <c r="D64" s="5">
        <f t="shared" si="89"/>
        <v>3550.3738351049601</v>
      </c>
      <c r="E64" s="15">
        <f t="shared" si="90"/>
        <v>2.7253156766450667E-3</v>
      </c>
      <c r="F64" s="15">
        <f t="shared" si="91"/>
        <v>5.3690546303434171E-3</v>
      </c>
      <c r="G64" s="15">
        <f t="shared" si="92"/>
        <v>1.0960734039092139E-2</v>
      </c>
      <c r="H64" s="5">
        <f t="shared" si="93"/>
        <v>46915.826328541996</v>
      </c>
      <c r="I64" s="5">
        <f t="shared" si="94"/>
        <v>11111.423514734275</v>
      </c>
      <c r="J64" s="5">
        <f t="shared" si="95"/>
        <v>4292.5833466100221</v>
      </c>
      <c r="K64" s="5">
        <f t="shared" si="96"/>
        <v>42395.08252206858</v>
      </c>
      <c r="L64" s="5">
        <f t="shared" si="97"/>
        <v>4150.6104272799757</v>
      </c>
      <c r="M64" s="5">
        <f t="shared" si="98"/>
        <v>1209.0510875689572</v>
      </c>
      <c r="N64" s="15">
        <f t="shared" si="99"/>
        <v>2.5153102490648616E-2</v>
      </c>
      <c r="O64" s="15">
        <f t="shared" si="100"/>
        <v>3.1142851306320329E-2</v>
      </c>
      <c r="P64" s="15">
        <f t="shared" si="101"/>
        <v>2.8380522386886042E-2</v>
      </c>
      <c r="Q64" s="5">
        <f t="shared" si="102"/>
        <v>6053.6149610096345</v>
      </c>
      <c r="R64" s="5">
        <f t="shared" si="103"/>
        <v>6037.5357461196227</v>
      </c>
      <c r="S64" s="5">
        <f t="shared" si="104"/>
        <v>2608.4791056679087</v>
      </c>
      <c r="T64" s="5">
        <f t="shared" si="105"/>
        <v>129.03140442667257</v>
      </c>
      <c r="U64" s="5">
        <f t="shared" si="106"/>
        <v>543.36293978116885</v>
      </c>
      <c r="V64" s="5">
        <f t="shared" si="107"/>
        <v>607.67116094039284</v>
      </c>
      <c r="W64" s="15">
        <f t="shared" si="108"/>
        <v>-1.0734613539272964E-2</v>
      </c>
      <c r="X64" s="15">
        <f t="shared" si="109"/>
        <v>-1.217998157191269E-2</v>
      </c>
      <c r="Y64" s="15">
        <f t="shared" si="110"/>
        <v>-9.7425357312937999E-3</v>
      </c>
      <c r="Z64" s="5">
        <f t="shared" si="131"/>
        <v>13339.92439029747</v>
      </c>
      <c r="AA64" s="5">
        <f t="shared" si="132"/>
        <v>16993.111800564711</v>
      </c>
      <c r="AB64" s="5">
        <f t="shared" si="133"/>
        <v>6430.3853450983643</v>
      </c>
      <c r="AC64" s="16">
        <f t="shared" si="114"/>
        <v>2.2408980440404083</v>
      </c>
      <c r="AD64" s="16">
        <f t="shared" si="115"/>
        <v>2.8822747116601861</v>
      </c>
      <c r="AE64" s="16">
        <f t="shared" si="116"/>
        <v>2.5379665376279559</v>
      </c>
      <c r="AF64" s="15">
        <f t="shared" si="117"/>
        <v>-4.0504037456468023E-3</v>
      </c>
      <c r="AG64" s="15">
        <f t="shared" si="118"/>
        <v>2.9673830763510267E-4</v>
      </c>
      <c r="AH64" s="15">
        <f t="shared" si="119"/>
        <v>9.7937136394747881E-3</v>
      </c>
      <c r="AI64" s="1">
        <f t="shared" si="77"/>
        <v>70785.946339105518</v>
      </c>
      <c r="AJ64" s="1">
        <f t="shared" si="78"/>
        <v>15744.199963250197</v>
      </c>
      <c r="AK64" s="1">
        <f t="shared" si="79"/>
        <v>5940.297607926369</v>
      </c>
      <c r="AL64" s="14">
        <f t="shared" si="120"/>
        <v>17.83682838654574</v>
      </c>
      <c r="AM64" s="14">
        <f t="shared" si="121"/>
        <v>2.8617081553982868</v>
      </c>
      <c r="AN64" s="14">
        <f t="shared" si="122"/>
        <v>1.0841120683656196</v>
      </c>
      <c r="AO64" s="11">
        <f t="shared" si="123"/>
        <v>1.9028029953718415E-2</v>
      </c>
      <c r="AP64" s="11">
        <f t="shared" si="124"/>
        <v>2.3970299164751695E-2</v>
      </c>
      <c r="AQ64" s="11">
        <f t="shared" si="125"/>
        <v>2.1744085777811235E-2</v>
      </c>
      <c r="AR64" s="1">
        <f t="shared" si="134"/>
        <v>46915.826328541996</v>
      </c>
      <c r="AS64" s="1">
        <f t="shared" si="129"/>
        <v>11111.423514734275</v>
      </c>
      <c r="AT64" s="1">
        <f t="shared" si="130"/>
        <v>4292.5833466100221</v>
      </c>
      <c r="AU64" s="1">
        <f t="shared" si="83"/>
        <v>9383.1652657083996</v>
      </c>
      <c r="AV64" s="1">
        <f t="shared" si="84"/>
        <v>2222.2847029468553</v>
      </c>
      <c r="AW64" s="1">
        <f t="shared" si="85"/>
        <v>858.51666932200442</v>
      </c>
      <c r="AX64" s="1">
        <f t="shared" si="31"/>
        <v>33916.066017654863</v>
      </c>
      <c r="AY64" s="1">
        <f t="shared" si="5"/>
        <v>3320.4883418239801</v>
      </c>
      <c r="AZ64" s="1">
        <f t="shared" si="6"/>
        <v>967.24087005516594</v>
      </c>
      <c r="BA64" s="1">
        <f t="shared" si="32"/>
        <v>11544.008739531102</v>
      </c>
      <c r="BB64" s="1">
        <f t="shared" si="33"/>
        <v>21705.227988609295</v>
      </c>
      <c r="BC64" s="1">
        <f t="shared" si="34"/>
        <v>24406.858728161566</v>
      </c>
      <c r="BD64" s="1">
        <f t="shared" si="35"/>
        <v>49805.503039673436</v>
      </c>
      <c r="BE64" s="2">
        <f t="shared" si="135"/>
        <v>0</v>
      </c>
      <c r="BF64" s="2">
        <f t="shared" si="135"/>
        <v>0</v>
      </c>
      <c r="BG64" s="2">
        <f t="shared" si="135"/>
        <v>0</v>
      </c>
      <c r="BH64" s="2">
        <f t="shared" si="7"/>
        <v>0</v>
      </c>
      <c r="BI64" s="2">
        <f t="shared" si="36"/>
        <v>0</v>
      </c>
      <c r="BJ64" s="2">
        <f t="shared" si="8"/>
        <v>0</v>
      </c>
      <c r="BK64" s="2">
        <f t="shared" si="9"/>
        <v>0</v>
      </c>
      <c r="BL64" s="2">
        <f t="shared" si="10"/>
        <v>0</v>
      </c>
      <c r="BM64" s="2">
        <f t="shared" si="11"/>
        <v>0</v>
      </c>
      <c r="BN64" s="2">
        <f t="shared" si="12"/>
        <v>0</v>
      </c>
      <c r="BO64" s="2">
        <f t="shared" si="37"/>
        <v>0</v>
      </c>
      <c r="BP64" s="2">
        <f t="shared" si="38"/>
        <v>0</v>
      </c>
      <c r="BQ64" s="2">
        <f t="shared" si="39"/>
        <v>0</v>
      </c>
      <c r="BR64" s="11">
        <f t="shared" si="40"/>
        <v>5.2454900561606149E-2</v>
      </c>
      <c r="BS64" s="17">
        <f t="shared" si="136"/>
        <v>0.8338284245440537</v>
      </c>
      <c r="BT64" s="17">
        <f t="shared" si="137"/>
        <v>0.86383759853147601</v>
      </c>
      <c r="BU64" s="12">
        <f>(BU$3*temperature!$I174+BU$4*temperature!$I174^2+BU$5*temperature!$I174^6)*(K64/K$56)^$BW$1</f>
        <v>3.4664621800364426</v>
      </c>
      <c r="BV64" s="12">
        <f>(BV$3*temperature!$I174+BV$4*temperature!$I174^2+BV$5*temperature!$I174^6)*(L64/L$56)^$BW$1</f>
        <v>1.7471890155883176</v>
      </c>
      <c r="BW64" s="12">
        <f>(BW$3*temperature!$I174+BW$4*temperature!$I174^2+BW$5*temperature!$I174^6)*(M64/M$56)^$BW$1</f>
        <v>0.59287549637576853</v>
      </c>
      <c r="BX64" s="12">
        <f>(BX$3*temperature!$M174+BX$4*temperature!$M174^2+BX$5*temperature!$M174^6)*(K64/K$56)^$BW$1</f>
        <v>3.466462559387232</v>
      </c>
      <c r="BY64" s="12">
        <f>(BY$3*temperature!$M174+BY$4*temperature!$M174^2+BY$5*temperature!$M174^6)*(L64/L$56)^$BW$1</f>
        <v>1.747188925668689</v>
      </c>
      <c r="BZ64" s="12">
        <f>(BZ$3*temperature!$M174+BZ$4*temperature!$M174^2+BZ$5*temperature!$M174^6)*(M64/M$56)^$BW$1</f>
        <v>0.59287509936680616</v>
      </c>
      <c r="CA64" s="19">
        <f t="shared" si="13"/>
        <v>3.7935078944784095E-7</v>
      </c>
      <c r="CB64" s="19">
        <f t="shared" si="14"/>
        <v>-8.9919628631918158E-8</v>
      </c>
      <c r="CC64" s="19">
        <f t="shared" si="15"/>
        <v>-3.9700896237171435E-7</v>
      </c>
      <c r="CD64" s="19">
        <f t="shared" si="16"/>
        <v>1.5094226618981595E-4</v>
      </c>
      <c r="CE64" s="19">
        <f t="shared" si="17"/>
        <v>1.2585995201416341E-4</v>
      </c>
      <c r="CF64" s="19">
        <f t="shared" si="18"/>
        <v>1.3038960474230941E-4</v>
      </c>
    </row>
    <row r="65" spans="1:84" x14ac:dyDescent="0.3">
      <c r="A65" s="2">
        <f t="shared" si="86"/>
        <v>2019</v>
      </c>
      <c r="B65" s="5">
        <f t="shared" si="87"/>
        <v>1109.4988131980654</v>
      </c>
      <c r="C65" s="5">
        <f t="shared" si="88"/>
        <v>2690.7122839593967</v>
      </c>
      <c r="D65" s="5">
        <f t="shared" si="89"/>
        <v>3587.3428032836</v>
      </c>
      <c r="E65" s="15">
        <f t="shared" si="90"/>
        <v>2.5890498928128132E-3</v>
      </c>
      <c r="F65" s="15">
        <f t="shared" si="91"/>
        <v>5.1006018988262458E-3</v>
      </c>
      <c r="G65" s="15">
        <f t="shared" si="92"/>
        <v>1.0412697337137532E-2</v>
      </c>
      <c r="H65" s="5">
        <f t="shared" si="93"/>
        <v>48205.42783480815</v>
      </c>
      <c r="I65" s="5">
        <f t="shared" si="94"/>
        <v>11512.084932739905</v>
      </c>
      <c r="J65" s="5">
        <f t="shared" si="95"/>
        <v>4459.1773475032724</v>
      </c>
      <c r="K65" s="5">
        <f t="shared" si="96"/>
        <v>43447.930958897399</v>
      </c>
      <c r="L65" s="5">
        <f t="shared" si="97"/>
        <v>4278.4525872085487</v>
      </c>
      <c r="M65" s="5">
        <f t="shared" si="98"/>
        <v>1243.0307311087349</v>
      </c>
      <c r="N65" s="15">
        <f t="shared" si="99"/>
        <v>2.4834211285725383E-2</v>
      </c>
      <c r="O65" s="15">
        <f t="shared" si="100"/>
        <v>3.0800809222741643E-2</v>
      </c>
      <c r="P65" s="15">
        <f t="shared" si="101"/>
        <v>2.8104390202485785E-2</v>
      </c>
      <c r="Q65" s="5">
        <f t="shared" si="102"/>
        <v>6153.2446074298568</v>
      </c>
      <c r="R65" s="5">
        <f t="shared" si="103"/>
        <v>6179.0516003352286</v>
      </c>
      <c r="S65" s="5">
        <f t="shared" si="104"/>
        <v>2683.3139952388483</v>
      </c>
      <c r="T65" s="5">
        <f t="shared" si="105"/>
        <v>127.6463021657226</v>
      </c>
      <c r="U65" s="5">
        <f t="shared" si="106"/>
        <v>536.7447891877739</v>
      </c>
      <c r="V65" s="5">
        <f t="shared" si="107"/>
        <v>601.75090294205427</v>
      </c>
      <c r="W65" s="15">
        <f t="shared" si="108"/>
        <v>-1.0734613539272964E-2</v>
      </c>
      <c r="X65" s="15">
        <f t="shared" si="109"/>
        <v>-1.217998157191269E-2</v>
      </c>
      <c r="Y65" s="15">
        <f t="shared" si="110"/>
        <v>-9.7425357312937999E-3</v>
      </c>
      <c r="Z65" s="5">
        <f t="shared" si="131"/>
        <v>13510.588036076697</v>
      </c>
      <c r="AA65" s="5">
        <f t="shared" si="132"/>
        <v>17407.000393327959</v>
      </c>
      <c r="AB65" s="5">
        <f t="shared" si="133"/>
        <v>6685.0693474234458</v>
      </c>
      <c r="AC65" s="16">
        <f t="shared" si="114"/>
        <v>2.2318215022092143</v>
      </c>
      <c r="AD65" s="16">
        <f t="shared" si="115"/>
        <v>2.8831299929802636</v>
      </c>
      <c r="AE65" s="16">
        <f t="shared" si="116"/>
        <v>2.5628226551240534</v>
      </c>
      <c r="AF65" s="15">
        <f t="shared" si="117"/>
        <v>-4.0504037456468023E-3</v>
      </c>
      <c r="AG65" s="15">
        <f t="shared" si="118"/>
        <v>2.9673830763510267E-4</v>
      </c>
      <c r="AH65" s="15">
        <f t="shared" si="119"/>
        <v>9.7937136394747881E-3</v>
      </c>
      <c r="AI65" s="1">
        <f t="shared" si="77"/>
        <v>73090.516970903365</v>
      </c>
      <c r="AJ65" s="1">
        <f t="shared" si="78"/>
        <v>16392.064669872034</v>
      </c>
      <c r="AK65" s="1">
        <f t="shared" si="79"/>
        <v>6204.7845164557366</v>
      </c>
      <c r="AL65" s="14">
        <f t="shared" si="120"/>
        <v>18.17283409431608</v>
      </c>
      <c r="AM65" s="14">
        <f t="shared" si="121"/>
        <v>2.9296181959993226</v>
      </c>
      <c r="AN65" s="14">
        <f t="shared" si="122"/>
        <v>1.1074493639148488</v>
      </c>
      <c r="AO65" s="11">
        <f t="shared" si="123"/>
        <v>1.8837749654181231E-2</v>
      </c>
      <c r="AP65" s="11">
        <f t="shared" si="124"/>
        <v>2.373059617310418E-2</v>
      </c>
      <c r="AQ65" s="11">
        <f t="shared" si="125"/>
        <v>2.1526644920033124E-2</v>
      </c>
      <c r="AR65" s="1">
        <f t="shared" si="134"/>
        <v>48205.42783480815</v>
      </c>
      <c r="AS65" s="1">
        <f t="shared" si="129"/>
        <v>11512.084932739905</v>
      </c>
      <c r="AT65" s="1">
        <f t="shared" si="130"/>
        <v>4459.1773475032724</v>
      </c>
      <c r="AU65" s="1">
        <f t="shared" si="83"/>
        <v>9641.0855669616303</v>
      </c>
      <c r="AV65" s="1">
        <f t="shared" si="84"/>
        <v>2302.4169865479812</v>
      </c>
      <c r="AW65" s="1">
        <f t="shared" si="85"/>
        <v>891.83546950065454</v>
      </c>
      <c r="AX65" s="1">
        <f t="shared" si="31"/>
        <v>34758.344767117924</v>
      </c>
      <c r="AY65" s="1">
        <f t="shared" si="5"/>
        <v>3422.762069766839</v>
      </c>
      <c r="AZ65" s="1">
        <f t="shared" si="6"/>
        <v>994.42458488698787</v>
      </c>
      <c r="BA65" s="1">
        <f t="shared" si="32"/>
        <v>11601.11370798779</v>
      </c>
      <c r="BB65" s="1">
        <f t="shared" si="33"/>
        <v>21897.563122755208</v>
      </c>
      <c r="BC65" s="1">
        <f t="shared" si="34"/>
        <v>24760.429296774237</v>
      </c>
      <c r="BD65" s="1">
        <f t="shared" si="35"/>
        <v>47929.910790271315</v>
      </c>
      <c r="BE65" s="2">
        <f t="shared" si="135"/>
        <v>0</v>
      </c>
      <c r="BF65" s="2">
        <f t="shared" si="135"/>
        <v>0</v>
      </c>
      <c r="BG65" s="2">
        <f t="shared" si="135"/>
        <v>0</v>
      </c>
      <c r="BH65" s="2">
        <f t="shared" si="7"/>
        <v>0</v>
      </c>
      <c r="BI65" s="2">
        <f t="shared" si="36"/>
        <v>0</v>
      </c>
      <c r="BJ65" s="2">
        <f t="shared" si="8"/>
        <v>0</v>
      </c>
      <c r="BK65" s="2">
        <f t="shared" si="9"/>
        <v>0</v>
      </c>
      <c r="BL65" s="2">
        <f t="shared" si="10"/>
        <v>0</v>
      </c>
      <c r="BM65" s="2">
        <f t="shared" si="11"/>
        <v>0</v>
      </c>
      <c r="BN65" s="2">
        <f t="shared" si="12"/>
        <v>0</v>
      </c>
      <c r="BO65" s="2">
        <f t="shared" si="37"/>
        <v>0</v>
      </c>
      <c r="BP65" s="2">
        <f t="shared" si="38"/>
        <v>0</v>
      </c>
      <c r="BQ65" s="2">
        <f t="shared" si="39"/>
        <v>0</v>
      </c>
      <c r="BR65" s="11">
        <f t="shared" si="40"/>
        <v>5.2339489348706553E-2</v>
      </c>
      <c r="BS65" s="17">
        <f t="shared" si="136"/>
        <v>0.79226998144919081</v>
      </c>
      <c r="BT65" s="17">
        <f t="shared" si="137"/>
        <v>0.82270247479188185</v>
      </c>
      <c r="BU65" s="12">
        <f>(BU$3*temperature!$I175+BU$4*temperature!$I175^2+BU$5*temperature!$I175^6)*(K65/K$56)^$BW$1</f>
        <v>3.4620681747887958</v>
      </c>
      <c r="BV65" s="12">
        <f>(BV$3*temperature!$I175+BV$4*temperature!$I175^2+BV$5*temperature!$I175^6)*(L65/L$56)^$BW$1</f>
        <v>1.7287435243389262</v>
      </c>
      <c r="BW65" s="12">
        <f>(BW$3*temperature!$I175+BW$4*temperature!$I175^2+BW$5*temperature!$I175^6)*(M65/M$56)^$BW$1</f>
        <v>0.56912813985586463</v>
      </c>
      <c r="BX65" s="12">
        <f>(BX$3*temperature!$M175+BX$4*temperature!$M175^2+BX$5*temperature!$M175^6)*(K65/K$56)^$BW$1</f>
        <v>3.4620685870323791</v>
      </c>
      <c r="BY65" s="12">
        <f>(BY$3*temperature!$M175+BY$4*temperature!$M175^2+BY$5*temperature!$M175^6)*(L65/L$56)^$BW$1</f>
        <v>1.7287433592375603</v>
      </c>
      <c r="BZ65" s="12">
        <f>(BZ$3*temperature!$M175+BZ$4*temperature!$M175^2+BZ$5*temperature!$M175^6)*(M65/M$56)^$BW$1</f>
        <v>0.56912759774607946</v>
      </c>
      <c r="CA65" s="19">
        <f t="shared" si="13"/>
        <v>4.1224358326985566E-7</v>
      </c>
      <c r="CB65" s="19">
        <f t="shared" si="14"/>
        <v>-1.6510136591207925E-7</v>
      </c>
      <c r="CC65" s="19">
        <f t="shared" si="15"/>
        <v>-5.4210978517321706E-7</v>
      </c>
      <c r="CD65" s="19">
        <f t="shared" si="16"/>
        <v>1.5554353682882254E-4</v>
      </c>
      <c r="CE65" s="19">
        <f t="shared" si="17"/>
        <v>1.2323247503791276E-4</v>
      </c>
      <c r="CF65" s="19">
        <f t="shared" si="18"/>
        <v>1.2796605268695452E-4</v>
      </c>
    </row>
    <row r="66" spans="1:84" x14ac:dyDescent="0.3">
      <c r="A66" s="2">
        <f t="shared" si="86"/>
        <v>2020</v>
      </c>
      <c r="B66" s="5">
        <f t="shared" si="87"/>
        <v>1112.2277335922824</v>
      </c>
      <c r="C66" s="5">
        <f t="shared" si="88"/>
        <v>2703.7503235349172</v>
      </c>
      <c r="D66" s="5">
        <f t="shared" si="89"/>
        <v>3622.8290223959934</v>
      </c>
      <c r="E66" s="15">
        <f t="shared" si="90"/>
        <v>2.4595973981721723E-3</v>
      </c>
      <c r="F66" s="15">
        <f t="shared" si="91"/>
        <v>4.8455718038849334E-3</v>
      </c>
      <c r="G66" s="15">
        <f t="shared" si="92"/>
        <v>9.8920624702806548E-3</v>
      </c>
      <c r="H66" s="5">
        <f t="shared" si="93"/>
        <v>49508.954876644901</v>
      </c>
      <c r="I66" s="5">
        <f t="shared" si="94"/>
        <v>11920.232287100234</v>
      </c>
      <c r="J66" s="5">
        <f t="shared" si="95"/>
        <v>4628.5852865539964</v>
      </c>
      <c r="K66" s="5">
        <f t="shared" si="96"/>
        <v>44513.325267245818</v>
      </c>
      <c r="L66" s="5">
        <f t="shared" si="97"/>
        <v>4408.7770173673334</v>
      </c>
      <c r="M66" s="5">
        <f t="shared" si="98"/>
        <v>1277.6162656146651</v>
      </c>
      <c r="N66" s="15">
        <f t="shared" si="99"/>
        <v>2.4521174767937914E-2</v>
      </c>
      <c r="O66" s="15">
        <f t="shared" si="100"/>
        <v>3.0460646110329836E-2</v>
      </c>
      <c r="P66" s="15">
        <f t="shared" si="101"/>
        <v>2.7823555476445216E-2</v>
      </c>
      <c r="Q66" s="5">
        <f t="shared" si="102"/>
        <v>6251.7961745077901</v>
      </c>
      <c r="R66" s="5">
        <f t="shared" si="103"/>
        <v>6320.1935510600833</v>
      </c>
      <c r="S66" s="5">
        <f t="shared" si="104"/>
        <v>2758.1199255113133</v>
      </c>
      <c r="T66" s="5">
        <f t="shared" si="105"/>
        <v>126.2760684422563</v>
      </c>
      <c r="U66" s="5">
        <f t="shared" si="106"/>
        <v>530.20724754664661</v>
      </c>
      <c r="V66" s="5">
        <f t="shared" si="107"/>
        <v>595.88832326880299</v>
      </c>
      <c r="W66" s="15">
        <f t="shared" si="108"/>
        <v>-1.0734613539272964E-2</v>
      </c>
      <c r="X66" s="15">
        <f t="shared" si="109"/>
        <v>-1.217998157191269E-2</v>
      </c>
      <c r="Y66" s="15">
        <f t="shared" si="110"/>
        <v>-9.7425357312937999E-3</v>
      </c>
      <c r="Z66" s="5">
        <f t="shared" si="131"/>
        <v>13677.319656924625</v>
      </c>
      <c r="AA66" s="5">
        <f t="shared" si="132"/>
        <v>17820.295392719498</v>
      </c>
      <c r="AB66" s="5">
        <f t="shared" si="133"/>
        <v>6944.2078748000649</v>
      </c>
      <c r="AC66" s="16">
        <f t="shared" si="114"/>
        <v>2.2227817240370511</v>
      </c>
      <c r="AD66" s="16">
        <f t="shared" si="115"/>
        <v>2.8839855280950726</v>
      </c>
      <c r="AE66" s="16">
        <f t="shared" si="116"/>
        <v>2.587922206317097</v>
      </c>
      <c r="AF66" s="15">
        <f t="shared" si="117"/>
        <v>-4.0504037456468023E-3</v>
      </c>
      <c r="AG66" s="15">
        <f t="shared" si="118"/>
        <v>2.9673830763510267E-4</v>
      </c>
      <c r="AH66" s="15">
        <f t="shared" si="119"/>
        <v>9.7937136394747881E-3</v>
      </c>
      <c r="AI66" s="1">
        <f t="shared" si="77"/>
        <v>75422.550840774653</v>
      </c>
      <c r="AJ66" s="1">
        <f t="shared" si="78"/>
        <v>17055.27518943281</v>
      </c>
      <c r="AK66" s="1">
        <f t="shared" si="79"/>
        <v>6476.1415343108174</v>
      </c>
      <c r="AL66" s="14">
        <f t="shared" si="120"/>
        <v>18.511746040500022</v>
      </c>
      <c r="AM66" s="14">
        <f t="shared" si="121"/>
        <v>2.9984445664864543</v>
      </c>
      <c r="AN66" s="14">
        <f t="shared" si="122"/>
        <v>1.1310506364465212</v>
      </c>
      <c r="AO66" s="11">
        <f t="shared" si="123"/>
        <v>1.864937215763942E-2</v>
      </c>
      <c r="AP66" s="11">
        <f t="shared" si="124"/>
        <v>2.3493290211373138E-2</v>
      </c>
      <c r="AQ66" s="11">
        <f t="shared" si="125"/>
        <v>2.1311378470832792E-2</v>
      </c>
      <c r="AR66" s="1">
        <f t="shared" si="134"/>
        <v>49508.954876644901</v>
      </c>
      <c r="AS66" s="1">
        <f t="shared" si="129"/>
        <v>11920.232287100234</v>
      </c>
      <c r="AT66" s="1">
        <f t="shared" si="130"/>
        <v>4628.5852865539964</v>
      </c>
      <c r="AU66" s="1">
        <f t="shared" si="83"/>
        <v>9901.7909753289805</v>
      </c>
      <c r="AV66" s="1">
        <f t="shared" si="84"/>
        <v>2384.0464574200469</v>
      </c>
      <c r="AW66" s="1">
        <f t="shared" si="85"/>
        <v>925.71705731079931</v>
      </c>
      <c r="AX66" s="1">
        <f t="shared" si="31"/>
        <v>35610.660213796655</v>
      </c>
      <c r="AY66" s="1">
        <f t="shared" si="5"/>
        <v>3527.0216138938663</v>
      </c>
      <c r="AZ66" s="1">
        <f t="shared" si="6"/>
        <v>1022.093012491732</v>
      </c>
      <c r="BA66" s="1">
        <f t="shared" si="32"/>
        <v>11656.591890853018</v>
      </c>
      <c r="BB66" s="1">
        <f t="shared" si="33"/>
        <v>22084.797884191459</v>
      </c>
      <c r="BC66" s="1">
        <f t="shared" si="34"/>
        <v>25104.784167932092</v>
      </c>
      <c r="BD66" s="1">
        <f t="shared" si="35"/>
        <v>46107.51708087654</v>
      </c>
      <c r="BE66" s="2">
        <f>economy!BF2</f>
        <v>0</v>
      </c>
      <c r="BF66" s="2">
        <f>economy!BG2</f>
        <v>0</v>
      </c>
      <c r="BG66" s="2">
        <f>economy!BH2</f>
        <v>0</v>
      </c>
      <c r="BH66" s="2">
        <f t="shared" si="7"/>
        <v>0</v>
      </c>
      <c r="BI66" s="2">
        <f t="shared" si="36"/>
        <v>0</v>
      </c>
      <c r="BJ66" s="2">
        <f t="shared" si="8"/>
        <v>0</v>
      </c>
      <c r="BK66" s="2">
        <f t="shared" si="9"/>
        <v>0</v>
      </c>
      <c r="BL66" s="2">
        <f t="shared" si="10"/>
        <v>0</v>
      </c>
      <c r="BM66" s="2">
        <f t="shared" si="11"/>
        <v>0</v>
      </c>
      <c r="BN66" s="2">
        <f t="shared" si="12"/>
        <v>0</v>
      </c>
      <c r="BO66" s="2">
        <f t="shared" si="37"/>
        <v>0</v>
      </c>
      <c r="BP66" s="2">
        <f t="shared" si="38"/>
        <v>0</v>
      </c>
      <c r="BQ66" s="2">
        <f t="shared" si="39"/>
        <v>0</v>
      </c>
      <c r="BR66" s="11">
        <f t="shared" si="40"/>
        <v>5.2219065389615266E-2</v>
      </c>
      <c r="BS66" s="17">
        <f t="shared" si="136"/>
        <v>0.75286539131922825</v>
      </c>
      <c r="BT66" s="17">
        <f t="shared" si="137"/>
        <v>0.78352616646845885</v>
      </c>
      <c r="BU66" s="12">
        <f>(BU$3*temperature!$I176+BU$4*temperature!$I176^2+BU$5*temperature!$I176^6)*(K66/K$56)^$BW$1</f>
        <v>3.4554774709878449</v>
      </c>
      <c r="BV66" s="12">
        <f>(BV$3*temperature!$I176+BV$4*temperature!$I176^2+BV$5*temperature!$I176^6)*(L66/L$56)^$BW$1</f>
        <v>1.7085764667139716</v>
      </c>
      <c r="BW66" s="12">
        <f>(BW$3*temperature!$I176+BW$4*temperature!$I176^2+BW$5*temperature!$I176^6)*(M66/M$56)^$BW$1</f>
        <v>0.5439234642873364</v>
      </c>
      <c r="BX66" s="12">
        <f>(BX$3*temperature!$M176+BX$4*temperature!$M176^2+BX$5*temperature!$M176^6)*(K66/K$56)^$BW$1</f>
        <v>3.4554778786378173</v>
      </c>
      <c r="BY66" s="12">
        <f>(BY$3*temperature!$M176+BY$4*temperature!$M176^2+BY$5*temperature!$M176^6)*(L66/L$56)^$BW$1</f>
        <v>1.7085762078990985</v>
      </c>
      <c r="BZ66" s="12">
        <f>(BZ$3*temperature!$M176+BZ$4*temperature!$M176^2+BZ$5*temperature!$M176^6)*(M66/M$56)^$BW$1</f>
        <v>0.54392277106208542</v>
      </c>
      <c r="CA66" s="19">
        <f t="shared" si="13"/>
        <v>4.0764997244480128E-7</v>
      </c>
      <c r="CB66" s="19">
        <f t="shared" si="14"/>
        <v>-2.5881487308865303E-7</v>
      </c>
      <c r="CC66" s="19">
        <f t="shared" si="15"/>
        <v>-6.9322525098058918E-7</v>
      </c>
      <c r="CD66" s="19">
        <f t="shared" si="16"/>
        <v>1.3888538487705636E-4</v>
      </c>
      <c r="CE66" s="19">
        <f t="shared" si="17"/>
        <v>1.0456199963398666E-4</v>
      </c>
      <c r="CF66" s="19">
        <f t="shared" si="18"/>
        <v>1.0882033319121643E-4</v>
      </c>
    </row>
    <row r="67" spans="1:84" x14ac:dyDescent="0.3">
      <c r="A67" s="2">
        <f t="shared" si="86"/>
        <v>2021</v>
      </c>
      <c r="B67" s="5">
        <f t="shared" si="87"/>
        <v>1114.8265844100149</v>
      </c>
      <c r="C67" s="5">
        <f t="shared" si="88"/>
        <v>2716.19647905076</v>
      </c>
      <c r="D67" s="5">
        <f t="shared" si="89"/>
        <v>3656.8744108542464</v>
      </c>
      <c r="E67" s="15">
        <f t="shared" si="90"/>
        <v>2.3366175282635636E-3</v>
      </c>
      <c r="F67" s="15">
        <f t="shared" si="91"/>
        <v>4.6032932136906863E-3</v>
      </c>
      <c r="G67" s="15">
        <f t="shared" si="92"/>
        <v>9.397459346766621E-3</v>
      </c>
      <c r="H67" s="5">
        <f t="shared" si="93"/>
        <v>50826.224269634658</v>
      </c>
      <c r="I67" s="5">
        <f t="shared" si="94"/>
        <v>12335.824398344654</v>
      </c>
      <c r="J67" s="5">
        <f t="shared" si="95"/>
        <v>4800.746856073356</v>
      </c>
      <c r="K67" s="5">
        <f t="shared" si="96"/>
        <v>45591.148417520701</v>
      </c>
      <c r="L67" s="5">
        <f t="shared" si="97"/>
        <v>4541.5802919587404</v>
      </c>
      <c r="M67" s="5">
        <f t="shared" si="98"/>
        <v>1312.8005823289679</v>
      </c>
      <c r="N67" s="15">
        <f t="shared" si="99"/>
        <v>2.4213494359361487E-2</v>
      </c>
      <c r="O67" s="15">
        <f t="shared" si="100"/>
        <v>3.012247479703789E-2</v>
      </c>
      <c r="P67" s="15">
        <f t="shared" si="101"/>
        <v>2.7539033167659044E-2</v>
      </c>
      <c r="Q67" s="5">
        <f t="shared" si="102"/>
        <v>6349.2395673516512</v>
      </c>
      <c r="R67" s="5">
        <f t="shared" si="103"/>
        <v>6460.8798011591298</v>
      </c>
      <c r="S67" s="5">
        <f t="shared" si="104"/>
        <v>2832.8384349077451</v>
      </c>
      <c r="T67" s="5">
        <f t="shared" si="105"/>
        <v>124.9205436482699</v>
      </c>
      <c r="U67" s="5">
        <f t="shared" si="106"/>
        <v>523.74933304223396</v>
      </c>
      <c r="V67" s="5">
        <f t="shared" si="107"/>
        <v>590.08285998749591</v>
      </c>
      <c r="W67" s="15">
        <f t="shared" si="108"/>
        <v>-1.0734613539272964E-2</v>
      </c>
      <c r="X67" s="15">
        <f t="shared" si="109"/>
        <v>-1.217998157191269E-2</v>
      </c>
      <c r="Y67" s="15">
        <f t="shared" si="110"/>
        <v>-9.7425357312937999E-3</v>
      </c>
      <c r="Z67" s="5">
        <f t="shared" si="131"/>
        <v>13840.092336468071</v>
      </c>
      <c r="AA67" s="5">
        <f t="shared" si="132"/>
        <v>18232.755488040213</v>
      </c>
      <c r="AB67" s="5">
        <f t="shared" si="133"/>
        <v>7207.7053702020476</v>
      </c>
      <c r="AC67" s="16">
        <f t="shared" si="114"/>
        <v>2.2137785606162561</v>
      </c>
      <c r="AD67" s="16">
        <f t="shared" si="115"/>
        <v>2.8848413170799239</v>
      </c>
      <c r="AE67" s="16">
        <f t="shared" si="116"/>
        <v>2.6132675753270043</v>
      </c>
      <c r="AF67" s="15">
        <f t="shared" si="117"/>
        <v>-4.0504037456468023E-3</v>
      </c>
      <c r="AG67" s="15">
        <f t="shared" si="118"/>
        <v>2.9673830763510267E-4</v>
      </c>
      <c r="AH67" s="15">
        <f t="shared" si="119"/>
        <v>9.7937136394747881E-3</v>
      </c>
      <c r="AI67" s="1">
        <f t="shared" si="77"/>
        <v>77782.086732026175</v>
      </c>
      <c r="AJ67" s="1">
        <f t="shared" si="78"/>
        <v>17733.794127909576</v>
      </c>
      <c r="AK67" s="1">
        <f t="shared" si="79"/>
        <v>6754.2444381905352</v>
      </c>
      <c r="AL67" s="14">
        <f t="shared" si="120"/>
        <v>18.853526157285042</v>
      </c>
      <c r="AM67" s="14">
        <f t="shared" si="121"/>
        <v>3.0681834615858041</v>
      </c>
      <c r="AN67" s="14">
        <f t="shared" si="122"/>
        <v>1.1549138421476792</v>
      </c>
      <c r="AO67" s="11">
        <f t="shared" si="123"/>
        <v>1.8462878436063025E-2</v>
      </c>
      <c r="AP67" s="11">
        <f t="shared" si="124"/>
        <v>2.3258357309259407E-2</v>
      </c>
      <c r="AQ67" s="11">
        <f t="shared" si="125"/>
        <v>2.1098264686124465E-2</v>
      </c>
      <c r="AR67" s="1">
        <f t="shared" si="134"/>
        <v>50826.224269634658</v>
      </c>
      <c r="AS67" s="1">
        <f t="shared" si="129"/>
        <v>12335.824398344654</v>
      </c>
      <c r="AT67" s="1">
        <f t="shared" si="130"/>
        <v>4800.746856073356</v>
      </c>
      <c r="AU67" s="1">
        <f t="shared" si="83"/>
        <v>10165.244853926932</v>
      </c>
      <c r="AV67" s="1">
        <f t="shared" si="84"/>
        <v>2467.164879668931</v>
      </c>
      <c r="AW67" s="1">
        <f t="shared" si="85"/>
        <v>960.14937121467119</v>
      </c>
      <c r="AX67" s="1">
        <f t="shared" si="31"/>
        <v>36472.918734016559</v>
      </c>
      <c r="AY67" s="1">
        <f t="shared" si="5"/>
        <v>3633.2642335669921</v>
      </c>
      <c r="AZ67" s="1">
        <f t="shared" si="6"/>
        <v>1050.2404658631742</v>
      </c>
      <c r="BA67" s="1">
        <f t="shared" si="32"/>
        <v>11710.501108768505</v>
      </c>
      <c r="BB67" s="1">
        <f t="shared" si="33"/>
        <v>22267.071156113092</v>
      </c>
      <c r="BC67" s="1">
        <f t="shared" si="34"/>
        <v>25440.050402609955</v>
      </c>
      <c r="BD67" s="1">
        <f t="shared" si="35"/>
        <v>44338.34486602767</v>
      </c>
      <c r="BE67" s="2">
        <f t="shared" ref="BE67:BG70" si="138">BE66</f>
        <v>0</v>
      </c>
      <c r="BF67" s="2">
        <f t="shared" si="138"/>
        <v>0</v>
      </c>
      <c r="BG67" s="2">
        <f t="shared" si="138"/>
        <v>0</v>
      </c>
      <c r="BH67" s="2">
        <f t="shared" si="7"/>
        <v>0</v>
      </c>
      <c r="BI67" s="2">
        <f t="shared" si="36"/>
        <v>0</v>
      </c>
      <c r="BJ67" s="2">
        <f t="shared" si="8"/>
        <v>0</v>
      </c>
      <c r="BK67" s="2">
        <f t="shared" si="9"/>
        <v>0</v>
      </c>
      <c r="BL67" s="2">
        <f t="shared" si="10"/>
        <v>0</v>
      </c>
      <c r="BM67" s="2">
        <f t="shared" si="11"/>
        <v>0</v>
      </c>
      <c r="BN67" s="2">
        <f t="shared" si="12"/>
        <v>0</v>
      </c>
      <c r="BO67" s="2">
        <f t="shared" si="37"/>
        <v>0</v>
      </c>
      <c r="BP67" s="2">
        <f t="shared" si="38"/>
        <v>0</v>
      </c>
      <c r="BQ67" s="2">
        <f t="shared" si="39"/>
        <v>0</v>
      </c>
      <c r="BR67" s="11">
        <f t="shared" si="40"/>
        <v>5.2093711330876119E-2</v>
      </c>
      <c r="BS67" s="17">
        <f t="shared" si="136"/>
        <v>0.71550251851828739</v>
      </c>
      <c r="BT67" s="17">
        <f t="shared" si="137"/>
        <v>0.74621539663662739</v>
      </c>
      <c r="BU67" s="12">
        <f>(BU$3*temperature!$I177+BU$4*temperature!$I177^2+BU$5*temperature!$I177^6)*(K67/K$56)^$BW$1</f>
        <v>3.4465934338348463</v>
      </c>
      <c r="BV67" s="12">
        <f>(BV$3*temperature!$I177+BV$4*temperature!$I177^2+BV$5*temperature!$I177^6)*(L67/L$56)^$BW$1</f>
        <v>1.6866258000296088</v>
      </c>
      <c r="BW67" s="12">
        <f>(BW$3*temperature!$I177+BW$4*temperature!$I177^2+BW$5*temperature!$I177^6)*(M67/M$56)^$BW$1</f>
        <v>0.51721375712883744</v>
      </c>
      <c r="BX67" s="12">
        <f>(BX$3*temperature!$M177+BX$4*temperature!$M177^2+BX$5*temperature!$M177^6)*(K67/K$56)^$BW$1</f>
        <v>3.4465938032090415</v>
      </c>
      <c r="BY67" s="12">
        <f>(BY$3*temperature!$M177+BY$4*temperature!$M177^2+BY$5*temperature!$M177^6)*(L67/L$56)^$BW$1</f>
        <v>1.6866254308307906</v>
      </c>
      <c r="BZ67" s="12">
        <f>(BZ$3*temperature!$M177+BZ$4*temperature!$M177^2+BZ$5*temperature!$M177^6)*(M67/M$56)^$BW$1</f>
        <v>0.51721290723085056</v>
      </c>
      <c r="CA67" s="19">
        <f t="shared" si="13"/>
        <v>3.6937419523042081E-7</v>
      </c>
      <c r="CB67" s="19">
        <f t="shared" si="14"/>
        <v>-3.6919881818420208E-7</v>
      </c>
      <c r="CC67" s="19">
        <f t="shared" si="15"/>
        <v>-8.498979868765133E-7</v>
      </c>
      <c r="CD67" s="19">
        <f t="shared" si="16"/>
        <v>1.0139378808519997E-4</v>
      </c>
      <c r="CE67" s="19">
        <f t="shared" si="17"/>
        <v>7.2547510737070104E-5</v>
      </c>
      <c r="CF67" s="19">
        <f t="shared" si="18"/>
        <v>7.5661605792487645E-5</v>
      </c>
    </row>
    <row r="68" spans="1:84" x14ac:dyDescent="0.3">
      <c r="A68" s="2">
        <f t="shared" si="86"/>
        <v>2022</v>
      </c>
      <c r="B68" s="5">
        <f t="shared" si="87"/>
        <v>1117.3012615812161</v>
      </c>
      <c r="C68" s="5">
        <f t="shared" si="88"/>
        <v>2728.0747554288719</v>
      </c>
      <c r="D68" s="5">
        <f t="shared" si="89"/>
        <v>3689.5214730358684</v>
      </c>
      <c r="E68" s="15">
        <f t="shared" si="90"/>
        <v>2.2197866518503854E-3</v>
      </c>
      <c r="F68" s="15">
        <f t="shared" si="91"/>
        <v>4.3731285530061517E-3</v>
      </c>
      <c r="G68" s="15">
        <f t="shared" si="92"/>
        <v>8.9275863794282904E-3</v>
      </c>
      <c r="H68" s="5">
        <f t="shared" si="93"/>
        <v>52157.036409856541</v>
      </c>
      <c r="I68" s="5">
        <f t="shared" si="94"/>
        <v>12758.817023701195</v>
      </c>
      <c r="J68" s="5">
        <f t="shared" si="95"/>
        <v>4975.6024248956764</v>
      </c>
      <c r="K68" s="5">
        <f t="shared" si="96"/>
        <v>46681.26511917061</v>
      </c>
      <c r="L68" s="5">
        <f t="shared" si="97"/>
        <v>4676.8575524959988</v>
      </c>
      <c r="M68" s="5">
        <f t="shared" si="98"/>
        <v>1348.5766274187245</v>
      </c>
      <c r="N68" s="15">
        <f t="shared" si="99"/>
        <v>2.3910709413737408E-2</v>
      </c>
      <c r="O68" s="15">
        <f t="shared" si="100"/>
        <v>2.978638531983635E-2</v>
      </c>
      <c r="P68" s="15">
        <f t="shared" si="101"/>
        <v>2.7251698065435148E-2</v>
      </c>
      <c r="Q68" s="5">
        <f t="shared" si="102"/>
        <v>6445.5441262196691</v>
      </c>
      <c r="R68" s="5">
        <f t="shared" si="103"/>
        <v>6601.0301308936159</v>
      </c>
      <c r="S68" s="5">
        <f t="shared" si="104"/>
        <v>2907.4134516050963</v>
      </c>
      <c r="T68" s="5">
        <f t="shared" si="105"/>
        <v>123.57956988908984</v>
      </c>
      <c r="U68" s="5">
        <f t="shared" si="106"/>
        <v>517.37007581747798</v>
      </c>
      <c r="V68" s="5">
        <f t="shared" si="107"/>
        <v>584.3339566396437</v>
      </c>
      <c r="W68" s="15">
        <f t="shared" si="108"/>
        <v>-1.0734613539272964E-2</v>
      </c>
      <c r="X68" s="15">
        <f t="shared" si="109"/>
        <v>-1.217998157191269E-2</v>
      </c>
      <c r="Y68" s="15">
        <f t="shared" si="110"/>
        <v>-9.7425357312937999E-3</v>
      </c>
      <c r="Z68" s="5">
        <f t="shared" si="131"/>
        <v>13998.878723204045</v>
      </c>
      <c r="AA68" s="5">
        <f t="shared" si="132"/>
        <v>18644.143785547803</v>
      </c>
      <c r="AB68" s="5">
        <f t="shared" si="133"/>
        <v>7475.4673456938726</v>
      </c>
      <c r="AC68" s="16">
        <f t="shared" si="114"/>
        <v>2.2048118636423033</v>
      </c>
      <c r="AD68" s="16">
        <f t="shared" si="115"/>
        <v>2.8856973600101501</v>
      </c>
      <c r="AE68" s="16">
        <f t="shared" si="116"/>
        <v>2.6388611696230817</v>
      </c>
      <c r="AF68" s="15">
        <f t="shared" si="117"/>
        <v>-4.0504037456468023E-3</v>
      </c>
      <c r="AG68" s="15">
        <f t="shared" si="118"/>
        <v>2.9673830763510267E-4</v>
      </c>
      <c r="AH68" s="15">
        <f t="shared" si="119"/>
        <v>9.7937136394747881E-3</v>
      </c>
      <c r="AI68" s="1">
        <f t="shared" si="77"/>
        <v>80169.122912750492</v>
      </c>
      <c r="AJ68" s="1">
        <f t="shared" si="78"/>
        <v>18427.579594787549</v>
      </c>
      <c r="AK68" s="1">
        <f t="shared" si="79"/>
        <v>7038.9693655861529</v>
      </c>
      <c r="AL68" s="14">
        <f t="shared" si="120"/>
        <v>19.198135615202801</v>
      </c>
      <c r="AM68" s="14">
        <f t="shared" si="121"/>
        <v>3.1388307597533278</v>
      </c>
      <c r="AN68" s="14">
        <f t="shared" si="122"/>
        <v>1.1790368532996669</v>
      </c>
      <c r="AO68" s="11">
        <f t="shared" si="123"/>
        <v>1.8278249651702393E-2</v>
      </c>
      <c r="AP68" s="11">
        <f t="shared" si="124"/>
        <v>2.3025773736166811E-2</v>
      </c>
      <c r="AQ68" s="11">
        <f t="shared" si="125"/>
        <v>2.0887282039263221E-2</v>
      </c>
      <c r="AR68" s="1">
        <f t="shared" si="134"/>
        <v>52157.036409856541</v>
      </c>
      <c r="AS68" s="1">
        <f t="shared" si="129"/>
        <v>12758.817023701195</v>
      </c>
      <c r="AT68" s="1">
        <f t="shared" si="130"/>
        <v>4975.6024248956764</v>
      </c>
      <c r="AU68" s="1">
        <f t="shared" si="83"/>
        <v>10431.407281971309</v>
      </c>
      <c r="AV68" s="1">
        <f t="shared" si="84"/>
        <v>2551.7634047402389</v>
      </c>
      <c r="AW68" s="1">
        <f t="shared" si="85"/>
        <v>995.12048497913531</v>
      </c>
      <c r="AX68" s="1">
        <f t="shared" si="31"/>
        <v>37345.012095336489</v>
      </c>
      <c r="AY68" s="1">
        <f t="shared" si="5"/>
        <v>3741.486041996799</v>
      </c>
      <c r="AZ68" s="1">
        <f t="shared" si="6"/>
        <v>1078.8613019349798</v>
      </c>
      <c r="BA68" s="1">
        <f t="shared" si="32"/>
        <v>11762.896997423584</v>
      </c>
      <c r="BB68" s="1">
        <f t="shared" si="33"/>
        <v>22444.520700978916</v>
      </c>
      <c r="BC68" s="1">
        <f t="shared" si="34"/>
        <v>25766.368746774846</v>
      </c>
      <c r="BD68" s="1">
        <f t="shared" si="35"/>
        <v>42622.250323798471</v>
      </c>
      <c r="BE68" s="2">
        <f t="shared" si="138"/>
        <v>0</v>
      </c>
      <c r="BF68" s="2">
        <f t="shared" si="138"/>
        <v>0</v>
      </c>
      <c r="BG68" s="2">
        <f t="shared" si="138"/>
        <v>0</v>
      </c>
      <c r="BH68" s="2">
        <f t="shared" si="7"/>
        <v>0</v>
      </c>
      <c r="BI68" s="2">
        <f t="shared" si="36"/>
        <v>0</v>
      </c>
      <c r="BJ68" s="2">
        <f t="shared" si="8"/>
        <v>0</v>
      </c>
      <c r="BK68" s="2">
        <f t="shared" si="9"/>
        <v>0</v>
      </c>
      <c r="BL68" s="2">
        <f t="shared" si="10"/>
        <v>0</v>
      </c>
      <c r="BM68" s="2">
        <f t="shared" si="11"/>
        <v>0</v>
      </c>
      <c r="BN68" s="2">
        <f t="shared" si="12"/>
        <v>0</v>
      </c>
      <c r="BO68" s="2">
        <f t="shared" si="37"/>
        <v>0</v>
      </c>
      <c r="BP68" s="2">
        <f t="shared" si="38"/>
        <v>0</v>
      </c>
      <c r="BQ68" s="2">
        <f t="shared" si="39"/>
        <v>0</v>
      </c>
      <c r="BR68" s="11">
        <f t="shared" si="40"/>
        <v>5.1963520364364663E-2</v>
      </c>
      <c r="BS68" s="17">
        <f t="shared" si="136"/>
        <v>0.68007489334119475</v>
      </c>
      <c r="BT68" s="17">
        <f t="shared" si="137"/>
        <v>0.71068133013012125</v>
      </c>
      <c r="BU68" s="12">
        <f>(BU$3*temperature!$I178+BU$4*temperature!$I178^2+BU$5*temperature!$I178^6)*(K68/K$56)^$BW$1</f>
        <v>3.4353177048006698</v>
      </c>
      <c r="BV68" s="12">
        <f>(BV$3*temperature!$I178+BV$4*temperature!$I178^2+BV$5*temperature!$I178^6)*(L68/L$56)^$BW$1</f>
        <v>1.6628286641532326</v>
      </c>
      <c r="BW68" s="12">
        <f>(BW$3*temperature!$I178+BW$4*temperature!$I178^2+BW$5*temperature!$I178^6)*(M68/M$56)^$BW$1</f>
        <v>0.48895088950863297</v>
      </c>
      <c r="BX68" s="12">
        <f>(BX$3*temperature!$M178+BX$4*temperature!$M178^2+BX$5*temperature!$M178^6)*(K68/K$56)^$BW$1</f>
        <v>3.4353180054263248</v>
      </c>
      <c r="BY68" s="12">
        <f>(BY$3*temperature!$M178+BY$4*temperature!$M178^2+BY$5*temperature!$M178^6)*(L68/L$56)^$BW$1</f>
        <v>1.6628281695558385</v>
      </c>
      <c r="BZ68" s="12">
        <f>(BZ$3*temperature!$M178+BZ$4*temperature!$M178^2+BZ$5*temperature!$M178^6)*(M68/M$56)^$BW$1</f>
        <v>0.48894987790569461</v>
      </c>
      <c r="CA68" s="19">
        <f t="shared" si="13"/>
        <v>3.0062565503641281E-7</v>
      </c>
      <c r="CB68" s="19">
        <f t="shared" si="14"/>
        <v>-4.9459739415169679E-7</v>
      </c>
      <c r="CC68" s="19">
        <f t="shared" si="15"/>
        <v>-1.0116029383611114E-6</v>
      </c>
      <c r="CD68" s="19">
        <f t="shared" si="16"/>
        <v>4.3359315499491003E-5</v>
      </c>
      <c r="CE68" s="19">
        <f t="shared" si="17"/>
        <v>2.9487581863663558E-5</v>
      </c>
      <c r="CF68" s="19">
        <f t="shared" si="18"/>
        <v>3.0814656012709846E-5</v>
      </c>
    </row>
    <row r="69" spans="1:84" x14ac:dyDescent="0.3">
      <c r="A69" s="2">
        <f t="shared" si="86"/>
        <v>2023</v>
      </c>
      <c r="B69" s="5">
        <f t="shared" si="87"/>
        <v>1119.657423486442</v>
      </c>
      <c r="C69" s="5">
        <f t="shared" si="88"/>
        <v>2739.4084659561881</v>
      </c>
      <c r="D69" s="5">
        <f t="shared" si="89"/>
        <v>3720.813068602688</v>
      </c>
      <c r="E69" s="15">
        <f t="shared" si="90"/>
        <v>2.1087973192578662E-3</v>
      </c>
      <c r="F69" s="15">
        <f t="shared" si="91"/>
        <v>4.154472125355844E-3</v>
      </c>
      <c r="G69" s="15">
        <f t="shared" si="92"/>
        <v>8.4812070604568749E-3</v>
      </c>
      <c r="H69" s="5">
        <f t="shared" si="93"/>
        <v>53501.175457684425</v>
      </c>
      <c r="I69" s="5">
        <f t="shared" si="94"/>
        <v>13189.162753429886</v>
      </c>
      <c r="J69" s="5">
        <f t="shared" si="95"/>
        <v>5153.0930277254201</v>
      </c>
      <c r="K69" s="5">
        <f t="shared" si="96"/>
        <v>47783.522294783659</v>
      </c>
      <c r="L69" s="5">
        <f t="shared" si="97"/>
        <v>4814.6024652173292</v>
      </c>
      <c r="M69" s="5">
        <f t="shared" si="98"/>
        <v>1384.9373598498487</v>
      </c>
      <c r="N69" s="15">
        <f t="shared" si="99"/>
        <v>2.3612410092124669E-2</v>
      </c>
      <c r="O69" s="15">
        <f t="shared" si="100"/>
        <v>2.9452449892945154E-2</v>
      </c>
      <c r="P69" s="15">
        <f t="shared" si="101"/>
        <v>2.6962303581311131E-2</v>
      </c>
      <c r="Q69" s="5">
        <f t="shared" si="102"/>
        <v>6540.6787198441516</v>
      </c>
      <c r="R69" s="5">
        <f t="shared" si="103"/>
        <v>6740.5658597898118</v>
      </c>
      <c r="S69" s="5">
        <f t="shared" si="104"/>
        <v>2981.7912231169935</v>
      </c>
      <c r="T69" s="5">
        <f t="shared" si="105"/>
        <v>122.25299096498088</v>
      </c>
      <c r="U69" s="5">
        <f t="shared" si="106"/>
        <v>511.06851782816204</v>
      </c>
      <c r="V69" s="5">
        <f t="shared" si="107"/>
        <v>578.64106218807365</v>
      </c>
      <c r="W69" s="15">
        <f t="shared" si="108"/>
        <v>-1.0734613539272964E-2</v>
      </c>
      <c r="X69" s="15">
        <f t="shared" si="109"/>
        <v>-1.217998157191269E-2</v>
      </c>
      <c r="Y69" s="15">
        <f t="shared" si="110"/>
        <v>-9.7425357312937999E-3</v>
      </c>
      <c r="Z69" s="5">
        <f t="shared" si="131"/>
        <v>14153.651010167714</v>
      </c>
      <c r="AA69" s="5">
        <f t="shared" si="132"/>
        <v>19054.22766404142</v>
      </c>
      <c r="AB69" s="5">
        <f t="shared" si="133"/>
        <v>7747.4003834077103</v>
      </c>
      <c r="AC69" s="16">
        <f t="shared" si="114"/>
        <v>2.19588148541136</v>
      </c>
      <c r="AD69" s="16">
        <f t="shared" si="115"/>
        <v>2.8865536569611066</v>
      </c>
      <c r="AE69" s="16">
        <f t="shared" si="116"/>
        <v>2.6647054202526999</v>
      </c>
      <c r="AF69" s="15">
        <f t="shared" si="117"/>
        <v>-4.0504037456468023E-3</v>
      </c>
      <c r="AG69" s="15">
        <f t="shared" si="118"/>
        <v>2.9673830763510267E-4</v>
      </c>
      <c r="AH69" s="15">
        <f t="shared" si="119"/>
        <v>9.7937136394747881E-3</v>
      </c>
      <c r="AI69" s="1">
        <f t="shared" si="77"/>
        <v>82583.61790344675</v>
      </c>
      <c r="AJ69" s="1">
        <f t="shared" si="78"/>
        <v>19136.585040049034</v>
      </c>
      <c r="AK69" s="1">
        <f t="shared" si="79"/>
        <v>7330.1929140066732</v>
      </c>
      <c r="AL69" s="14">
        <f t="shared" si="120"/>
        <v>19.545534847668499</v>
      </c>
      <c r="AM69" s="14">
        <f t="shared" si="121"/>
        <v>3.2103820265548264</v>
      </c>
      <c r="AN69" s="14">
        <f t="shared" si="122"/>
        <v>1.2034174598363268</v>
      </c>
      <c r="AO69" s="11">
        <f t="shared" si="123"/>
        <v>1.8095467155185369E-2</v>
      </c>
      <c r="AP69" s="11">
        <f t="shared" si="124"/>
        <v>2.2795515998805142E-2</v>
      </c>
      <c r="AQ69" s="11">
        <f t="shared" si="125"/>
        <v>2.067840921887059E-2</v>
      </c>
      <c r="AR69" s="1">
        <f t="shared" si="134"/>
        <v>53501.175457684425</v>
      </c>
      <c r="AS69" s="1">
        <f t="shared" si="129"/>
        <v>13189.162753429886</v>
      </c>
      <c r="AT69" s="1">
        <f t="shared" si="130"/>
        <v>5153.0930277254201</v>
      </c>
      <c r="AU69" s="1">
        <f t="shared" si="83"/>
        <v>10700.235091536886</v>
      </c>
      <c r="AV69" s="1">
        <f t="shared" si="84"/>
        <v>2637.8325506859774</v>
      </c>
      <c r="AW69" s="1">
        <f t="shared" si="85"/>
        <v>1030.6186055450842</v>
      </c>
      <c r="AX69" s="1">
        <f t="shared" si="31"/>
        <v>38226.817835826922</v>
      </c>
      <c r="AY69" s="1">
        <f t="shared" si="5"/>
        <v>3851.6819721738639</v>
      </c>
      <c r="AZ69" s="1">
        <f t="shared" si="6"/>
        <v>1107.9498878798788</v>
      </c>
      <c r="BA69" s="1">
        <f t="shared" si="32"/>
        <v>11813.833071145285</v>
      </c>
      <c r="BB69" s="1">
        <f t="shared" si="33"/>
        <v>22617.282807340987</v>
      </c>
      <c r="BC69" s="1">
        <f t="shared" si="34"/>
        <v>26083.891723810244</v>
      </c>
      <c r="BD69" s="1">
        <f t="shared" si="35"/>
        <v>40958.939138699512</v>
      </c>
      <c r="BE69" s="2">
        <f t="shared" si="138"/>
        <v>0</v>
      </c>
      <c r="BF69" s="2">
        <f t="shared" si="138"/>
        <v>0</v>
      </c>
      <c r="BG69" s="2">
        <f t="shared" si="138"/>
        <v>0</v>
      </c>
      <c r="BH69" s="2">
        <f t="shared" si="7"/>
        <v>0</v>
      </c>
      <c r="BI69" s="2">
        <f t="shared" si="36"/>
        <v>0</v>
      </c>
      <c r="BJ69" s="2">
        <f t="shared" si="8"/>
        <v>0</v>
      </c>
      <c r="BK69" s="2">
        <f t="shared" si="9"/>
        <v>0</v>
      </c>
      <c r="BL69" s="2">
        <f t="shared" si="10"/>
        <v>0</v>
      </c>
      <c r="BM69" s="2">
        <f t="shared" si="11"/>
        <v>0</v>
      </c>
      <c r="BN69" s="2">
        <f t="shared" si="12"/>
        <v>0</v>
      </c>
      <c r="BO69" s="2">
        <f t="shared" si="37"/>
        <v>0</v>
      </c>
      <c r="BP69" s="2">
        <f t="shared" si="38"/>
        <v>0</v>
      </c>
      <c r="BQ69" s="2">
        <f t="shared" si="39"/>
        <v>0</v>
      </c>
      <c r="BR69" s="11">
        <f t="shared" si="40"/>
        <v>5.1828606444184605E-2</v>
      </c>
      <c r="BS69" s="17">
        <f t="shared" si="136"/>
        <v>0.64648144177626976</v>
      </c>
      <c r="BT69" s="17">
        <f t="shared" si="137"/>
        <v>0.67683936202868689</v>
      </c>
      <c r="BU69" s="12">
        <f>(BU$3*temperature!$I179+BU$4*temperature!$I179^2+BU$5*temperature!$I179^6)*(K69/K$56)^$BW$1</f>
        <v>3.4215505390048104</v>
      </c>
      <c r="BV69" s="12">
        <f>(BV$3*temperature!$I179+BV$4*temperature!$I179^2+BV$5*temperature!$I179^6)*(L69/L$56)^$BW$1</f>
        <v>1.6371216553307653</v>
      </c>
      <c r="BW69" s="12">
        <f>(BW$3*temperature!$I179+BW$4*temperature!$I179^2+BW$5*temperature!$I179^6)*(M69/M$56)^$BW$1</f>
        <v>0.45908653547165335</v>
      </c>
      <c r="BX69" s="12">
        <f>(BX$3*temperature!$M179+BX$4*temperature!$M179^2+BX$5*temperature!$M179^6)*(K69/K$56)^$BW$1</f>
        <v>3.4215507432151715</v>
      </c>
      <c r="BY69" s="12">
        <f>(BY$3*temperature!$M179+BY$4*temperature!$M179^2+BY$5*temperature!$M179^6)*(L69/L$56)^$BW$1</f>
        <v>1.6371210218252574</v>
      </c>
      <c r="BZ69" s="12">
        <f>(BZ$3*temperature!$M179+BZ$4*temperature!$M179^2+BZ$5*temperature!$M179^6)*(M69/M$56)^$BW$1</f>
        <v>0.45908535768665931</v>
      </c>
      <c r="CA69" s="19">
        <f t="shared" si="13"/>
        <v>2.042103610655488E-7</v>
      </c>
      <c r="CB69" s="19">
        <f t="shared" si="14"/>
        <v>-6.3350550782992343E-7</v>
      </c>
      <c r="CC69" s="19">
        <f t="shared" si="15"/>
        <v>-1.1777849940330931E-6</v>
      </c>
      <c r="CD69" s="19">
        <f t="shared" si="16"/>
        <v>-3.4991485312296546E-5</v>
      </c>
      <c r="CE69" s="19">
        <f t="shared" si="17"/>
        <v>-2.2621345874586637E-5</v>
      </c>
      <c r="CF69" s="19">
        <f t="shared" si="18"/>
        <v>-2.3683614595210963E-5</v>
      </c>
    </row>
    <row r="70" spans="1:84" x14ac:dyDescent="0.3">
      <c r="A70" s="2">
        <f t="shared" si="86"/>
        <v>2024</v>
      </c>
      <c r="B70" s="5">
        <f t="shared" si="87"/>
        <v>1121.9004975309206</v>
      </c>
      <c r="C70" s="5">
        <f t="shared" si="88"/>
        <v>2750.2202222623778</v>
      </c>
      <c r="D70" s="5">
        <f t="shared" si="89"/>
        <v>3750.7922053673574</v>
      </c>
      <c r="E70" s="15">
        <f t="shared" si="90"/>
        <v>2.0033574532949726E-3</v>
      </c>
      <c r="F70" s="15">
        <f t="shared" si="91"/>
        <v>3.946748519088052E-3</v>
      </c>
      <c r="G70" s="15">
        <f t="shared" si="92"/>
        <v>8.0571467074340309E-3</v>
      </c>
      <c r="H70" s="5">
        <f t="shared" si="93"/>
        <v>54858.40952755067</v>
      </c>
      <c r="I70" s="5">
        <f t="shared" si="94"/>
        <v>13626.81091363144</v>
      </c>
      <c r="J70" s="5">
        <f t="shared" si="95"/>
        <v>5333.1603450806388</v>
      </c>
      <c r="K70" s="5">
        <f t="shared" si="96"/>
        <v>48897.749531516478</v>
      </c>
      <c r="L70" s="5">
        <f t="shared" si="97"/>
        <v>4954.8071835577566</v>
      </c>
      <c r="M70" s="5">
        <f t="shared" si="98"/>
        <v>1421.875714002211</v>
      </c>
      <c r="N70" s="15">
        <f t="shared" si="99"/>
        <v>2.3318231541387568E-2</v>
      </c>
      <c r="O70" s="15">
        <f t="shared" si="100"/>
        <v>2.9120725823850169E-2</v>
      </c>
      <c r="P70" s="15">
        <f t="shared" si="101"/>
        <v>2.6671498093146395E-2</v>
      </c>
      <c r="Q70" s="5">
        <f t="shared" si="102"/>
        <v>6634.6118353073534</v>
      </c>
      <c r="R70" s="5">
        <f t="shared" si="103"/>
        <v>6879.4098138853606</v>
      </c>
      <c r="S70" s="5">
        <f t="shared" si="104"/>
        <v>3055.9202422450253</v>
      </c>
      <c r="T70" s="5">
        <f t="shared" si="105"/>
        <v>120.94065235295159</v>
      </c>
      <c r="U70" s="5">
        <f t="shared" si="106"/>
        <v>504.84371269903028</v>
      </c>
      <c r="V70" s="5">
        <f t="shared" si="107"/>
        <v>573.00363096411252</v>
      </c>
      <c r="W70" s="15">
        <f t="shared" si="108"/>
        <v>-1.0734613539272964E-2</v>
      </c>
      <c r="X70" s="15">
        <f t="shared" si="109"/>
        <v>-1.217998157191269E-2</v>
      </c>
      <c r="Y70" s="15">
        <f t="shared" si="110"/>
        <v>-9.7425357312937999E-3</v>
      </c>
      <c r="Z70" s="5">
        <f t="shared" si="131"/>
        <v>14304.381155133802</v>
      </c>
      <c r="AA70" s="5">
        <f t="shared" si="132"/>
        <v>19462.778671308479</v>
      </c>
      <c r="AB70" s="5">
        <f t="shared" si="133"/>
        <v>8023.412118721707</v>
      </c>
      <c r="AC70" s="16">
        <f t="shared" si="114"/>
        <v>2.1869872788178535</v>
      </c>
      <c r="AD70" s="16">
        <f t="shared" si="115"/>
        <v>2.8874102080081712</v>
      </c>
      <c r="AE70" s="16">
        <f t="shared" si="116"/>
        <v>2.6908027820722111</v>
      </c>
      <c r="AF70" s="15">
        <f t="shared" si="117"/>
        <v>-4.0504037456468023E-3</v>
      </c>
      <c r="AG70" s="15">
        <f t="shared" si="118"/>
        <v>2.9673830763510267E-4</v>
      </c>
      <c r="AH70" s="15">
        <f t="shared" si="119"/>
        <v>9.7937136394747881E-3</v>
      </c>
      <c r="AI70" s="1">
        <f t="shared" si="77"/>
        <v>85025.491204638965</v>
      </c>
      <c r="AJ70" s="1">
        <f t="shared" si="78"/>
        <v>19860.759086730108</v>
      </c>
      <c r="AK70" s="1">
        <f t="shared" si="79"/>
        <v>7627.7922281510901</v>
      </c>
      <c r="AL70" s="14">
        <f t="shared" si="120"/>
        <v>19.895683575696349</v>
      </c>
      <c r="AM70" s="14">
        <f t="shared" si="121"/>
        <v>3.2828325182549478</v>
      </c>
      <c r="AN70" s="14">
        <f t="shared" si="122"/>
        <v>1.2280533709449999</v>
      </c>
      <c r="AO70" s="11">
        <f t="shared" si="123"/>
        <v>1.7914512483633516E-2</v>
      </c>
      <c r="AP70" s="11">
        <f t="shared" si="124"/>
        <v>2.2567560838817089E-2</v>
      </c>
      <c r="AQ70" s="11">
        <f t="shared" si="125"/>
        <v>2.0471625126681884E-2</v>
      </c>
      <c r="AR70" s="1">
        <f t="shared" si="134"/>
        <v>54858.40952755067</v>
      </c>
      <c r="AS70" s="1">
        <f t="shared" si="129"/>
        <v>13626.81091363144</v>
      </c>
      <c r="AT70" s="1">
        <f t="shared" si="130"/>
        <v>5333.1603450806388</v>
      </c>
      <c r="AU70" s="1">
        <f t="shared" si="83"/>
        <v>10971.681905510135</v>
      </c>
      <c r="AV70" s="1">
        <f t="shared" si="84"/>
        <v>2725.3621827262882</v>
      </c>
      <c r="AW70" s="1">
        <f t="shared" si="85"/>
        <v>1066.6320690161278</v>
      </c>
      <c r="AX70" s="1">
        <f t="shared" si="31"/>
        <v>39118.199625213172</v>
      </c>
      <c r="AY70" s="1">
        <f t="shared" ref="AY70:AY133" si="139">(AS70-AV70)/C70*1000</f>
        <v>3963.8457468462047</v>
      </c>
      <c r="AZ70" s="1">
        <f t="shared" ref="AZ70:AZ133" si="140">(AT70-AW70)/D70*1000</f>
        <v>1137.5005712017689</v>
      </c>
      <c r="BA70" s="1">
        <f t="shared" si="32"/>
        <v>11863.36078634307</v>
      </c>
      <c r="BB70" s="1">
        <f t="shared" si="33"/>
        <v>22785.491983085383</v>
      </c>
      <c r="BC70" s="1">
        <f t="shared" si="34"/>
        <v>26392.781871975207</v>
      </c>
      <c r="BD70" s="1">
        <f t="shared" si="35"/>
        <v>39347.981950357957</v>
      </c>
      <c r="BE70" s="2">
        <f t="shared" si="138"/>
        <v>0</v>
      </c>
      <c r="BF70" s="2">
        <f t="shared" si="138"/>
        <v>0</v>
      </c>
      <c r="BG70" s="2">
        <f t="shared" si="138"/>
        <v>0</v>
      </c>
      <c r="BH70" s="2">
        <f t="shared" ref="BH70:BH133" si="141">(BE70*Z70+BF70*AA70+BG70*AB70)/(Z70+AA70+AB70)</f>
        <v>0</v>
      </c>
      <c r="BI70" s="2">
        <f t="shared" si="36"/>
        <v>0</v>
      </c>
      <c r="BJ70" s="2">
        <f t="shared" ref="BJ70:BJ133" si="142">BJ$5*BF70^2</f>
        <v>0</v>
      </c>
      <c r="BK70" s="2">
        <f t="shared" ref="BK70:BK133" si="143">BK$5*BG70^2</f>
        <v>0</v>
      </c>
      <c r="BL70" s="2">
        <f t="shared" ref="BL70:BL133" si="144">BI70*AR70</f>
        <v>0</v>
      </c>
      <c r="BM70" s="2">
        <f t="shared" ref="BM70:BM133" si="145">BJ70*AS70</f>
        <v>0</v>
      </c>
      <c r="BN70" s="2">
        <f t="shared" ref="BN70:BN133" si="146">BK70*AT70</f>
        <v>0</v>
      </c>
      <c r="BO70" s="2">
        <f t="shared" si="37"/>
        <v>0</v>
      </c>
      <c r="BP70" s="2">
        <f t="shared" si="38"/>
        <v>0</v>
      </c>
      <c r="BQ70" s="2">
        <f t="shared" si="39"/>
        <v>0</v>
      </c>
      <c r="BR70" s="11">
        <f t="shared" si="40"/>
        <v>5.1689100231129909E-2</v>
      </c>
      <c r="BS70" s="17">
        <f t="shared" si="136"/>
        <v>0.61462622124508204</v>
      </c>
      <c r="BT70" s="17">
        <f t="shared" si="137"/>
        <v>0.64460891621779703</v>
      </c>
      <c r="BU70" s="12">
        <f>(BU$3*temperature!$I180+BU$4*temperature!$I180^2+BU$5*temperature!$I180^6)*(K70/K$56)^$BW$1</f>
        <v>3.4051911611235743</v>
      </c>
      <c r="BV70" s="12">
        <f>(BV$3*temperature!$I180+BV$4*temperature!$I180^2+BV$5*temperature!$I180^6)*(L70/L$56)^$BW$1</f>
        <v>1.6094410950800426</v>
      </c>
      <c r="BW70" s="12">
        <f>(BW$3*temperature!$I180+BW$4*temperature!$I180^2+BW$5*temperature!$I180^6)*(M70/M$56)^$BW$1</f>
        <v>0.42757237467266362</v>
      </c>
      <c r="BX70" s="12">
        <f>(BX$3*temperature!$M180+BX$4*temperature!$M180^2+BX$5*temperature!$M180^6)*(K70/K$56)^$BW$1</f>
        <v>3.4051912437670948</v>
      </c>
      <c r="BY70" s="12">
        <f>(BY$3*temperature!$M180+BY$4*temperature!$M180^2+BY$5*temperature!$M180^6)*(L70/L$56)^$BW$1</f>
        <v>1.6094403105421828</v>
      </c>
      <c r="BZ70" s="12">
        <f>(BZ$3*temperature!$M180+BZ$4*temperature!$M180^2+BZ$5*temperature!$M180^6)*(M70/M$56)^$BW$1</f>
        <v>0.42757102678911613</v>
      </c>
      <c r="CA70" s="19">
        <f t="shared" ref="CA70:CA133" si="147">BX70-BU70</f>
        <v>8.2643520471492593E-8</v>
      </c>
      <c r="CB70" s="19">
        <f t="shared" ref="CB70:CB133" si="148">BY70-BV70</f>
        <v>-7.8453785978815915E-7</v>
      </c>
      <c r="CC70" s="19">
        <f t="shared" ref="CC70:CC133" si="149">BZ70-BW70</f>
        <v>-1.347883547497819E-6</v>
      </c>
      <c r="CD70" s="19">
        <f t="shared" ref="CD70:CD133" si="150">SUMPRODUCT(CA70:CC70,AR70:AT70)/100</f>
        <v>-1.3345536064396666E-4</v>
      </c>
      <c r="CE70" s="19">
        <f t="shared" ref="CE70:CE133" si="151">CD70*BS70</f>
        <v>-8.2025164017500863E-5</v>
      </c>
      <c r="CF70" s="19">
        <f t="shared" ref="CF70:CF133" si="152">CD70*BT70</f>
        <v>-8.6026515388162601E-5</v>
      </c>
    </row>
    <row r="71" spans="1:84" x14ac:dyDescent="0.3">
      <c r="A71" s="2">
        <f t="shared" si="86"/>
        <v>2025</v>
      </c>
      <c r="B71" s="5">
        <f t="shared" si="87"/>
        <v>1124.0356868683255</v>
      </c>
      <c r="C71" s="5">
        <f t="shared" si="88"/>
        <v>2760.5319284722891</v>
      </c>
      <c r="D71" s="5">
        <f t="shared" si="89"/>
        <v>3779.5018542817152</v>
      </c>
      <c r="E71" s="15">
        <f t="shared" si="90"/>
        <v>1.9031895806302238E-3</v>
      </c>
      <c r="F71" s="15">
        <f t="shared" si="91"/>
        <v>3.749411093133649E-3</v>
      </c>
      <c r="G71" s="15">
        <f t="shared" si="92"/>
        <v>7.6542893720623287E-3</v>
      </c>
      <c r="H71" s="5">
        <f t="shared" si="93"/>
        <v>56228.490888130502</v>
      </c>
      <c r="I71" s="5">
        <f t="shared" si="94"/>
        <v>14071.707475606821</v>
      </c>
      <c r="J71" s="5">
        <f t="shared" si="95"/>
        <v>5515.7466757463098</v>
      </c>
      <c r="K71" s="5">
        <f t="shared" si="96"/>
        <v>50023.759516736201</v>
      </c>
      <c r="L71" s="5">
        <f t="shared" si="97"/>
        <v>5097.4623153133643</v>
      </c>
      <c r="M71" s="5">
        <f t="shared" si="98"/>
        <v>1459.3845666453744</v>
      </c>
      <c r="N71" s="15">
        <f t="shared" si="99"/>
        <v>2.3027848848012233E-2</v>
      </c>
      <c r="O71" s="15">
        <f t="shared" si="100"/>
        <v>2.8791257958332039E-2</v>
      </c>
      <c r="P71" s="15">
        <f t="shared" si="101"/>
        <v>2.6379839161599916E-2</v>
      </c>
      <c r="Q71" s="5">
        <f t="shared" si="102"/>
        <v>6727.3116650759694</v>
      </c>
      <c r="R71" s="5">
        <f t="shared" si="103"/>
        <v>7017.4862980131393</v>
      </c>
      <c r="S71" s="5">
        <f t="shared" si="104"/>
        <v>3129.7511708134898</v>
      </c>
      <c r="T71" s="5">
        <f t="shared" si="105"/>
        <v>119.64240118875509</v>
      </c>
      <c r="U71" s="5">
        <f t="shared" si="106"/>
        <v>498.69472558166012</v>
      </c>
      <c r="V71" s="5">
        <f t="shared" si="107"/>
        <v>567.42112261528359</v>
      </c>
      <c r="W71" s="15">
        <f t="shared" si="108"/>
        <v>-1.0734613539272964E-2</v>
      </c>
      <c r="X71" s="15">
        <f t="shared" si="109"/>
        <v>-1.217998157191269E-2</v>
      </c>
      <c r="Y71" s="15">
        <f t="shared" si="110"/>
        <v>-9.7425357312937999E-3</v>
      </c>
      <c r="Z71" s="5">
        <f t="shared" si="131"/>
        <v>14451.04108811922</v>
      </c>
      <c r="AA71" s="5">
        <f t="shared" si="132"/>
        <v>19869.572435913418</v>
      </c>
      <c r="AB71" s="5">
        <f t="shared" si="133"/>
        <v>8303.4112088020138</v>
      </c>
      <c r="AC71" s="16">
        <f t="shared" si="114"/>
        <v>2.178129097352048</v>
      </c>
      <c r="AD71" s="16">
        <f t="shared" si="115"/>
        <v>2.8882670132267436</v>
      </c>
      <c r="AE71" s="16">
        <f t="shared" si="116"/>
        <v>2.7171557339801287</v>
      </c>
      <c r="AF71" s="15">
        <f t="shared" si="117"/>
        <v>-4.0504037456468023E-3</v>
      </c>
      <c r="AG71" s="15">
        <f t="shared" si="118"/>
        <v>2.9673830763510267E-4</v>
      </c>
      <c r="AH71" s="15">
        <f t="shared" si="119"/>
        <v>9.7937136394747881E-3</v>
      </c>
      <c r="AI71" s="1">
        <f t="shared" si="77"/>
        <v>87494.623989685206</v>
      </c>
      <c r="AJ71" s="1">
        <f t="shared" si="78"/>
        <v>20600.045360783384</v>
      </c>
      <c r="AK71" s="1">
        <f t="shared" si="79"/>
        <v>7931.6450743521091</v>
      </c>
      <c r="AL71" s="14">
        <f t="shared" si="120"/>
        <v>20.248540832765713</v>
      </c>
      <c r="AM71" s="14">
        <f t="shared" si="121"/>
        <v>3.3561771856085199</v>
      </c>
      <c r="AN71" s="14">
        <f t="shared" si="122"/>
        <v>1.2529422167080884</v>
      </c>
      <c r="AO71" s="11">
        <f t="shared" si="123"/>
        <v>1.7735367358797181E-2</v>
      </c>
      <c r="AP71" s="11">
        <f t="shared" si="124"/>
        <v>2.2341885230428918E-2</v>
      </c>
      <c r="AQ71" s="11">
        <f t="shared" si="125"/>
        <v>2.0266908875415064E-2</v>
      </c>
      <c r="AR71" s="1">
        <f t="shared" si="134"/>
        <v>56228.490888130502</v>
      </c>
      <c r="AS71" s="1">
        <f t="shared" si="129"/>
        <v>14071.707475606821</v>
      </c>
      <c r="AT71" s="1">
        <f t="shared" si="130"/>
        <v>5515.7466757463098</v>
      </c>
      <c r="AU71" s="1">
        <f t="shared" si="83"/>
        <v>11245.698177626102</v>
      </c>
      <c r="AV71" s="1">
        <f t="shared" si="84"/>
        <v>2814.3414951213645</v>
      </c>
      <c r="AW71" s="1">
        <f t="shared" si="85"/>
        <v>1103.149335149262</v>
      </c>
      <c r="AX71" s="1">
        <f t="shared" ref="AX71:AX134" si="153">(AR71-AU71)/B71*1000</f>
        <v>40019.00761338896</v>
      </c>
      <c r="AY71" s="1">
        <f t="shared" si="139"/>
        <v>4077.9698522506919</v>
      </c>
      <c r="AZ71" s="1">
        <f t="shared" si="140"/>
        <v>1167.5076533162996</v>
      </c>
      <c r="BA71" s="1">
        <f t="shared" ref="BA71:BA134" si="154">LN(AX71)*B71</f>
        <v>11911.529604735953</v>
      </c>
      <c r="BB71" s="1">
        <f t="shared" ref="BB71:BB134" si="155">LN(AY71)*C71</f>
        <v>22949.280690977634</v>
      </c>
      <c r="BC71" s="1">
        <f t="shared" ref="BC71:BC134" si="156">LN(AZ71)*D71</f>
        <v>26693.210122263863</v>
      </c>
      <c r="BD71" s="1">
        <f t="shared" ref="BD71:BD134" si="157">SUM(BA71:BC71)*BT71</f>
        <v>37788.828943314846</v>
      </c>
      <c r="BE71" s="2">
        <f>economy!BF3</f>
        <v>0</v>
      </c>
      <c r="BF71" s="2">
        <f>economy!BG3</f>
        <v>0</v>
      </c>
      <c r="BG71" s="2">
        <f>economy!BH3</f>
        <v>0</v>
      </c>
      <c r="BH71" s="2">
        <f t="shared" si="141"/>
        <v>0</v>
      </c>
      <c r="BI71" s="2">
        <f t="shared" ref="BI71:BI134" si="158">BI$5*BE71^2</f>
        <v>0</v>
      </c>
      <c r="BJ71" s="2">
        <f t="shared" si="142"/>
        <v>0</v>
      </c>
      <c r="BK71" s="2">
        <f t="shared" si="143"/>
        <v>0</v>
      </c>
      <c r="BL71" s="2">
        <f t="shared" si="144"/>
        <v>0</v>
      </c>
      <c r="BM71" s="2">
        <f t="shared" si="145"/>
        <v>0</v>
      </c>
      <c r="BN71" s="2">
        <f t="shared" si="146"/>
        <v>0</v>
      </c>
      <c r="BO71" s="2">
        <f t="shared" ref="BO71:BO134" si="159">2*BI$5*BE71*AR71/Z71*1000</f>
        <v>0</v>
      </c>
      <c r="BP71" s="2">
        <f t="shared" ref="BP71:BP134" si="160">2*BJ$5*BF71*AS71/AA71*1000</f>
        <v>0</v>
      </c>
      <c r="BQ71" s="2">
        <f t="shared" ref="BQ71:BQ134" si="161">2*BK$5*BG71*AT71/AB71*1000</f>
        <v>0</v>
      </c>
      <c r="BR71" s="11">
        <f t="shared" ref="BR71:BR134" si="162">SUM(H71:J71)*SUM(B70:D70)/SUM(H70:J70)/SUM(B71:D71)-1+BR$5</f>
        <v>5.154514566971688E-2</v>
      </c>
      <c r="BS71" s="17">
        <f t="shared" si="136"/>
        <v>0.5844181717867053</v>
      </c>
      <c r="BT71" s="17">
        <f t="shared" si="137"/>
        <v>0.6139132535407591</v>
      </c>
      <c r="BU71" s="12">
        <f>(BU$3*temperature!$I181+BU$4*temperature!$I181^2+BU$5*temperature!$I181^6)*(K71/K$56)^$BW$1</f>
        <v>3.3861381250334084</v>
      </c>
      <c r="BV71" s="12">
        <f>(BV$3*temperature!$I181+BV$4*temperature!$I181^2+BV$5*temperature!$I181^6)*(L71/L$56)^$BW$1</f>
        <v>1.5797232898114488</v>
      </c>
      <c r="BW71" s="12">
        <f>(BW$3*temperature!$I181+BW$4*temperature!$I181^2+BW$5*temperature!$I181^6)*(M71/M$56)^$BW$1</f>
        <v>0.39436028077544721</v>
      </c>
      <c r="BX71" s="12">
        <f>(BX$3*temperature!$M181+BX$4*temperature!$M181^2+BX$5*temperature!$M181^6)*(K71/K$56)^$BW$1</f>
        <v>3.3861380632505087</v>
      </c>
      <c r="BY71" s="12">
        <f>(BY$3*temperature!$M181+BY$4*temperature!$M181^2+BY$5*temperature!$M181^6)*(L71/L$56)^$BW$1</f>
        <v>1.5797223434007568</v>
      </c>
      <c r="BZ71" s="12">
        <f>(BZ$3*temperature!$M181+BZ$4*temperature!$M181^2+BZ$5*temperature!$M181^6)*(M71/M$56)^$BW$1</f>
        <v>0.39435875942747434</v>
      </c>
      <c r="CA71" s="19">
        <f t="shared" si="147"/>
        <v>-6.1782899685169923E-8</v>
      </c>
      <c r="CB71" s="19">
        <f t="shared" si="148"/>
        <v>-9.4641069203760253E-7</v>
      </c>
      <c r="CC71" s="19">
        <f t="shared" si="149"/>
        <v>-1.5213479728770629E-6</v>
      </c>
      <c r="CD71" s="19">
        <f t="shared" si="150"/>
        <v>-2.5182943646179663E-4</v>
      </c>
      <c r="CE71" s="19">
        <f t="shared" si="151"/>
        <v>-1.4717369885907945E-4</v>
      </c>
      <c r="CF71" s="19">
        <f t="shared" si="152"/>
        <v>-1.5460142867559744E-4</v>
      </c>
    </row>
    <row r="72" spans="1:84" x14ac:dyDescent="0.3">
      <c r="A72" s="2">
        <f t="shared" si="86"/>
        <v>2026</v>
      </c>
      <c r="B72" s="5">
        <f t="shared" si="87"/>
        <v>1126.0679772254546</v>
      </c>
      <c r="C72" s="5">
        <f t="shared" si="88"/>
        <v>2770.3647790560749</v>
      </c>
      <c r="D72" s="5">
        <f t="shared" si="89"/>
        <v>3806.9847851128879</v>
      </c>
      <c r="E72" s="15">
        <f t="shared" si="90"/>
        <v>1.8080301015987125E-3</v>
      </c>
      <c r="F72" s="15">
        <f t="shared" si="91"/>
        <v>3.5619405384769666E-3</v>
      </c>
      <c r="G72" s="15">
        <f t="shared" si="92"/>
        <v>7.2715749034592122E-3</v>
      </c>
      <c r="H72" s="5">
        <f t="shared" si="93"/>
        <v>57611.156172571871</v>
      </c>
      <c r="I72" s="5">
        <f t="shared" si="94"/>
        <v>14523.794971989179</v>
      </c>
      <c r="J72" s="5">
        <f t="shared" si="95"/>
        <v>5700.7949033891528</v>
      </c>
      <c r="K72" s="5">
        <f t="shared" si="96"/>
        <v>51161.348460082627</v>
      </c>
      <c r="L72" s="5">
        <f t="shared" si="97"/>
        <v>5242.5568942360578</v>
      </c>
      <c r="M72" s="5">
        <f t="shared" si="98"/>
        <v>1497.456707912771</v>
      </c>
      <c r="N72" s="15">
        <f t="shared" si="99"/>
        <v>2.2740972576557938E-2</v>
      </c>
      <c r="O72" s="15">
        <f t="shared" si="100"/>
        <v>2.8464080742061082E-2</v>
      </c>
      <c r="P72" s="15">
        <f t="shared" si="101"/>
        <v>2.6087805872109016E-2</v>
      </c>
      <c r="Q72" s="5">
        <f t="shared" si="102"/>
        <v>6818.7461911826604</v>
      </c>
      <c r="R72" s="5">
        <f t="shared" si="103"/>
        <v>7154.7210728678101</v>
      </c>
      <c r="S72" s="5">
        <f t="shared" si="104"/>
        <v>3203.2367623566993</v>
      </c>
      <c r="T72" s="5">
        <f t="shared" si="105"/>
        <v>118.35808624908314</v>
      </c>
      <c r="U72" s="5">
        <f t="shared" si="106"/>
        <v>492.62063301406545</v>
      </c>
      <c r="V72" s="5">
        <f t="shared" si="107"/>
        <v>561.89300205351333</v>
      </c>
      <c r="W72" s="15">
        <f t="shared" si="108"/>
        <v>-1.0734613539272964E-2</v>
      </c>
      <c r="X72" s="15">
        <f t="shared" si="109"/>
        <v>-1.217998157191269E-2</v>
      </c>
      <c r="Y72" s="15">
        <f t="shared" si="110"/>
        <v>-9.7425357312937999E-3</v>
      </c>
      <c r="Z72" s="5">
        <f t="shared" si="131"/>
        <v>14593.60290778886</v>
      </c>
      <c r="AA72" s="5">
        <f t="shared" si="132"/>
        <v>20274.388593377756</v>
      </c>
      <c r="AB72" s="5">
        <f t="shared" si="133"/>
        <v>8587.307289491966</v>
      </c>
      <c r="AC72" s="16">
        <f t="shared" si="114"/>
        <v>2.169306795097631</v>
      </c>
      <c r="AD72" s="16">
        <f t="shared" si="115"/>
        <v>2.8891240726922467</v>
      </c>
      <c r="AE72" s="16">
        <f t="shared" si="116"/>
        <v>2.7437667791525868</v>
      </c>
      <c r="AF72" s="15">
        <f t="shared" si="117"/>
        <v>-4.0504037456468023E-3</v>
      </c>
      <c r="AG72" s="15">
        <f t="shared" si="118"/>
        <v>2.9673830763510267E-4</v>
      </c>
      <c r="AH72" s="15">
        <f t="shared" si="119"/>
        <v>9.7937136394747881E-3</v>
      </c>
      <c r="AI72" s="1">
        <f t="shared" si="77"/>
        <v>89990.85976834278</v>
      </c>
      <c r="AJ72" s="1">
        <f t="shared" si="78"/>
        <v>21354.382319826411</v>
      </c>
      <c r="AK72" s="1">
        <f t="shared" si="79"/>
        <v>8241.6299020661609</v>
      </c>
      <c r="AL72" s="14">
        <f t="shared" si="120"/>
        <v>20.60406498981293</v>
      </c>
      <c r="AM72" s="14">
        <f t="shared" si="121"/>
        <v>3.4304106778474308</v>
      </c>
      <c r="AN72" s="14">
        <f t="shared" si="122"/>
        <v>1.2780815497829499</v>
      </c>
      <c r="AO72" s="11">
        <f t="shared" si="123"/>
        <v>1.755801368520921E-2</v>
      </c>
      <c r="AP72" s="11">
        <f t="shared" si="124"/>
        <v>2.2118466378124629E-2</v>
      </c>
      <c r="AQ72" s="11">
        <f t="shared" si="125"/>
        <v>2.0064239786660911E-2</v>
      </c>
      <c r="AR72" s="1">
        <f t="shared" si="134"/>
        <v>57611.156172571871</v>
      </c>
      <c r="AS72" s="1">
        <f t="shared" si="129"/>
        <v>14523.794971989179</v>
      </c>
      <c r="AT72" s="1">
        <f t="shared" si="130"/>
        <v>5700.7949033891528</v>
      </c>
      <c r="AU72" s="1">
        <f t="shared" si="83"/>
        <v>11522.231234514375</v>
      </c>
      <c r="AV72" s="1">
        <f t="shared" si="84"/>
        <v>2904.758994397836</v>
      </c>
      <c r="AW72" s="1">
        <f t="shared" si="85"/>
        <v>1140.1589806778306</v>
      </c>
      <c r="AX72" s="1">
        <f t="shared" si="153"/>
        <v>40929.078768066109</v>
      </c>
      <c r="AY72" s="1">
        <f t="shared" si="139"/>
        <v>4194.0455153888461</v>
      </c>
      <c r="AZ72" s="1">
        <f t="shared" si="140"/>
        <v>1197.9653663302167</v>
      </c>
      <c r="BA72" s="1">
        <f t="shared" si="154"/>
        <v>11958.387056188383</v>
      </c>
      <c r="BB72" s="1">
        <f t="shared" si="155"/>
        <v>23108.779122715801</v>
      </c>
      <c r="BC72" s="1">
        <f t="shared" si="156"/>
        <v>26985.354311178176</v>
      </c>
      <c r="BD72" s="1">
        <f t="shared" si="157"/>
        <v>36280.82356616293</v>
      </c>
      <c r="BE72" s="2">
        <f t="shared" ref="BE72:BG75" si="163">BE71</f>
        <v>0</v>
      </c>
      <c r="BF72" s="2">
        <f t="shared" si="163"/>
        <v>0</v>
      </c>
      <c r="BG72" s="2">
        <f t="shared" si="163"/>
        <v>0</v>
      </c>
      <c r="BH72" s="2">
        <f t="shared" si="141"/>
        <v>0</v>
      </c>
      <c r="BI72" s="2">
        <f t="shared" si="158"/>
        <v>0</v>
      </c>
      <c r="BJ72" s="2">
        <f t="shared" si="142"/>
        <v>0</v>
      </c>
      <c r="BK72" s="2">
        <f t="shared" si="143"/>
        <v>0</v>
      </c>
      <c r="BL72" s="2">
        <f t="shared" si="144"/>
        <v>0</v>
      </c>
      <c r="BM72" s="2">
        <f t="shared" si="145"/>
        <v>0</v>
      </c>
      <c r="BN72" s="2">
        <f t="shared" si="146"/>
        <v>0</v>
      </c>
      <c r="BO72" s="2">
        <f t="shared" si="159"/>
        <v>0</v>
      </c>
      <c r="BP72" s="2">
        <f t="shared" si="160"/>
        <v>0</v>
      </c>
      <c r="BQ72" s="2">
        <f t="shared" si="161"/>
        <v>0</v>
      </c>
      <c r="BR72" s="11">
        <f t="shared" si="162"/>
        <v>5.1396897045845796E-2</v>
      </c>
      <c r="BS72" s="17">
        <f t="shared" si="136"/>
        <v>0.55577088077801562</v>
      </c>
      <c r="BT72" s="17">
        <f t="shared" si="137"/>
        <v>0.58467928908643718</v>
      </c>
      <c r="BU72" s="12">
        <f>(BU$3*temperature!$I182+BU$4*temperature!$I182^2+BU$5*temperature!$I182^6)*(K72/K$56)^$BW$1</f>
        <v>3.364289668780732</v>
      </c>
      <c r="BV72" s="12">
        <f>(BV$3*temperature!$I182+BV$4*temperature!$I182^2+BV$5*temperature!$I182^6)*(L72/L$56)^$BW$1</f>
        <v>1.5479047790314695</v>
      </c>
      <c r="BW72" s="12">
        <f>(BW$3*temperature!$I182+BW$4*temperature!$I182^2+BW$5*temperature!$I182^6)*(M72/M$56)^$BW$1</f>
        <v>0.35940249727623935</v>
      </c>
      <c r="BX72" s="12">
        <f>(BX$3*temperature!$M182+BX$4*temperature!$M182^2+BX$5*temperature!$M182^6)*(K72/K$56)^$BW$1</f>
        <v>3.3642894418223763</v>
      </c>
      <c r="BY72" s="12">
        <f>(BY$3*temperature!$M182+BY$4*temperature!$M182^2+BY$5*temperature!$M182^6)*(L72/L$56)^$BW$1</f>
        <v>1.5479036611013017</v>
      </c>
      <c r="BZ72" s="12">
        <f>(BZ$3*temperature!$M182+BZ$4*temperature!$M182^2+BZ$5*temperature!$M182^6)*(M72/M$56)^$BW$1</f>
        <v>0.35940079962926613</v>
      </c>
      <c r="CA72" s="19">
        <f t="shared" si="147"/>
        <v>-2.2695835566466371E-7</v>
      </c>
      <c r="CB72" s="19">
        <f t="shared" si="148"/>
        <v>-1.117930167771064E-6</v>
      </c>
      <c r="CC72" s="19">
        <f t="shared" si="149"/>
        <v>-1.6976469732199462E-6</v>
      </c>
      <c r="CD72" s="19">
        <f t="shared" si="150"/>
        <v>-3.8989859035261744E-4</v>
      </c>
      <c r="CE72" s="19">
        <f t="shared" si="151"/>
        <v>-2.166942829743809E-4</v>
      </c>
      <c r="CF72" s="19">
        <f t="shared" si="152"/>
        <v>-2.2796563062317236E-4</v>
      </c>
    </row>
    <row r="73" spans="1:84" x14ac:dyDescent="0.3">
      <c r="A73" s="2">
        <f t="shared" si="86"/>
        <v>2027</v>
      </c>
      <c r="B73" s="5">
        <f t="shared" si="87"/>
        <v>1128.0021437847611</v>
      </c>
      <c r="C73" s="5">
        <f t="shared" si="88"/>
        <v>2779.7392599383193</v>
      </c>
      <c r="D73" s="5">
        <f t="shared" si="89"/>
        <v>3833.283421383102</v>
      </c>
      <c r="E73" s="15">
        <f t="shared" si="90"/>
        <v>1.7176285965187768E-3</v>
      </c>
      <c r="F73" s="15">
        <f t="shared" si="91"/>
        <v>3.3838435115531181E-3</v>
      </c>
      <c r="G73" s="15">
        <f t="shared" si="92"/>
        <v>6.9079961582862509E-3</v>
      </c>
      <c r="H73" s="5">
        <f t="shared" si="93"/>
        <v>59006.126599674863</v>
      </c>
      <c r="I73" s="5">
        <f t="shared" si="94"/>
        <v>14983.012419964014</v>
      </c>
      <c r="J73" s="5">
        <f t="shared" si="95"/>
        <v>5888.248458758294</v>
      </c>
      <c r="K73" s="5">
        <f t="shared" si="96"/>
        <v>52310.296505016282</v>
      </c>
      <c r="L73" s="5">
        <f t="shared" si="97"/>
        <v>5390.0783558730172</v>
      </c>
      <c r="M73" s="5">
        <f t="shared" si="98"/>
        <v>1536.0848159340462</v>
      </c>
      <c r="N73" s="15">
        <f t="shared" si="99"/>
        <v>2.245734484168449E-2</v>
      </c>
      <c r="O73" s="15">
        <f t="shared" si="100"/>
        <v>2.8139219967102669E-2</v>
      </c>
      <c r="P73" s="15">
        <f t="shared" si="101"/>
        <v>2.5795809533029512E-2</v>
      </c>
      <c r="Q73" s="5">
        <f t="shared" si="102"/>
        <v>6908.8832666974949</v>
      </c>
      <c r="R73" s="5">
        <f t="shared" si="103"/>
        <v>7291.0413366522398</v>
      </c>
      <c r="S73" s="5">
        <f t="shared" si="104"/>
        <v>3276.331784718911</v>
      </c>
      <c r="T73" s="5">
        <f t="shared" si="105"/>
        <v>117.0875579339513</v>
      </c>
      <c r="U73" s="5">
        <f t="shared" si="106"/>
        <v>486.62052278201014</v>
      </c>
      <c r="V73" s="5">
        <f t="shared" si="107"/>
        <v>556.41873940384301</v>
      </c>
      <c r="W73" s="15">
        <f t="shared" si="108"/>
        <v>-1.0734613539272964E-2</v>
      </c>
      <c r="X73" s="15">
        <f t="shared" si="109"/>
        <v>-1.217998157191269E-2</v>
      </c>
      <c r="Y73" s="15">
        <f t="shared" si="110"/>
        <v>-9.7425357312937999E-3</v>
      </c>
      <c r="Z73" s="5">
        <f t="shared" si="131"/>
        <v>14732.039066983583</v>
      </c>
      <c r="AA73" s="5">
        <f t="shared" si="132"/>
        <v>20677.010726045082</v>
      </c>
      <c r="AB73" s="5">
        <f t="shared" si="133"/>
        <v>8875.0109231232673</v>
      </c>
      <c r="AC73" s="16">
        <f t="shared" si="114"/>
        <v>2.1605202267293104</v>
      </c>
      <c r="AD73" s="16">
        <f t="shared" si="115"/>
        <v>2.8899813864801254</v>
      </c>
      <c r="AE73" s="16">
        <f t="shared" si="116"/>
        <v>2.7706384452811115</v>
      </c>
      <c r="AF73" s="15">
        <f t="shared" si="117"/>
        <v>-4.0504037456468023E-3</v>
      </c>
      <c r="AG73" s="15">
        <f t="shared" si="118"/>
        <v>2.9673830763510267E-4</v>
      </c>
      <c r="AH73" s="15">
        <f t="shared" si="119"/>
        <v>9.7937136394747881E-3</v>
      </c>
      <c r="AI73" s="1">
        <f t="shared" si="77"/>
        <v>92514.005026022875</v>
      </c>
      <c r="AJ73" s="1">
        <f t="shared" si="78"/>
        <v>22123.703082241605</v>
      </c>
      <c r="AK73" s="1">
        <f t="shared" si="79"/>
        <v>8557.625892537375</v>
      </c>
      <c r="AL73" s="14">
        <f t="shared" si="120"/>
        <v>20.962213780324387</v>
      </c>
      <c r="AM73" s="14">
        <f t="shared" si="121"/>
        <v>3.5055273468561481</v>
      </c>
      <c r="AN73" s="14">
        <f t="shared" si="122"/>
        <v>1.3034688471178848</v>
      </c>
      <c r="AO73" s="11">
        <f t="shared" si="123"/>
        <v>1.7382433548357116E-2</v>
      </c>
      <c r="AP73" s="11">
        <f t="shared" si="124"/>
        <v>2.1897281714343381E-2</v>
      </c>
      <c r="AQ73" s="11">
        <f t="shared" si="125"/>
        <v>1.9863597388794303E-2</v>
      </c>
      <c r="AR73" s="1">
        <f t="shared" si="134"/>
        <v>59006.126599674863</v>
      </c>
      <c r="AS73" s="1">
        <f t="shared" si="129"/>
        <v>14983.012419964014</v>
      </c>
      <c r="AT73" s="1">
        <f t="shared" si="130"/>
        <v>5888.248458758294</v>
      </c>
      <c r="AU73" s="1">
        <f t="shared" si="83"/>
        <v>11801.225319934973</v>
      </c>
      <c r="AV73" s="1">
        <f t="shared" si="84"/>
        <v>2996.6024839928032</v>
      </c>
      <c r="AW73" s="1">
        <f t="shared" si="85"/>
        <v>1177.6496917516588</v>
      </c>
      <c r="AX73" s="1">
        <f t="shared" si="153"/>
        <v>41848.237204013021</v>
      </c>
      <c r="AY73" s="1">
        <f t="shared" si="139"/>
        <v>4312.0626846984132</v>
      </c>
      <c r="AZ73" s="1">
        <f t="shared" si="140"/>
        <v>1228.8678527472373</v>
      </c>
      <c r="BA73" s="1">
        <f t="shared" si="154"/>
        <v>12003.978801019464</v>
      </c>
      <c r="BB73" s="1">
        <f t="shared" si="155"/>
        <v>23264.115007975299</v>
      </c>
      <c r="BC73" s="1">
        <f t="shared" si="156"/>
        <v>27269.397822318308</v>
      </c>
      <c r="BD73" s="1">
        <f t="shared" si="157"/>
        <v>34823.215379281079</v>
      </c>
      <c r="BE73" s="2">
        <f t="shared" si="163"/>
        <v>0</v>
      </c>
      <c r="BF73" s="2">
        <f t="shared" si="163"/>
        <v>0</v>
      </c>
      <c r="BG73" s="2">
        <f t="shared" si="163"/>
        <v>0</v>
      </c>
      <c r="BH73" s="2">
        <f t="shared" si="141"/>
        <v>0</v>
      </c>
      <c r="BI73" s="2">
        <f t="shared" si="158"/>
        <v>0</v>
      </c>
      <c r="BJ73" s="2">
        <f t="shared" si="142"/>
        <v>0</v>
      </c>
      <c r="BK73" s="2">
        <f t="shared" si="143"/>
        <v>0</v>
      </c>
      <c r="BL73" s="2">
        <f t="shared" si="144"/>
        <v>0</v>
      </c>
      <c r="BM73" s="2">
        <f t="shared" si="145"/>
        <v>0</v>
      </c>
      <c r="BN73" s="2">
        <f t="shared" si="146"/>
        <v>0</v>
      </c>
      <c r="BO73" s="2">
        <f t="shared" si="159"/>
        <v>0</v>
      </c>
      <c r="BP73" s="2">
        <f t="shared" si="160"/>
        <v>0</v>
      </c>
      <c r="BQ73" s="2">
        <f t="shared" si="161"/>
        <v>0</v>
      </c>
      <c r="BR73" s="11">
        <f t="shared" si="162"/>
        <v>5.1244516478275742E-2</v>
      </c>
      <c r="BS73" s="17">
        <f t="shared" si="136"/>
        <v>0.52860235971742786</v>
      </c>
      <c r="BT73" s="17">
        <f t="shared" si="137"/>
        <v>0.55683741817755916</v>
      </c>
      <c r="BU73" s="12">
        <f>(BU$3*temperature!$I183+BU$4*temperature!$I183^2+BU$5*temperature!$I183^6)*(K73/K$56)^$BW$1</f>
        <v>3.339544060046463</v>
      </c>
      <c r="BV73" s="12">
        <f>(BV$3*temperature!$I183+BV$4*temperature!$I183^2+BV$5*temperature!$I183^6)*(L73/L$56)^$BW$1</f>
        <v>1.5139225711523543</v>
      </c>
      <c r="BW73" s="12">
        <f>(BW$3*temperature!$I183+BW$4*temperature!$I183^2+BW$5*temperature!$I183^6)*(M73/M$56)^$BW$1</f>
        <v>0.32265180203036553</v>
      </c>
      <c r="BX73" s="12">
        <f>(BX$3*temperature!$M183+BX$4*temperature!$M183^2+BX$5*temperature!$M183^6)*(K73/K$56)^$BW$1</f>
        <v>3.3395436491197579</v>
      </c>
      <c r="BY73" s="12">
        <f>(BY$3*temperature!$M183+BY$4*temperature!$M183^2+BY$5*temperature!$M183^6)*(L73/L$56)^$BW$1</f>
        <v>1.5139212731680802</v>
      </c>
      <c r="BZ73" s="12">
        <f>(BZ$3*temperature!$M183+BZ$4*temperature!$M183^2+BZ$5*temperature!$M183^6)*(M73/M$56)^$BW$1</f>
        <v>0.32264992575650814</v>
      </c>
      <c r="CA73" s="19">
        <f t="shared" si="147"/>
        <v>-4.1092670510778362E-7</v>
      </c>
      <c r="CB73" s="19">
        <f t="shared" si="148"/>
        <v>-1.2979842740623582E-6</v>
      </c>
      <c r="CC73" s="19">
        <f t="shared" si="149"/>
        <v>-1.8762738573929738E-6</v>
      </c>
      <c r="CD73" s="19">
        <f t="shared" si="150"/>
        <v>-5.4742874332974084E-4</v>
      </c>
      <c r="CE73" s="19">
        <f t="shared" si="151"/>
        <v>-2.8937212550124718E-4</v>
      </c>
      <c r="CF73" s="19">
        <f t="shared" si="152"/>
        <v>-3.0482880807191861E-4</v>
      </c>
    </row>
    <row r="74" spans="1:84" x14ac:dyDescent="0.3">
      <c r="A74" s="2">
        <f t="shared" si="86"/>
        <v>2028</v>
      </c>
      <c r="B74" s="5">
        <f t="shared" si="87"/>
        <v>1129.8427580869054</v>
      </c>
      <c r="C74" s="5">
        <f t="shared" si="88"/>
        <v>2788.6751524639435</v>
      </c>
      <c r="D74" s="5">
        <f t="shared" si="89"/>
        <v>3858.4397131742121</v>
      </c>
      <c r="E74" s="15">
        <f t="shared" si="90"/>
        <v>1.6317471666928379E-3</v>
      </c>
      <c r="F74" s="15">
        <f t="shared" si="91"/>
        <v>3.2146513359754621E-3</v>
      </c>
      <c r="G74" s="15">
        <f t="shared" si="92"/>
        <v>6.5625963503719376E-3</v>
      </c>
      <c r="H74" s="5">
        <f t="shared" si="93"/>
        <v>60413.108207444828</v>
      </c>
      <c r="I74" s="5">
        <f t="shared" si="94"/>
        <v>15449.295251922167</v>
      </c>
      <c r="J74" s="5">
        <f t="shared" si="95"/>
        <v>6078.0512786997751</v>
      </c>
      <c r="K74" s="5">
        <f t="shared" si="96"/>
        <v>53470.368133118543</v>
      </c>
      <c r="L74" s="5">
        <f t="shared" si="97"/>
        <v>5540.0125175110079</v>
      </c>
      <c r="M74" s="5">
        <f t="shared" si="98"/>
        <v>1575.2614348092436</v>
      </c>
      <c r="N74" s="15">
        <f t="shared" si="99"/>
        <v>2.2176735855263585E-2</v>
      </c>
      <c r="O74" s="15">
        <f t="shared" si="100"/>
        <v>2.7816694255404117E-2</v>
      </c>
      <c r="P74" s="15">
        <f t="shared" si="101"/>
        <v>2.5504202937762344E-2</v>
      </c>
      <c r="Q74" s="5">
        <f t="shared" si="102"/>
        <v>6997.6906946839799</v>
      </c>
      <c r="R74" s="5">
        <f t="shared" si="103"/>
        <v>7426.3757111162959</v>
      </c>
      <c r="S74" s="5">
        <f t="shared" si="104"/>
        <v>3348.9929433494949</v>
      </c>
      <c r="T74" s="5">
        <f t="shared" si="105"/>
        <v>115.8306682492731</v>
      </c>
      <c r="U74" s="5">
        <f t="shared" si="106"/>
        <v>480.69349378201076</v>
      </c>
      <c r="V74" s="5">
        <f t="shared" si="107"/>
        <v>550.9978099536396</v>
      </c>
      <c r="W74" s="15">
        <f t="shared" si="108"/>
        <v>-1.0734613539272964E-2</v>
      </c>
      <c r="X74" s="15">
        <f t="shared" si="109"/>
        <v>-1.217998157191269E-2</v>
      </c>
      <c r="Y74" s="15">
        <f t="shared" si="110"/>
        <v>-9.7425357312937999E-3</v>
      </c>
      <c r="Z74" s="5">
        <f t="shared" si="131"/>
        <v>14866.322547919004</v>
      </c>
      <c r="AA74" s="5">
        <f t="shared" si="132"/>
        <v>21077.226316073236</v>
      </c>
      <c r="AB74" s="5">
        <f t="shared" si="133"/>
        <v>9166.4335394693298</v>
      </c>
      <c r="AC74" s="16">
        <f t="shared" si="114"/>
        <v>2.1517692475104204</v>
      </c>
      <c r="AD74" s="16">
        <f t="shared" si="115"/>
        <v>2.8908389546658464</v>
      </c>
      <c r="AE74" s="16">
        <f t="shared" si="116"/>
        <v>2.7977732848127141</v>
      </c>
      <c r="AF74" s="15">
        <f t="shared" si="117"/>
        <v>-4.0504037456468023E-3</v>
      </c>
      <c r="AG74" s="15">
        <f t="shared" si="118"/>
        <v>2.9673830763510267E-4</v>
      </c>
      <c r="AH74" s="15">
        <f t="shared" si="119"/>
        <v>9.7937136394747881E-3</v>
      </c>
      <c r="AI74" s="1">
        <f t="shared" si="77"/>
        <v>95063.829843355576</v>
      </c>
      <c r="AJ74" s="1">
        <f t="shared" si="78"/>
        <v>22907.93525801025</v>
      </c>
      <c r="AK74" s="1">
        <f t="shared" si="79"/>
        <v>8879.5129950352966</v>
      </c>
      <c r="AL74" s="14">
        <f t="shared" si="120"/>
        <v>21.322944325506704</v>
      </c>
      <c r="AM74" s="14">
        <f t="shared" si="121"/>
        <v>3.5815212515288772</v>
      </c>
      <c r="AN74" s="14">
        <f t="shared" si="122"/>
        <v>1.3291015117019904</v>
      </c>
      <c r="AO74" s="11">
        <f t="shared" si="123"/>
        <v>1.7208609212873545E-2</v>
      </c>
      <c r="AP74" s="11">
        <f t="shared" si="124"/>
        <v>2.1678308897199947E-2</v>
      </c>
      <c r="AQ74" s="11">
        <f t="shared" si="125"/>
        <v>1.9664961414906361E-2</v>
      </c>
      <c r="AR74" s="1">
        <f t="shared" si="134"/>
        <v>60413.108207444828</v>
      </c>
      <c r="AS74" s="1">
        <f t="shared" si="129"/>
        <v>15449.295251922167</v>
      </c>
      <c r="AT74" s="1">
        <f t="shared" si="130"/>
        <v>6078.0512786997751</v>
      </c>
      <c r="AU74" s="1">
        <f t="shared" si="83"/>
        <v>12082.621641488966</v>
      </c>
      <c r="AV74" s="1">
        <f t="shared" si="84"/>
        <v>3089.8590503844334</v>
      </c>
      <c r="AW74" s="1">
        <f t="shared" si="85"/>
        <v>1215.6102557399552</v>
      </c>
      <c r="AX74" s="1">
        <f t="shared" si="153"/>
        <v>42776.294506494836</v>
      </c>
      <c r="AY74" s="1">
        <f t="shared" si="139"/>
        <v>4432.0100140088061</v>
      </c>
      <c r="AZ74" s="1">
        <f t="shared" si="140"/>
        <v>1260.2091478473947</v>
      </c>
      <c r="BA74" s="1">
        <f t="shared" si="154"/>
        <v>12048.348691670057</v>
      </c>
      <c r="BB74" s="1">
        <f t="shared" si="155"/>
        <v>23415.413455183188</v>
      </c>
      <c r="BC74" s="1">
        <f t="shared" si="156"/>
        <v>27545.528350287157</v>
      </c>
      <c r="BD74" s="1">
        <f t="shared" si="157"/>
        <v>33415.172039645215</v>
      </c>
      <c r="BE74" s="2">
        <f t="shared" si="163"/>
        <v>0</v>
      </c>
      <c r="BF74" s="2">
        <f t="shared" si="163"/>
        <v>0</v>
      </c>
      <c r="BG74" s="2">
        <f t="shared" si="163"/>
        <v>0</v>
      </c>
      <c r="BH74" s="2">
        <f t="shared" si="141"/>
        <v>0</v>
      </c>
      <c r="BI74" s="2">
        <f t="shared" si="158"/>
        <v>0</v>
      </c>
      <c r="BJ74" s="2">
        <f t="shared" si="142"/>
        <v>0</v>
      </c>
      <c r="BK74" s="2">
        <f t="shared" si="143"/>
        <v>0</v>
      </c>
      <c r="BL74" s="2">
        <f t="shared" si="144"/>
        <v>0</v>
      </c>
      <c r="BM74" s="2">
        <f t="shared" si="145"/>
        <v>0</v>
      </c>
      <c r="BN74" s="2">
        <f t="shared" si="146"/>
        <v>0</v>
      </c>
      <c r="BO74" s="2">
        <f t="shared" si="159"/>
        <v>0</v>
      </c>
      <c r="BP74" s="2">
        <f t="shared" si="160"/>
        <v>0</v>
      </c>
      <c r="BQ74" s="2">
        <f t="shared" si="161"/>
        <v>0</v>
      </c>
      <c r="BR74" s="11">
        <f t="shared" si="162"/>
        <v>5.1088171791912024E-2</v>
      </c>
      <c r="BS74" s="17">
        <f t="shared" si="136"/>
        <v>0.5028348318888487</v>
      </c>
      <c r="BT74" s="17">
        <f t="shared" si="137"/>
        <v>0.5303213506452944</v>
      </c>
      <c r="BU74" s="12">
        <f>(BU$3*temperature!$I184+BU$4*temperature!$I184^2+BU$5*temperature!$I184^6)*(K74/K$56)^$BW$1</f>
        <v>3.3117999293204936</v>
      </c>
      <c r="BV74" s="12">
        <f>(BV$3*temperature!$I184+BV$4*temperature!$I184^2+BV$5*temperature!$I184^6)*(L74/L$56)^$BW$1</f>
        <v>1.4777143665406562</v>
      </c>
      <c r="BW74" s="12">
        <f>(BW$3*temperature!$I184+BW$4*temperature!$I184^2+BW$5*temperature!$I184^6)*(M74/M$56)^$BW$1</f>
        <v>0.28406166142449096</v>
      </c>
      <c r="BX74" s="12">
        <f>(BX$3*temperature!$M184+BX$4*temperature!$M184^2+BX$5*temperature!$M184^6)*(K74/K$56)^$BW$1</f>
        <v>3.3117993174527376</v>
      </c>
      <c r="BY74" s="12">
        <f>(BY$3*temperature!$M184+BY$4*temperature!$M184^2+BY$5*temperature!$M184^6)*(L74/L$56)^$BW$1</f>
        <v>1.4777128810040803</v>
      </c>
      <c r="BZ74" s="12">
        <f>(BZ$3*temperature!$M184+BZ$4*temperature!$M184^2+BZ$5*temperature!$M184^6)*(M74/M$56)^$BW$1</f>
        <v>0.28405960467531416</v>
      </c>
      <c r="CA74" s="19">
        <f t="shared" si="147"/>
        <v>-6.1186775601740351E-7</v>
      </c>
      <c r="CB74" s="19">
        <f t="shared" si="148"/>
        <v>-1.4855365759736117E-6</v>
      </c>
      <c r="CC74" s="19">
        <f t="shared" si="149"/>
        <v>-2.0567491768042068E-6</v>
      </c>
      <c r="CD74" s="19">
        <f t="shared" si="150"/>
        <v>-7.2416353086711199E-4</v>
      </c>
      <c r="CE74" s="19">
        <f t="shared" si="151"/>
        <v>-3.6413464730359935E-4</v>
      </c>
      <c r="CF74" s="19">
        <f t="shared" si="152"/>
        <v>-3.8403938177751219E-4</v>
      </c>
    </row>
    <row r="75" spans="1:84" x14ac:dyDescent="0.3">
      <c r="A75" s="2">
        <f t="shared" si="86"/>
        <v>2029</v>
      </c>
      <c r="B75" s="5">
        <f t="shared" si="87"/>
        <v>1131.5941949202563</v>
      </c>
      <c r="C75" s="5">
        <f t="shared" si="88"/>
        <v>2797.1915398531901</v>
      </c>
      <c r="D75" s="5">
        <f t="shared" si="89"/>
        <v>3882.4950264350286</v>
      </c>
      <c r="E75" s="15">
        <f t="shared" si="90"/>
        <v>1.5501598083581959E-3</v>
      </c>
      <c r="F75" s="15">
        <f t="shared" si="91"/>
        <v>3.053918769176689E-3</v>
      </c>
      <c r="G75" s="15">
        <f t="shared" si="92"/>
        <v>6.2344665328533406E-3</v>
      </c>
      <c r="H75" s="5">
        <f t="shared" si="93"/>
        <v>61831.792100574756</v>
      </c>
      <c r="I75" s="5">
        <f t="shared" si="94"/>
        <v>15922.575253879721</v>
      </c>
      <c r="J75" s="5">
        <f t="shared" si="95"/>
        <v>6270.1477630420277</v>
      </c>
      <c r="K75" s="5">
        <f t="shared" si="96"/>
        <v>54641.31256429082</v>
      </c>
      <c r="L75" s="5">
        <f t="shared" si="97"/>
        <v>5692.3435621128092</v>
      </c>
      <c r="M75" s="5">
        <f t="shared" si="98"/>
        <v>1614.9789556329147</v>
      </c>
      <c r="N75" s="15">
        <f t="shared" si="99"/>
        <v>2.1898940891095453E-2</v>
      </c>
      <c r="O75" s="15">
        <f t="shared" si="100"/>
        <v>2.7496516320190567E-2</v>
      </c>
      <c r="P75" s="15">
        <f t="shared" si="101"/>
        <v>2.5213288376148668E-2</v>
      </c>
      <c r="Q75" s="5">
        <f t="shared" si="102"/>
        <v>7085.1363048361336</v>
      </c>
      <c r="R75" s="5">
        <f t="shared" si="103"/>
        <v>7560.6542317960511</v>
      </c>
      <c r="S75" s="5">
        <f t="shared" si="104"/>
        <v>3421.1788059248524</v>
      </c>
      <c r="T75" s="5">
        <f t="shared" si="105"/>
        <v>114.58727078962141</v>
      </c>
      <c r="U75" s="5">
        <f t="shared" si="106"/>
        <v>474.83865588600753</v>
      </c>
      <c r="V75" s="5">
        <f t="shared" si="107"/>
        <v>545.62969410230164</v>
      </c>
      <c r="W75" s="15">
        <f t="shared" si="108"/>
        <v>-1.0734613539272964E-2</v>
      </c>
      <c r="X75" s="15">
        <f t="shared" si="109"/>
        <v>-1.217998157191269E-2</v>
      </c>
      <c r="Y75" s="15">
        <f t="shared" si="110"/>
        <v>-9.7425357312937999E-3</v>
      </c>
      <c r="Z75" s="5">
        <f t="shared" si="131"/>
        <v>14996.427027701136</v>
      </c>
      <c r="AA75" s="5">
        <f t="shared" si="132"/>
        <v>21474.826711038902</v>
      </c>
      <c r="AB75" s="5">
        <f t="shared" si="133"/>
        <v>9461.4873717545015</v>
      </c>
      <c r="AC75" s="16">
        <f t="shared" si="114"/>
        <v>2.1430537132905365</v>
      </c>
      <c r="AD75" s="16">
        <f t="shared" si="115"/>
        <v>2.8916967773248996</v>
      </c>
      <c r="AE75" s="16">
        <f t="shared" si="116"/>
        <v>2.8251738751923425</v>
      </c>
      <c r="AF75" s="15">
        <f t="shared" si="117"/>
        <v>-4.0504037456468023E-3</v>
      </c>
      <c r="AG75" s="15">
        <f t="shared" si="118"/>
        <v>2.9673830763510267E-4</v>
      </c>
      <c r="AH75" s="15">
        <f t="shared" si="119"/>
        <v>9.7937136394747881E-3</v>
      </c>
      <c r="AI75" s="1">
        <f t="shared" si="77"/>
        <v>97640.068500508991</v>
      </c>
      <c r="AJ75" s="1">
        <f t="shared" si="78"/>
        <v>23707.000782593655</v>
      </c>
      <c r="AK75" s="1">
        <f t="shared" si="79"/>
        <v>9207.1719512717227</v>
      </c>
      <c r="AL75" s="14">
        <f t="shared" si="120"/>
        <v>21.686213159510551</v>
      </c>
      <c r="AM75" s="14">
        <f t="shared" si="121"/>
        <v>3.6583861623012814</v>
      </c>
      <c r="AN75" s="14">
        <f t="shared" si="122"/>
        <v>1.3549768743466626</v>
      </c>
      <c r="AO75" s="11">
        <f t="shared" si="123"/>
        <v>1.7036523120744808E-2</v>
      </c>
      <c r="AP75" s="11">
        <f t="shared" si="124"/>
        <v>2.1461525808227949E-2</v>
      </c>
      <c r="AQ75" s="11">
        <f t="shared" si="125"/>
        <v>1.9468311800757296E-2</v>
      </c>
      <c r="AR75" s="1">
        <f t="shared" si="134"/>
        <v>61831.792100574756</v>
      </c>
      <c r="AS75" s="1">
        <f t="shared" si="129"/>
        <v>15922.575253879721</v>
      </c>
      <c r="AT75" s="1">
        <f t="shared" si="130"/>
        <v>6270.1477630420277</v>
      </c>
      <c r="AU75" s="1">
        <f t="shared" si="83"/>
        <v>12366.358420114952</v>
      </c>
      <c r="AV75" s="1">
        <f t="shared" si="84"/>
        <v>3184.5150507759445</v>
      </c>
      <c r="AW75" s="1">
        <f t="shared" si="85"/>
        <v>1254.0295526084055</v>
      </c>
      <c r="AX75" s="1">
        <f t="shared" si="153"/>
        <v>43713.050051432663</v>
      </c>
      <c r="AY75" s="1">
        <f t="shared" si="139"/>
        <v>4553.8748496902463</v>
      </c>
      <c r="AZ75" s="1">
        <f t="shared" si="140"/>
        <v>1291.9831645063318</v>
      </c>
      <c r="BA75" s="1">
        <f t="shared" si="154"/>
        <v>12091.538833624103</v>
      </c>
      <c r="BB75" s="1">
        <f t="shared" si="155"/>
        <v>23562.796820994376</v>
      </c>
      <c r="BC75" s="1">
        <f t="shared" si="156"/>
        <v>27813.936780161148</v>
      </c>
      <c r="BD75" s="1">
        <f t="shared" si="157"/>
        <v>32055.790438796037</v>
      </c>
      <c r="BE75" s="2">
        <f t="shared" si="163"/>
        <v>0</v>
      </c>
      <c r="BF75" s="2">
        <f t="shared" si="163"/>
        <v>0</v>
      </c>
      <c r="BG75" s="2">
        <f t="shared" si="163"/>
        <v>0</v>
      </c>
      <c r="BH75" s="2">
        <f t="shared" si="141"/>
        <v>0</v>
      </c>
      <c r="BI75" s="2">
        <f t="shared" si="158"/>
        <v>0</v>
      </c>
      <c r="BJ75" s="2">
        <f t="shared" si="142"/>
        <v>0</v>
      </c>
      <c r="BK75" s="2">
        <f t="shared" si="143"/>
        <v>0</v>
      </c>
      <c r="BL75" s="2">
        <f t="shared" si="144"/>
        <v>0</v>
      </c>
      <c r="BM75" s="2">
        <f t="shared" si="145"/>
        <v>0</v>
      </c>
      <c r="BN75" s="2">
        <f t="shared" si="146"/>
        <v>0</v>
      </c>
      <c r="BO75" s="2">
        <f t="shared" si="159"/>
        <v>0</v>
      </c>
      <c r="BP75" s="2">
        <f t="shared" si="160"/>
        <v>0</v>
      </c>
      <c r="BQ75" s="2">
        <f t="shared" si="161"/>
        <v>0</v>
      </c>
      <c r="BR75" s="11">
        <f t="shared" si="162"/>
        <v>5.0928034722453636E-2</v>
      </c>
      <c r="BS75" s="17">
        <f t="shared" si="136"/>
        <v>0.47839452995804127</v>
      </c>
      <c r="BT75" s="17">
        <f t="shared" si="137"/>
        <v>0.50506795299551843</v>
      </c>
      <c r="BU75" s="12">
        <f>(BU$3*temperature!$I185+BU$4*temperature!$I185^2+BU$5*temperature!$I185^6)*(K75/K$56)^$BW$1</f>
        <v>3.2809565891751382</v>
      </c>
      <c r="BV75" s="12">
        <f>(BV$3*temperature!$I185+BV$4*temperature!$I185^2+BV$5*temperature!$I185^6)*(L75/L$56)^$BW$1</f>
        <v>1.439218767747775</v>
      </c>
      <c r="BW75" s="12">
        <f>(BW$3*temperature!$I185+BW$4*temperature!$I185^2+BW$5*temperature!$I185^6)*(M75/M$56)^$BW$1</f>
        <v>0.24358637488805873</v>
      </c>
      <c r="BX75" s="12">
        <f>(BX$3*temperature!$M185+BX$4*temperature!$M185^2+BX$5*temperature!$M185^6)*(K75/K$56)^$BW$1</f>
        <v>3.2809557610912861</v>
      </c>
      <c r="BY75" s="12">
        <f>(BY$3*temperature!$M185+BY$4*temperature!$M185^2+BY$5*temperature!$M185^6)*(L75/L$56)^$BW$1</f>
        <v>1.4392170881267687</v>
      </c>
      <c r="BZ75" s="12">
        <f>(BZ$3*temperature!$M185+BZ$4*temperature!$M185^2+BZ$5*temperature!$M185^6)*(M75/M$56)^$BW$1</f>
        <v>0.24358413626636249</v>
      </c>
      <c r="CA75" s="19">
        <f t="shared" si="147"/>
        <v>-8.2808385215571434E-7</v>
      </c>
      <c r="CB75" s="19">
        <f t="shared" si="148"/>
        <v>-1.6796210062786088E-6</v>
      </c>
      <c r="CC75" s="19">
        <f t="shared" si="149"/>
        <v>-2.2386216962377858E-6</v>
      </c>
      <c r="CD75" s="19">
        <f t="shared" si="150"/>
        <v>-9.1982289279766245E-4</v>
      </c>
      <c r="CE75" s="19">
        <f t="shared" si="151"/>
        <v>-4.4003824044458353E-4</v>
      </c>
      <c r="CF75" s="19">
        <f t="shared" si="152"/>
        <v>-4.6457306558373156E-4</v>
      </c>
    </row>
    <row r="76" spans="1:84" x14ac:dyDescent="0.3">
      <c r="A76" s="2">
        <f t="shared" si="86"/>
        <v>2030</v>
      </c>
      <c r="B76" s="5">
        <f t="shared" si="87"/>
        <v>1133.2606391685763</v>
      </c>
      <c r="C76" s="5">
        <f t="shared" si="88"/>
        <v>2805.3068158105034</v>
      </c>
      <c r="D76" s="5">
        <f t="shared" si="89"/>
        <v>3905.4900474759938</v>
      </c>
      <c r="E76" s="15">
        <f t="shared" si="90"/>
        <v>1.472651817940286E-3</v>
      </c>
      <c r="F76" s="15">
        <f t="shared" si="91"/>
        <v>2.9012228307178545E-3</v>
      </c>
      <c r="G76" s="15">
        <f t="shared" si="92"/>
        <v>5.9227432062106729E-3</v>
      </c>
      <c r="H76" s="5">
        <f t="shared" si="93"/>
        <v>63261.854713329929</v>
      </c>
      <c r="I76" s="5">
        <f t="shared" si="94"/>
        <v>16402.78051196886</v>
      </c>
      <c r="J76" s="5">
        <f t="shared" si="95"/>
        <v>6464.4827302622516</v>
      </c>
      <c r="K76" s="5">
        <f t="shared" si="96"/>
        <v>55822.8641557183</v>
      </c>
      <c r="L76" s="5">
        <f t="shared" si="97"/>
        <v>5847.0540261492943</v>
      </c>
      <c r="M76" s="5">
        <f t="shared" si="98"/>
        <v>1655.2296003007514</v>
      </c>
      <c r="N76" s="15">
        <f t="shared" si="99"/>
        <v>2.1623777614003581E-2</v>
      </c>
      <c r="O76" s="15">
        <f t="shared" si="100"/>
        <v>2.717869403846418E-2</v>
      </c>
      <c r="P76" s="15">
        <f t="shared" si="101"/>
        <v>2.4923324559398052E-2</v>
      </c>
      <c r="Q76" s="5">
        <f t="shared" si="102"/>
        <v>7171.1880279698335</v>
      </c>
      <c r="R76" s="5">
        <f t="shared" si="103"/>
        <v>7693.8083422485061</v>
      </c>
      <c r="S76" s="5">
        <f t="shared" si="104"/>
        <v>3492.849728800938</v>
      </c>
      <c r="T76" s="5">
        <f t="shared" si="105"/>
        <v>113.35722072117481</v>
      </c>
      <c r="U76" s="5">
        <f t="shared" si="106"/>
        <v>469.05512980768418</v>
      </c>
      <c r="V76" s="5">
        <f t="shared" si="107"/>
        <v>540.31387731145503</v>
      </c>
      <c r="W76" s="15">
        <f t="shared" si="108"/>
        <v>-1.0734613539272964E-2</v>
      </c>
      <c r="X76" s="15">
        <f t="shared" si="109"/>
        <v>-1.217998157191269E-2</v>
      </c>
      <c r="Y76" s="15">
        <f t="shared" si="110"/>
        <v>-9.7425357312937999E-3</v>
      </c>
      <c r="Z76" s="5">
        <f t="shared" si="131"/>
        <v>15122.327034791988</v>
      </c>
      <c r="AA76" s="5">
        <f t="shared" si="132"/>
        <v>21869.607101625603</v>
      </c>
      <c r="AB76" s="5">
        <f t="shared" si="133"/>
        <v>9760.085389366177</v>
      </c>
      <c r="AC76" s="16">
        <f t="shared" si="114"/>
        <v>2.1343734805031023</v>
      </c>
      <c r="AD76" s="16">
        <f t="shared" si="115"/>
        <v>2.892554854532797</v>
      </c>
      <c r="AE76" s="16">
        <f t="shared" si="116"/>
        <v>2.8528428191077015</v>
      </c>
      <c r="AF76" s="15">
        <f t="shared" si="117"/>
        <v>-4.0504037456468023E-3</v>
      </c>
      <c r="AG76" s="15">
        <f t="shared" si="118"/>
        <v>2.9673830763510267E-4</v>
      </c>
      <c r="AH76" s="15">
        <f t="shared" si="119"/>
        <v>9.7937136394747881E-3</v>
      </c>
      <c r="AI76" s="1">
        <f t="shared" si="77"/>
        <v>100242.42007057305</v>
      </c>
      <c r="AJ76" s="1">
        <f t="shared" si="78"/>
        <v>24520.815755110234</v>
      </c>
      <c r="AK76" s="1">
        <f t="shared" si="79"/>
        <v>9540.4843087529553</v>
      </c>
      <c r="AL76" s="14">
        <f t="shared" si="120"/>
        <v>22.051976254685016</v>
      </c>
      <c r="AM76" s="14">
        <f t="shared" si="121"/>
        <v>3.736115565849587</v>
      </c>
      <c r="AN76" s="14">
        <f t="shared" si="122"/>
        <v>1.3810921954965329</v>
      </c>
      <c r="AO76" s="11">
        <f t="shared" si="123"/>
        <v>1.686615788953736E-2</v>
      </c>
      <c r="AP76" s="11">
        <f t="shared" si="124"/>
        <v>2.1246910550145669E-2</v>
      </c>
      <c r="AQ76" s="11">
        <f t="shared" si="125"/>
        <v>1.9273628682749722E-2</v>
      </c>
      <c r="AR76" s="1">
        <f t="shared" si="134"/>
        <v>63261.854713329929</v>
      </c>
      <c r="AS76" s="1">
        <f t="shared" si="129"/>
        <v>16402.78051196886</v>
      </c>
      <c r="AT76" s="1">
        <f t="shared" si="130"/>
        <v>6464.4827302622516</v>
      </c>
      <c r="AU76" s="1">
        <f t="shared" si="83"/>
        <v>12652.370942665986</v>
      </c>
      <c r="AV76" s="1">
        <f t="shared" si="84"/>
        <v>3280.5561023937721</v>
      </c>
      <c r="AW76" s="1">
        <f t="shared" si="85"/>
        <v>1292.8965460524505</v>
      </c>
      <c r="AX76" s="1">
        <f t="shared" si="153"/>
        <v>44658.291324574639</v>
      </c>
      <c r="AY76" s="1">
        <f t="shared" si="139"/>
        <v>4677.6432209194354</v>
      </c>
      <c r="AZ76" s="1">
        <f t="shared" si="140"/>
        <v>1324.183680240601</v>
      </c>
      <c r="BA76" s="1">
        <f t="shared" si="154"/>
        <v>12133.589645488642</v>
      </c>
      <c r="BB76" s="1">
        <f t="shared" si="155"/>
        <v>23706.384605662239</v>
      </c>
      <c r="BC76" s="1">
        <f t="shared" si="156"/>
        <v>28074.816175668399</v>
      </c>
      <c r="BD76" s="1">
        <f t="shared" si="157"/>
        <v>30744.107016201116</v>
      </c>
      <c r="BE76" s="2">
        <f t="shared" ref="BE76:BE139" si="164">BE75</f>
        <v>0</v>
      </c>
      <c r="BF76" s="2">
        <f t="shared" ref="BF76:BF139" si="165">BF75</f>
        <v>0</v>
      </c>
      <c r="BG76" s="2">
        <f t="shared" ref="BG76:BG139" si="166">BG75</f>
        <v>0</v>
      </c>
      <c r="BH76" s="2">
        <f t="shared" si="141"/>
        <v>0</v>
      </c>
      <c r="BI76" s="2">
        <f t="shared" si="158"/>
        <v>0</v>
      </c>
      <c r="BJ76" s="2">
        <f t="shared" si="142"/>
        <v>0</v>
      </c>
      <c r="BK76" s="2">
        <f t="shared" si="143"/>
        <v>0</v>
      </c>
      <c r="BL76" s="2">
        <f t="shared" si="144"/>
        <v>0</v>
      </c>
      <c r="BM76" s="2">
        <f t="shared" si="145"/>
        <v>0</v>
      </c>
      <c r="BN76" s="2">
        <f t="shared" si="146"/>
        <v>0</v>
      </c>
      <c r="BO76" s="2">
        <f t="shared" si="159"/>
        <v>0</v>
      </c>
      <c r="BP76" s="2">
        <f t="shared" si="160"/>
        <v>0</v>
      </c>
      <c r="BQ76" s="2">
        <f t="shared" si="161"/>
        <v>0</v>
      </c>
      <c r="BR76" s="11">
        <f t="shared" si="162"/>
        <v>5.0764279406171092E-2</v>
      </c>
      <c r="BS76" s="17">
        <f t="shared" si="136"/>
        <v>0.455211502740417</v>
      </c>
      <c r="BT76" s="17">
        <f t="shared" si="137"/>
        <v>0.48101709809096993</v>
      </c>
      <c r="BU76" s="12">
        <f>(BU$3*temperature!$I186+BU$4*temperature!$I186^2+BU$5*temperature!$I186^6)*(K76/K$56)^$BW$1</f>
        <v>3.2469143387040584</v>
      </c>
      <c r="BV76" s="12">
        <f>(BV$3*temperature!$I186+BV$4*temperature!$I186^2+BV$5*temperature!$I186^6)*(L76/L$56)^$BW$1</f>
        <v>1.3983754770185755</v>
      </c>
      <c r="BW76" s="12">
        <f>(BW$3*temperature!$I186+BW$4*temperature!$I186^2+BW$5*temperature!$I186^6)*(M76/M$56)^$BW$1</f>
        <v>0.20118121025803237</v>
      </c>
      <c r="BX76" s="12">
        <f>(BX$3*temperature!$M186+BX$4*temperature!$M186^2+BX$5*temperature!$M186^6)*(K76/K$56)^$BW$1</f>
        <v>3.246913280714554</v>
      </c>
      <c r="BY76" s="12">
        <f>(BY$3*temperature!$M186+BY$4*temperature!$M186^2+BY$5*temperature!$M186^6)*(L76/L$56)^$BW$1</f>
        <v>1.3983735976812965</v>
      </c>
      <c r="BZ76" s="12">
        <f>(BZ$3*temperature!$M186+BZ$4*temperature!$M186^2+BZ$5*temperature!$M186^6)*(M76/M$56)^$BW$1</f>
        <v>0.20117878878970549</v>
      </c>
      <c r="CA76" s="19">
        <f t="shared" si="147"/>
        <v>-1.0579895044493526E-6</v>
      </c>
      <c r="CB76" s="19">
        <f t="shared" si="148"/>
        <v>-1.879337278909432E-6</v>
      </c>
      <c r="CC76" s="19">
        <f t="shared" si="149"/>
        <v>-2.4214683268797277E-6</v>
      </c>
      <c r="CD76" s="19">
        <f t="shared" si="150"/>
        <v>-1.1341027539360613E-3</v>
      </c>
      <c r="CE76" s="19">
        <f t="shared" si="151"/>
        <v>-5.1625661888127987E-4</v>
      </c>
      <c r="CF76" s="19">
        <f t="shared" si="152"/>
        <v>-5.4552281563530149E-4</v>
      </c>
    </row>
    <row r="77" spans="1:84" x14ac:dyDescent="0.3">
      <c r="A77" s="2">
        <f t="shared" si="86"/>
        <v>2031</v>
      </c>
      <c r="B77" s="5">
        <f t="shared" si="87"/>
        <v>1134.8460925920244</v>
      </c>
      <c r="C77" s="5">
        <f t="shared" si="88"/>
        <v>2813.0386949826416</v>
      </c>
      <c r="D77" s="5">
        <f t="shared" si="89"/>
        <v>3927.4647013893245</v>
      </c>
      <c r="E77" s="15">
        <f t="shared" si="90"/>
        <v>1.3990192270432716E-3</v>
      </c>
      <c r="F77" s="15">
        <f t="shared" si="91"/>
        <v>2.7561616891819615E-3</v>
      </c>
      <c r="G77" s="15">
        <f t="shared" si="92"/>
        <v>5.6266060459001389E-3</v>
      </c>
      <c r="H77" s="5">
        <f t="shared" si="93"/>
        <v>64702.958089118525</v>
      </c>
      <c r="I77" s="5">
        <f t="shared" si="94"/>
        <v>16889.835367262589</v>
      </c>
      <c r="J77" s="5">
        <f t="shared" si="95"/>
        <v>6661.0013727146361</v>
      </c>
      <c r="K77" s="5">
        <f t="shared" si="96"/>
        <v>57014.742802114175</v>
      </c>
      <c r="L77" s="5">
        <f t="shared" si="97"/>
        <v>6004.1247912399622</v>
      </c>
      <c r="M77" s="5">
        <f t="shared" si="98"/>
        <v>1696.0054078546739</v>
      </c>
      <c r="N77" s="15">
        <f t="shared" si="99"/>
        <v>2.1351083725677622E-2</v>
      </c>
      <c r="O77" s="15">
        <f t="shared" si="100"/>
        <v>2.686323136201807E-2</v>
      </c>
      <c r="P77" s="15">
        <f t="shared" si="101"/>
        <v>2.4634532602917147E-2</v>
      </c>
      <c r="Q77" s="5">
        <f t="shared" si="102"/>
        <v>7255.8139685079359</v>
      </c>
      <c r="R77" s="5">
        <f t="shared" si="103"/>
        <v>7825.7708920607665</v>
      </c>
      <c r="S77" s="5">
        <f t="shared" si="104"/>
        <v>3563.9677856913399</v>
      </c>
      <c r="T77" s="5">
        <f t="shared" si="105"/>
        <v>112.14037476484694</v>
      </c>
      <c r="U77" s="5">
        <f t="shared" si="106"/>
        <v>463.34204697041548</v>
      </c>
      <c r="V77" s="5">
        <f t="shared" si="107"/>
        <v>535.04985005563424</v>
      </c>
      <c r="W77" s="15">
        <f t="shared" si="108"/>
        <v>-1.0734613539272964E-2</v>
      </c>
      <c r="X77" s="15">
        <f t="shared" si="109"/>
        <v>-1.217998157191269E-2</v>
      </c>
      <c r="Y77" s="15">
        <f t="shared" si="110"/>
        <v>-9.7425357312937999E-3</v>
      </c>
      <c r="Z77" s="5">
        <f t="shared" si="131"/>
        <v>15243.998096991954</v>
      </c>
      <c r="AA77" s="5">
        <f t="shared" si="132"/>
        <v>22261.366510827429</v>
      </c>
      <c r="AB77" s="5">
        <f t="shared" si="133"/>
        <v>10062.141228687216</v>
      </c>
      <c r="AC77" s="16">
        <f t="shared" si="114"/>
        <v>2.1257284061630632</v>
      </c>
      <c r="AD77" s="16">
        <f t="shared" si="115"/>
        <v>2.8934131863650729</v>
      </c>
      <c r="AE77" s="16">
        <f t="shared" si="116"/>
        <v>2.8807827447364742</v>
      </c>
      <c r="AF77" s="15">
        <f t="shared" si="117"/>
        <v>-4.0504037456468023E-3</v>
      </c>
      <c r="AG77" s="15">
        <f t="shared" si="118"/>
        <v>2.9673830763510267E-4</v>
      </c>
      <c r="AH77" s="15">
        <f t="shared" si="119"/>
        <v>9.7937136394747881E-3</v>
      </c>
      <c r="AI77" s="1">
        <f t="shared" si="77"/>
        <v>102870.54900618174</v>
      </c>
      <c r="AJ77" s="1">
        <f t="shared" si="78"/>
        <v>25349.290281992984</v>
      </c>
      <c r="AK77" s="1">
        <f t="shared" si="79"/>
        <v>9879.332423930111</v>
      </c>
      <c r="AL77" s="14">
        <f t="shared" si="120"/>
        <v>22.42018904683998</v>
      </c>
      <c r="AM77" s="14">
        <f t="shared" si="121"/>
        <v>3.8147026699498738</v>
      </c>
      <c r="AN77" s="14">
        <f t="shared" si="122"/>
        <v>1.4074446670676504</v>
      </c>
      <c r="AO77" s="11">
        <f t="shared" si="123"/>
        <v>1.6697496310641987E-2</v>
      </c>
      <c r="AP77" s="11">
        <f t="shared" si="124"/>
        <v>2.1034441444644211E-2</v>
      </c>
      <c r="AQ77" s="11">
        <f t="shared" si="125"/>
        <v>1.9080892395922224E-2</v>
      </c>
      <c r="AR77" s="1">
        <f t="shared" si="134"/>
        <v>64702.958089118525</v>
      </c>
      <c r="AS77" s="1">
        <f t="shared" si="129"/>
        <v>16889.835367262589</v>
      </c>
      <c r="AT77" s="1">
        <f t="shared" si="130"/>
        <v>6661.0013727146361</v>
      </c>
      <c r="AU77" s="1">
        <f t="shared" si="83"/>
        <v>12940.591617823706</v>
      </c>
      <c r="AV77" s="1">
        <f t="shared" si="84"/>
        <v>3377.967073452518</v>
      </c>
      <c r="AW77" s="1">
        <f t="shared" si="85"/>
        <v>1332.2002745429272</v>
      </c>
      <c r="AX77" s="1">
        <f t="shared" si="153"/>
        <v>45611.794241691343</v>
      </c>
      <c r="AY77" s="1">
        <f t="shared" si="139"/>
        <v>4803.2998329919701</v>
      </c>
      <c r="AZ77" s="1">
        <f t="shared" si="140"/>
        <v>1356.8043262837391</v>
      </c>
      <c r="BA77" s="1">
        <f t="shared" si="154"/>
        <v>12174.539918143904</v>
      </c>
      <c r="BB77" s="1">
        <f t="shared" si="155"/>
        <v>23846.293371704138</v>
      </c>
      <c r="BC77" s="1">
        <f t="shared" si="156"/>
        <v>28328.360869210486</v>
      </c>
      <c r="BD77" s="1">
        <f t="shared" si="157"/>
        <v>29479.107275126407</v>
      </c>
      <c r="BE77" s="2">
        <f t="shared" si="164"/>
        <v>0</v>
      </c>
      <c r="BF77" s="2">
        <f t="shared" si="165"/>
        <v>0</v>
      </c>
      <c r="BG77" s="2">
        <f t="shared" si="166"/>
        <v>0</v>
      </c>
      <c r="BH77" s="2">
        <f t="shared" si="141"/>
        <v>0</v>
      </c>
      <c r="BI77" s="2">
        <f t="shared" si="158"/>
        <v>0</v>
      </c>
      <c r="BJ77" s="2">
        <f t="shared" si="142"/>
        <v>0</v>
      </c>
      <c r="BK77" s="2">
        <f t="shared" si="143"/>
        <v>0</v>
      </c>
      <c r="BL77" s="2">
        <f t="shared" si="144"/>
        <v>0</v>
      </c>
      <c r="BM77" s="2">
        <f t="shared" si="145"/>
        <v>0</v>
      </c>
      <c r="BN77" s="2">
        <f t="shared" si="146"/>
        <v>0</v>
      </c>
      <c r="BO77" s="2">
        <f t="shared" si="159"/>
        <v>0</v>
      </c>
      <c r="BP77" s="2">
        <f t="shared" si="160"/>
        <v>0</v>
      </c>
      <c r="BQ77" s="2">
        <f t="shared" si="161"/>
        <v>0</v>
      </c>
      <c r="BR77" s="11">
        <f t="shared" si="162"/>
        <v>5.0597081113737258E-2</v>
      </c>
      <c r="BS77" s="17">
        <f t="shared" si="136"/>
        <v>0.43321943052506051</v>
      </c>
      <c r="BT77" s="17">
        <f t="shared" si="137"/>
        <v>0.45811152199139993</v>
      </c>
      <c r="BU77" s="12">
        <f>(BU$3*temperature!$I187+BU$4*temperature!$I187^2+BU$5*temperature!$I187^6)*(K77/K$56)^$BW$1</f>
        <v>3.2095747525899943</v>
      </c>
      <c r="BV77" s="12">
        <f>(BV$3*temperature!$I187+BV$4*temperature!$I187^2+BV$5*temperature!$I187^6)*(L77/L$56)^$BW$1</f>
        <v>1.3551254812467159</v>
      </c>
      <c r="BW77" s="12">
        <f>(BW$3*temperature!$I187+BW$4*temperature!$I187^2+BW$5*temperature!$I187^6)*(M77/M$56)^$BW$1</f>
        <v>0.15680253038427958</v>
      </c>
      <c r="BX77" s="12">
        <f>(BX$3*temperature!$M187+BX$4*temperature!$M187^2+BX$5*temperature!$M187^6)*(K77/K$56)^$BW$1</f>
        <v>3.2095734524870672</v>
      </c>
      <c r="BY77" s="12">
        <f>(BY$3*temperature!$M187+BY$4*temperature!$M187^2+BY$5*temperature!$M187^6)*(L77/L$56)^$BW$1</f>
        <v>1.355123397399999</v>
      </c>
      <c r="BZ77" s="12">
        <f>(BZ$3*temperature!$M187+BZ$4*temperature!$M187^2+BZ$5*temperature!$M187^6)*(M77/M$56)^$BW$1</f>
        <v>0.15679992549082752</v>
      </c>
      <c r="CA77" s="19">
        <f t="shared" si="147"/>
        <v>-1.3001029270931497E-6</v>
      </c>
      <c r="CB77" s="19">
        <f t="shared" si="148"/>
        <v>-2.0838467169603803E-6</v>
      </c>
      <c r="CC77" s="19">
        <f t="shared" si="149"/>
        <v>-2.6048934520517264E-6</v>
      </c>
      <c r="CD77" s="19">
        <f t="shared" si="150"/>
        <v>-1.3666753204321174E-3</v>
      </c>
      <c r="CE77" s="19">
        <f t="shared" si="151"/>
        <v>-5.9207030403025647E-4</v>
      </c>
      <c r="CF77" s="19">
        <f t="shared" si="152"/>
        <v>-6.2608971111124154E-4</v>
      </c>
    </row>
    <row r="78" spans="1:84" x14ac:dyDescent="0.3">
      <c r="A78" s="2">
        <f t="shared" si="86"/>
        <v>2032</v>
      </c>
      <c r="B78" s="5">
        <f t="shared" si="87"/>
        <v>1136.3543805201318</v>
      </c>
      <c r="C78" s="5">
        <f t="shared" si="88"/>
        <v>2820.4042249898744</v>
      </c>
      <c r="D78" s="5">
        <f t="shared" si="89"/>
        <v>3948.4580831915264</v>
      </c>
      <c r="E78" s="15">
        <f t="shared" si="90"/>
        <v>1.3290682656911079E-3</v>
      </c>
      <c r="F78" s="15">
        <f t="shared" si="91"/>
        <v>2.6183536047228633E-3</v>
      </c>
      <c r="G78" s="15">
        <f t="shared" si="92"/>
        <v>5.3452757436051315E-3</v>
      </c>
      <c r="H78" s="5">
        <f t="shared" si="93"/>
        <v>66154.750177791851</v>
      </c>
      <c r="I78" s="5">
        <f t="shared" si="94"/>
        <v>17383.66037914994</v>
      </c>
      <c r="J78" s="5">
        <f t="shared" si="95"/>
        <v>6859.64921208945</v>
      </c>
      <c r="K78" s="5">
        <f t="shared" si="96"/>
        <v>58216.654339389723</v>
      </c>
      <c r="L78" s="5">
        <f t="shared" si="97"/>
        <v>6163.5350795194436</v>
      </c>
      <c r="M78" s="5">
        <f t="shared" si="98"/>
        <v>1737.298223144569</v>
      </c>
      <c r="N78" s="15">
        <f t="shared" si="99"/>
        <v>2.1080714885395979E-2</v>
      </c>
      <c r="O78" s="15">
        <f t="shared" si="100"/>
        <v>2.6550129089931929E-2</v>
      </c>
      <c r="P78" s="15">
        <f t="shared" si="101"/>
        <v>2.4347101193578968E-2</v>
      </c>
      <c r="Q78" s="5">
        <f t="shared" si="102"/>
        <v>7338.982475062071</v>
      </c>
      <c r="R78" s="5">
        <f t="shared" si="103"/>
        <v>7956.4761383962896</v>
      </c>
      <c r="S78" s="5">
        <f t="shared" si="104"/>
        <v>3634.4966988738565</v>
      </c>
      <c r="T78" s="5">
        <f t="shared" si="105"/>
        <v>110.93659117959707</v>
      </c>
      <c r="U78" s="5">
        <f t="shared" si="106"/>
        <v>457.69854937682351</v>
      </c>
      <c r="V78" s="5">
        <f t="shared" si="107"/>
        <v>529.83710777344379</v>
      </c>
      <c r="W78" s="15">
        <f t="shared" si="108"/>
        <v>-1.0734613539272964E-2</v>
      </c>
      <c r="X78" s="15">
        <f t="shared" si="109"/>
        <v>-1.217998157191269E-2</v>
      </c>
      <c r="Y78" s="15">
        <f t="shared" si="110"/>
        <v>-9.7425357312937999E-3</v>
      </c>
      <c r="Z78" s="5">
        <f t="shared" si="131"/>
        <v>15361.416881419773</v>
      </c>
      <c r="AA78" s="5">
        <f t="shared" si="132"/>
        <v>22649.907794052677</v>
      </c>
      <c r="AB78" s="5">
        <f t="shared" si="133"/>
        <v>10367.56912326472</v>
      </c>
      <c r="AC78" s="16">
        <f t="shared" si="114"/>
        <v>2.1171183478645124</v>
      </c>
      <c r="AD78" s="16">
        <f t="shared" si="115"/>
        <v>2.8942717728972842</v>
      </c>
      <c r="AE78" s="16">
        <f t="shared" si="116"/>
        <v>2.9089963059959634</v>
      </c>
      <c r="AF78" s="15">
        <f t="shared" si="117"/>
        <v>-4.0504037456468023E-3</v>
      </c>
      <c r="AG78" s="15">
        <f t="shared" si="118"/>
        <v>2.9673830763510267E-4</v>
      </c>
      <c r="AH78" s="15">
        <f t="shared" si="119"/>
        <v>9.7937136394747881E-3</v>
      </c>
      <c r="AI78" s="1">
        <f t="shared" si="77"/>
        <v>105524.08572338728</v>
      </c>
      <c r="AJ78" s="1">
        <f t="shared" si="78"/>
        <v>26192.328327246203</v>
      </c>
      <c r="AK78" s="1">
        <f t="shared" si="79"/>
        <v>10223.599456080028</v>
      </c>
      <c r="AL78" s="14">
        <f t="shared" si="120"/>
        <v>22.790806460494551</v>
      </c>
      <c r="AM78" s="14">
        <f t="shared" si="121"/>
        <v>3.8941404084902649</v>
      </c>
      <c r="AN78" s="14">
        <f t="shared" si="122"/>
        <v>1.4340314143107273</v>
      </c>
      <c r="AO78" s="11">
        <f t="shared" si="123"/>
        <v>1.6530521347535566E-2</v>
      </c>
      <c r="AP78" s="11">
        <f t="shared" si="124"/>
        <v>2.0824097030197768E-2</v>
      </c>
      <c r="AQ78" s="11">
        <f t="shared" si="125"/>
        <v>1.8890083471963002E-2</v>
      </c>
      <c r="AR78" s="1">
        <f t="shared" si="134"/>
        <v>66154.750177791851</v>
      </c>
      <c r="AS78" s="1">
        <f t="shared" si="129"/>
        <v>17383.66037914994</v>
      </c>
      <c r="AT78" s="1">
        <f t="shared" si="130"/>
        <v>6859.64921208945</v>
      </c>
      <c r="AU78" s="1">
        <f t="shared" si="83"/>
        <v>13230.950035558371</v>
      </c>
      <c r="AV78" s="1">
        <f t="shared" si="84"/>
        <v>3476.7320758299884</v>
      </c>
      <c r="AW78" s="1">
        <f t="shared" si="85"/>
        <v>1371.9298424178901</v>
      </c>
      <c r="AX78" s="1">
        <f t="shared" si="153"/>
        <v>46573.32347151178</v>
      </c>
      <c r="AY78" s="1">
        <f t="shared" si="139"/>
        <v>4930.828063615555</v>
      </c>
      <c r="AZ78" s="1">
        <f t="shared" si="140"/>
        <v>1389.8385785156554</v>
      </c>
      <c r="BA78" s="1">
        <f t="shared" si="154"/>
        <v>12214.426872881661</v>
      </c>
      <c r="BB78" s="1">
        <f t="shared" si="155"/>
        <v>23982.636683459456</v>
      </c>
      <c r="BC78" s="1">
        <f t="shared" si="156"/>
        <v>28574.76564694407</v>
      </c>
      <c r="BD78" s="1">
        <f t="shared" si="157"/>
        <v>28259.734531889506</v>
      </c>
      <c r="BE78" s="2">
        <f t="shared" si="164"/>
        <v>0</v>
      </c>
      <c r="BF78" s="2">
        <f t="shared" si="165"/>
        <v>0</v>
      </c>
      <c r="BG78" s="2">
        <f t="shared" si="166"/>
        <v>0</v>
      </c>
      <c r="BH78" s="2">
        <f t="shared" si="141"/>
        <v>0</v>
      </c>
      <c r="BI78" s="2">
        <f t="shared" si="158"/>
        <v>0</v>
      </c>
      <c r="BJ78" s="2">
        <f t="shared" si="142"/>
        <v>0</v>
      </c>
      <c r="BK78" s="2">
        <f t="shared" si="143"/>
        <v>0</v>
      </c>
      <c r="BL78" s="2">
        <f t="shared" si="144"/>
        <v>0</v>
      </c>
      <c r="BM78" s="2">
        <f t="shared" si="145"/>
        <v>0</v>
      </c>
      <c r="BN78" s="2">
        <f t="shared" si="146"/>
        <v>0</v>
      </c>
      <c r="BO78" s="2">
        <f t="shared" si="159"/>
        <v>0</v>
      </c>
      <c r="BP78" s="2">
        <f t="shared" si="160"/>
        <v>0</v>
      </c>
      <c r="BQ78" s="2">
        <f t="shared" si="161"/>
        <v>0</v>
      </c>
      <c r="BR78" s="11">
        <f t="shared" si="162"/>
        <v>5.0426615192248975E-2</v>
      </c>
      <c r="BS78" s="17">
        <f t="shared" si="136"/>
        <v>0.41235544845204108</v>
      </c>
      <c r="BT78" s="17">
        <f t="shared" si="137"/>
        <v>0.43629668761085705</v>
      </c>
      <c r="BU78" s="12">
        <f>(BU$3*temperature!$I188+BU$4*temperature!$I188^2+BU$5*temperature!$I188^6)*(K78/K$56)^$BW$1</f>
        <v>3.1688409545034029</v>
      </c>
      <c r="BV78" s="12">
        <f>(BV$3*temperature!$I188+BV$4*temperature!$I188^2+BV$5*temperature!$I188^6)*(L78/L$56)^$BW$1</f>
        <v>1.3094112245786942</v>
      </c>
      <c r="BW78" s="12">
        <f>(BW$3*temperature!$I188+BW$4*temperature!$I188^2+BW$5*temperature!$I188^6)*(M78/M$56)^$BW$1</f>
        <v>0.11040791127498041</v>
      </c>
      <c r="BX78" s="12">
        <f>(BX$3*temperature!$M188+BX$4*temperature!$M188^2+BX$5*temperature!$M188^6)*(K78/K$56)^$BW$1</f>
        <v>3.1688394014645795</v>
      </c>
      <c r="BY78" s="12">
        <f>(BY$3*temperature!$M188+BY$4*temperature!$M188^2+BY$5*temperature!$M188^6)*(L78/L$56)^$BW$1</f>
        <v>1.309408932210286</v>
      </c>
      <c r="BZ78" s="12">
        <f>(BZ$3*temperature!$M188+BZ$4*temperature!$M188^2+BZ$5*temperature!$M188^6)*(M78/M$56)^$BW$1</f>
        <v>0.11040512274706404</v>
      </c>
      <c r="CA78" s="19">
        <f t="shared" si="147"/>
        <v>-1.553038823320918E-6</v>
      </c>
      <c r="CB78" s="19">
        <f t="shared" si="148"/>
        <v>-2.292368408207679E-6</v>
      </c>
      <c r="CC78" s="19">
        <f t="shared" si="149"/>
        <v>-2.7885279163669674E-6</v>
      </c>
      <c r="CD78" s="19">
        <f t="shared" si="150"/>
        <v>-1.6171897256977809E-3</v>
      </c>
      <c r="CE78" s="19">
        <f t="shared" si="151"/>
        <v>-6.6685699457214173E-4</v>
      </c>
      <c r="CF78" s="19">
        <f t="shared" si="152"/>
        <v>-7.0557452056025228E-4</v>
      </c>
    </row>
    <row r="79" spans="1:84" x14ac:dyDescent="0.3">
      <c r="A79" s="2">
        <f t="shared" si="86"/>
        <v>2033</v>
      </c>
      <c r="B79" s="5">
        <f t="shared" si="87"/>
        <v>1137.7891584385738</v>
      </c>
      <c r="C79" s="5">
        <f t="shared" si="88"/>
        <v>2827.4197997806882</v>
      </c>
      <c r="D79" s="5">
        <f t="shared" si="89"/>
        <v>3968.5084005474155</v>
      </c>
      <c r="E79" s="15">
        <f t="shared" si="90"/>
        <v>1.2626148524065525E-3</v>
      </c>
      <c r="F79" s="15">
        <f t="shared" si="91"/>
        <v>2.4874359244867199E-3</v>
      </c>
      <c r="G79" s="15">
        <f t="shared" si="92"/>
        <v>5.0780119564248745E-3</v>
      </c>
      <c r="H79" s="5">
        <f t="shared" si="93"/>
        <v>67616.865151465492</v>
      </c>
      <c r="I79" s="5">
        <f t="shared" si="94"/>
        <v>17884.172297431141</v>
      </c>
      <c r="J79" s="5">
        <f t="shared" si="95"/>
        <v>7060.3720556731068</v>
      </c>
      <c r="K79" s="5">
        <f t="shared" si="96"/>
        <v>59428.290953535165</v>
      </c>
      <c r="L79" s="5">
        <f t="shared" si="97"/>
        <v>6325.2624526497075</v>
      </c>
      <c r="M79" s="5">
        <f t="shared" si="98"/>
        <v>1779.0996876053482</v>
      </c>
      <c r="N79" s="15">
        <f t="shared" si="99"/>
        <v>2.0812542869294459E-2</v>
      </c>
      <c r="O79" s="15">
        <f t="shared" si="100"/>
        <v>2.6239385522061953E-2</v>
      </c>
      <c r="P79" s="15">
        <f t="shared" si="101"/>
        <v>2.4061191051653275E-2</v>
      </c>
      <c r="Q79" s="5">
        <f t="shared" si="102"/>
        <v>7420.6622091790323</v>
      </c>
      <c r="R79" s="5">
        <f t="shared" si="103"/>
        <v>8085.8597508264211</v>
      </c>
      <c r="S79" s="5">
        <f t="shared" si="104"/>
        <v>3704.4017731499221</v>
      </c>
      <c r="T79" s="5">
        <f t="shared" si="105"/>
        <v>109.74572974591977</v>
      </c>
      <c r="U79" s="5">
        <f t="shared" si="106"/>
        <v>452.12378947992261</v>
      </c>
      <c r="V79" s="5">
        <f t="shared" si="107"/>
        <v>524.67515081919566</v>
      </c>
      <c r="W79" s="15">
        <f t="shared" si="108"/>
        <v>-1.0734613539272964E-2</v>
      </c>
      <c r="X79" s="15">
        <f t="shared" si="109"/>
        <v>-1.217998157191269E-2</v>
      </c>
      <c r="Y79" s="15">
        <f t="shared" si="110"/>
        <v>-9.7425357312937999E-3</v>
      </c>
      <c r="Z79" s="5">
        <f t="shared" si="131"/>
        <v>15474.561326881203</v>
      </c>
      <c r="AA79" s="5">
        <f t="shared" si="132"/>
        <v>23035.037649462756</v>
      </c>
      <c r="AB79" s="5">
        <f t="shared" si="133"/>
        <v>10676.28383435664</v>
      </c>
      <c r="AC79" s="16">
        <f t="shared" si="114"/>
        <v>2.1085431637783443</v>
      </c>
      <c r="AD79" s="16">
        <f t="shared" si="115"/>
        <v>2.8951306142050099</v>
      </c>
      <c r="AE79" s="16">
        <f t="shared" si="116"/>
        <v>2.9374861827951779</v>
      </c>
      <c r="AF79" s="15">
        <f t="shared" si="117"/>
        <v>-4.0504037456468023E-3</v>
      </c>
      <c r="AG79" s="15">
        <f t="shared" si="118"/>
        <v>2.9673830763510267E-4</v>
      </c>
      <c r="AH79" s="15">
        <f t="shared" si="119"/>
        <v>9.7937136394747881E-3</v>
      </c>
      <c r="AI79" s="1">
        <f t="shared" si="77"/>
        <v>108202.62718660693</v>
      </c>
      <c r="AJ79" s="1">
        <f t="shared" si="78"/>
        <v>27049.827570351568</v>
      </c>
      <c r="AK79" s="1">
        <f t="shared" si="79"/>
        <v>10573.169352889916</v>
      </c>
      <c r="AL79" s="14">
        <f t="shared" si="120"/>
        <v>23.163782934090079</v>
      </c>
      <c r="AM79" s="14">
        <f t="shared" si="121"/>
        <v>3.9744214466287238</v>
      </c>
      <c r="AN79" s="14">
        <f t="shared" si="122"/>
        <v>1.4608494976972968</v>
      </c>
      <c r="AO79" s="11">
        <f t="shared" si="123"/>
        <v>1.6365216134060209E-2</v>
      </c>
      <c r="AP79" s="11">
        <f t="shared" si="124"/>
        <v>2.0615856059895788E-2</v>
      </c>
      <c r="AQ79" s="11">
        <f t="shared" si="125"/>
        <v>1.8701182637243373E-2</v>
      </c>
      <c r="AR79" s="1">
        <f t="shared" si="134"/>
        <v>67616.865151465492</v>
      </c>
      <c r="AS79" s="1">
        <f t="shared" si="129"/>
        <v>17884.172297431141</v>
      </c>
      <c r="AT79" s="1">
        <f t="shared" si="130"/>
        <v>7060.3720556731068</v>
      </c>
      <c r="AU79" s="1">
        <f t="shared" si="83"/>
        <v>13523.3730302931</v>
      </c>
      <c r="AV79" s="1">
        <f t="shared" si="84"/>
        <v>3576.8344594862283</v>
      </c>
      <c r="AW79" s="1">
        <f t="shared" si="85"/>
        <v>1412.0744111346214</v>
      </c>
      <c r="AX79" s="1">
        <f t="shared" si="153"/>
        <v>47542.632762828136</v>
      </c>
      <c r="AY79" s="1">
        <f t="shared" si="139"/>
        <v>5060.2099621197667</v>
      </c>
      <c r="AZ79" s="1">
        <f t="shared" si="140"/>
        <v>1423.2797500842787</v>
      </c>
      <c r="BA79" s="1">
        <f t="shared" si="154"/>
        <v>12253.286218456906</v>
      </c>
      <c r="BB79" s="1">
        <f t="shared" si="155"/>
        <v>24115.525065323869</v>
      </c>
      <c r="BC79" s="1">
        <f t="shared" si="156"/>
        <v>28814.225022284245</v>
      </c>
      <c r="BD79" s="1">
        <f t="shared" si="157"/>
        <v>27084.897932147047</v>
      </c>
      <c r="BE79" s="2">
        <f t="shared" si="164"/>
        <v>0</v>
      </c>
      <c r="BF79" s="2">
        <f t="shared" si="165"/>
        <v>0</v>
      </c>
      <c r="BG79" s="2">
        <f t="shared" si="166"/>
        <v>0</v>
      </c>
      <c r="BH79" s="2">
        <f t="shared" si="141"/>
        <v>0</v>
      </c>
      <c r="BI79" s="2">
        <f t="shared" si="158"/>
        <v>0</v>
      </c>
      <c r="BJ79" s="2">
        <f t="shared" si="142"/>
        <v>0</v>
      </c>
      <c r="BK79" s="2">
        <f t="shared" si="143"/>
        <v>0</v>
      </c>
      <c r="BL79" s="2">
        <f t="shared" si="144"/>
        <v>0</v>
      </c>
      <c r="BM79" s="2">
        <f t="shared" si="145"/>
        <v>0</v>
      </c>
      <c r="BN79" s="2">
        <f t="shared" si="146"/>
        <v>0</v>
      </c>
      <c r="BO79" s="2">
        <f t="shared" si="159"/>
        <v>0</v>
      </c>
      <c r="BP79" s="2">
        <f t="shared" si="160"/>
        <v>0</v>
      </c>
      <c r="BQ79" s="2">
        <f t="shared" si="161"/>
        <v>0</v>
      </c>
      <c r="BR79" s="11">
        <f t="shared" si="162"/>
        <v>5.0253056184537542E-2</v>
      </c>
      <c r="BS79" s="17">
        <f t="shared" si="136"/>
        <v>0.39255997752548549</v>
      </c>
      <c r="BT79" s="17">
        <f t="shared" si="137"/>
        <v>0.41552065486748291</v>
      </c>
      <c r="BU79" s="12">
        <f>(BU$3*temperature!$I189+BU$4*temperature!$I189^2+BU$5*temperature!$I189^6)*(K79/K$56)^$BW$1</f>
        <v>3.1246178746845099</v>
      </c>
      <c r="BV79" s="12">
        <f>(BV$3*temperature!$I189+BV$4*temperature!$I189^2+BV$5*temperature!$I189^6)*(L79/L$56)^$BW$1</f>
        <v>1.2611767688841549</v>
      </c>
      <c r="BW79" s="12">
        <f>(BW$3*temperature!$I189+BW$4*temperature!$I189^2+BW$5*temperature!$I189^6)*(M79/M$56)^$BW$1</f>
        <v>6.1956252021795714E-2</v>
      </c>
      <c r="BX79" s="12">
        <f>(BX$3*temperature!$M189+BX$4*temperature!$M189^2+BX$5*temperature!$M189^6)*(K79/K$56)^$BW$1</f>
        <v>3.124616059182463</v>
      </c>
      <c r="BY79" s="12">
        <f>(BY$3*temperature!$M189+BY$4*temperature!$M189^2+BY$5*temperature!$M189^6)*(L79/L$56)^$BW$1</f>
        <v>1.2611742647085327</v>
      </c>
      <c r="BZ79" s="12">
        <f>(BZ$3*temperature!$M189+BZ$4*temperature!$M189^2+BZ$5*temperature!$M189^6)*(M79/M$56)^$BW$1</f>
        <v>6.1953279993962621E-2</v>
      </c>
      <c r="CA79" s="19">
        <f t="shared" si="147"/>
        <v>-1.8155020469201588E-6</v>
      </c>
      <c r="CB79" s="19">
        <f t="shared" si="148"/>
        <v>-2.5041756221977352E-6</v>
      </c>
      <c r="CC79" s="19">
        <f t="shared" si="149"/>
        <v>-2.9720278330938599E-6</v>
      </c>
      <c r="CD79" s="19">
        <f t="shared" si="150"/>
        <v>-1.8852728764067966E-3</v>
      </c>
      <c r="CE79" s="19">
        <f t="shared" si="151"/>
        <v>-7.4008267799165943E-4</v>
      </c>
      <c r="CF79" s="19">
        <f t="shared" si="152"/>
        <v>-7.8336982020845531E-4</v>
      </c>
    </row>
    <row r="80" spans="1:84" x14ac:dyDescent="0.3">
      <c r="A80" s="2">
        <f t="shared" si="86"/>
        <v>2034</v>
      </c>
      <c r="B80" s="5">
        <f t="shared" si="87"/>
        <v>1139.1539184544079</v>
      </c>
      <c r="C80" s="5">
        <f t="shared" si="88"/>
        <v>2834.1011740850886</v>
      </c>
      <c r="D80" s="5">
        <f t="shared" si="89"/>
        <v>3987.6529269992102</v>
      </c>
      <c r="E80" s="15">
        <f t="shared" si="90"/>
        <v>1.1994841097862248E-3</v>
      </c>
      <c r="F80" s="15">
        <f t="shared" si="91"/>
        <v>2.3630641282623836E-3</v>
      </c>
      <c r="G80" s="15">
        <f t="shared" si="92"/>
        <v>4.8241113586036301E-3</v>
      </c>
      <c r="H80" s="5">
        <f t="shared" si="93"/>
        <v>69088.923739400896</v>
      </c>
      <c r="I80" s="5">
        <f t="shared" si="94"/>
        <v>18391.28404325384</v>
      </c>
      <c r="J80" s="5">
        <f t="shared" si="95"/>
        <v>7263.1159538933089</v>
      </c>
      <c r="K80" s="5">
        <f t="shared" si="96"/>
        <v>60649.331596155178</v>
      </c>
      <c r="L80" s="5">
        <f t="shared" si="97"/>
        <v>6489.2828143973929</v>
      </c>
      <c r="M80" s="5">
        <f t="shared" si="98"/>
        <v>1821.4012319670337</v>
      </c>
      <c r="N80" s="15">
        <f t="shared" si="99"/>
        <v>2.0546453936807652E-2</v>
      </c>
      <c r="O80" s="15">
        <f t="shared" si="100"/>
        <v>2.5930997010088719E-2</v>
      </c>
      <c r="P80" s="15">
        <f t="shared" si="101"/>
        <v>2.377693878335907E-2</v>
      </c>
      <c r="Q80" s="5">
        <f t="shared" si="102"/>
        <v>7500.8222122878578</v>
      </c>
      <c r="R80" s="5">
        <f t="shared" si="103"/>
        <v>8213.8588191828712</v>
      </c>
      <c r="S80" s="5">
        <f t="shared" si="104"/>
        <v>3773.6498327151121</v>
      </c>
      <c r="T80" s="5">
        <f t="shared" si="105"/>
        <v>108.56765174951184</v>
      </c>
      <c r="U80" s="5">
        <f t="shared" si="106"/>
        <v>446.61693005583379</v>
      </c>
      <c r="V80" s="5">
        <f t="shared" si="107"/>
        <v>519.56348441501768</v>
      </c>
      <c r="W80" s="15">
        <f t="shared" si="108"/>
        <v>-1.0734613539272964E-2</v>
      </c>
      <c r="X80" s="15">
        <f t="shared" si="109"/>
        <v>-1.217998157191269E-2</v>
      </c>
      <c r="Y80" s="15">
        <f t="shared" si="110"/>
        <v>-9.7425357312937999E-3</v>
      </c>
      <c r="Z80" s="5">
        <f t="shared" si="131"/>
        <v>15583.410768934706</v>
      </c>
      <c r="AA80" s="5">
        <f t="shared" si="132"/>
        <v>23416.566637838536</v>
      </c>
      <c r="AB80" s="5">
        <f t="shared" si="133"/>
        <v>10988.200582743375</v>
      </c>
      <c r="AC80" s="16">
        <f t="shared" si="114"/>
        <v>2.1000027126499186</v>
      </c>
      <c r="AD80" s="16">
        <f t="shared" si="115"/>
        <v>2.8959897103638519</v>
      </c>
      <c r="AE80" s="16">
        <f t="shared" si="116"/>
        <v>2.966255081289388</v>
      </c>
      <c r="AF80" s="15">
        <f t="shared" si="117"/>
        <v>-4.0504037456468023E-3</v>
      </c>
      <c r="AG80" s="15">
        <f t="shared" si="118"/>
        <v>2.9673830763510267E-4</v>
      </c>
      <c r="AH80" s="15">
        <f t="shared" si="119"/>
        <v>9.7937136394747881E-3</v>
      </c>
      <c r="AI80" s="1">
        <f t="shared" si="77"/>
        <v>110905.73749823935</v>
      </c>
      <c r="AJ80" s="1">
        <f t="shared" si="78"/>
        <v>27921.679272802641</v>
      </c>
      <c r="AK80" s="1">
        <f t="shared" si="79"/>
        <v>10927.926828735546</v>
      </c>
      <c r="AL80" s="14">
        <f t="shared" si="120"/>
        <v>23.539072445146928</v>
      </c>
      <c r="AM80" s="14">
        <f t="shared" si="121"/>
        <v>4.0555381860891337</v>
      </c>
      <c r="AN80" s="14">
        <f t="shared" si="122"/>
        <v>1.4878959148266395</v>
      </c>
      <c r="AO80" s="11">
        <f t="shared" si="123"/>
        <v>1.6201563972719608E-2</v>
      </c>
      <c r="AP80" s="11">
        <f t="shared" si="124"/>
        <v>2.0409697499296831E-2</v>
      </c>
      <c r="AQ80" s="11">
        <f t="shared" si="125"/>
        <v>1.851417081087094E-2</v>
      </c>
      <c r="AR80" s="1">
        <f t="shared" si="134"/>
        <v>69088.923739400896</v>
      </c>
      <c r="AS80" s="1">
        <f t="shared" si="129"/>
        <v>18391.28404325384</v>
      </c>
      <c r="AT80" s="1">
        <f t="shared" si="130"/>
        <v>7263.1159538933089</v>
      </c>
      <c r="AU80" s="1">
        <f t="shared" si="83"/>
        <v>13817.78474788018</v>
      </c>
      <c r="AV80" s="1">
        <f t="shared" si="84"/>
        <v>3678.2568086507681</v>
      </c>
      <c r="AW80" s="1">
        <f t="shared" si="85"/>
        <v>1452.6231907786619</v>
      </c>
      <c r="AX80" s="1">
        <f t="shared" si="153"/>
        <v>48519.465276924144</v>
      </c>
      <c r="AY80" s="1">
        <f t="shared" si="139"/>
        <v>5191.4262515179153</v>
      </c>
      <c r="AZ80" s="1">
        <f t="shared" si="140"/>
        <v>1457.120985573627</v>
      </c>
      <c r="BA80" s="1">
        <f t="shared" si="154"/>
        <v>12291.1522069854</v>
      </c>
      <c r="BB80" s="1">
        <f t="shared" si="155"/>
        <v>24245.06597662003</v>
      </c>
      <c r="BC80" s="1">
        <f t="shared" si="156"/>
        <v>29046.932591389137</v>
      </c>
      <c r="BD80" s="1">
        <f t="shared" si="157"/>
        <v>25953.479769808204</v>
      </c>
      <c r="BE80" s="2">
        <f t="shared" si="164"/>
        <v>0</v>
      </c>
      <c r="BF80" s="2">
        <f t="shared" si="165"/>
        <v>0</v>
      </c>
      <c r="BG80" s="2">
        <f t="shared" si="166"/>
        <v>0</v>
      </c>
      <c r="BH80" s="2">
        <f t="shared" si="141"/>
        <v>0</v>
      </c>
      <c r="BI80" s="2">
        <f t="shared" si="158"/>
        <v>0</v>
      </c>
      <c r="BJ80" s="2">
        <f t="shared" si="142"/>
        <v>0</v>
      </c>
      <c r="BK80" s="2">
        <f t="shared" si="143"/>
        <v>0</v>
      </c>
      <c r="BL80" s="2">
        <f t="shared" si="144"/>
        <v>0</v>
      </c>
      <c r="BM80" s="2">
        <f t="shared" si="145"/>
        <v>0</v>
      </c>
      <c r="BN80" s="2">
        <f t="shared" si="146"/>
        <v>0</v>
      </c>
      <c r="BO80" s="2">
        <f t="shared" si="159"/>
        <v>0</v>
      </c>
      <c r="BP80" s="2">
        <f t="shared" si="160"/>
        <v>0</v>
      </c>
      <c r="BQ80" s="2">
        <f t="shared" si="161"/>
        <v>0</v>
      </c>
      <c r="BR80" s="11">
        <f t="shared" si="162"/>
        <v>5.0076577099228164E-2</v>
      </c>
      <c r="BS80" s="17">
        <f t="shared" si="136"/>
        <v>0.37377656290914868</v>
      </c>
      <c r="BT80" s="17">
        <f t="shared" si="137"/>
        <v>0.39573395701665037</v>
      </c>
      <c r="BU80" s="12">
        <f>(BU$3*temperature!$I190+BU$4*temperature!$I190^2+BU$5*temperature!$I190^6)*(K80/K$56)^$BW$1</f>
        <v>3.0768124916622805</v>
      </c>
      <c r="BV80" s="12">
        <f>(BV$3*temperature!$I190+BV$4*temperature!$I190^2+BV$5*temperature!$I190^6)*(L80/L$56)^$BW$1</f>
        <v>1.2103679423187337</v>
      </c>
      <c r="BW80" s="12">
        <f>(BW$3*temperature!$I190+BW$4*temperature!$I190^2+BW$5*temperature!$I190^6)*(M80/M$56)^$BW$1</f>
        <v>1.1407876705268747E-2</v>
      </c>
      <c r="BX80" s="12">
        <f>(BX$3*temperature!$M190+BX$4*temperature!$M190^2+BX$5*temperature!$M190^6)*(K80/K$56)^$BW$1</f>
        <v>3.076810405380368</v>
      </c>
      <c r="BY80" s="12">
        <f>(BY$3*temperature!$M190+BY$4*temperature!$M190^2+BY$5*temperature!$M190^6)*(L80/L$56)^$BW$1</f>
        <v>1.2103652237262501</v>
      </c>
      <c r="BZ80" s="12">
        <f>(BZ$3*temperature!$M190+BZ$4*temperature!$M190^2+BZ$5*temperature!$M190^6)*(M80/M$56)^$BW$1</f>
        <v>1.1404721631934546E-2</v>
      </c>
      <c r="CA80" s="19">
        <f t="shared" si="147"/>
        <v>-2.0862819125611054E-6</v>
      </c>
      <c r="CB80" s="19">
        <f t="shared" si="148"/>
        <v>-2.7185924835748665E-6</v>
      </c>
      <c r="CC80" s="19">
        <f t="shared" si="149"/>
        <v>-3.1550733342010362E-6</v>
      </c>
      <c r="CD80" s="19">
        <f t="shared" si="150"/>
        <v>-2.1705304198844479E-3</v>
      </c>
      <c r="CE80" s="19">
        <f t="shared" si="151"/>
        <v>-8.1129340003416024E-4</v>
      </c>
      <c r="CF80" s="19">
        <f t="shared" si="152"/>
        <v>-8.5895259188588423E-4</v>
      </c>
    </row>
    <row r="81" spans="1:84" x14ac:dyDescent="0.3">
      <c r="A81" s="2">
        <f t="shared" si="86"/>
        <v>2035</v>
      </c>
      <c r="B81" s="5">
        <f t="shared" si="87"/>
        <v>1140.4519956270053</v>
      </c>
      <c r="C81" s="5">
        <f t="shared" si="88"/>
        <v>2840.4634787644177</v>
      </c>
      <c r="D81" s="5">
        <f t="shared" si="89"/>
        <v>4005.9279646895507</v>
      </c>
      <c r="E81" s="15">
        <f t="shared" si="90"/>
        <v>1.1395099042969135E-3</v>
      </c>
      <c r="F81" s="15">
        <f t="shared" si="91"/>
        <v>2.2449109218492642E-3</v>
      </c>
      <c r="G81" s="15">
        <f t="shared" si="92"/>
        <v>4.5829057906734486E-3</v>
      </c>
      <c r="H81" s="5">
        <f t="shared" si="93"/>
        <v>70570.533582251155</v>
      </c>
      <c r="I81" s="5">
        <f t="shared" si="94"/>
        <v>18904.904698966551</v>
      </c>
      <c r="J81" s="5">
        <f t="shared" si="95"/>
        <v>7467.8271595562474</v>
      </c>
      <c r="K81" s="5">
        <f t="shared" si="96"/>
        <v>61879.442407790622</v>
      </c>
      <c r="L81" s="5">
        <f t="shared" si="97"/>
        <v>6655.5704166948335</v>
      </c>
      <c r="M81" s="5">
        <f t="shared" si="98"/>
        <v>1864.1940707326187</v>
      </c>
      <c r="N81" s="15">
        <f t="shared" si="99"/>
        <v>2.0282347377319265E-2</v>
      </c>
      <c r="O81" s="15">
        <f t="shared" si="100"/>
        <v>2.5624958420444877E-2</v>
      </c>
      <c r="P81" s="15">
        <f t="shared" si="101"/>
        <v>2.3494460207085011E-2</v>
      </c>
      <c r="Q81" s="5">
        <f t="shared" si="102"/>
        <v>7579.4319708564344</v>
      </c>
      <c r="R81" s="5">
        <f t="shared" si="103"/>
        <v>8340.4118641577606</v>
      </c>
      <c r="S81" s="5">
        <f t="shared" si="104"/>
        <v>3842.2091610423354</v>
      </c>
      <c r="T81" s="5">
        <f t="shared" si="105"/>
        <v>107.40221996511445</v>
      </c>
      <c r="U81" s="5">
        <f t="shared" si="106"/>
        <v>441.17714407804954</v>
      </c>
      <c r="V81" s="5">
        <f t="shared" si="107"/>
        <v>514.50161860342882</v>
      </c>
      <c r="W81" s="15">
        <f t="shared" si="108"/>
        <v>-1.0734613539272964E-2</v>
      </c>
      <c r="X81" s="15">
        <f t="shared" si="109"/>
        <v>-1.217998157191269E-2</v>
      </c>
      <c r="Y81" s="15">
        <f t="shared" si="110"/>
        <v>-9.7425357312937999E-3</v>
      </c>
      <c r="Z81" s="5">
        <f t="shared" si="131"/>
        <v>15687.946057888703</v>
      </c>
      <c r="AA81" s="5">
        <f t="shared" si="132"/>
        <v>23794.309211228057</v>
      </c>
      <c r="AB81" s="5">
        <f t="shared" si="133"/>
        <v>11303.23498255736</v>
      </c>
      <c r="AC81" s="16">
        <f t="shared" si="114"/>
        <v>2.0914968537967327</v>
      </c>
      <c r="AD81" s="16">
        <f t="shared" si="115"/>
        <v>2.896849061449434</v>
      </c>
      <c r="AE81" s="16">
        <f t="shared" si="116"/>
        <v>2.9953057341371734</v>
      </c>
      <c r="AF81" s="15">
        <f t="shared" si="117"/>
        <v>-4.0504037456468023E-3</v>
      </c>
      <c r="AG81" s="15">
        <f t="shared" si="118"/>
        <v>2.9673830763510267E-4</v>
      </c>
      <c r="AH81" s="15">
        <f t="shared" si="119"/>
        <v>9.7937136394747881E-3</v>
      </c>
      <c r="AI81" s="1">
        <f t="shared" si="77"/>
        <v>113632.9484962956</v>
      </c>
      <c r="AJ81" s="1">
        <f t="shared" si="78"/>
        <v>28807.768154173144</v>
      </c>
      <c r="AK81" s="1">
        <f t="shared" si="79"/>
        <v>11287.757336640654</v>
      </c>
      <c r="AL81" s="14">
        <f t="shared" si="120"/>
        <v>23.916628535344675</v>
      </c>
      <c r="AM81" s="14">
        <f t="shared" si="121"/>
        <v>4.1374827705883108</v>
      </c>
      <c r="AN81" s="14">
        <f t="shared" si="122"/>
        <v>1.515167602351378</v>
      </c>
      <c r="AO81" s="11">
        <f t="shared" si="123"/>
        <v>1.6039548332992412E-2</v>
      </c>
      <c r="AP81" s="11">
        <f t="shared" si="124"/>
        <v>2.0205600524303861E-2</v>
      </c>
      <c r="AQ81" s="11">
        <f t="shared" si="125"/>
        <v>1.8329029102762229E-2</v>
      </c>
      <c r="AR81" s="1">
        <f t="shared" si="134"/>
        <v>70570.533582251155</v>
      </c>
      <c r="AS81" s="1">
        <f t="shared" si="129"/>
        <v>18904.904698966551</v>
      </c>
      <c r="AT81" s="1">
        <f t="shared" si="130"/>
        <v>7467.8271595562474</v>
      </c>
      <c r="AU81" s="1">
        <f t="shared" si="83"/>
        <v>14114.106716450231</v>
      </c>
      <c r="AV81" s="1">
        <f t="shared" si="84"/>
        <v>3780.9809397933104</v>
      </c>
      <c r="AW81" s="1">
        <f t="shared" si="85"/>
        <v>1493.5654319112496</v>
      </c>
      <c r="AX81" s="1">
        <f t="shared" si="153"/>
        <v>49503.553926232496</v>
      </c>
      <c r="AY81" s="1">
        <f t="shared" si="139"/>
        <v>5324.4563333558672</v>
      </c>
      <c r="AZ81" s="1">
        <f t="shared" si="140"/>
        <v>1491.355256586095</v>
      </c>
      <c r="BA81" s="1">
        <f t="shared" si="154"/>
        <v>12328.057688627152</v>
      </c>
      <c r="BB81" s="1">
        <f t="shared" si="155"/>
        <v>24371.363801230669</v>
      </c>
      <c r="BC81" s="1">
        <f t="shared" si="156"/>
        <v>29273.080464419869</v>
      </c>
      <c r="BD81" s="1">
        <f t="shared" si="157"/>
        <v>24864.342145385723</v>
      </c>
      <c r="BE81" s="2">
        <f t="shared" si="164"/>
        <v>0</v>
      </c>
      <c r="BF81" s="2">
        <f t="shared" si="165"/>
        <v>0</v>
      </c>
      <c r="BG81" s="2">
        <f t="shared" si="166"/>
        <v>0</v>
      </c>
      <c r="BH81" s="2">
        <f t="shared" si="141"/>
        <v>0</v>
      </c>
      <c r="BI81" s="2">
        <f t="shared" si="158"/>
        <v>0</v>
      </c>
      <c r="BJ81" s="2">
        <f t="shared" si="142"/>
        <v>0</v>
      </c>
      <c r="BK81" s="2">
        <f t="shared" si="143"/>
        <v>0</v>
      </c>
      <c r="BL81" s="2">
        <f t="shared" si="144"/>
        <v>0</v>
      </c>
      <c r="BM81" s="2">
        <f t="shared" si="145"/>
        <v>0</v>
      </c>
      <c r="BN81" s="2">
        <f t="shared" si="146"/>
        <v>0</v>
      </c>
      <c r="BO81" s="2">
        <f t="shared" si="159"/>
        <v>0</v>
      </c>
      <c r="BP81" s="2">
        <f t="shared" si="160"/>
        <v>0</v>
      </c>
      <c r="BQ81" s="2">
        <f t="shared" si="161"/>
        <v>0</v>
      </c>
      <c r="BR81" s="11">
        <f t="shared" si="162"/>
        <v>4.9897348808933789E-2</v>
      </c>
      <c r="BS81" s="17">
        <f t="shared" si="136"/>
        <v>0.35595171919907348</v>
      </c>
      <c r="BT81" s="17">
        <f t="shared" si="137"/>
        <v>0.37688948287300034</v>
      </c>
      <c r="BU81" s="12">
        <f>(BU$3*temperature!$I191+BU$4*temperature!$I191^2+BU$5*temperature!$I191^6)*(K81/K$56)^$BW$1</f>
        <v>3.0253340581373633</v>
      </c>
      <c r="BV81" s="12">
        <f>(BV$3*temperature!$I191+BV$4*temperature!$I191^2+BV$5*temperature!$I191^6)*(L81/L$56)^$BW$1</f>
        <v>1.156932476212573</v>
      </c>
      <c r="BW81" s="12">
        <f>(BW$3*temperature!$I191+BW$4*temperature!$I191^2+BW$5*temperature!$I191^6)*(M81/M$56)^$BW$1</f>
        <v>-4.1275371543716612E-2</v>
      </c>
      <c r="BX81" s="12">
        <f>(BX$3*temperature!$M191+BX$4*temperature!$M191^2+BX$5*temperature!$M191^6)*(K81/K$56)^$BW$1</f>
        <v>3.0253316938903296</v>
      </c>
      <c r="BY81" s="12">
        <f>(BY$3*temperature!$M191+BY$4*temperature!$M191^2+BY$5*temperature!$M191^6)*(L81/L$56)^$BW$1</f>
        <v>1.1569295412217135</v>
      </c>
      <c r="BZ81" s="12">
        <f>(BZ$3*temperature!$M191+BZ$4*temperature!$M191^2+BZ$5*temperature!$M191^6)*(M81/M$56)^$BW$1</f>
        <v>-4.127870891103376E-2</v>
      </c>
      <c r="CA81" s="19">
        <f t="shared" si="147"/>
        <v>-2.364247033703748E-6</v>
      </c>
      <c r="CB81" s="19">
        <f t="shared" si="148"/>
        <v>-2.9349908594600294E-6</v>
      </c>
      <c r="CC81" s="19">
        <f t="shared" si="149"/>
        <v>-3.33736731714801E-6</v>
      </c>
      <c r="CD81" s="19">
        <f t="shared" si="150"/>
        <v>-2.4725477947157111E-3</v>
      </c>
      <c r="CE81" s="19">
        <f t="shared" si="151"/>
        <v>-8.8010763833093518E-4</v>
      </c>
      <c r="CF81" s="19">
        <f t="shared" si="152"/>
        <v>-9.3187725972918175E-4</v>
      </c>
    </row>
    <row r="82" spans="1:84" x14ac:dyDescent="0.3">
      <c r="A82" s="2">
        <f t="shared" si="86"/>
        <v>2036</v>
      </c>
      <c r="B82" s="5">
        <f t="shared" si="87"/>
        <v>1141.6865741541778</v>
      </c>
      <c r="C82" s="5">
        <f t="shared" si="88"/>
        <v>2846.5212368766802</v>
      </c>
      <c r="D82" s="5">
        <f t="shared" si="89"/>
        <v>4023.368815632627</v>
      </c>
      <c r="E82" s="15">
        <f t="shared" si="90"/>
        <v>1.0825344090820677E-3</v>
      </c>
      <c r="F82" s="15">
        <f t="shared" si="91"/>
        <v>2.1326653757568008E-3</v>
      </c>
      <c r="G82" s="15">
        <f t="shared" si="92"/>
        <v>4.3537605011397763E-3</v>
      </c>
      <c r="H82" s="5">
        <f t="shared" si="93"/>
        <v>72061.289605750193</v>
      </c>
      <c r="I82" s="5">
        <f t="shared" si="94"/>
        <v>19424.939506919858</v>
      </c>
      <c r="J82" s="5">
        <f t="shared" si="95"/>
        <v>7674.4520891151897</v>
      </c>
      <c r="K82" s="5">
        <f t="shared" si="96"/>
        <v>63118.277149871043</v>
      </c>
      <c r="L82" s="5">
        <f t="shared" si="97"/>
        <v>6824.0978691006349</v>
      </c>
      <c r="M82" s="5">
        <f t="shared" si="98"/>
        <v>1907.4691982739528</v>
      </c>
      <c r="N82" s="15">
        <f t="shared" si="99"/>
        <v>2.0020134213821761E-2</v>
      </c>
      <c r="O82" s="15">
        <f t="shared" si="100"/>
        <v>2.5321263521315585E-2</v>
      </c>
      <c r="P82" s="15">
        <f t="shared" si="101"/>
        <v>2.3213853225231729E-2</v>
      </c>
      <c r="Q82" s="5">
        <f t="shared" si="102"/>
        <v>7656.4614797429986</v>
      </c>
      <c r="R82" s="5">
        <f t="shared" si="103"/>
        <v>8465.4588503705054</v>
      </c>
      <c r="S82" s="5">
        <f t="shared" si="104"/>
        <v>3910.0494438317301</v>
      </c>
      <c r="T82" s="5">
        <f t="shared" si="105"/>
        <v>106.24929864052896</v>
      </c>
      <c r="U82" s="5">
        <f t="shared" si="106"/>
        <v>435.80361459322984</v>
      </c>
      <c r="V82" s="5">
        <f t="shared" si="107"/>
        <v>509.48906820037644</v>
      </c>
      <c r="W82" s="15">
        <f t="shared" si="108"/>
        <v>-1.0734613539272964E-2</v>
      </c>
      <c r="X82" s="15">
        <f t="shared" si="109"/>
        <v>-1.217998157191269E-2</v>
      </c>
      <c r="Y82" s="15">
        <f t="shared" si="110"/>
        <v>-9.7425357312937999E-3</v>
      </c>
      <c r="Z82" s="5">
        <f t="shared" si="131"/>
        <v>15788.14966990354</v>
      </c>
      <c r="AA82" s="5">
        <f t="shared" si="132"/>
        <v>24168.08374960173</v>
      </c>
      <c r="AB82" s="5">
        <f t="shared" si="133"/>
        <v>11621.302977763373</v>
      </c>
      <c r="AC82" s="16">
        <f t="shared" si="114"/>
        <v>2.083025447106106</v>
      </c>
      <c r="AD82" s="16">
        <f t="shared" si="115"/>
        <v>2.8977086675374029</v>
      </c>
      <c r="AE82" s="16">
        <f t="shared" si="116"/>
        <v>3.0246409007599895</v>
      </c>
      <c r="AF82" s="15">
        <f t="shared" si="117"/>
        <v>-4.0504037456468023E-3</v>
      </c>
      <c r="AG82" s="15">
        <f t="shared" si="118"/>
        <v>2.9673830763510267E-4</v>
      </c>
      <c r="AH82" s="15">
        <f t="shared" si="119"/>
        <v>9.7937136394747881E-3</v>
      </c>
      <c r="AI82" s="1">
        <f t="shared" si="77"/>
        <v>116383.76036311628</v>
      </c>
      <c r="AJ82" s="1">
        <f t="shared" si="78"/>
        <v>29707.972278549139</v>
      </c>
      <c r="AK82" s="1">
        <f t="shared" si="79"/>
        <v>11652.547034887839</v>
      </c>
      <c r="AL82" s="14">
        <f t="shared" si="120"/>
        <v>24.296404335506011</v>
      </c>
      <c r="AM82" s="14">
        <f t="shared" si="121"/>
        <v>4.2202470913866206</v>
      </c>
      <c r="AN82" s="14">
        <f t="shared" si="122"/>
        <v>1.5426614379196482</v>
      </c>
      <c r="AO82" s="11">
        <f t="shared" si="123"/>
        <v>1.5879152849662487E-2</v>
      </c>
      <c r="AP82" s="11">
        <f t="shared" si="124"/>
        <v>2.0003544519060824E-2</v>
      </c>
      <c r="AQ82" s="11">
        <f t="shared" si="125"/>
        <v>1.8145738811734608E-2</v>
      </c>
      <c r="AR82" s="1">
        <f t="shared" si="134"/>
        <v>72061.289605750193</v>
      </c>
      <c r="AS82" s="1">
        <f t="shared" si="129"/>
        <v>19424.939506919858</v>
      </c>
      <c r="AT82" s="1">
        <f t="shared" si="130"/>
        <v>7674.4520891151897</v>
      </c>
      <c r="AU82" s="1">
        <f t="shared" si="83"/>
        <v>14412.25792115004</v>
      </c>
      <c r="AV82" s="1">
        <f t="shared" si="84"/>
        <v>3884.9879013839718</v>
      </c>
      <c r="AW82" s="1">
        <f t="shared" si="85"/>
        <v>1534.890417823038</v>
      </c>
      <c r="AX82" s="1">
        <f t="shared" si="153"/>
        <v>50494.62171989683</v>
      </c>
      <c r="AY82" s="1">
        <f t="shared" si="139"/>
        <v>5459.2782952805092</v>
      </c>
      <c r="AZ82" s="1">
        <f t="shared" si="140"/>
        <v>1525.9753586191623</v>
      </c>
      <c r="BA82" s="1">
        <f t="shared" si="154"/>
        <v>12364.034165003708</v>
      </c>
      <c r="BB82" s="1">
        <f t="shared" si="155"/>
        <v>24494.519850276341</v>
      </c>
      <c r="BC82" s="1">
        <f t="shared" si="156"/>
        <v>29492.858766633159</v>
      </c>
      <c r="BD82" s="1">
        <f t="shared" si="157"/>
        <v>23816.333001207862</v>
      </c>
      <c r="BE82" s="2">
        <f t="shared" si="164"/>
        <v>0</v>
      </c>
      <c r="BF82" s="2">
        <f t="shared" si="165"/>
        <v>0</v>
      </c>
      <c r="BG82" s="2">
        <f t="shared" si="166"/>
        <v>0</v>
      </c>
      <c r="BH82" s="2">
        <f t="shared" si="141"/>
        <v>0</v>
      </c>
      <c r="BI82" s="2">
        <f t="shared" si="158"/>
        <v>0</v>
      </c>
      <c r="BJ82" s="2">
        <f t="shared" si="142"/>
        <v>0</v>
      </c>
      <c r="BK82" s="2">
        <f t="shared" si="143"/>
        <v>0</v>
      </c>
      <c r="BL82" s="2">
        <f t="shared" si="144"/>
        <v>0</v>
      </c>
      <c r="BM82" s="2">
        <f t="shared" si="145"/>
        <v>0</v>
      </c>
      <c r="BN82" s="2">
        <f t="shared" si="146"/>
        <v>0</v>
      </c>
      <c r="BO82" s="2">
        <f t="shared" si="159"/>
        <v>0</v>
      </c>
      <c r="BP82" s="2">
        <f t="shared" si="160"/>
        <v>0</v>
      </c>
      <c r="BQ82" s="2">
        <f t="shared" si="161"/>
        <v>0</v>
      </c>
      <c r="BR82" s="11">
        <f t="shared" si="162"/>
        <v>4.9715539557226823E-2</v>
      </c>
      <c r="BS82" s="17">
        <f t="shared" si="136"/>
        <v>0.33903478240314289</v>
      </c>
      <c r="BT82" s="17">
        <f t="shared" si="137"/>
        <v>0.35894236464095269</v>
      </c>
      <c r="BU82" s="12">
        <f>(BU$3*temperature!$I192+BU$4*temperature!$I192^2+BU$5*temperature!$I192^6)*(K82/K$56)^$BW$1</f>
        <v>2.970094311114083</v>
      </c>
      <c r="BV82" s="12">
        <f>(BV$3*temperature!$I192+BV$4*temperature!$I192^2+BV$5*temperature!$I192^6)*(L82/L$56)^$BW$1</f>
        <v>1.1008201305250651</v>
      </c>
      <c r="BW82" s="12">
        <f>(BW$3*temperature!$I192+BW$4*temperature!$I192^2+BW$5*temperature!$I192^6)*(M82/M$56)^$BW$1</f>
        <v>-9.6130044164845802E-2</v>
      </c>
      <c r="BX82" s="12">
        <f>(BX$3*temperature!$M192+BX$4*temperature!$M192^2+BX$5*temperature!$M192^6)*(K82/K$56)^$BW$1</f>
        <v>2.9700916627735285</v>
      </c>
      <c r="BY82" s="12">
        <f>(BY$3*temperature!$M192+BY$4*temperature!$M192^2+BY$5*temperature!$M192^6)*(L82/L$56)^$BW$1</f>
        <v>1.1008169777376027</v>
      </c>
      <c r="BZ82" s="12">
        <f>(BZ$3*temperature!$M192+BZ$4*temperature!$M192^2+BZ$5*temperature!$M192^6)*(M82/M$56)^$BW$1</f>
        <v>-9.6133562799064404E-2</v>
      </c>
      <c r="CA82" s="19">
        <f t="shared" si="147"/>
        <v>-2.6483405544119876E-6</v>
      </c>
      <c r="CB82" s="19">
        <f t="shared" si="148"/>
        <v>-3.1527874624348584E-6</v>
      </c>
      <c r="CC82" s="19">
        <f t="shared" si="149"/>
        <v>-3.5186342186022124E-6</v>
      </c>
      <c r="CD82" s="19">
        <f t="shared" si="150"/>
        <v>-2.790891311318917E-3</v>
      </c>
      <c r="CE82" s="19">
        <f t="shared" si="151"/>
        <v>-9.4620922844383117E-4</v>
      </c>
      <c r="CF82" s="19">
        <f t="shared" si="152"/>
        <v>-1.0017691267407013E-3</v>
      </c>
    </row>
    <row r="83" spans="1:84" x14ac:dyDescent="0.3">
      <c r="A83" s="2">
        <f t="shared" si="86"/>
        <v>2037</v>
      </c>
      <c r="B83" s="5">
        <f t="shared" si="87"/>
        <v>1142.8606934050413</v>
      </c>
      <c r="C83" s="5">
        <f t="shared" si="88"/>
        <v>2852.2883802957613</v>
      </c>
      <c r="D83" s="5">
        <f t="shared" si="89"/>
        <v>4040.0097606520953</v>
      </c>
      <c r="E83" s="15">
        <f t="shared" si="90"/>
        <v>1.0284076886279642E-3</v>
      </c>
      <c r="F83" s="15">
        <f t="shared" si="91"/>
        <v>2.0260321069689607E-3</v>
      </c>
      <c r="G83" s="15">
        <f t="shared" si="92"/>
        <v>4.1360724760827871E-3</v>
      </c>
      <c r="H83" s="5">
        <f t="shared" si="93"/>
        <v>73560.774413730091</v>
      </c>
      <c r="I83" s="5">
        <f t="shared" si="94"/>
        <v>19951.289877204727</v>
      </c>
      <c r="J83" s="5">
        <f t="shared" si="95"/>
        <v>7882.937286249643</v>
      </c>
      <c r="K83" s="5">
        <f t="shared" si="96"/>
        <v>64365.477645891362</v>
      </c>
      <c r="L83" s="5">
        <f t="shared" si="97"/>
        <v>6994.8361515731185</v>
      </c>
      <c r="M83" s="5">
        <f t="shared" si="98"/>
        <v>1951.2173864097949</v>
      </c>
      <c r="N83" s="15">
        <f t="shared" si="99"/>
        <v>1.9759736043791332E-2</v>
      </c>
      <c r="O83" s="15">
        <f t="shared" si="100"/>
        <v>2.5019905304345391E-2</v>
      </c>
      <c r="P83" s="15">
        <f t="shared" si="101"/>
        <v>2.2935200303852543E-2</v>
      </c>
      <c r="Q83" s="5">
        <f t="shared" si="102"/>
        <v>7731.8813037097971</v>
      </c>
      <c r="R83" s="5">
        <f t="shared" si="103"/>
        <v>8588.9412016171154</v>
      </c>
      <c r="S83" s="5">
        <f t="shared" si="104"/>
        <v>3977.1417150412231</v>
      </c>
      <c r="T83" s="5">
        <f t="shared" si="105"/>
        <v>105.10875348080408</v>
      </c>
      <c r="U83" s="5">
        <f t="shared" si="106"/>
        <v>430.49553459851137</v>
      </c>
      <c r="V83" s="5">
        <f t="shared" si="107"/>
        <v>504.52535274873071</v>
      </c>
      <c r="W83" s="15">
        <f t="shared" si="108"/>
        <v>-1.0734613539272964E-2</v>
      </c>
      <c r="X83" s="15">
        <f t="shared" si="109"/>
        <v>-1.217998157191269E-2</v>
      </c>
      <c r="Y83" s="15">
        <f t="shared" si="110"/>
        <v>-9.7425357312937999E-3</v>
      </c>
      <c r="Z83" s="5">
        <f t="shared" si="131"/>
        <v>15884.005811319637</v>
      </c>
      <c r="AA83" s="5">
        <f t="shared" si="132"/>
        <v>24537.712604717843</v>
      </c>
      <c r="AB83" s="5">
        <f t="shared" si="133"/>
        <v>11942.320781816727</v>
      </c>
      <c r="AC83" s="16">
        <f t="shared" si="114"/>
        <v>2.0745883530328699</v>
      </c>
      <c r="AD83" s="16">
        <f t="shared" si="115"/>
        <v>2.8985685287034273</v>
      </c>
      <c r="AE83" s="16">
        <f t="shared" si="116"/>
        <v>3.0542633676042761</v>
      </c>
      <c r="AF83" s="15">
        <f t="shared" si="117"/>
        <v>-4.0504037456468023E-3</v>
      </c>
      <c r="AG83" s="15">
        <f t="shared" si="118"/>
        <v>2.9673830763510267E-4</v>
      </c>
      <c r="AH83" s="15">
        <f t="shared" si="119"/>
        <v>9.7937136394747881E-3</v>
      </c>
      <c r="AI83" s="1">
        <f t="shared" si="77"/>
        <v>119157.64224795469</v>
      </c>
      <c r="AJ83" s="1">
        <f t="shared" si="78"/>
        <v>30622.162952078197</v>
      </c>
      <c r="AK83" s="1">
        <f t="shared" si="79"/>
        <v>12022.182749222095</v>
      </c>
      <c r="AL83" s="14">
        <f t="shared" si="120"/>
        <v>24.678352590465305</v>
      </c>
      <c r="AM83" s="14">
        <f t="shared" si="121"/>
        <v>4.30382279295487</v>
      </c>
      <c r="AN83" s="14">
        <f t="shared" si="122"/>
        <v>1.5703742421317985</v>
      </c>
      <c r="AO83" s="11">
        <f t="shared" si="123"/>
        <v>1.5720361321165863E-2</v>
      </c>
      <c r="AP83" s="11">
        <f t="shared" si="124"/>
        <v>1.9803509073870216E-2</v>
      </c>
      <c r="AQ83" s="11">
        <f t="shared" si="125"/>
        <v>1.7964281423617261E-2</v>
      </c>
      <c r="AR83" s="1">
        <f t="shared" si="134"/>
        <v>73560.774413730091</v>
      </c>
      <c r="AS83" s="1">
        <f t="shared" si="129"/>
        <v>19951.289877204727</v>
      </c>
      <c r="AT83" s="1">
        <f t="shared" si="130"/>
        <v>7882.937286249643</v>
      </c>
      <c r="AU83" s="1">
        <f t="shared" si="83"/>
        <v>14712.154882746019</v>
      </c>
      <c r="AV83" s="1">
        <f t="shared" si="84"/>
        <v>3990.2579754409453</v>
      </c>
      <c r="AW83" s="1">
        <f t="shared" si="85"/>
        <v>1576.5874572499288</v>
      </c>
      <c r="AX83" s="1">
        <f t="shared" si="153"/>
        <v>51492.382116713088</v>
      </c>
      <c r="AY83" s="1">
        <f t="shared" si="139"/>
        <v>5595.868921258495</v>
      </c>
      <c r="AZ83" s="1">
        <f t="shared" si="140"/>
        <v>1560.9739091278361</v>
      </c>
      <c r="BA83" s="1">
        <f t="shared" si="154"/>
        <v>12399.111841304903</v>
      </c>
      <c r="BB83" s="1">
        <f t="shared" si="155"/>
        <v>24614.632376266509</v>
      </c>
      <c r="BC83" s="1">
        <f t="shared" si="156"/>
        <v>29706.455203645899</v>
      </c>
      <c r="BD83" s="1">
        <f t="shared" si="157"/>
        <v>22808.291571016827</v>
      </c>
      <c r="BE83" s="2">
        <f t="shared" si="164"/>
        <v>0</v>
      </c>
      <c r="BF83" s="2">
        <f t="shared" si="165"/>
        <v>0</v>
      </c>
      <c r="BG83" s="2">
        <f t="shared" si="166"/>
        <v>0</v>
      </c>
      <c r="BH83" s="2">
        <f t="shared" si="141"/>
        <v>0</v>
      </c>
      <c r="BI83" s="2">
        <f t="shared" si="158"/>
        <v>0</v>
      </c>
      <c r="BJ83" s="2">
        <f t="shared" si="142"/>
        <v>0</v>
      </c>
      <c r="BK83" s="2">
        <f t="shared" si="143"/>
        <v>0</v>
      </c>
      <c r="BL83" s="2">
        <f t="shared" si="144"/>
        <v>0</v>
      </c>
      <c r="BM83" s="2">
        <f t="shared" si="145"/>
        <v>0</v>
      </c>
      <c r="BN83" s="2">
        <f t="shared" si="146"/>
        <v>0</v>
      </c>
      <c r="BO83" s="2">
        <f t="shared" si="159"/>
        <v>0</v>
      </c>
      <c r="BP83" s="2">
        <f t="shared" si="160"/>
        <v>0</v>
      </c>
      <c r="BQ83" s="2">
        <f t="shared" si="161"/>
        <v>0</v>
      </c>
      <c r="BR83" s="11">
        <f t="shared" si="162"/>
        <v>4.9531314558037581E-2</v>
      </c>
      <c r="BS83" s="17">
        <f t="shared" si="136"/>
        <v>0.32297776838299336</v>
      </c>
      <c r="BT83" s="17">
        <f t="shared" si="137"/>
        <v>0.34184987108662163</v>
      </c>
      <c r="BU83" s="12">
        <f>(BU$3*temperature!$I193+BU$4*temperature!$I193^2+BU$5*temperature!$I193^6)*(K83/K$56)^$BW$1</f>
        <v>2.9110076664156068</v>
      </c>
      <c r="BV83" s="12">
        <f>(BV$3*temperature!$I193+BV$4*temperature!$I193^2+BV$5*temperature!$I193^6)*(L83/L$56)^$BW$1</f>
        <v>1.04198280811495</v>
      </c>
      <c r="BW83" s="12">
        <f>(BW$3*temperature!$I193+BW$4*temperature!$I193^2+BW$5*temperature!$I193^6)*(M83/M$56)^$BW$1</f>
        <v>-0.15319100831684118</v>
      </c>
      <c r="BX83" s="12">
        <f>(BX$3*temperature!$M193+BX$4*temperature!$M193^2+BX$5*temperature!$M193^6)*(K83/K$56)^$BW$1</f>
        <v>2.9110047288398384</v>
      </c>
      <c r="BY83" s="12">
        <f>(BY$3*temperature!$M193+BY$4*temperature!$M193^2+BY$5*temperature!$M193^6)*(L83/L$56)^$BW$1</f>
        <v>1.0419794366737911</v>
      </c>
      <c r="BZ83" s="12">
        <f>(BZ$3*temperature!$M193+BZ$4*temperature!$M193^2+BZ$5*temperature!$M193^6)*(M83/M$56)^$BW$1</f>
        <v>-0.15319470693569145</v>
      </c>
      <c r="CA83" s="19">
        <f t="shared" si="147"/>
        <v>-2.9375757684135806E-6</v>
      </c>
      <c r="CB83" s="19">
        <f t="shared" si="148"/>
        <v>-3.3714411589169657E-6</v>
      </c>
      <c r="CC83" s="19">
        <f t="shared" si="149"/>
        <v>-3.6986188502730055E-6</v>
      </c>
      <c r="CD83" s="19">
        <f t="shared" si="150"/>
        <v>-3.1251092873144553E-3</v>
      </c>
      <c r="CE83" s="19">
        <f t="shared" si="151"/>
        <v>-1.0093408235697895E-3</v>
      </c>
      <c r="CF83" s="19">
        <f t="shared" si="152"/>
        <v>-1.0683182070000505E-3</v>
      </c>
    </row>
    <row r="84" spans="1:84" x14ac:dyDescent="0.3">
      <c r="A84" s="2">
        <f t="shared" si="86"/>
        <v>2038</v>
      </c>
      <c r="B84" s="5">
        <f t="shared" si="87"/>
        <v>1143.9772537929632</v>
      </c>
      <c r="C84" s="5">
        <f t="shared" si="88"/>
        <v>2857.7782667407346</v>
      </c>
      <c r="D84" s="5">
        <f t="shared" si="89"/>
        <v>4055.8840451675278</v>
      </c>
      <c r="E84" s="15">
        <f t="shared" si="90"/>
        <v>9.7698730419656585E-4</v>
      </c>
      <c r="F84" s="15">
        <f t="shared" si="91"/>
        <v>1.9247305016205126E-3</v>
      </c>
      <c r="G84" s="15">
        <f t="shared" si="92"/>
        <v>3.9292688522786475E-3</v>
      </c>
      <c r="H84" s="5">
        <f t="shared" si="93"/>
        <v>75068.558700159789</v>
      </c>
      <c r="I84" s="5">
        <f t="shared" si="94"/>
        <v>20483.853404276706</v>
      </c>
      <c r="J84" s="5">
        <f t="shared" si="95"/>
        <v>8093.2293879805611</v>
      </c>
      <c r="K84" s="5">
        <f t="shared" si="96"/>
        <v>65620.674232169375</v>
      </c>
      <c r="L84" s="5">
        <f t="shared" si="97"/>
        <v>7167.7546304662465</v>
      </c>
      <c r="M84" s="5">
        <f t="shared" si="98"/>
        <v>1995.4291833425114</v>
      </c>
      <c r="N84" s="15">
        <f t="shared" si="99"/>
        <v>1.9501084000083324E-2</v>
      </c>
      <c r="O84" s="15">
        <f t="shared" si="100"/>
        <v>2.4720876250151846E-2</v>
      </c>
      <c r="P84" s="15">
        <f t="shared" si="101"/>
        <v>2.2658570613736329E-2</v>
      </c>
      <c r="Q84" s="5">
        <f t="shared" si="102"/>
        <v>7805.6626370504291</v>
      </c>
      <c r="R84" s="5">
        <f t="shared" si="103"/>
        <v>8710.8018180154504</v>
      </c>
      <c r="S84" s="5">
        <f t="shared" si="104"/>
        <v>4043.4583059779375</v>
      </c>
      <c r="T84" s="5">
        <f t="shared" si="105"/>
        <v>103.98045163259295</v>
      </c>
      <c r="U84" s="5">
        <f t="shared" si="106"/>
        <v>425.25210692031078</v>
      </c>
      <c r="V84" s="5">
        <f t="shared" si="107"/>
        <v>499.60999647223258</v>
      </c>
      <c r="W84" s="15">
        <f t="shared" si="108"/>
        <v>-1.0734613539272964E-2</v>
      </c>
      <c r="X84" s="15">
        <f t="shared" si="109"/>
        <v>-1.217998157191269E-2</v>
      </c>
      <c r="Y84" s="15">
        <f t="shared" si="110"/>
        <v>-9.7425357312937999E-3</v>
      </c>
      <c r="Z84" s="5">
        <f t="shared" si="131"/>
        <v>15975.500516294829</v>
      </c>
      <c r="AA84" s="5">
        <f t="shared" si="132"/>
        <v>24903.022150388642</v>
      </c>
      <c r="AB84" s="5">
        <f t="shared" si="133"/>
        <v>12266.204820932848</v>
      </c>
      <c r="AC84" s="16">
        <f t="shared" si="114"/>
        <v>2.0661854325970705</v>
      </c>
      <c r="AD84" s="16">
        <f t="shared" si="115"/>
        <v>2.8994286450231992</v>
      </c>
      <c r="AE84" s="16">
        <f t="shared" si="116"/>
        <v>3.0841759484061302</v>
      </c>
      <c r="AF84" s="15">
        <f t="shared" si="117"/>
        <v>-4.0504037456468023E-3</v>
      </c>
      <c r="AG84" s="15">
        <f t="shared" si="118"/>
        <v>2.9673830763510267E-4</v>
      </c>
      <c r="AH84" s="15">
        <f t="shared" si="119"/>
        <v>9.7937136394747881E-3</v>
      </c>
      <c r="AI84" s="1">
        <f t="shared" si="77"/>
        <v>121954.03290590525</v>
      </c>
      <c r="AJ84" s="1">
        <f t="shared" si="78"/>
        <v>31550.204632311325</v>
      </c>
      <c r="AK84" s="1">
        <f t="shared" si="79"/>
        <v>12396.551931549815</v>
      </c>
      <c r="AL84" s="14">
        <f t="shared" si="120"/>
        <v>25.06242568380322</v>
      </c>
      <c r="AM84" s="14">
        <f t="shared" si="121"/>
        <v>4.388201278750155</v>
      </c>
      <c r="AN84" s="14">
        <f t="shared" si="122"/>
        <v>1.5983027805095935</v>
      </c>
      <c r="AO84" s="11">
        <f t="shared" si="123"/>
        <v>1.5563157707954205E-2</v>
      </c>
      <c r="AP84" s="11">
        <f t="shared" si="124"/>
        <v>1.9605473983131512E-2</v>
      </c>
      <c r="AQ84" s="11">
        <f t="shared" si="125"/>
        <v>1.7784638609381089E-2</v>
      </c>
      <c r="AR84" s="1">
        <f t="shared" si="134"/>
        <v>75068.558700159789</v>
      </c>
      <c r="AS84" s="1">
        <f t="shared" si="129"/>
        <v>20483.853404276706</v>
      </c>
      <c r="AT84" s="1">
        <f t="shared" si="130"/>
        <v>8093.2293879805611</v>
      </c>
      <c r="AU84" s="1">
        <f t="shared" si="83"/>
        <v>15013.711740031958</v>
      </c>
      <c r="AV84" s="1">
        <f t="shared" si="84"/>
        <v>4096.7706808553412</v>
      </c>
      <c r="AW84" s="1">
        <f t="shared" si="85"/>
        <v>1618.6458775961123</v>
      </c>
      <c r="AX84" s="1">
        <f t="shared" si="153"/>
        <v>52496.539385735501</v>
      </c>
      <c r="AY84" s="1">
        <f t="shared" si="139"/>
        <v>5734.203704372997</v>
      </c>
      <c r="AZ84" s="1">
        <f t="shared" si="140"/>
        <v>1596.3433466740091</v>
      </c>
      <c r="BA84" s="1">
        <f t="shared" si="154"/>
        <v>12433.319677048295</v>
      </c>
      <c r="BB84" s="1">
        <f t="shared" si="155"/>
        <v>24731.796597289416</v>
      </c>
      <c r="BC84" s="1">
        <f t="shared" si="156"/>
        <v>29914.054685504656</v>
      </c>
      <c r="BD84" s="1">
        <f t="shared" si="157"/>
        <v>21839.05328116149</v>
      </c>
      <c r="BE84" s="2">
        <f t="shared" si="164"/>
        <v>0</v>
      </c>
      <c r="BF84" s="2">
        <f t="shared" si="165"/>
        <v>0</v>
      </c>
      <c r="BG84" s="2">
        <f t="shared" si="166"/>
        <v>0</v>
      </c>
      <c r="BH84" s="2">
        <f t="shared" si="141"/>
        <v>0</v>
      </c>
      <c r="BI84" s="2">
        <f t="shared" si="158"/>
        <v>0</v>
      </c>
      <c r="BJ84" s="2">
        <f t="shared" si="142"/>
        <v>0</v>
      </c>
      <c r="BK84" s="2">
        <f t="shared" si="143"/>
        <v>0</v>
      </c>
      <c r="BL84" s="2">
        <f t="shared" si="144"/>
        <v>0</v>
      </c>
      <c r="BM84" s="2">
        <f t="shared" si="145"/>
        <v>0</v>
      </c>
      <c r="BN84" s="2">
        <f t="shared" si="146"/>
        <v>0</v>
      </c>
      <c r="BO84" s="2">
        <f t="shared" si="159"/>
        <v>0</v>
      </c>
      <c r="BP84" s="2">
        <f t="shared" si="160"/>
        <v>0</v>
      </c>
      <c r="BQ84" s="2">
        <f t="shared" si="161"/>
        <v>0</v>
      </c>
      <c r="BR84" s="11">
        <f t="shared" si="162"/>
        <v>4.9344835673395621E-2</v>
      </c>
      <c r="BS84" s="17">
        <f t="shared" si="136"/>
        <v>0.30773523753219384</v>
      </c>
      <c r="BT84" s="17">
        <f t="shared" si="137"/>
        <v>0.32557130579678251</v>
      </c>
      <c r="BU84" s="12">
        <f>(BU$3*temperature!$I194+BU$4*temperature!$I194^2+BU$5*temperature!$I194^6)*(K84/K$56)^$BW$1</f>
        <v>2.8479913977600098</v>
      </c>
      <c r="BV84" s="12">
        <f>(BV$3*temperature!$I194+BV$4*temperature!$I194^2+BV$5*temperature!$I194^6)*(L84/L$56)^$BW$1</f>
        <v>0.98037465808466495</v>
      </c>
      <c r="BW84" s="12">
        <f>(BW$3*temperature!$I194+BW$4*temperature!$I194^2+BW$5*temperature!$I194^6)*(M84/M$56)^$BW$1</f>
        <v>-0.21249137540026131</v>
      </c>
      <c r="BX84" s="12">
        <f>(BX$3*temperature!$M194+BX$4*temperature!$M194^2+BX$5*temperature!$M194^6)*(K84/K$56)^$BW$1</f>
        <v>2.8479881667279665</v>
      </c>
      <c r="BY84" s="12">
        <f>(BY$3*temperature!$M194+BY$4*temperature!$M194^2+BY$5*temperature!$M194^6)*(L84/L$56)^$BW$1</f>
        <v>0.98037106763422721</v>
      </c>
      <c r="BZ84" s="12">
        <f>(BZ$3*temperature!$M194+BZ$4*temperature!$M194^2+BZ$5*temperature!$M194^6)*(M84/M$56)^$BW$1</f>
        <v>-0.21249525248554882</v>
      </c>
      <c r="CA84" s="19">
        <f t="shared" si="147"/>
        <v>-3.2310320432493711E-6</v>
      </c>
      <c r="CB84" s="19">
        <f t="shared" si="148"/>
        <v>-3.5904504377404223E-6</v>
      </c>
      <c r="CC84" s="19">
        <f t="shared" si="149"/>
        <v>-3.8770852875125161E-6</v>
      </c>
      <c r="CD84" s="19">
        <f t="shared" si="150"/>
        <v>-3.4747331961136195E-3</v>
      </c>
      <c r="CE84" s="19">
        <f t="shared" si="151"/>
        <v>-1.0692978454670237E-3</v>
      </c>
      <c r="CF84" s="19">
        <f t="shared" si="152"/>
        <v>-1.1312734239541386E-3</v>
      </c>
    </row>
    <row r="85" spans="1:84" x14ac:dyDescent="0.3">
      <c r="A85" s="2">
        <f t="shared" si="86"/>
        <v>2039</v>
      </c>
      <c r="B85" s="5">
        <f t="shared" si="87"/>
        <v>1145.0390224835462</v>
      </c>
      <c r="C85" s="5">
        <f t="shared" si="88"/>
        <v>2863.003697087755</v>
      </c>
      <c r="D85" s="5">
        <f t="shared" si="89"/>
        <v>4071.0238710723024</v>
      </c>
      <c r="E85" s="15">
        <f t="shared" si="90"/>
        <v>9.2813793898673753E-4</v>
      </c>
      <c r="F85" s="15">
        <f t="shared" si="91"/>
        <v>1.8284939765394869E-3</v>
      </c>
      <c r="G85" s="15">
        <f t="shared" si="92"/>
        <v>3.732805409664715E-3</v>
      </c>
      <c r="H85" s="5">
        <f t="shared" si="93"/>
        <v>76584.201679744845</v>
      </c>
      <c r="I85" s="5">
        <f t="shared" si="94"/>
        <v>21022.523892377325</v>
      </c>
      <c r="J85" s="5">
        <f t="shared" si="95"/>
        <v>8305.275093499371</v>
      </c>
      <c r="K85" s="5">
        <f t="shared" si="96"/>
        <v>66883.486218344435</v>
      </c>
      <c r="L85" s="5">
        <f t="shared" si="97"/>
        <v>7342.82107765401</v>
      </c>
      <c r="M85" s="5">
        <f t="shared" si="98"/>
        <v>2040.0949138408696</v>
      </c>
      <c r="N85" s="15">
        <f t="shared" si="99"/>
        <v>1.9244117817308171E-2</v>
      </c>
      <c r="O85" s="15">
        <f t="shared" si="100"/>
        <v>2.4424168545565283E-2</v>
      </c>
      <c r="P85" s="15">
        <f t="shared" si="101"/>
        <v>2.2384021879212623E-2</v>
      </c>
      <c r="Q85" s="5">
        <f t="shared" si="102"/>
        <v>7877.777361272083</v>
      </c>
      <c r="R85" s="5">
        <f t="shared" si="103"/>
        <v>8830.9850947605464</v>
      </c>
      <c r="S85" s="5">
        <f t="shared" si="104"/>
        <v>4108.9727974026173</v>
      </c>
      <c r="T85" s="5">
        <f t="shared" si="105"/>
        <v>102.864261668678</v>
      </c>
      <c r="U85" s="5">
        <f t="shared" si="106"/>
        <v>420.07254409460432</v>
      </c>
      <c r="V85" s="5">
        <f t="shared" si="107"/>
        <v>494.7425282298903</v>
      </c>
      <c r="W85" s="15">
        <f t="shared" si="108"/>
        <v>-1.0734613539272964E-2</v>
      </c>
      <c r="X85" s="15">
        <f t="shared" si="109"/>
        <v>-1.217998157191269E-2</v>
      </c>
      <c r="Y85" s="15">
        <f t="shared" si="110"/>
        <v>-9.7425357312937999E-3</v>
      </c>
      <c r="Z85" s="5">
        <f t="shared" si="131"/>
        <v>16062.621737801283</v>
      </c>
      <c r="AA85" s="5">
        <f t="shared" si="132"/>
        <v>25263.842838329387</v>
      </c>
      <c r="AB85" s="5">
        <f t="shared" si="133"/>
        <v>12592.871681317925</v>
      </c>
      <c r="AC85" s="16">
        <f t="shared" si="114"/>
        <v>2.0578165473816785</v>
      </c>
      <c r="AD85" s="16">
        <f t="shared" si="115"/>
        <v>2.9002890165724322</v>
      </c>
      <c r="AE85" s="16">
        <f t="shared" si="116"/>
        <v>3.1143814844585753</v>
      </c>
      <c r="AF85" s="15">
        <f t="shared" si="117"/>
        <v>-4.0504037456468023E-3</v>
      </c>
      <c r="AG85" s="15">
        <f t="shared" si="118"/>
        <v>2.9673830763510267E-4</v>
      </c>
      <c r="AH85" s="15">
        <f t="shared" si="119"/>
        <v>9.7937136394747881E-3</v>
      </c>
      <c r="AI85" s="1">
        <f t="shared" si="77"/>
        <v>124772.34135534668</v>
      </c>
      <c r="AJ85" s="1">
        <f t="shared" si="78"/>
        <v>32491.954849935533</v>
      </c>
      <c r="AK85" s="1">
        <f t="shared" si="79"/>
        <v>12775.542615990946</v>
      </c>
      <c r="AL85" s="14">
        <f t="shared" si="120"/>
        <v>25.448575662429519</v>
      </c>
      <c r="AM85" s="14">
        <f t="shared" si="121"/>
        <v>4.473373717093402</v>
      </c>
      <c r="AN85" s="14">
        <f t="shared" si="122"/>
        <v>1.6264437654759281</v>
      </c>
      <c r="AO85" s="11">
        <f t="shared" si="123"/>
        <v>1.5407526130874663E-2</v>
      </c>
      <c r="AP85" s="11">
        <f t="shared" si="124"/>
        <v>1.9409419243300197E-2</v>
      </c>
      <c r="AQ85" s="11">
        <f t="shared" si="125"/>
        <v>1.7606792223287277E-2</v>
      </c>
      <c r="AR85" s="1">
        <f t="shared" si="134"/>
        <v>76584.201679744845</v>
      </c>
      <c r="AS85" s="1">
        <f t="shared" si="129"/>
        <v>21022.523892377325</v>
      </c>
      <c r="AT85" s="1">
        <f t="shared" si="130"/>
        <v>8305.275093499371</v>
      </c>
      <c r="AU85" s="1">
        <f t="shared" si="83"/>
        <v>15316.840335948969</v>
      </c>
      <c r="AV85" s="1">
        <f t="shared" si="84"/>
        <v>4204.5047784754652</v>
      </c>
      <c r="AW85" s="1">
        <f t="shared" si="85"/>
        <v>1661.0550186998744</v>
      </c>
      <c r="AX85" s="1">
        <f t="shared" si="153"/>
        <v>53506.788974675554</v>
      </c>
      <c r="AY85" s="1">
        <f t="shared" si="139"/>
        <v>5874.2568621232085</v>
      </c>
      <c r="AZ85" s="1">
        <f t="shared" si="140"/>
        <v>1632.0759310726953</v>
      </c>
      <c r="BA85" s="1">
        <f t="shared" si="154"/>
        <v>12466.685435462045</v>
      </c>
      <c r="BB85" s="1">
        <f t="shared" si="155"/>
        <v>24846.104729934104</v>
      </c>
      <c r="BC85" s="1">
        <f t="shared" si="156"/>
        <v>30115.839004493388</v>
      </c>
      <c r="BD85" s="1">
        <f t="shared" si="157"/>
        <v>20907.454139931386</v>
      </c>
      <c r="BE85" s="2">
        <f t="shared" si="164"/>
        <v>0</v>
      </c>
      <c r="BF85" s="2">
        <f t="shared" si="165"/>
        <v>0</v>
      </c>
      <c r="BG85" s="2">
        <f t="shared" si="166"/>
        <v>0</v>
      </c>
      <c r="BH85" s="2">
        <f t="shared" si="141"/>
        <v>0</v>
      </c>
      <c r="BI85" s="2">
        <f t="shared" si="158"/>
        <v>0</v>
      </c>
      <c r="BJ85" s="2">
        <f t="shared" si="142"/>
        <v>0</v>
      </c>
      <c r="BK85" s="2">
        <f t="shared" si="143"/>
        <v>0</v>
      </c>
      <c r="BL85" s="2">
        <f t="shared" si="144"/>
        <v>0</v>
      </c>
      <c r="BM85" s="2">
        <f t="shared" si="145"/>
        <v>0</v>
      </c>
      <c r="BN85" s="2">
        <f t="shared" si="146"/>
        <v>0</v>
      </c>
      <c r="BO85" s="2">
        <f t="shared" si="159"/>
        <v>0</v>
      </c>
      <c r="BP85" s="2">
        <f t="shared" si="160"/>
        <v>0</v>
      </c>
      <c r="BQ85" s="2">
        <f t="shared" si="161"/>
        <v>0</v>
      </c>
      <c r="BR85" s="11">
        <f t="shared" si="162"/>
        <v>4.9156261157703413E-2</v>
      </c>
      <c r="BS85" s="17">
        <f t="shared" si="136"/>
        <v>0.29326416547779649</v>
      </c>
      <c r="BT85" s="17">
        <f t="shared" si="137"/>
        <v>0.31006791028265002</v>
      </c>
      <c r="BU85" s="12">
        <f>(BU$3*temperature!$I195+BU$4*temperature!$I195^2+BU$5*temperature!$I195^6)*(K85/K$56)^$BW$1</f>
        <v>2.7809658006145845</v>
      </c>
      <c r="BV85" s="12">
        <f>(BV$3*temperature!$I195+BV$4*temperature!$I195^2+BV$5*temperature!$I195^6)*(L85/L$56)^$BW$1</f>
        <v>0.91595216846856742</v>
      </c>
      <c r="BW85" s="12">
        <f>(BW$3*temperature!$I195+BW$4*temperature!$I195^2+BW$5*temperature!$I195^6)*(M85/M$56)^$BW$1</f>
        <v>-0.27406243679926617</v>
      </c>
      <c r="BX85" s="12">
        <f>(BX$3*temperature!$M195+BX$4*temperature!$M195^2+BX$5*temperature!$M195^6)*(K85/K$56)^$BW$1</f>
        <v>2.7809622727635595</v>
      </c>
      <c r="BY85" s="12">
        <f>(BY$3*temperature!$M195+BY$4*temperature!$M195^2+BY$5*temperature!$M195^6)*(L85/L$56)^$BW$1</f>
        <v>0.91594835911749306</v>
      </c>
      <c r="BZ85" s="12">
        <f>(BZ$3*temperature!$M195+BZ$4*temperature!$M195^2+BZ$5*temperature!$M195^6)*(M85/M$56)^$BW$1</f>
        <v>-0.27406649061509131</v>
      </c>
      <c r="CA85" s="19">
        <f t="shared" si="147"/>
        <v>-3.5278510250869033E-6</v>
      </c>
      <c r="CB85" s="19">
        <f t="shared" si="148"/>
        <v>-3.8093510743575365E-6</v>
      </c>
      <c r="CC85" s="19">
        <f t="shared" si="149"/>
        <v>-4.0538158251335332E-6</v>
      </c>
      <c r="CD85" s="19">
        <f t="shared" si="150"/>
        <v>-3.8392788398259967E-3</v>
      </c>
      <c r="CE85" s="19">
        <f t="shared" si="151"/>
        <v>-1.1259229049981336E-3</v>
      </c>
      <c r="CF85" s="19">
        <f t="shared" si="152"/>
        <v>-1.1904371668572439E-3</v>
      </c>
    </row>
    <row r="86" spans="1:84" x14ac:dyDescent="0.3">
      <c r="A86" s="2">
        <f t="shared" si="86"/>
        <v>2040</v>
      </c>
      <c r="B86" s="5">
        <f t="shared" si="87"/>
        <v>1146.0486389340142</v>
      </c>
      <c r="C86" s="5">
        <f t="shared" si="88"/>
        <v>2867.9769328519437</v>
      </c>
      <c r="D86" s="5">
        <f t="shared" si="89"/>
        <v>4085.4603940046745</v>
      </c>
      <c r="E86" s="15">
        <f t="shared" si="90"/>
        <v>8.8173104203740065E-4</v>
      </c>
      <c r="F86" s="15">
        <f t="shared" si="91"/>
        <v>1.7370692777125124E-3</v>
      </c>
      <c r="G86" s="15">
        <f t="shared" si="92"/>
        <v>3.5461651391814793E-3</v>
      </c>
      <c r="H86" s="5">
        <f t="shared" si="93"/>
        <v>78107.251536472628</v>
      </c>
      <c r="I86" s="5">
        <f t="shared" si="94"/>
        <v>21567.191389629254</v>
      </c>
      <c r="J86" s="5">
        <f t="shared" si="95"/>
        <v>8519.0211358457618</v>
      </c>
      <c r="K86" s="5">
        <f t="shared" si="96"/>
        <v>68153.522357587994</v>
      </c>
      <c r="L86" s="5">
        <f t="shared" si="97"/>
        <v>7520.0016926853841</v>
      </c>
      <c r="M86" s="5">
        <f t="shared" si="98"/>
        <v>2085.2046805660489</v>
      </c>
      <c r="N86" s="15">
        <f t="shared" si="99"/>
        <v>1.8988784990923824E-2</v>
      </c>
      <c r="O86" s="15">
        <f t="shared" si="100"/>
        <v>2.412977425945706E-2</v>
      </c>
      <c r="P86" s="15">
        <f t="shared" si="101"/>
        <v>2.2111601974562856E-2</v>
      </c>
      <c r="Q86" s="5">
        <f t="shared" si="102"/>
        <v>7948.1981007648474</v>
      </c>
      <c r="R86" s="5">
        <f t="shared" si="103"/>
        <v>8949.4369422070286</v>
      </c>
      <c r="S86" s="5">
        <f t="shared" si="104"/>
        <v>4173.6599745759186</v>
      </c>
      <c r="T86" s="5">
        <f t="shared" si="105"/>
        <v>101.76005357266209</v>
      </c>
      <c r="U86" s="5">
        <f t="shared" si="106"/>
        <v>414.95606824866559</v>
      </c>
      <c r="V86" s="5">
        <f t="shared" si="107"/>
        <v>489.92248147081995</v>
      </c>
      <c r="W86" s="15">
        <f t="shared" si="108"/>
        <v>-1.0734613539272964E-2</v>
      </c>
      <c r="X86" s="15">
        <f t="shared" si="109"/>
        <v>-1.217998157191269E-2</v>
      </c>
      <c r="Y86" s="15">
        <f t="shared" si="110"/>
        <v>-9.7425357312937999E-3</v>
      </c>
      <c r="Z86" s="5">
        <f t="shared" si="131"/>
        <v>16145.359432012478</v>
      </c>
      <c r="AA86" s="5">
        <f t="shared" si="132"/>
        <v>25620.009258772498</v>
      </c>
      <c r="AB86" s="5">
        <f t="shared" si="133"/>
        <v>12922.238060636013</v>
      </c>
      <c r="AC86" s="16">
        <f t="shared" si="114"/>
        <v>2.0494815595303097</v>
      </c>
      <c r="AD86" s="16">
        <f t="shared" si="115"/>
        <v>2.9011496434268627</v>
      </c>
      <c r="AE86" s="16">
        <f t="shared" si="116"/>
        <v>3.1448828448814452</v>
      </c>
      <c r="AF86" s="15">
        <f t="shared" si="117"/>
        <v>-4.0504037456468023E-3</v>
      </c>
      <c r="AG86" s="15">
        <f t="shared" si="118"/>
        <v>2.9673830763510267E-4</v>
      </c>
      <c r="AH86" s="15">
        <f t="shared" si="119"/>
        <v>9.7937136394747881E-3</v>
      </c>
      <c r="AI86" s="1">
        <f t="shared" si="77"/>
        <v>127611.94755576098</v>
      </c>
      <c r="AJ86" s="1">
        <f t="shared" si="78"/>
        <v>33447.264143417444</v>
      </c>
      <c r="AK86" s="1">
        <f t="shared" si="79"/>
        <v>13159.043373091725</v>
      </c>
      <c r="AL86" s="14">
        <f t="shared" si="120"/>
        <v>25.836754260996816</v>
      </c>
      <c r="AM86" s="14">
        <f t="shared" si="121"/>
        <v>4.5593310471413577</v>
      </c>
      <c r="AN86" s="14">
        <f t="shared" si="122"/>
        <v>1.6547938583431077</v>
      </c>
      <c r="AO86" s="11">
        <f t="shared" si="123"/>
        <v>1.5253450869565916E-2</v>
      </c>
      <c r="AP86" s="11">
        <f t="shared" si="124"/>
        <v>1.9215325050867194E-2</v>
      </c>
      <c r="AQ86" s="11">
        <f t="shared" si="125"/>
        <v>1.7430724301054405E-2</v>
      </c>
      <c r="AR86" s="1">
        <f t="shared" si="134"/>
        <v>78107.251536472628</v>
      </c>
      <c r="AS86" s="1">
        <f t="shared" si="129"/>
        <v>21567.191389629254</v>
      </c>
      <c r="AT86" s="1">
        <f t="shared" si="130"/>
        <v>8519.0211358457618</v>
      </c>
      <c r="AU86" s="1">
        <f t="shared" si="83"/>
        <v>15621.450307294526</v>
      </c>
      <c r="AV86" s="1">
        <f t="shared" si="84"/>
        <v>4313.4382779258513</v>
      </c>
      <c r="AW86" s="1">
        <f t="shared" si="85"/>
        <v>1703.8042271691525</v>
      </c>
      <c r="AX86" s="1">
        <f t="shared" si="153"/>
        <v>54522.817886070399</v>
      </c>
      <c r="AY86" s="1">
        <f t="shared" si="139"/>
        <v>6016.0013541483077</v>
      </c>
      <c r="AZ86" s="1">
        <f t="shared" si="140"/>
        <v>1668.1637444528392</v>
      </c>
      <c r="BA86" s="1">
        <f t="shared" si="154"/>
        <v>12499.23573146886</v>
      </c>
      <c r="BB86" s="1">
        <f t="shared" si="155"/>
        <v>24957.646029756801</v>
      </c>
      <c r="BC86" s="1">
        <f t="shared" si="156"/>
        <v>30311.986561913622</v>
      </c>
      <c r="BD86" s="1">
        <f t="shared" si="157"/>
        <v>20012.33465064369</v>
      </c>
      <c r="BE86" s="2">
        <f t="shared" si="164"/>
        <v>0</v>
      </c>
      <c r="BF86" s="2">
        <f t="shared" si="165"/>
        <v>0</v>
      </c>
      <c r="BG86" s="2">
        <f t="shared" si="166"/>
        <v>0</v>
      </c>
      <c r="BH86" s="2">
        <f t="shared" si="141"/>
        <v>0</v>
      </c>
      <c r="BI86" s="2">
        <f t="shared" si="158"/>
        <v>0</v>
      </c>
      <c r="BJ86" s="2">
        <f t="shared" si="142"/>
        <v>0</v>
      </c>
      <c r="BK86" s="2">
        <f t="shared" si="143"/>
        <v>0</v>
      </c>
      <c r="BL86" s="2">
        <f t="shared" si="144"/>
        <v>0</v>
      </c>
      <c r="BM86" s="2">
        <f t="shared" si="145"/>
        <v>0</v>
      </c>
      <c r="BN86" s="2">
        <f t="shared" si="146"/>
        <v>0</v>
      </c>
      <c r="BO86" s="2">
        <f t="shared" si="159"/>
        <v>0</v>
      </c>
      <c r="BP86" s="2">
        <f t="shared" si="160"/>
        <v>0</v>
      </c>
      <c r="BQ86" s="2">
        <f t="shared" si="161"/>
        <v>0</v>
      </c>
      <c r="BR86" s="11">
        <f t="shared" si="162"/>
        <v>4.8965745458326077E-2</v>
      </c>
      <c r="BS86" s="17">
        <f t="shared" si="136"/>
        <v>0.27952381960165856</v>
      </c>
      <c r="BT86" s="17">
        <f t="shared" si="137"/>
        <v>0.29530277169776192</v>
      </c>
      <c r="BU86" s="12">
        <f>(BU$3*temperature!$I196+BU$4*temperature!$I196^2+BU$5*temperature!$I196^6)*(K86/K$56)^$BW$1</f>
        <v>2.7098543410825702</v>
      </c>
      <c r="BV86" s="12">
        <f>(BV$3*temperature!$I196+BV$4*temperature!$I196^2+BV$5*temperature!$I196^6)*(L86/L$56)^$BW$1</f>
        <v>0.84867424854584628</v>
      </c>
      <c r="BW86" s="12">
        <f>(BW$3*temperature!$I196+BW$4*temperature!$I196^2+BW$5*temperature!$I196^6)*(M86/M$56)^$BW$1</f>
        <v>-0.33793360668239825</v>
      </c>
      <c r="BX86" s="12">
        <f>(BX$3*temperature!$M196+BX$4*temperature!$M196^2+BX$5*temperature!$M196^6)*(K86/K$56)^$BW$1</f>
        <v>2.7098505138494646</v>
      </c>
      <c r="BY86" s="12">
        <f>(BY$3*temperature!$M196+BY$4*temperature!$M196^2+BY$5*temperature!$M196^6)*(L86/L$56)^$BW$1</f>
        <v>0.84867022083192234</v>
      </c>
      <c r="BZ86" s="12">
        <f>(BZ$3*temperature!$M196+BZ$4*temperature!$M196^2+BZ$5*temperature!$M196^6)*(M86/M$56)^$BW$1</f>
        <v>-0.33793783529239596</v>
      </c>
      <c r="CA86" s="19">
        <f t="shared" si="147"/>
        <v>-3.827233105546668E-6</v>
      </c>
      <c r="CB86" s="19">
        <f t="shared" si="148"/>
        <v>-4.0277139239375259E-6</v>
      </c>
      <c r="CC86" s="19">
        <f t="shared" si="149"/>
        <v>-4.2286099977140168E-6</v>
      </c>
      <c r="CD86" s="19">
        <f t="shared" si="150"/>
        <v>-4.2182475386965852E-3</v>
      </c>
      <c r="CE86" s="19">
        <f t="shared" si="151"/>
        <v>-1.1791006640417645E-3</v>
      </c>
      <c r="CF86" s="19">
        <f t="shared" si="152"/>
        <v>-1.2456601898843639E-3</v>
      </c>
    </row>
    <row r="87" spans="1:84" x14ac:dyDescent="0.3">
      <c r="A87" s="2">
        <f t="shared" si="86"/>
        <v>2041</v>
      </c>
      <c r="B87" s="5">
        <f t="shared" si="87"/>
        <v>1147.0086202616155</v>
      </c>
      <c r="C87" s="5">
        <f t="shared" si="88"/>
        <v>2872.709713740227</v>
      </c>
      <c r="D87" s="5">
        <f t="shared" si="89"/>
        <v>4099.2237253700641</v>
      </c>
      <c r="E87" s="15">
        <f t="shared" si="90"/>
        <v>8.3764448993553053E-4</v>
      </c>
      <c r="F87" s="15">
        <f t="shared" si="91"/>
        <v>1.6502158138268868E-3</v>
      </c>
      <c r="G87" s="15">
        <f t="shared" si="92"/>
        <v>3.3688568822224053E-3</v>
      </c>
      <c r="H87" s="5">
        <f t="shared" si="93"/>
        <v>79637.24588936611</v>
      </c>
      <c r="I87" s="5">
        <f t="shared" si="94"/>
        <v>22117.742230648004</v>
      </c>
      <c r="J87" s="5">
        <f t="shared" si="95"/>
        <v>8734.4142565319107</v>
      </c>
      <c r="K87" s="5">
        <f t="shared" si="96"/>
        <v>69430.381326342642</v>
      </c>
      <c r="L87" s="5">
        <f t="shared" si="97"/>
        <v>7699.261127867675</v>
      </c>
      <c r="M87" s="5">
        <f t="shared" si="98"/>
        <v>2130.7483664467218</v>
      </c>
      <c r="N87" s="15">
        <f t="shared" si="99"/>
        <v>1.8735040018257987E-2</v>
      </c>
      <c r="O87" s="15">
        <f t="shared" si="100"/>
        <v>2.3837685483057092E-2</v>
      </c>
      <c r="P87" s="15">
        <f t="shared" si="101"/>
        <v>2.1841350302508333E-2</v>
      </c>
      <c r="Q87" s="5">
        <f t="shared" si="102"/>
        <v>8016.8982763857866</v>
      </c>
      <c r="R87" s="5">
        <f t="shared" si="103"/>
        <v>9066.1048069995213</v>
      </c>
      <c r="S87" s="5">
        <f t="shared" si="104"/>
        <v>4237.4957851568179</v>
      </c>
      <c r="T87" s="5">
        <f t="shared" si="105"/>
        <v>100.66769872382385</v>
      </c>
      <c r="U87" s="5">
        <f t="shared" si="106"/>
        <v>409.9019109842435</v>
      </c>
      <c r="V87" s="5">
        <f t="shared" si="107"/>
        <v>485.14939418952633</v>
      </c>
      <c r="W87" s="15">
        <f t="shared" si="108"/>
        <v>-1.0734613539272964E-2</v>
      </c>
      <c r="X87" s="15">
        <f t="shared" si="109"/>
        <v>-1.217998157191269E-2</v>
      </c>
      <c r="Y87" s="15">
        <f t="shared" si="110"/>
        <v>-9.7425357312937999E-3</v>
      </c>
      <c r="Z87" s="5">
        <f t="shared" si="131"/>
        <v>16223.705636093804</v>
      </c>
      <c r="AA87" s="5">
        <f t="shared" si="132"/>
        <v>25971.360205035373</v>
      </c>
      <c r="AB87" s="5">
        <f t="shared" si="133"/>
        <v>13254.22072392122</v>
      </c>
      <c r="AC87" s="16">
        <f t="shared" si="114"/>
        <v>2.0411803317449539</v>
      </c>
      <c r="AD87" s="16">
        <f t="shared" si="115"/>
        <v>2.9020105256622495</v>
      </c>
      <c r="AE87" s="16">
        <f t="shared" si="116"/>
        <v>3.1756829268939111</v>
      </c>
      <c r="AF87" s="15">
        <f t="shared" si="117"/>
        <v>-4.0504037456468023E-3</v>
      </c>
      <c r="AG87" s="15">
        <f t="shared" si="118"/>
        <v>2.9673830763510267E-4</v>
      </c>
      <c r="AH87" s="15">
        <f t="shared" si="119"/>
        <v>9.7937136394747881E-3</v>
      </c>
      <c r="AI87" s="1">
        <f t="shared" si="77"/>
        <v>130472.20310747941</v>
      </c>
      <c r="AJ87" s="1">
        <f t="shared" si="78"/>
        <v>34415.976007001547</v>
      </c>
      <c r="AK87" s="1">
        <f t="shared" si="79"/>
        <v>13546.943262951705</v>
      </c>
      <c r="AL87" s="14">
        <f t="shared" si="120"/>
        <v>26.226912926128485</v>
      </c>
      <c r="AM87" s="14">
        <f t="shared" si="121"/>
        <v>4.6460639849458367</v>
      </c>
      <c r="AN87" s="14">
        <f t="shared" si="122"/>
        <v>1.6833496713077658</v>
      </c>
      <c r="AO87" s="11">
        <f t="shared" si="123"/>
        <v>1.5100916360870256E-2</v>
      </c>
      <c r="AP87" s="11">
        <f t="shared" si="124"/>
        <v>1.9023171800358521E-2</v>
      </c>
      <c r="AQ87" s="11">
        <f t="shared" si="125"/>
        <v>1.7256417058043861E-2</v>
      </c>
      <c r="AR87" s="1">
        <f t="shared" si="134"/>
        <v>79637.24588936611</v>
      </c>
      <c r="AS87" s="1">
        <f t="shared" si="129"/>
        <v>22117.742230648004</v>
      </c>
      <c r="AT87" s="1">
        <f t="shared" si="130"/>
        <v>8734.4142565319107</v>
      </c>
      <c r="AU87" s="1">
        <f t="shared" si="83"/>
        <v>15927.449177873223</v>
      </c>
      <c r="AV87" s="1">
        <f t="shared" si="84"/>
        <v>4423.548446129601</v>
      </c>
      <c r="AW87" s="1">
        <f t="shared" si="85"/>
        <v>1746.8828513063822</v>
      </c>
      <c r="AX87" s="1">
        <f t="shared" si="153"/>
        <v>55544.305061074119</v>
      </c>
      <c r="AY87" s="1">
        <f t="shared" si="139"/>
        <v>6159.4089022941398</v>
      </c>
      <c r="AZ87" s="1">
        <f t="shared" si="140"/>
        <v>1704.5986931573777</v>
      </c>
      <c r="BA87" s="1">
        <f t="shared" si="154"/>
        <v>12530.996078255517</v>
      </c>
      <c r="BB87" s="1">
        <f t="shared" si="155"/>
        <v>25066.506838214133</v>
      </c>
      <c r="BC87" s="1">
        <f t="shared" si="156"/>
        <v>30502.672139370825</v>
      </c>
      <c r="BD87" s="1">
        <f t="shared" si="157"/>
        <v>19152.543282945218</v>
      </c>
      <c r="BE87" s="2">
        <f t="shared" si="164"/>
        <v>0</v>
      </c>
      <c r="BF87" s="2">
        <f t="shared" si="165"/>
        <v>0</v>
      </c>
      <c r="BG87" s="2">
        <f t="shared" si="166"/>
        <v>0</v>
      </c>
      <c r="BH87" s="2">
        <f t="shared" si="141"/>
        <v>0</v>
      </c>
      <c r="BI87" s="2">
        <f t="shared" si="158"/>
        <v>0</v>
      </c>
      <c r="BJ87" s="2">
        <f t="shared" si="142"/>
        <v>0</v>
      </c>
      <c r="BK87" s="2">
        <f t="shared" si="143"/>
        <v>0</v>
      </c>
      <c r="BL87" s="2">
        <f t="shared" si="144"/>
        <v>0</v>
      </c>
      <c r="BM87" s="2">
        <f t="shared" si="145"/>
        <v>0</v>
      </c>
      <c r="BN87" s="2">
        <f t="shared" si="146"/>
        <v>0</v>
      </c>
      <c r="BO87" s="2">
        <f t="shared" si="159"/>
        <v>0</v>
      </c>
      <c r="BP87" s="2">
        <f t="shared" si="160"/>
        <v>0</v>
      </c>
      <c r="BQ87" s="2">
        <f t="shared" si="161"/>
        <v>0</v>
      </c>
      <c r="BR87" s="11">
        <f t="shared" si="162"/>
        <v>4.8773439063936025E-2</v>
      </c>
      <c r="BS87" s="17">
        <f t="shared" si="136"/>
        <v>0.26647564118457062</v>
      </c>
      <c r="BT87" s="17">
        <f t="shared" si="137"/>
        <v>0.28124073495024943</v>
      </c>
      <c r="BU87" s="12">
        <f>(BU$3*temperature!$I197+BU$4*temperature!$I197^2+BU$5*temperature!$I197^6)*(K87/K$56)^$BW$1</f>
        <v>2.6345837901105598</v>
      </c>
      <c r="BV87" s="12">
        <f>(BV$3*temperature!$I197+BV$4*temperature!$I197^2+BV$5*temperature!$I197^6)*(L87/L$56)^$BW$1</f>
        <v>0.7785023010703237</v>
      </c>
      <c r="BW87" s="12">
        <f>(BW$3*temperature!$I197+BW$4*temperature!$I197^2+BW$5*temperature!$I197^6)*(M87/M$56)^$BW$1</f>
        <v>-0.40413237169615546</v>
      </c>
      <c r="BX87" s="12">
        <f>(BX$3*temperature!$M197+BX$4*temperature!$M197^2+BX$5*temperature!$M197^6)*(K87/K$56)^$BW$1</f>
        <v>2.6345796616764421</v>
      </c>
      <c r="BY87" s="12">
        <f>(BY$3*temperature!$M197+BY$4*temperature!$M197^2+BY$5*temperature!$M197^6)*(L87/L$56)^$BW$1</f>
        <v>0.77849805592743793</v>
      </c>
      <c r="BZ87" s="12">
        <f>(BZ$3*temperature!$M197+BZ$4*temperature!$M197^2+BZ$5*temperature!$M197^6)*(M87/M$56)^$BW$1</f>
        <v>-0.40413677297981243</v>
      </c>
      <c r="CA87" s="19">
        <f t="shared" si="147"/>
        <v>-4.1284341176783812E-6</v>
      </c>
      <c r="CB87" s="19">
        <f t="shared" si="148"/>
        <v>-4.2451428857726015E-6</v>
      </c>
      <c r="CC87" s="19">
        <f t="shared" si="149"/>
        <v>-4.4012836569740088E-6</v>
      </c>
      <c r="CD87" s="19">
        <f t="shared" si="150"/>
        <v>-4.6111273376790371E-3</v>
      </c>
      <c r="CE87" s="19">
        <f t="shared" si="151"/>
        <v>-1.2287531138917235E-3</v>
      </c>
      <c r="CF87" s="19">
        <f t="shared" si="152"/>
        <v>-1.2968368413980393E-3</v>
      </c>
    </row>
    <row r="88" spans="1:84" x14ac:dyDescent="0.3">
      <c r="A88" s="2">
        <f t="shared" si="86"/>
        <v>2042</v>
      </c>
      <c r="B88" s="5">
        <f t="shared" si="87"/>
        <v>1147.9213664397525</v>
      </c>
      <c r="C88" s="5">
        <f t="shared" si="88"/>
        <v>2877.2132751884678</v>
      </c>
      <c r="D88" s="5">
        <f t="shared" si="89"/>
        <v>4112.342938526097</v>
      </c>
      <c r="E88" s="15">
        <f t="shared" si="90"/>
        <v>7.9576226543875397E-4</v>
      </c>
      <c r="F88" s="15">
        <f t="shared" si="91"/>
        <v>1.5677050231355423E-3</v>
      </c>
      <c r="G88" s="15">
        <f t="shared" si="92"/>
        <v>3.2004140381112849E-3</v>
      </c>
      <c r="H88" s="5">
        <f t="shared" si="93"/>
        <v>81173.712274589838</v>
      </c>
      <c r="I88" s="5">
        <f t="shared" si="94"/>
        <v>22674.059087483576</v>
      </c>
      <c r="J88" s="5">
        <f t="shared" si="95"/>
        <v>8951.4011831762073</v>
      </c>
      <c r="K88" s="5">
        <f t="shared" si="96"/>
        <v>70713.65221325912</v>
      </c>
      <c r="L88" s="5">
        <f t="shared" si="97"/>
        <v>7880.5625161723001</v>
      </c>
      <c r="M88" s="5">
        <f t="shared" si="98"/>
        <v>2176.7156380164333</v>
      </c>
      <c r="N88" s="15">
        <f t="shared" si="99"/>
        <v>1.848284371195863E-2</v>
      </c>
      <c r="O88" s="15">
        <f t="shared" si="100"/>
        <v>2.3547894439948314E-2</v>
      </c>
      <c r="P88" s="15">
        <f t="shared" si="101"/>
        <v>2.1573298984322253E-2</v>
      </c>
      <c r="Q88" s="5">
        <f t="shared" si="102"/>
        <v>8083.8521568819497</v>
      </c>
      <c r="R88" s="5">
        <f t="shared" si="103"/>
        <v>9180.9376939786944</v>
      </c>
      <c r="S88" s="5">
        <f t="shared" si="104"/>
        <v>4300.4572998477643</v>
      </c>
      <c r="T88" s="5">
        <f t="shared" si="105"/>
        <v>99.587069882135637</v>
      </c>
      <c r="U88" s="5">
        <f t="shared" si="106"/>
        <v>404.90931326216361</v>
      </c>
      <c r="V88" s="5">
        <f t="shared" si="107"/>
        <v>480.42280888161935</v>
      </c>
      <c r="W88" s="15">
        <f t="shared" si="108"/>
        <v>-1.0734613539272964E-2</v>
      </c>
      <c r="X88" s="15">
        <f t="shared" si="109"/>
        <v>-1.217998157191269E-2</v>
      </c>
      <c r="Y88" s="15">
        <f t="shared" si="110"/>
        <v>-9.7425357312937999E-3</v>
      </c>
      <c r="Z88" s="5">
        <f t="shared" si="131"/>
        <v>16297.654539403533</v>
      </c>
      <c r="AA88" s="5">
        <f t="shared" si="132"/>
        <v>26317.738741239784</v>
      </c>
      <c r="AB88" s="5">
        <f t="shared" si="133"/>
        <v>13588.736464085572</v>
      </c>
      <c r="AC88" s="16">
        <f t="shared" si="114"/>
        <v>2.0329127272837137</v>
      </c>
      <c r="AD88" s="16">
        <f t="shared" si="115"/>
        <v>2.9028716633543739</v>
      </c>
      <c r="AE88" s="16">
        <f t="shared" si="116"/>
        <v>3.2067846560896793</v>
      </c>
      <c r="AF88" s="15">
        <f t="shared" si="117"/>
        <v>-4.0504037456468023E-3</v>
      </c>
      <c r="AG88" s="15">
        <f t="shared" si="118"/>
        <v>2.9673830763510267E-4</v>
      </c>
      <c r="AH88" s="15">
        <f t="shared" si="119"/>
        <v>9.7937136394747881E-3</v>
      </c>
      <c r="AI88" s="1">
        <f t="shared" si="77"/>
        <v>133352.4319746047</v>
      </c>
      <c r="AJ88" s="1">
        <f t="shared" si="78"/>
        <v>35397.926852430995</v>
      </c>
      <c r="AK88" s="1">
        <f t="shared" si="79"/>
        <v>13939.131787962917</v>
      </c>
      <c r="AL88" s="14">
        <f t="shared" si="120"/>
        <v>26.619002840444768</v>
      </c>
      <c r="AM88" s="14">
        <f t="shared" si="121"/>
        <v>4.7335630295931095</v>
      </c>
      <c r="AN88" s="14">
        <f t="shared" si="122"/>
        <v>1.7121077694505478</v>
      </c>
      <c r="AO88" s="11">
        <f t="shared" si="123"/>
        <v>1.4949907197261553E-2</v>
      </c>
      <c r="AP88" s="11">
        <f t="shared" si="124"/>
        <v>1.8832940082354935E-2</v>
      </c>
      <c r="AQ88" s="11">
        <f t="shared" si="125"/>
        <v>1.7083852887463422E-2</v>
      </c>
      <c r="AR88" s="1">
        <f t="shared" si="134"/>
        <v>81173.712274589838</v>
      </c>
      <c r="AS88" s="1">
        <f t="shared" si="129"/>
        <v>22674.059087483576</v>
      </c>
      <c r="AT88" s="1">
        <f t="shared" si="130"/>
        <v>8951.4011831762073</v>
      </c>
      <c r="AU88" s="1">
        <f t="shared" si="83"/>
        <v>16234.742454917969</v>
      </c>
      <c r="AV88" s="1">
        <f t="shared" si="84"/>
        <v>4534.8118174967158</v>
      </c>
      <c r="AW88" s="1">
        <f t="shared" si="85"/>
        <v>1790.2802366352416</v>
      </c>
      <c r="AX88" s="1">
        <f t="shared" si="153"/>
        <v>56570.921770607289</v>
      </c>
      <c r="AY88" s="1">
        <f t="shared" si="139"/>
        <v>6304.4500129378393</v>
      </c>
      <c r="AZ88" s="1">
        <f t="shared" si="140"/>
        <v>1741.3725104131465</v>
      </c>
      <c r="BA88" s="1">
        <f t="shared" si="154"/>
        <v>12561.990932418579</v>
      </c>
      <c r="BB88" s="1">
        <f t="shared" si="155"/>
        <v>25172.770635088069</v>
      </c>
      <c r="BC88" s="1">
        <f t="shared" si="156"/>
        <v>30688.066710393803</v>
      </c>
      <c r="BD88" s="1">
        <f t="shared" si="157"/>
        <v>18326.939535477555</v>
      </c>
      <c r="BE88" s="2">
        <f t="shared" si="164"/>
        <v>0</v>
      </c>
      <c r="BF88" s="2">
        <f t="shared" si="165"/>
        <v>0</v>
      </c>
      <c r="BG88" s="2">
        <f t="shared" si="166"/>
        <v>0</v>
      </c>
      <c r="BH88" s="2">
        <f t="shared" si="141"/>
        <v>0</v>
      </c>
      <c r="BI88" s="2">
        <f t="shared" si="158"/>
        <v>0</v>
      </c>
      <c r="BJ88" s="2">
        <f t="shared" si="142"/>
        <v>0</v>
      </c>
      <c r="BK88" s="2">
        <f t="shared" si="143"/>
        <v>0</v>
      </c>
      <c r="BL88" s="2">
        <f t="shared" si="144"/>
        <v>0</v>
      </c>
      <c r="BM88" s="2">
        <f t="shared" si="145"/>
        <v>0</v>
      </c>
      <c r="BN88" s="2">
        <f t="shared" si="146"/>
        <v>0</v>
      </c>
      <c r="BO88" s="2">
        <f t="shared" si="159"/>
        <v>0</v>
      </c>
      <c r="BP88" s="2">
        <f t="shared" si="160"/>
        <v>0</v>
      </c>
      <c r="BQ88" s="2">
        <f t="shared" si="161"/>
        <v>0</v>
      </c>
      <c r="BR88" s="11">
        <f t="shared" si="162"/>
        <v>4.8579488393209552E-2</v>
      </c>
      <c r="BS88" s="17">
        <f t="shared" si="136"/>
        <v>0.25408313298095025</v>
      </c>
      <c r="BT88" s="17">
        <f t="shared" si="137"/>
        <v>0.26784831900023753</v>
      </c>
      <c r="BU88" s="12">
        <f>(BU$3*temperature!$I198+BU$4*temperature!$I198^2+BU$5*temperature!$I198^6)*(K88/K$56)^$BW$1</f>
        <v>2.555084343336417</v>
      </c>
      <c r="BV88" s="12">
        <f>(BV$3*temperature!$I198+BV$4*temperature!$I198^2+BV$5*temperature!$I198^6)*(L88/L$56)^$BW$1</f>
        <v>0.70540028472042493</v>
      </c>
      <c r="BW88" s="12">
        <f>(BW$3*temperature!$I198+BW$4*temperature!$I198^2+BW$5*temperature!$I198^6)*(M88/M$56)^$BW$1</f>
        <v>-0.47268424737790327</v>
      </c>
      <c r="BX88" s="12">
        <f>(BX$3*temperature!$M198+BX$4*temperature!$M198^2+BX$5*temperature!$M198^6)*(K88/K$56)^$BW$1</f>
        <v>2.5550799125742039</v>
      </c>
      <c r="BY88" s="12">
        <f>(BY$3*temperature!$M198+BY$4*temperature!$M198^2+BY$5*temperature!$M198^6)*(L88/L$56)^$BW$1</f>
        <v>0.70539582344745966</v>
      </c>
      <c r="BZ88" s="12">
        <f>(BZ$3*temperature!$M198+BZ$4*temperature!$M198^2+BZ$5*temperature!$M198^6)*(M88/M$56)^$BW$1</f>
        <v>-0.47268881904600396</v>
      </c>
      <c r="CA88" s="19">
        <f t="shared" si="147"/>
        <v>-4.4307622131256608E-6</v>
      </c>
      <c r="CB88" s="19">
        <f t="shared" si="148"/>
        <v>-4.4612729652726557E-6</v>
      </c>
      <c r="CC88" s="19">
        <f t="shared" si="149"/>
        <v>-4.571668100694648E-6</v>
      </c>
      <c r="CD88" s="19">
        <f t="shared" si="150"/>
        <v>-5.0173941911101959E-3</v>
      </c>
      <c r="CE88" s="19">
        <f t="shared" si="151"/>
        <v>-1.2748352354776992E-3</v>
      </c>
      <c r="CF88" s="19">
        <f t="shared" si="152"/>
        <v>-1.3439005998504225E-3</v>
      </c>
    </row>
    <row r="89" spans="1:84" x14ac:dyDescent="0.3">
      <c r="A89" s="2">
        <f t="shared" si="86"/>
        <v>2043</v>
      </c>
      <c r="B89" s="5">
        <f t="shared" si="87"/>
        <v>1148.7891653215011</v>
      </c>
      <c r="C89" s="5">
        <f t="shared" si="88"/>
        <v>2881.4983658074057</v>
      </c>
      <c r="D89" s="5">
        <f t="shared" si="89"/>
        <v>4124.8460785925845</v>
      </c>
      <c r="E89" s="15">
        <f t="shared" si="90"/>
        <v>7.5597415216681623E-4</v>
      </c>
      <c r="F89" s="15">
        <f t="shared" si="91"/>
        <v>1.489319771978765E-3</v>
      </c>
      <c r="G89" s="15">
        <f t="shared" si="92"/>
        <v>3.0403933362057206E-3</v>
      </c>
      <c r="H89" s="5">
        <f t="shared" si="93"/>
        <v>82716.168642956953</v>
      </c>
      <c r="I89" s="5">
        <f t="shared" si="94"/>
        <v>23236.021028676616</v>
      </c>
      <c r="J89" s="5">
        <f t="shared" si="95"/>
        <v>9169.9286101802973</v>
      </c>
      <c r="K89" s="5">
        <f t="shared" si="96"/>
        <v>72002.915016880346</v>
      </c>
      <c r="L89" s="5">
        <f t="shared" si="97"/>
        <v>8063.8675018529129</v>
      </c>
      <c r="M89" s="5">
        <f t="shared" si="98"/>
        <v>2223.095949633378</v>
      </c>
      <c r="N89" s="15">
        <f t="shared" si="99"/>
        <v>1.8232162577787037E-2</v>
      </c>
      <c r="O89" s="15">
        <f t="shared" si="100"/>
        <v>2.3260393570184723E-2</v>
      </c>
      <c r="P89" s="15">
        <f t="shared" si="101"/>
        <v>2.1307473887222761E-2</v>
      </c>
      <c r="Q89" s="5">
        <f t="shared" si="102"/>
        <v>8149.0349080762335</v>
      </c>
      <c r="R89" s="5">
        <f t="shared" si="103"/>
        <v>9293.8861885977767</v>
      </c>
      <c r="S89" s="5">
        <f t="shared" si="104"/>
        <v>4362.5226756695893</v>
      </c>
      <c r="T89" s="5">
        <f t="shared" si="105"/>
        <v>98.518041173442342</v>
      </c>
      <c r="U89" s="5">
        <f t="shared" si="106"/>
        <v>399.97752528833462</v>
      </c>
      <c r="V89" s="5">
        <f t="shared" si="107"/>
        <v>475.74227249996164</v>
      </c>
      <c r="W89" s="15">
        <f t="shared" si="108"/>
        <v>-1.0734613539272964E-2</v>
      </c>
      <c r="X89" s="15">
        <f t="shared" si="109"/>
        <v>-1.217998157191269E-2</v>
      </c>
      <c r="Y89" s="15">
        <f t="shared" si="110"/>
        <v>-9.7425357312937999E-3</v>
      </c>
      <c r="Z89" s="5">
        <f t="shared" si="131"/>
        <v>16367.202548106177</v>
      </c>
      <c r="AA89" s="5">
        <f t="shared" si="132"/>
        <v>26658.992272398475</v>
      </c>
      <c r="AB89" s="5">
        <f t="shared" si="133"/>
        <v>13925.702067119255</v>
      </c>
      <c r="AC89" s="16">
        <f t="shared" si="114"/>
        <v>2.0246786099585505</v>
      </c>
      <c r="AD89" s="16">
        <f t="shared" si="115"/>
        <v>2.9037330565790396</v>
      </c>
      <c r="AE89" s="16">
        <f t="shared" si="116"/>
        <v>3.2381909867148835</v>
      </c>
      <c r="AF89" s="15">
        <f t="shared" si="117"/>
        <v>-4.0504037456468023E-3</v>
      </c>
      <c r="AG89" s="15">
        <f t="shared" si="118"/>
        <v>2.9673830763510267E-4</v>
      </c>
      <c r="AH89" s="15">
        <f t="shared" si="119"/>
        <v>9.7937136394747881E-3</v>
      </c>
      <c r="AI89" s="1">
        <f t="shared" si="77"/>
        <v>136251.9312320622</v>
      </c>
      <c r="AJ89" s="1">
        <f t="shared" si="78"/>
        <v>36392.945984684615</v>
      </c>
      <c r="AK89" s="1">
        <f t="shared" si="79"/>
        <v>14335.498845801867</v>
      </c>
      <c r="AL89" s="14">
        <f t="shared" si="120"/>
        <v>27.012974946371578</v>
      </c>
      <c r="AM89" s="14">
        <f t="shared" si="121"/>
        <v>4.8218184694163639</v>
      </c>
      <c r="AN89" s="14">
        <f t="shared" si="122"/>
        <v>1.7410646727387162</v>
      </c>
      <c r="AO89" s="11">
        <f t="shared" si="123"/>
        <v>1.4800408125288936E-2</v>
      </c>
      <c r="AP89" s="11">
        <f t="shared" si="124"/>
        <v>1.8644610681531386E-2</v>
      </c>
      <c r="AQ89" s="11">
        <f t="shared" si="125"/>
        <v>1.6913014358588788E-2</v>
      </c>
      <c r="AR89" s="1">
        <f t="shared" si="134"/>
        <v>82716.168642956953</v>
      </c>
      <c r="AS89" s="1">
        <f t="shared" si="129"/>
        <v>23236.021028676616</v>
      </c>
      <c r="AT89" s="1">
        <f t="shared" si="130"/>
        <v>9169.9286101802973</v>
      </c>
      <c r="AU89" s="1">
        <f t="shared" si="83"/>
        <v>16543.233728591393</v>
      </c>
      <c r="AV89" s="1">
        <f t="shared" si="84"/>
        <v>4647.2042057353237</v>
      </c>
      <c r="AW89" s="1">
        <f t="shared" si="85"/>
        <v>1833.9857220360595</v>
      </c>
      <c r="AX89" s="1">
        <f t="shared" si="153"/>
        <v>57602.332013504274</v>
      </c>
      <c r="AY89" s="1">
        <f t="shared" si="139"/>
        <v>6451.09400148233</v>
      </c>
      <c r="AZ89" s="1">
        <f t="shared" si="140"/>
        <v>1778.4767597067025</v>
      </c>
      <c r="BA89" s="1">
        <f t="shared" si="154"/>
        <v>12592.243737682786</v>
      </c>
      <c r="BB89" s="1">
        <f t="shared" si="155"/>
        <v>25276.518095522046</v>
      </c>
      <c r="BC89" s="1">
        <f t="shared" si="156"/>
        <v>30868.337288500308</v>
      </c>
      <c r="BD89" s="1">
        <f t="shared" si="157"/>
        <v>17534.396621620403</v>
      </c>
      <c r="BE89" s="2">
        <f t="shared" si="164"/>
        <v>0</v>
      </c>
      <c r="BF89" s="2">
        <f t="shared" si="165"/>
        <v>0</v>
      </c>
      <c r="BG89" s="2">
        <f t="shared" si="166"/>
        <v>0</v>
      </c>
      <c r="BH89" s="2">
        <f t="shared" si="141"/>
        <v>0</v>
      </c>
      <c r="BI89" s="2">
        <f t="shared" si="158"/>
        <v>0</v>
      </c>
      <c r="BJ89" s="2">
        <f t="shared" si="142"/>
        <v>0</v>
      </c>
      <c r="BK89" s="2">
        <f t="shared" si="143"/>
        <v>0</v>
      </c>
      <c r="BL89" s="2">
        <f t="shared" si="144"/>
        <v>0</v>
      </c>
      <c r="BM89" s="2">
        <f t="shared" si="145"/>
        <v>0</v>
      </c>
      <c r="BN89" s="2">
        <f t="shared" si="146"/>
        <v>0</v>
      </c>
      <c r="BO89" s="2">
        <f t="shared" si="159"/>
        <v>0</v>
      </c>
      <c r="BP89" s="2">
        <f t="shared" si="160"/>
        <v>0</v>
      </c>
      <c r="BQ89" s="2">
        <f t="shared" si="161"/>
        <v>0</v>
      </c>
      <c r="BR89" s="11">
        <f t="shared" si="162"/>
        <v>4.8384035717648793E-2</v>
      </c>
      <c r="BS89" s="17">
        <f t="shared" si="136"/>
        <v>0.24231175203540789</v>
      </c>
      <c r="BT89" s="17">
        <f t="shared" si="137"/>
        <v>0.25509363714308336</v>
      </c>
      <c r="BU89" s="12">
        <f>(BU$3*temperature!$I199+BU$4*temperature!$I199^2+BU$5*temperature!$I199^6)*(K89/K$56)^$BW$1</f>
        <v>2.4712897269266438</v>
      </c>
      <c r="BV89" s="12">
        <f>(BV$3*temperature!$I199+BV$4*temperature!$I199^2+BV$5*temperature!$I199^6)*(L89/L$56)^$BW$1</f>
        <v>0.6293347670832653</v>
      </c>
      <c r="BW89" s="12">
        <f>(BW$3*temperature!$I199+BW$4*temperature!$I199^2+BW$5*temperature!$I199^6)*(M89/M$56)^$BW$1</f>
        <v>-0.54361274110690949</v>
      </c>
      <c r="BX89" s="12">
        <f>(BX$3*temperature!$M199+BX$4*temperature!$M199^2+BX$5*temperature!$M199^6)*(K89/K$56)^$BW$1</f>
        <v>2.4712849933516643</v>
      </c>
      <c r="BY89" s="12">
        <f>(BY$3*temperature!$M199+BY$4*temperature!$M199^2+BY$5*temperature!$M199^6)*(L89/L$56)^$BW$1</f>
        <v>0.62933009131477546</v>
      </c>
      <c r="BZ89" s="12">
        <f>(BZ$3*temperature!$M199+BZ$4*temperature!$M199^2+BZ$5*temperature!$M199^6)*(M89/M$56)^$BW$1</f>
        <v>-0.54361748071617411</v>
      </c>
      <c r="CA89" s="19">
        <f t="shared" si="147"/>
        <v>-4.7335749795429649E-6</v>
      </c>
      <c r="CB89" s="19">
        <f t="shared" si="148"/>
        <v>-4.6757684898368623E-6</v>
      </c>
      <c r="CC89" s="19">
        <f t="shared" si="149"/>
        <v>-4.739609264614586E-6</v>
      </c>
      <c r="CD89" s="19">
        <f t="shared" si="150"/>
        <v>-5.4365131984369522E-3</v>
      </c>
      <c r="CE89" s="19">
        <f t="shared" si="151"/>
        <v>-1.3173310380768771E-3</v>
      </c>
      <c r="CF89" s="19">
        <f t="shared" si="152"/>
        <v>-1.3868199251656594E-3</v>
      </c>
    </row>
    <row r="90" spans="1:84" x14ac:dyDescent="0.3">
      <c r="A90" s="2">
        <f t="shared" si="86"/>
        <v>2044</v>
      </c>
      <c r="B90" s="5">
        <f t="shared" si="87"/>
        <v>1149.6141974910097</v>
      </c>
      <c r="C90" s="5">
        <f t="shared" si="88"/>
        <v>2885.5752646720712</v>
      </c>
      <c r="D90" s="5">
        <f t="shared" si="89"/>
        <v>4136.7601753962999</v>
      </c>
      <c r="E90" s="15">
        <f t="shared" si="90"/>
        <v>7.1817544455847536E-4</v>
      </c>
      <c r="F90" s="15">
        <f t="shared" si="91"/>
        <v>1.4148537833798267E-3</v>
      </c>
      <c r="G90" s="15">
        <f t="shared" si="92"/>
        <v>2.8883736693954346E-3</v>
      </c>
      <c r="H90" s="5">
        <f t="shared" si="93"/>
        <v>84264.123871797652</v>
      </c>
      <c r="I90" s="5">
        <f t="shared" si="94"/>
        <v>23803.503586187639</v>
      </c>
      <c r="J90" s="5">
        <f t="shared" si="95"/>
        <v>9389.943182456127</v>
      </c>
      <c r="K90" s="5">
        <f t="shared" si="96"/>
        <v>73297.741151510636</v>
      </c>
      <c r="L90" s="5">
        <f t="shared" si="97"/>
        <v>8249.136273661803</v>
      </c>
      <c r="M90" s="5">
        <f t="shared" si="98"/>
        <v>2269.8785485084532</v>
      </c>
      <c r="N90" s="15">
        <f t="shared" si="99"/>
        <v>1.798296824964285E-2</v>
      </c>
      <c r="O90" s="15">
        <f t="shared" si="100"/>
        <v>2.2975175592396369E-2</v>
      </c>
      <c r="P90" s="15">
        <f t="shared" si="101"/>
        <v>2.1043895511028365E-2</v>
      </c>
      <c r="Q90" s="5">
        <f t="shared" si="102"/>
        <v>8212.4226397407419</v>
      </c>
      <c r="R90" s="5">
        <f t="shared" si="103"/>
        <v>9404.9024795931782</v>
      </c>
      <c r="S90" s="5">
        <f t="shared" si="104"/>
        <v>4423.6711217398242</v>
      </c>
      <c r="T90" s="5">
        <f t="shared" si="105"/>
        <v>97.460488074799258</v>
      </c>
      <c r="U90" s="5">
        <f t="shared" si="106"/>
        <v>395.10580640114347</v>
      </c>
      <c r="V90" s="5">
        <f t="shared" si="107"/>
        <v>471.10733641124386</v>
      </c>
      <c r="W90" s="15">
        <f t="shared" si="108"/>
        <v>-1.0734613539272964E-2</v>
      </c>
      <c r="X90" s="15">
        <f t="shared" si="109"/>
        <v>-1.217998157191269E-2</v>
      </c>
      <c r="Y90" s="15">
        <f t="shared" si="110"/>
        <v>-9.7425357312937999E-3</v>
      </c>
      <c r="Z90" s="5">
        <f t="shared" si="131"/>
        <v>16432.348343202477</v>
      </c>
      <c r="AA90" s="5">
        <f t="shared" si="132"/>
        <v>26994.972616103492</v>
      </c>
      <c r="AB90" s="5">
        <f t="shared" si="133"/>
        <v>14265.034282034338</v>
      </c>
      <c r="AC90" s="16">
        <f t="shared" si="114"/>
        <v>2.0164778441330435</v>
      </c>
      <c r="AD90" s="16">
        <f t="shared" si="115"/>
        <v>2.9045947054120731</v>
      </c>
      <c r="AE90" s="16">
        <f t="shared" si="116"/>
        <v>3.2699049019486974</v>
      </c>
      <c r="AF90" s="15">
        <f t="shared" si="117"/>
        <v>-4.0504037456468023E-3</v>
      </c>
      <c r="AG90" s="15">
        <f t="shared" si="118"/>
        <v>2.9673830763510267E-4</v>
      </c>
      <c r="AH90" s="15">
        <f t="shared" si="119"/>
        <v>9.7937136394747881E-3</v>
      </c>
      <c r="AI90" s="1">
        <f t="shared" si="77"/>
        <v>139169.97183744737</v>
      </c>
      <c r="AJ90" s="1">
        <f t="shared" si="78"/>
        <v>37400.855591951477</v>
      </c>
      <c r="AK90" s="1">
        <f t="shared" si="79"/>
        <v>14735.934683257739</v>
      </c>
      <c r="AL90" s="14">
        <f t="shared" si="120"/>
        <v>27.408779969717241</v>
      </c>
      <c r="AM90" s="14">
        <f t="shared" si="121"/>
        <v>4.9108203882742574</v>
      </c>
      <c r="AN90" s="14">
        <f t="shared" si="122"/>
        <v>1.7702168580298854</v>
      </c>
      <c r="AO90" s="11">
        <f t="shared" si="123"/>
        <v>1.4652404044036046E-2</v>
      </c>
      <c r="AP90" s="11">
        <f t="shared" si="124"/>
        <v>1.8458164574716072E-2</v>
      </c>
      <c r="AQ90" s="11">
        <f t="shared" si="125"/>
        <v>1.6743884215002898E-2</v>
      </c>
      <c r="AR90" s="1">
        <f t="shared" si="134"/>
        <v>84264.123871797652</v>
      </c>
      <c r="AS90" s="1">
        <f t="shared" si="129"/>
        <v>23803.503586187639</v>
      </c>
      <c r="AT90" s="1">
        <f t="shared" si="130"/>
        <v>9389.943182456127</v>
      </c>
      <c r="AU90" s="1">
        <f t="shared" si="83"/>
        <v>16852.824774359531</v>
      </c>
      <c r="AV90" s="1">
        <f t="shared" si="84"/>
        <v>4760.7007172375279</v>
      </c>
      <c r="AW90" s="1">
        <f t="shared" si="85"/>
        <v>1877.9886364912254</v>
      </c>
      <c r="AX90" s="1">
        <f t="shared" si="153"/>
        <v>58638.192921208509</v>
      </c>
      <c r="AY90" s="1">
        <f t="shared" si="139"/>
        <v>6599.3090189294417</v>
      </c>
      <c r="AZ90" s="1">
        <f t="shared" si="140"/>
        <v>1815.9028388067625</v>
      </c>
      <c r="BA90" s="1">
        <f t="shared" si="154"/>
        <v>12621.7769671938</v>
      </c>
      <c r="BB90" s="1">
        <f t="shared" si="155"/>
        <v>25377.827150874797</v>
      </c>
      <c r="BC90" s="1">
        <f t="shared" si="156"/>
        <v>31043.646808097965</v>
      </c>
      <c r="BD90" s="1">
        <f t="shared" si="157"/>
        <v>16773.803808512752</v>
      </c>
      <c r="BE90" s="2">
        <f t="shared" si="164"/>
        <v>0</v>
      </c>
      <c r="BF90" s="2">
        <f t="shared" si="165"/>
        <v>0</v>
      </c>
      <c r="BG90" s="2">
        <f t="shared" si="166"/>
        <v>0</v>
      </c>
      <c r="BH90" s="2">
        <f t="shared" si="141"/>
        <v>0</v>
      </c>
      <c r="BI90" s="2">
        <f t="shared" si="158"/>
        <v>0</v>
      </c>
      <c r="BJ90" s="2">
        <f t="shared" si="142"/>
        <v>0</v>
      </c>
      <c r="BK90" s="2">
        <f t="shared" si="143"/>
        <v>0</v>
      </c>
      <c r="BL90" s="2">
        <f t="shared" si="144"/>
        <v>0</v>
      </c>
      <c r="BM90" s="2">
        <f t="shared" si="145"/>
        <v>0</v>
      </c>
      <c r="BN90" s="2">
        <f t="shared" si="146"/>
        <v>0</v>
      </c>
      <c r="BO90" s="2">
        <f t="shared" si="159"/>
        <v>0</v>
      </c>
      <c r="BP90" s="2">
        <f t="shared" si="160"/>
        <v>0</v>
      </c>
      <c r="BQ90" s="2">
        <f t="shared" si="161"/>
        <v>0</v>
      </c>
      <c r="BR90" s="11">
        <f t="shared" si="162"/>
        <v>4.8187219113170449E-2</v>
      </c>
      <c r="BS90" s="17">
        <f t="shared" si="136"/>
        <v>0.23112880755527584</v>
      </c>
      <c r="BT90" s="17">
        <f t="shared" si="137"/>
        <v>0.2429463210886508</v>
      </c>
      <c r="BU90" s="12">
        <f>(BU$3*temperature!$I200+BU$4*temperature!$I200^2+BU$5*temperature!$I200^6)*(K90/K$56)^$BW$1</f>
        <v>2.383137289778523</v>
      </c>
      <c r="BV90" s="12">
        <f>(BV$3*temperature!$I200+BV$4*temperature!$I200^2+BV$5*temperature!$I200^6)*(L90/L$56)^$BW$1</f>
        <v>0.5502749684965671</v>
      </c>
      <c r="BW90" s="12">
        <f>(BW$3*temperature!$I200+BW$4*temperature!$I200^2+BW$5*temperature!$I200^6)*(M90/M$56)^$BW$1</f>
        <v>-0.61693932140443664</v>
      </c>
      <c r="BX90" s="12">
        <f>(BX$3*temperature!$M200+BX$4*temperature!$M200^2+BX$5*temperature!$M200^6)*(K90/K$56)^$BW$1</f>
        <v>2.3831322535018349</v>
      </c>
      <c r="BY90" s="12">
        <f>(BY$3*temperature!$M200+BY$4*temperature!$M200^2+BY$5*temperature!$M200^6)*(L90/L$56)^$BW$1</f>
        <v>0.55027008017515544</v>
      </c>
      <c r="BZ90" s="12">
        <f>(BZ$3*temperature!$M200+BZ$4*temperature!$M200^2+BZ$5*temperature!$M200^6)*(M90/M$56)^$BW$1</f>
        <v>-0.61694422637138469</v>
      </c>
      <c r="CA90" s="19">
        <f t="shared" si="147"/>
        <v>-5.0362766881306698E-6</v>
      </c>
      <c r="CB90" s="19">
        <f t="shared" si="148"/>
        <v>-4.8883214116557383E-6</v>
      </c>
      <c r="CC90" s="19">
        <f t="shared" si="149"/>
        <v>-4.9049669480494273E-6</v>
      </c>
      <c r="CD90" s="19">
        <f t="shared" si="150"/>
        <v>-5.8679397990808414E-3</v>
      </c>
      <c r="CE90" s="19">
        <f t="shared" si="151"/>
        <v>-1.3562499285676999E-3</v>
      </c>
      <c r="CF90" s="19">
        <f t="shared" si="152"/>
        <v>-1.4255943865563671E-3</v>
      </c>
    </row>
    <row r="91" spans="1:84" x14ac:dyDescent="0.3">
      <c r="A91" s="2">
        <f t="shared" si="86"/>
        <v>2045</v>
      </c>
      <c r="B91" s="5">
        <f t="shared" si="87"/>
        <v>1150.3985409439958</v>
      </c>
      <c r="C91" s="5">
        <f t="shared" si="88"/>
        <v>2889.4537983984969</v>
      </c>
      <c r="D91" s="5">
        <f t="shared" si="89"/>
        <v>4148.1112591051569</v>
      </c>
      <c r="E91" s="15">
        <f t="shared" si="90"/>
        <v>6.8226667233055153E-4</v>
      </c>
      <c r="F91" s="15">
        <f t="shared" si="91"/>
        <v>1.3441110942108354E-3</v>
      </c>
      <c r="G91" s="15">
        <f t="shared" si="92"/>
        <v>2.7439549859256626E-3</v>
      </c>
      <c r="H91" s="5">
        <f t="shared" si="93"/>
        <v>85817.078290078847</v>
      </c>
      <c r="I91" s="5">
        <f t="shared" si="94"/>
        <v>24376.378829935184</v>
      </c>
      <c r="J91" s="5">
        <f t="shared" si="95"/>
        <v>9611.3914821865401</v>
      </c>
      <c r="K91" s="5">
        <f t="shared" si="96"/>
        <v>74597.69396061555</v>
      </c>
      <c r="L91" s="5">
        <f t="shared" si="97"/>
        <v>8436.3276005471998</v>
      </c>
      <c r="M91" s="5">
        <f t="shared" si="98"/>
        <v>2317.0524804727488</v>
      </c>
      <c r="N91" s="15">
        <f t="shared" si="99"/>
        <v>1.7735236975691127E-2</v>
      </c>
      <c r="O91" s="15">
        <f t="shared" si="100"/>
        <v>2.2692233547294993E-2</v>
      </c>
      <c r="P91" s="15">
        <f t="shared" si="101"/>
        <v>2.0782579753129804E-2</v>
      </c>
      <c r="Q91" s="5">
        <f t="shared" si="102"/>
        <v>8273.992450085163</v>
      </c>
      <c r="R91" s="5">
        <f t="shared" si="103"/>
        <v>9513.9403816632475</v>
      </c>
      <c r="S91" s="5">
        <f t="shared" si="104"/>
        <v>4483.8828674215365</v>
      </c>
      <c r="T91" s="5">
        <f t="shared" si="105"/>
        <v>96.414287399967364</v>
      </c>
      <c r="U91" s="5">
        <f t="shared" si="106"/>
        <v>390.29342496022184</v>
      </c>
      <c r="V91" s="5">
        <f t="shared" si="107"/>
        <v>466.51755635298269</v>
      </c>
      <c r="W91" s="15">
        <f t="shared" si="108"/>
        <v>-1.0734613539272964E-2</v>
      </c>
      <c r="X91" s="15">
        <f t="shared" si="109"/>
        <v>-1.217998157191269E-2</v>
      </c>
      <c r="Y91" s="15">
        <f t="shared" si="110"/>
        <v>-9.7425357312937999E-3</v>
      </c>
      <c r="Z91" s="5">
        <f t="shared" si="131"/>
        <v>16493.092931984189</v>
      </c>
      <c r="AA91" s="5">
        <f t="shared" si="132"/>
        <v>27325.53607507468</v>
      </c>
      <c r="AB91" s="5">
        <f t="shared" si="133"/>
        <v>14606.64979556099</v>
      </c>
      <c r="AC91" s="16">
        <f t="shared" si="114"/>
        <v>2.0083102947201534</v>
      </c>
      <c r="AD91" s="16">
        <f t="shared" si="115"/>
        <v>2.9054566099293231</v>
      </c>
      <c r="AE91" s="16">
        <f t="shared" si="116"/>
        <v>3.3019294141866977</v>
      </c>
      <c r="AF91" s="15">
        <f t="shared" si="117"/>
        <v>-4.0504037456468023E-3</v>
      </c>
      <c r="AG91" s="15">
        <f t="shared" si="118"/>
        <v>2.9673830763510267E-4</v>
      </c>
      <c r="AH91" s="15">
        <f t="shared" si="119"/>
        <v>9.7937136394747881E-3</v>
      </c>
      <c r="AI91" s="1">
        <f t="shared" si="77"/>
        <v>142105.79942806216</v>
      </c>
      <c r="AJ91" s="1">
        <f t="shared" si="78"/>
        <v>38421.470749993859</v>
      </c>
      <c r="AK91" s="1">
        <f t="shared" si="79"/>
        <v>15140.329851423192</v>
      </c>
      <c r="AL91" s="14">
        <f t="shared" si="120"/>
        <v>27.806368443002917</v>
      </c>
      <c r="AM91" s="14">
        <f t="shared" si="121"/>
        <v>5.0005586718886583</v>
      </c>
      <c r="AN91" s="14">
        <f t="shared" si="122"/>
        <v>1.7995607610751212</v>
      </c>
      <c r="AO91" s="11">
        <f t="shared" si="123"/>
        <v>1.4505880003595685E-2</v>
      </c>
      <c r="AP91" s="11">
        <f t="shared" si="124"/>
        <v>1.8273582928968912E-2</v>
      </c>
      <c r="AQ91" s="11">
        <f t="shared" si="125"/>
        <v>1.6576445372852869E-2</v>
      </c>
      <c r="AR91" s="1">
        <f t="shared" si="134"/>
        <v>85817.078290078847</v>
      </c>
      <c r="AS91" s="1">
        <f t="shared" si="129"/>
        <v>24376.378829935184</v>
      </c>
      <c r="AT91" s="1">
        <f t="shared" si="130"/>
        <v>9611.3914821865401</v>
      </c>
      <c r="AU91" s="1">
        <f t="shared" si="83"/>
        <v>17163.415658015769</v>
      </c>
      <c r="AV91" s="1">
        <f t="shared" si="84"/>
        <v>4875.2757659870367</v>
      </c>
      <c r="AW91" s="1">
        <f t="shared" si="85"/>
        <v>1922.2782964373082</v>
      </c>
      <c r="AX91" s="1">
        <f t="shared" si="153"/>
        <v>59678.155168492434</v>
      </c>
      <c r="AY91" s="1">
        <f t="shared" si="139"/>
        <v>6749.0620804377595</v>
      </c>
      <c r="AZ91" s="1">
        <f t="shared" si="140"/>
        <v>1853.6419843781989</v>
      </c>
      <c r="BA91" s="1">
        <f t="shared" si="154"/>
        <v>12650.612164391994</v>
      </c>
      <c r="BB91" s="1">
        <f t="shared" si="155"/>
        <v>25476.773052679029</v>
      </c>
      <c r="BC91" s="1">
        <f t="shared" si="156"/>
        <v>31214.154034875497</v>
      </c>
      <c r="BD91" s="1">
        <f t="shared" si="157"/>
        <v>16044.068437985412</v>
      </c>
      <c r="BE91" s="2">
        <f t="shared" si="164"/>
        <v>0</v>
      </c>
      <c r="BF91" s="2">
        <f t="shared" si="165"/>
        <v>0</v>
      </c>
      <c r="BG91" s="2">
        <f t="shared" si="166"/>
        <v>0</v>
      </c>
      <c r="BH91" s="2">
        <f t="shared" si="141"/>
        <v>0</v>
      </c>
      <c r="BI91" s="2">
        <f t="shared" si="158"/>
        <v>0</v>
      </c>
      <c r="BJ91" s="2">
        <f t="shared" si="142"/>
        <v>0</v>
      </c>
      <c r="BK91" s="2">
        <f t="shared" si="143"/>
        <v>0</v>
      </c>
      <c r="BL91" s="2">
        <f t="shared" si="144"/>
        <v>0</v>
      </c>
      <c r="BM91" s="2">
        <f t="shared" si="145"/>
        <v>0</v>
      </c>
      <c r="BN91" s="2">
        <f t="shared" si="146"/>
        <v>0</v>
      </c>
      <c r="BO91" s="2">
        <f t="shared" si="159"/>
        <v>0</v>
      </c>
      <c r="BP91" s="2">
        <f t="shared" si="160"/>
        <v>0</v>
      </c>
      <c r="BQ91" s="2">
        <f t="shared" si="161"/>
        <v>0</v>
      </c>
      <c r="BR91" s="11">
        <f t="shared" si="162"/>
        <v>4.7989172435922905E-2</v>
      </c>
      <c r="BS91" s="17">
        <f t="shared" si="136"/>
        <v>0.22050336365561177</v>
      </c>
      <c r="BT91" s="17">
        <f t="shared" si="137"/>
        <v>0.23137744865585791</v>
      </c>
      <c r="BU91" s="12">
        <f>(BU$3*temperature!$I201+BU$4*temperature!$I201^2+BU$5*temperature!$I201^6)*(K91/K$56)^$BW$1</f>
        <v>2.2905680824862995</v>
      </c>
      <c r="BV91" s="12">
        <f>(BV$3*temperature!$I201+BV$4*temperature!$I201^2+BV$5*temperature!$I201^6)*(L91/L$56)^$BW$1</f>
        <v>0.46819279708106071</v>
      </c>
      <c r="BW91" s="12">
        <f>(BW$3*temperature!$I201+BW$4*temperature!$I201^2+BW$5*temperature!$I201^6)*(M91/M$56)^$BW$1</f>
        <v>-0.69268339338606522</v>
      </c>
      <c r="BX91" s="12">
        <f>(BX$3*temperature!$M201+BX$4*temperature!$M201^2+BX$5*temperature!$M201^6)*(K91/K$56)^$BW$1</f>
        <v>2.2905627441705736</v>
      </c>
      <c r="BY91" s="12">
        <f>(BY$3*temperature!$M201+BY$4*temperature!$M201^2+BY$5*temperature!$M201^6)*(L91/L$56)^$BW$1</f>
        <v>0.46818769843134189</v>
      </c>
      <c r="BZ91" s="12">
        <f>(BZ$3*temperature!$M201+BZ$4*temperature!$M201^2+BZ$5*temperature!$M201^6)*(M91/M$56)^$BW$1</f>
        <v>-0.69268846100015369</v>
      </c>
      <c r="CA91" s="19">
        <f t="shared" si="147"/>
        <v>-5.3383157259112579E-6</v>
      </c>
      <c r="CB91" s="19">
        <f t="shared" si="148"/>
        <v>-5.0986497188154623E-6</v>
      </c>
      <c r="CC91" s="19">
        <f t="shared" si="149"/>
        <v>-5.0676140884720056E-6</v>
      </c>
      <c r="CD91" s="19">
        <f t="shared" si="150"/>
        <v>-6.3111209853962203E-3</v>
      </c>
      <c r="CE91" s="19">
        <f t="shared" si="151"/>
        <v>-1.3916234057173857E-3</v>
      </c>
      <c r="CF91" s="19">
        <f t="shared" si="152"/>
        <v>-1.4602510717594214E-3</v>
      </c>
    </row>
    <row r="92" spans="1:84" x14ac:dyDescent="0.3">
      <c r="A92" s="2">
        <f t="shared" si="86"/>
        <v>2046</v>
      </c>
      <c r="B92" s="5">
        <f t="shared" si="87"/>
        <v>1151.1441755991602</v>
      </c>
      <c r="C92" s="5">
        <f t="shared" si="88"/>
        <v>2893.1433579598024</v>
      </c>
      <c r="D92" s="5">
        <f t="shared" si="89"/>
        <v>4158.9243781481728</v>
      </c>
      <c r="E92" s="15">
        <f t="shared" si="90"/>
        <v>6.481533387140239E-4</v>
      </c>
      <c r="F92" s="15">
        <f t="shared" si="91"/>
        <v>1.2769055395002935E-3</v>
      </c>
      <c r="G92" s="15">
        <f t="shared" si="92"/>
        <v>2.6067572366293792E-3</v>
      </c>
      <c r="H92" s="5">
        <f t="shared" si="93"/>
        <v>87374.524215602374</v>
      </c>
      <c r="I92" s="5">
        <f t="shared" si="94"/>
        <v>24954.515449656159</v>
      </c>
      <c r="J92" s="5">
        <f t="shared" si="95"/>
        <v>9834.2200185819802</v>
      </c>
      <c r="K92" s="5">
        <f t="shared" si="96"/>
        <v>75902.329237017359</v>
      </c>
      <c r="L92" s="5">
        <f t="shared" si="97"/>
        <v>8625.3988697102377</v>
      </c>
      <c r="M92" s="5">
        <f t="shared" si="98"/>
        <v>2364.6065964202076</v>
      </c>
      <c r="N92" s="15">
        <f t="shared" si="99"/>
        <v>1.7488949150232358E-2</v>
      </c>
      <c r="O92" s="15">
        <f t="shared" si="100"/>
        <v>2.2411560825444266E-2</v>
      </c>
      <c r="P92" s="15">
        <f t="shared" si="101"/>
        <v>2.0523538568171018E-2</v>
      </c>
      <c r="Q92" s="5">
        <f t="shared" si="102"/>
        <v>8333.7224677914746</v>
      </c>
      <c r="R92" s="5">
        <f t="shared" si="103"/>
        <v>9620.9553579195835</v>
      </c>
      <c r="S92" s="5">
        <f t="shared" si="104"/>
        <v>4543.1391327051724</v>
      </c>
      <c r="T92" s="5">
        <f t="shared" si="105"/>
        <v>95.379317285064317</v>
      </c>
      <c r="U92" s="5">
        <f t="shared" si="106"/>
        <v>385.53965823656767</v>
      </c>
      <c r="V92" s="5">
        <f t="shared" si="107"/>
        <v>461.97249239093787</v>
      </c>
      <c r="W92" s="15">
        <f t="shared" si="108"/>
        <v>-1.0734613539272964E-2</v>
      </c>
      <c r="X92" s="15">
        <f t="shared" si="109"/>
        <v>-1.217998157191269E-2</v>
      </c>
      <c r="Y92" s="15">
        <f t="shared" si="110"/>
        <v>-9.7425357312937999E-3</v>
      </c>
      <c r="Z92" s="5">
        <f t="shared" si="131"/>
        <v>16549.439692930147</v>
      </c>
      <c r="AA92" s="5">
        <f t="shared" si="132"/>
        <v>27650.543509855019</v>
      </c>
      <c r="AB92" s="5">
        <f t="shared" si="133"/>
        <v>14950.465211569059</v>
      </c>
      <c r="AC92" s="16">
        <f t="shared" si="114"/>
        <v>2.0001758271799979</v>
      </c>
      <c r="AD92" s="16">
        <f t="shared" si="115"/>
        <v>2.9063187702066609</v>
      </c>
      <c r="AE92" s="16">
        <f t="shared" si="116"/>
        <v>3.3342675653270009</v>
      </c>
      <c r="AF92" s="15">
        <f t="shared" si="117"/>
        <v>-4.0504037456468023E-3</v>
      </c>
      <c r="AG92" s="15">
        <f t="shared" si="118"/>
        <v>2.9673830763510267E-4</v>
      </c>
      <c r="AH92" s="15">
        <f t="shared" si="119"/>
        <v>9.7937136394747881E-3</v>
      </c>
      <c r="AI92" s="1">
        <f t="shared" si="77"/>
        <v>145058.63514327171</v>
      </c>
      <c r="AJ92" s="1">
        <f t="shared" si="78"/>
        <v>39454.599440981518</v>
      </c>
      <c r="AK92" s="1">
        <f t="shared" si="79"/>
        <v>15548.575162718182</v>
      </c>
      <c r="AL92" s="14">
        <f t="shared" si="120"/>
        <v>28.205690728533188</v>
      </c>
      <c r="AM92" s="14">
        <f t="shared" si="121"/>
        <v>5.0910230142347714</v>
      </c>
      <c r="AN92" s="14">
        <f t="shared" si="122"/>
        <v>1.8290927785197013</v>
      </c>
      <c r="AO92" s="11">
        <f t="shared" si="123"/>
        <v>1.4360821203559727E-2</v>
      </c>
      <c r="AP92" s="11">
        <f t="shared" si="124"/>
        <v>1.8090847099679223E-2</v>
      </c>
      <c r="AQ92" s="11">
        <f t="shared" si="125"/>
        <v>1.641068091912434E-2</v>
      </c>
      <c r="AR92" s="1">
        <f t="shared" si="134"/>
        <v>87374.524215602374</v>
      </c>
      <c r="AS92" s="1">
        <f t="shared" si="129"/>
        <v>24954.515449656159</v>
      </c>
      <c r="AT92" s="1">
        <f t="shared" si="130"/>
        <v>9834.2200185819802</v>
      </c>
      <c r="AU92" s="1">
        <f t="shared" si="83"/>
        <v>17474.904843120476</v>
      </c>
      <c r="AV92" s="1">
        <f t="shared" si="84"/>
        <v>4990.903089931232</v>
      </c>
      <c r="AW92" s="1">
        <f t="shared" si="85"/>
        <v>1966.8440037163962</v>
      </c>
      <c r="AX92" s="1">
        <f t="shared" si="153"/>
        <v>60721.863389613878</v>
      </c>
      <c r="AY92" s="1">
        <f t="shared" si="139"/>
        <v>6900.3190957681891</v>
      </c>
      <c r="AZ92" s="1">
        <f t="shared" si="140"/>
        <v>1891.6852771361662</v>
      </c>
      <c r="BA92" s="1">
        <f t="shared" si="154"/>
        <v>12678.769982478132</v>
      </c>
      <c r="BB92" s="1">
        <f t="shared" si="155"/>
        <v>25573.428439065789</v>
      </c>
      <c r="BC92" s="1">
        <f t="shared" si="156"/>
        <v>31380.013502592603</v>
      </c>
      <c r="BD92" s="1">
        <f t="shared" si="157"/>
        <v>15344.117656448301</v>
      </c>
      <c r="BE92" s="2">
        <f t="shared" si="164"/>
        <v>0</v>
      </c>
      <c r="BF92" s="2">
        <f t="shared" si="165"/>
        <v>0</v>
      </c>
      <c r="BG92" s="2">
        <f t="shared" si="166"/>
        <v>0</v>
      </c>
      <c r="BH92" s="2">
        <f t="shared" si="141"/>
        <v>0</v>
      </c>
      <c r="BI92" s="2">
        <f t="shared" si="158"/>
        <v>0</v>
      </c>
      <c r="BJ92" s="2">
        <f t="shared" si="142"/>
        <v>0</v>
      </c>
      <c r="BK92" s="2">
        <f t="shared" si="143"/>
        <v>0</v>
      </c>
      <c r="BL92" s="2">
        <f t="shared" si="144"/>
        <v>0</v>
      </c>
      <c r="BM92" s="2">
        <f t="shared" si="145"/>
        <v>0</v>
      </c>
      <c r="BN92" s="2">
        <f t="shared" si="146"/>
        <v>0</v>
      </c>
      <c r="BO92" s="2">
        <f t="shared" si="159"/>
        <v>0</v>
      </c>
      <c r="BP92" s="2">
        <f t="shared" si="160"/>
        <v>0</v>
      </c>
      <c r="BQ92" s="2">
        <f t="shared" si="161"/>
        <v>0</v>
      </c>
      <c r="BR92" s="11">
        <f t="shared" si="162"/>
        <v>4.7790025318449086E-2</v>
      </c>
      <c r="BS92" s="17">
        <f t="shared" si="136"/>
        <v>0.21040614679546604</v>
      </c>
      <c r="BT92" s="17">
        <f t="shared" si="137"/>
        <v>0.22035947491034086</v>
      </c>
      <c r="BU92" s="12">
        <f>(BU$3*temperature!$I202+BU$4*temperature!$I202^2+BU$5*temperature!$I202^6)*(K92/K$56)^$BW$1</f>
        <v>2.1935269234918224</v>
      </c>
      <c r="BV92" s="12">
        <f>(BV$3*temperature!$I202+BV$4*temperature!$I202^2+BV$5*temperature!$I202^6)*(L92/L$56)^$BW$1</f>
        <v>0.38306287530380656</v>
      </c>
      <c r="BW92" s="12">
        <f>(BW$3*temperature!$I202+BW$4*temperature!$I202^2+BW$5*temperature!$I202^6)*(M92/M$56)^$BW$1</f>
        <v>-0.77086228016210645</v>
      </c>
      <c r="BX92" s="12">
        <f>(BX$3*temperature!$M202+BX$4*temperature!$M202^2+BX$5*temperature!$M202^6)*(K92/K$56)^$BW$1</f>
        <v>2.1935212843096603</v>
      </c>
      <c r="BY92" s="12">
        <f>(BY$3*temperature!$M202+BY$4*temperature!$M202^2+BY$5*temperature!$M202^6)*(L92/L$56)^$BW$1</f>
        <v>0.38305756880786318</v>
      </c>
      <c r="BZ92" s="12">
        <f>(BZ$3*temperature!$M202+BZ$4*temperature!$M202^2+BZ$5*temperature!$M202^6)*(M92/M$56)^$BW$1</f>
        <v>-0.77086750759818501</v>
      </c>
      <c r="CA92" s="19">
        <f t="shared" si="147"/>
        <v>-5.6391821621204485E-6</v>
      </c>
      <c r="CB92" s="19">
        <f t="shared" si="148"/>
        <v>-5.3064959433801739E-6</v>
      </c>
      <c r="CC92" s="19">
        <f t="shared" si="149"/>
        <v>-5.2274360785586893E-6</v>
      </c>
      <c r="CD92" s="19">
        <f t="shared" si="150"/>
        <v>-6.7654964991262397E-3</v>
      </c>
      <c r="CE92" s="19">
        <f t="shared" si="151"/>
        <v>-1.4235020495393673E-3</v>
      </c>
      <c r="CF92" s="19">
        <f t="shared" si="152"/>
        <v>-1.4908412560552075E-3</v>
      </c>
    </row>
    <row r="93" spans="1:84" x14ac:dyDescent="0.3">
      <c r="A93" s="2">
        <f t="shared" si="86"/>
        <v>2047</v>
      </c>
      <c r="B93" s="5">
        <f t="shared" si="87"/>
        <v>1151.8529876428784</v>
      </c>
      <c r="C93" s="5">
        <f t="shared" si="88"/>
        <v>2896.6529152011326</v>
      </c>
      <c r="D93" s="5">
        <f t="shared" si="89"/>
        <v>4169.2236190565382</v>
      </c>
      <c r="E93" s="15">
        <f t="shared" si="90"/>
        <v>6.1574567177832265E-4</v>
      </c>
      <c r="F93" s="15">
        <f t="shared" si="91"/>
        <v>1.2130602625252788E-3</v>
      </c>
      <c r="G93" s="15">
        <f t="shared" si="92"/>
        <v>2.4764193747979103E-3</v>
      </c>
      <c r="H93" s="5">
        <f t="shared" si="93"/>
        <v>88935.946503061044</v>
      </c>
      <c r="I93" s="5">
        <f t="shared" si="94"/>
        <v>25537.778843783577</v>
      </c>
      <c r="J93" s="5">
        <f t="shared" si="95"/>
        <v>10058.375220577669</v>
      </c>
      <c r="K93" s="5">
        <f t="shared" si="96"/>
        <v>77211.195749083592</v>
      </c>
      <c r="L93" s="5">
        <f t="shared" si="97"/>
        <v>8816.3061268976126</v>
      </c>
      <c r="M93" s="5">
        <f t="shared" si="98"/>
        <v>2412.5295593652518</v>
      </c>
      <c r="N93" s="15">
        <f t="shared" si="99"/>
        <v>1.7244088886641196E-2</v>
      </c>
      <c r="O93" s="15">
        <f t="shared" si="100"/>
        <v>2.213315118188719E-2</v>
      </c>
      <c r="P93" s="15">
        <f t="shared" si="101"/>
        <v>2.0266780536599693E-2</v>
      </c>
      <c r="Q93" s="5">
        <f t="shared" si="102"/>
        <v>8391.5918915315888</v>
      </c>
      <c r="R93" s="5">
        <f t="shared" si="103"/>
        <v>9725.9045418875194</v>
      </c>
      <c r="S93" s="5">
        <f t="shared" si="104"/>
        <v>4601.4221006831776</v>
      </c>
      <c r="T93" s="5">
        <f t="shared" si="105"/>
        <v>94.355457174369448</v>
      </c>
      <c r="U93" s="5">
        <f t="shared" si="106"/>
        <v>380.84379230400475</v>
      </c>
      <c r="V93" s="5">
        <f t="shared" si="107"/>
        <v>457.47170887694432</v>
      </c>
      <c r="W93" s="15">
        <f t="shared" si="108"/>
        <v>-1.0734613539272964E-2</v>
      </c>
      <c r="X93" s="15">
        <f t="shared" si="109"/>
        <v>-1.217998157191269E-2</v>
      </c>
      <c r="Y93" s="15">
        <f t="shared" si="110"/>
        <v>-9.7425357312937999E-3</v>
      </c>
      <c r="Z93" s="5">
        <f t="shared" si="131"/>
        <v>16601.394414069866</v>
      </c>
      <c r="AA93" s="5">
        <f t="shared" si="132"/>
        <v>27969.86041096822</v>
      </c>
      <c r="AB93" s="5">
        <f t="shared" si="133"/>
        <v>15296.39703515534</v>
      </c>
      <c r="AC93" s="16">
        <f t="shared" si="114"/>
        <v>1.9920743075176359</v>
      </c>
      <c r="AD93" s="16">
        <f t="shared" si="115"/>
        <v>2.9071811863199799</v>
      </c>
      <c r="AE93" s="16">
        <f t="shared" si="116"/>
        <v>3.3669224270592024</v>
      </c>
      <c r="AF93" s="15">
        <f t="shared" si="117"/>
        <v>-4.0504037456468023E-3</v>
      </c>
      <c r="AG93" s="15">
        <f t="shared" si="118"/>
        <v>2.9673830763510267E-4</v>
      </c>
      <c r="AH93" s="15">
        <f t="shared" si="119"/>
        <v>9.7937136394747881E-3</v>
      </c>
      <c r="AI93" s="1">
        <f t="shared" si="77"/>
        <v>148027.67647206501</v>
      </c>
      <c r="AJ93" s="1">
        <f t="shared" si="78"/>
        <v>40500.042586814605</v>
      </c>
      <c r="AK93" s="1">
        <f t="shared" si="79"/>
        <v>15960.561650162761</v>
      </c>
      <c r="AL93" s="14">
        <f t="shared" si="120"/>
        <v>28.606697041193801</v>
      </c>
      <c r="AM93" s="14">
        <f t="shared" si="121"/>
        <v>5.1822029239769263</v>
      </c>
      <c r="AN93" s="14">
        <f t="shared" si="122"/>
        <v>1.8588092698998651</v>
      </c>
      <c r="AO93" s="11">
        <f t="shared" si="123"/>
        <v>1.421721299152413E-2</v>
      </c>
      <c r="AP93" s="11">
        <f t="shared" si="124"/>
        <v>1.7909938628682429E-2</v>
      </c>
      <c r="AQ93" s="11">
        <f t="shared" si="125"/>
        <v>1.6246574109933097E-2</v>
      </c>
      <c r="AR93" s="1">
        <f t="shared" si="134"/>
        <v>88935.946503061044</v>
      </c>
      <c r="AS93" s="1">
        <f t="shared" si="129"/>
        <v>25537.778843783577</v>
      </c>
      <c r="AT93" s="1">
        <f t="shared" si="130"/>
        <v>10058.375220577669</v>
      </c>
      <c r="AU93" s="1">
        <f t="shared" si="83"/>
        <v>17787.189300612208</v>
      </c>
      <c r="AV93" s="1">
        <f t="shared" si="84"/>
        <v>5107.5557687567161</v>
      </c>
      <c r="AW93" s="1">
        <f t="shared" si="85"/>
        <v>2011.6750441155339</v>
      </c>
      <c r="AX93" s="1">
        <f t="shared" si="153"/>
        <v>61768.956599266872</v>
      </c>
      <c r="AY93" s="1">
        <f t="shared" si="139"/>
        <v>7053.0449015180902</v>
      </c>
      <c r="AZ93" s="1">
        <f t="shared" si="140"/>
        <v>1930.0236474922012</v>
      </c>
      <c r="BA93" s="1">
        <f t="shared" si="154"/>
        <v>12706.27022248588</v>
      </c>
      <c r="BB93" s="1">
        <f t="shared" si="155"/>
        <v>25667.863403083127</v>
      </c>
      <c r="BC93" s="1">
        <f t="shared" si="156"/>
        <v>31541.375473418266</v>
      </c>
      <c r="BD93" s="1">
        <f t="shared" si="157"/>
        <v>14672.899879182849</v>
      </c>
      <c r="BE93" s="2">
        <f t="shared" si="164"/>
        <v>0</v>
      </c>
      <c r="BF93" s="2">
        <f t="shared" si="165"/>
        <v>0</v>
      </c>
      <c r="BG93" s="2">
        <f t="shared" si="166"/>
        <v>0</v>
      </c>
      <c r="BH93" s="2">
        <f t="shared" si="141"/>
        <v>0</v>
      </c>
      <c r="BI93" s="2">
        <f t="shared" si="158"/>
        <v>0</v>
      </c>
      <c r="BJ93" s="2">
        <f t="shared" si="142"/>
        <v>0</v>
      </c>
      <c r="BK93" s="2">
        <f t="shared" si="143"/>
        <v>0</v>
      </c>
      <c r="BL93" s="2">
        <f t="shared" si="144"/>
        <v>0</v>
      </c>
      <c r="BM93" s="2">
        <f t="shared" si="145"/>
        <v>0</v>
      </c>
      <c r="BN93" s="2">
        <f t="shared" si="146"/>
        <v>0</v>
      </c>
      <c r="BO93" s="2">
        <f t="shared" si="159"/>
        <v>0</v>
      </c>
      <c r="BP93" s="2">
        <f t="shared" si="160"/>
        <v>0</v>
      </c>
      <c r="BQ93" s="2">
        <f t="shared" si="161"/>
        <v>0</v>
      </c>
      <c r="BR93" s="11">
        <f t="shared" si="162"/>
        <v>4.7589903182899435E-2</v>
      </c>
      <c r="BS93" s="17">
        <f t="shared" si="136"/>
        <v>0.20080945772653108</v>
      </c>
      <c r="BT93" s="17">
        <f t="shared" si="137"/>
        <v>0.20986616658127699</v>
      </c>
      <c r="BU93" s="12">
        <f>(BU$3*temperature!$I203+BU$4*temperature!$I203^2+BU$5*temperature!$I203^6)*(K93/K$56)^$BW$1</f>
        <v>2.0919624528586294</v>
      </c>
      <c r="BV93" s="12">
        <f>(BV$3*temperature!$I203+BV$4*temperature!$I203^2+BV$5*temperature!$I203^6)*(L93/L$56)^$BW$1</f>
        <v>0.29486255841947945</v>
      </c>
      <c r="BW93" s="12">
        <f>(BW$3*temperature!$I203+BW$4*temperature!$I203^2+BW$5*temperature!$I203^6)*(M93/M$56)^$BW$1</f>
        <v>-0.85149120997514549</v>
      </c>
      <c r="BX93" s="12">
        <f>(BX$3*temperature!$M203+BX$4*temperature!$M203^2+BX$5*temperature!$M203^6)*(K93/K$56)^$BW$1</f>
        <v>2.0919565144531713</v>
      </c>
      <c r="BY93" s="12">
        <f>(BY$3*temperature!$M203+BY$4*temperature!$M203^2+BY$5*temperature!$M203^6)*(L93/L$56)^$BW$1</f>
        <v>0.29485704679373009</v>
      </c>
      <c r="BZ93" s="12">
        <f>(BZ$3*temperature!$M203+BZ$4*temperature!$M203^2+BZ$5*temperature!$M203^6)*(M93/M$56)^$BW$1</f>
        <v>-0.85149659430525293</v>
      </c>
      <c r="CA93" s="19">
        <f t="shared" si="147"/>
        <v>-5.9384054580391421E-6</v>
      </c>
      <c r="CB93" s="19">
        <f t="shared" si="148"/>
        <v>-5.5116257493548204E-6</v>
      </c>
      <c r="CC93" s="19">
        <f t="shared" si="149"/>
        <v>-5.3843301074385508E-6</v>
      </c>
      <c r="CD93" s="19">
        <f t="shared" si="150"/>
        <v>-7.2305000211845142E-3</v>
      </c>
      <c r="CE93" s="19">
        <f t="shared" si="151"/>
        <v>-1.4519527883457338E-3</v>
      </c>
      <c r="CF93" s="19">
        <f t="shared" si="152"/>
        <v>-1.5174373219118361E-3</v>
      </c>
    </row>
    <row r="94" spans="1:84" x14ac:dyDescent="0.3">
      <c r="A94" s="2">
        <f t="shared" si="86"/>
        <v>2048</v>
      </c>
      <c r="B94" s="5">
        <f t="shared" si="87"/>
        <v>1152.5267737099612</v>
      </c>
      <c r="C94" s="5">
        <f t="shared" si="88"/>
        <v>2899.9910390196028</v>
      </c>
      <c r="D94" s="5">
        <f t="shared" si="89"/>
        <v>4179.0321278972297</v>
      </c>
      <c r="E94" s="15">
        <f t="shared" si="90"/>
        <v>5.8495838818940651E-4</v>
      </c>
      <c r="F94" s="15">
        <f t="shared" si="91"/>
        <v>1.1524072493990149E-3</v>
      </c>
      <c r="G94" s="15">
        <f t="shared" si="92"/>
        <v>2.3525984060580145E-3</v>
      </c>
      <c r="H94" s="5">
        <f t="shared" si="93"/>
        <v>90500.823101689253</v>
      </c>
      <c r="I94" s="5">
        <f t="shared" si="94"/>
        <v>26126.031215018698</v>
      </c>
      <c r="J94" s="5">
        <f t="shared" si="95"/>
        <v>10283.803432400282</v>
      </c>
      <c r="K94" s="5">
        <f t="shared" si="96"/>
        <v>78523.83577204794</v>
      </c>
      <c r="L94" s="5">
        <f t="shared" si="97"/>
        <v>9009.0041188027608</v>
      </c>
      <c r="M94" s="5">
        <f t="shared" si="98"/>
        <v>2460.8098520589265</v>
      </c>
      <c r="N94" s="15">
        <f t="shared" si="99"/>
        <v>1.7000643627254286E-2</v>
      </c>
      <c r="O94" s="15">
        <f t="shared" si="100"/>
        <v>2.185699873978364E-2</v>
      </c>
      <c r="P94" s="15">
        <f t="shared" si="101"/>
        <v>2.0012311354385082E-2</v>
      </c>
      <c r="Q94" s="5">
        <f t="shared" si="102"/>
        <v>8447.5810269101494</v>
      </c>
      <c r="R94" s="5">
        <f t="shared" si="103"/>
        <v>9828.7467588444233</v>
      </c>
      <c r="S94" s="5">
        <f t="shared" si="104"/>
        <v>4658.7148919763367</v>
      </c>
      <c r="T94" s="5">
        <f t="shared" si="105"/>
        <v>93.342587806281173</v>
      </c>
      <c r="U94" s="5">
        <f t="shared" si="106"/>
        <v>376.20512193196464</v>
      </c>
      <c r="V94" s="5">
        <f t="shared" si="107"/>
        <v>453.01477440715468</v>
      </c>
      <c r="W94" s="15">
        <f t="shared" si="108"/>
        <v>-1.0734613539272964E-2</v>
      </c>
      <c r="X94" s="15">
        <f t="shared" si="109"/>
        <v>-1.217998157191269E-2</v>
      </c>
      <c r="Y94" s="15">
        <f t="shared" si="110"/>
        <v>-9.7425357312937999E-3</v>
      </c>
      <c r="Z94" s="5">
        <f t="shared" si="131"/>
        <v>16648.965324853307</v>
      </c>
      <c r="AA94" s="5">
        <f t="shared" si="132"/>
        <v>28283.35696988766</v>
      </c>
      <c r="AB94" s="5">
        <f t="shared" si="133"/>
        <v>15644.361661308558</v>
      </c>
      <c r="AC94" s="16">
        <f t="shared" si="114"/>
        <v>1.9840056022808596</v>
      </c>
      <c r="AD94" s="16">
        <f t="shared" si="115"/>
        <v>2.9080438583451973</v>
      </c>
      <c r="AE94" s="16">
        <f t="shared" si="116"/>
        <v>3.3998971011561459</v>
      </c>
      <c r="AF94" s="15">
        <f t="shared" si="117"/>
        <v>-4.0504037456468023E-3</v>
      </c>
      <c r="AG94" s="15">
        <f t="shared" si="118"/>
        <v>2.9673830763510267E-4</v>
      </c>
      <c r="AH94" s="15">
        <f t="shared" si="119"/>
        <v>9.7937136394747881E-3</v>
      </c>
      <c r="AI94" s="1">
        <f t="shared" si="77"/>
        <v>151012.09812547071</v>
      </c>
      <c r="AJ94" s="1">
        <f t="shared" si="78"/>
        <v>41557.594096889865</v>
      </c>
      <c r="AK94" s="1">
        <f t="shared" si="79"/>
        <v>16376.180529262019</v>
      </c>
      <c r="AL94" s="14">
        <f t="shared" si="120"/>
        <v>29.009337470964269</v>
      </c>
      <c r="AM94" s="14">
        <f t="shared" si="121"/>
        <v>5.2740877309434335</v>
      </c>
      <c r="AN94" s="14">
        <f t="shared" si="122"/>
        <v>1.888706559633927</v>
      </c>
      <c r="AO94" s="11">
        <f t="shared" si="123"/>
        <v>1.4075040861608889E-2</v>
      </c>
      <c r="AP94" s="11">
        <f t="shared" si="124"/>
        <v>1.7730839242395605E-2</v>
      </c>
      <c r="AQ94" s="11">
        <f t="shared" si="125"/>
        <v>1.6084108368833765E-2</v>
      </c>
      <c r="AR94" s="1">
        <f t="shared" si="134"/>
        <v>90500.823101689253</v>
      </c>
      <c r="AS94" s="1">
        <f t="shared" si="129"/>
        <v>26126.031215018698</v>
      </c>
      <c r="AT94" s="1">
        <f t="shared" si="130"/>
        <v>10283.803432400282</v>
      </c>
      <c r="AU94" s="1">
        <f t="shared" si="83"/>
        <v>18100.164620337851</v>
      </c>
      <c r="AV94" s="1">
        <f t="shared" si="84"/>
        <v>5225.2062430037404</v>
      </c>
      <c r="AW94" s="1">
        <f t="shared" si="85"/>
        <v>2056.7606864800564</v>
      </c>
      <c r="AX94" s="1">
        <f t="shared" si="153"/>
        <v>62819.068617638361</v>
      </c>
      <c r="AY94" s="1">
        <f t="shared" si="139"/>
        <v>7207.2032950422081</v>
      </c>
      <c r="AZ94" s="1">
        <f t="shared" si="140"/>
        <v>1968.647881647141</v>
      </c>
      <c r="BA94" s="1">
        <f t="shared" si="154"/>
        <v>12733.13186997939</v>
      </c>
      <c r="BB94" s="1">
        <f t="shared" si="155"/>
        <v>25760.145562399979</v>
      </c>
      <c r="BC94" s="1">
        <f t="shared" si="156"/>
        <v>31698.385919195902</v>
      </c>
      <c r="BD94" s="1">
        <f t="shared" si="157"/>
        <v>14029.386012912964</v>
      </c>
      <c r="BE94" s="2">
        <f t="shared" si="164"/>
        <v>0</v>
      </c>
      <c r="BF94" s="2">
        <f t="shared" si="165"/>
        <v>0</v>
      </c>
      <c r="BG94" s="2">
        <f t="shared" si="166"/>
        <v>0</v>
      </c>
      <c r="BH94" s="2">
        <f t="shared" si="141"/>
        <v>0</v>
      </c>
      <c r="BI94" s="2">
        <f t="shared" si="158"/>
        <v>0</v>
      </c>
      <c r="BJ94" s="2">
        <f t="shared" si="142"/>
        <v>0</v>
      </c>
      <c r="BK94" s="2">
        <f t="shared" si="143"/>
        <v>0</v>
      </c>
      <c r="BL94" s="2">
        <f t="shared" si="144"/>
        <v>0</v>
      </c>
      <c r="BM94" s="2">
        <f t="shared" si="145"/>
        <v>0</v>
      </c>
      <c r="BN94" s="2">
        <f t="shared" si="146"/>
        <v>0</v>
      </c>
      <c r="BO94" s="2">
        <f t="shared" si="159"/>
        <v>0</v>
      </c>
      <c r="BP94" s="2">
        <f t="shared" si="160"/>
        <v>0</v>
      </c>
      <c r="BQ94" s="2">
        <f t="shared" si="161"/>
        <v>0</v>
      </c>
      <c r="BR94" s="11">
        <f t="shared" si="162"/>
        <v>4.7388927268463749E-2</v>
      </c>
      <c r="BS94" s="17">
        <f t="shared" si="136"/>
        <v>0.19168708777777482</v>
      </c>
      <c r="BT94" s="17">
        <f t="shared" si="137"/>
        <v>0.19987253960121618</v>
      </c>
      <c r="BU94" s="12">
        <f>(BU$3*temperature!$I204+BU$4*temperature!$I204^2+BU$5*temperature!$I204^6)*(K94/K$56)^$BW$1</f>
        <v>1.9858271741244169</v>
      </c>
      <c r="BV94" s="12">
        <f>(BV$3*temperature!$I204+BV$4*temperature!$I204^2+BV$5*temperature!$I204^6)*(L94/L$56)^$BW$1</f>
        <v>0.20357194514204072</v>
      </c>
      <c r="BW94" s="12">
        <f>(BW$3*temperature!$I204+BW$4*temperature!$I204^2+BW$5*temperature!$I204^6)*(M94/M$56)^$BW$1</f>
        <v>-0.93458330885758345</v>
      </c>
      <c r="BX94" s="12">
        <f>(BX$3*temperature!$M204+BX$4*temperature!$M204^2+BX$5*temperature!$M204^6)*(K94/K$56)^$BW$1</f>
        <v>1.9858209385721126</v>
      </c>
      <c r="BY94" s="12">
        <f>(BY$3*temperature!$M204+BY$4*temperature!$M204^2+BY$5*temperature!$M204^6)*(L94/L$56)^$BW$1</f>
        <v>0.20356623131543941</v>
      </c>
      <c r="BZ94" s="12">
        <f>(BZ$3*temperature!$M204+BZ$4*temperature!$M204^2+BZ$5*temperature!$M204^6)*(M94/M$56)^$BW$1</f>
        <v>-0.93458884706213186</v>
      </c>
      <c r="CA94" s="19">
        <f t="shared" si="147"/>
        <v>-6.2355523042789684E-6</v>
      </c>
      <c r="CB94" s="19">
        <f t="shared" si="148"/>
        <v>-5.7138266013057049E-6</v>
      </c>
      <c r="CC94" s="19">
        <f t="shared" si="149"/>
        <v>-5.5382045484053677E-6</v>
      </c>
      <c r="CD94" s="19">
        <f t="shared" si="150"/>
        <v>-7.7055603511802474E-3</v>
      </c>
      <c r="CE94" s="19">
        <f t="shared" si="151"/>
        <v>-1.4770564234136295E-3</v>
      </c>
      <c r="CF94" s="19">
        <f t="shared" si="152"/>
        <v>-1.5401299164408352E-3</v>
      </c>
    </row>
    <row r="95" spans="1:84" x14ac:dyDescent="0.3">
      <c r="A95" s="2">
        <f t="shared" si="86"/>
        <v>2049</v>
      </c>
      <c r="B95" s="5">
        <f t="shared" si="87"/>
        <v>1153.167244903661</v>
      </c>
      <c r="C95" s="5">
        <f t="shared" si="88"/>
        <v>2903.1659111813333</v>
      </c>
      <c r="D95" s="5">
        <f t="shared" si="89"/>
        <v>4188.3721330040389</v>
      </c>
      <c r="E95" s="15">
        <f t="shared" si="90"/>
        <v>5.5571046877993615E-4</v>
      </c>
      <c r="F95" s="15">
        <f t="shared" si="91"/>
        <v>1.0947868869290642E-3</v>
      </c>
      <c r="G95" s="15">
        <f t="shared" si="92"/>
        <v>2.2349684857551136E-3</v>
      </c>
      <c r="H95" s="5">
        <f t="shared" si="93"/>
        <v>92068.625621218234</v>
      </c>
      <c r="I95" s="5">
        <f t="shared" si="94"/>
        <v>26719.131672260577</v>
      </c>
      <c r="J95" s="5">
        <f t="shared" si="95"/>
        <v>10510.450911918451</v>
      </c>
      <c r="K95" s="5">
        <f t="shared" si="96"/>
        <v>79839.785623558811</v>
      </c>
      <c r="L95" s="5">
        <f t="shared" si="97"/>
        <v>9203.4463374462248</v>
      </c>
      <c r="M95" s="5">
        <f t="shared" si="98"/>
        <v>2509.4357851101468</v>
      </c>
      <c r="N95" s="15">
        <f t="shared" si="99"/>
        <v>1.6758603786639181E-2</v>
      </c>
      <c r="O95" s="15">
        <f t="shared" si="100"/>
        <v>2.1583097985008459E-2</v>
      </c>
      <c r="P95" s="15">
        <f t="shared" si="101"/>
        <v>1.9760134254394268E-2</v>
      </c>
      <c r="Q95" s="5">
        <f t="shared" si="102"/>
        <v>8501.6713207818284</v>
      </c>
      <c r="R95" s="5">
        <f t="shared" si="103"/>
        <v>9929.4425462977142</v>
      </c>
      <c r="S95" s="5">
        <f t="shared" si="104"/>
        <v>4715.0015409706102</v>
      </c>
      <c r="T95" s="5">
        <f t="shared" si="105"/>
        <v>92.340591199425091</v>
      </c>
      <c r="U95" s="5">
        <f t="shared" si="106"/>
        <v>371.62295047957417</v>
      </c>
      <c r="V95" s="5">
        <f t="shared" si="107"/>
        <v>448.60126178068896</v>
      </c>
      <c r="W95" s="15">
        <f t="shared" si="108"/>
        <v>-1.0734613539272964E-2</v>
      </c>
      <c r="X95" s="15">
        <f t="shared" si="109"/>
        <v>-1.217998157191269E-2</v>
      </c>
      <c r="Y95" s="15">
        <f t="shared" si="110"/>
        <v>-9.7425357312937999E-3</v>
      </c>
      <c r="Z95" s="5">
        <f t="shared" si="131"/>
        <v>16692.163121578178</v>
      </c>
      <c r="AA95" s="5">
        <f t="shared" si="132"/>
        <v>28590.908148199211</v>
      </c>
      <c r="AB95" s="5">
        <f t="shared" si="133"/>
        <v>15994.275368040267</v>
      </c>
      <c r="AC95" s="16">
        <f t="shared" si="114"/>
        <v>1.9759695785579969</v>
      </c>
      <c r="AD95" s="16">
        <f t="shared" si="115"/>
        <v>2.9089067863582514</v>
      </c>
      <c r="AE95" s="16">
        <f t="shared" si="116"/>
        <v>3.4331947197685495</v>
      </c>
      <c r="AF95" s="15">
        <f t="shared" si="117"/>
        <v>-4.0504037456468023E-3</v>
      </c>
      <c r="AG95" s="15">
        <f t="shared" si="118"/>
        <v>2.9673830763510267E-4</v>
      </c>
      <c r="AH95" s="15">
        <f t="shared" si="119"/>
        <v>9.7937136394747881E-3</v>
      </c>
      <c r="AI95" s="1">
        <f t="shared" si="77"/>
        <v>154011.0529332615</v>
      </c>
      <c r="AJ95" s="1">
        <f t="shared" si="78"/>
        <v>42627.040930204617</v>
      </c>
      <c r="AK95" s="1">
        <f t="shared" si="79"/>
        <v>16795.323162815876</v>
      </c>
      <c r="AL95" s="14">
        <f t="shared" si="120"/>
        <v>29.413562005133574</v>
      </c>
      <c r="AM95" s="14">
        <f t="shared" si="121"/>
        <v>5.3666665926340062</v>
      </c>
      <c r="AN95" s="14">
        <f t="shared" si="122"/>
        <v>1.9187809390061856</v>
      </c>
      <c r="AO95" s="11">
        <f t="shared" si="123"/>
        <v>1.39342904529928E-2</v>
      </c>
      <c r="AP95" s="11">
        <f t="shared" si="124"/>
        <v>1.755353084997165E-2</v>
      </c>
      <c r="AQ95" s="11">
        <f t="shared" si="125"/>
        <v>1.5923267285145426E-2</v>
      </c>
      <c r="AR95" s="1">
        <f t="shared" si="134"/>
        <v>92068.625621218234</v>
      </c>
      <c r="AS95" s="1">
        <f t="shared" si="129"/>
        <v>26719.131672260577</v>
      </c>
      <c r="AT95" s="1">
        <f t="shared" si="130"/>
        <v>10510.450911918451</v>
      </c>
      <c r="AU95" s="1">
        <f t="shared" si="83"/>
        <v>18413.725124243647</v>
      </c>
      <c r="AV95" s="1">
        <f t="shared" si="84"/>
        <v>5343.8263344521156</v>
      </c>
      <c r="AW95" s="1">
        <f t="shared" si="85"/>
        <v>2102.0901823836903</v>
      </c>
      <c r="AX95" s="1">
        <f t="shared" si="153"/>
        <v>63871.828498847055</v>
      </c>
      <c r="AY95" s="1">
        <f t="shared" si="139"/>
        <v>7362.7570699569806</v>
      </c>
      <c r="AZ95" s="1">
        <f t="shared" si="140"/>
        <v>2007.5486280881173</v>
      </c>
      <c r="BA95" s="1">
        <f t="shared" si="154"/>
        <v>12759.373130397373</v>
      </c>
      <c r="BB95" s="1">
        <f t="shared" si="155"/>
        <v>25850.340129942659</v>
      </c>
      <c r="BC95" s="1">
        <f t="shared" si="156"/>
        <v>31851.186521228938</v>
      </c>
      <c r="BD95" s="1">
        <f t="shared" si="157"/>
        <v>13412.570458979968</v>
      </c>
      <c r="BE95" s="2">
        <f t="shared" si="164"/>
        <v>0</v>
      </c>
      <c r="BF95" s="2">
        <f t="shared" si="165"/>
        <v>0</v>
      </c>
      <c r="BG95" s="2">
        <f t="shared" si="166"/>
        <v>0</v>
      </c>
      <c r="BH95" s="2">
        <f t="shared" si="141"/>
        <v>0</v>
      </c>
      <c r="BI95" s="2">
        <f t="shared" si="158"/>
        <v>0</v>
      </c>
      <c r="BJ95" s="2">
        <f t="shared" si="142"/>
        <v>0</v>
      </c>
      <c r="BK95" s="2">
        <f t="shared" si="143"/>
        <v>0</v>
      </c>
      <c r="BL95" s="2">
        <f t="shared" si="144"/>
        <v>0</v>
      </c>
      <c r="BM95" s="2">
        <f t="shared" si="145"/>
        <v>0</v>
      </c>
      <c r="BN95" s="2">
        <f t="shared" si="146"/>
        <v>0</v>
      </c>
      <c r="BO95" s="2">
        <f t="shared" si="159"/>
        <v>0</v>
      </c>
      <c r="BP95" s="2">
        <f t="shared" si="160"/>
        <v>0</v>
      </c>
      <c r="BQ95" s="2">
        <f t="shared" si="161"/>
        <v>0</v>
      </c>
      <c r="BR95" s="11">
        <f t="shared" si="162"/>
        <v>4.7187214670631333E-2</v>
      </c>
      <c r="BS95" s="17">
        <f t="shared" si="136"/>
        <v>0.18301423930238106</v>
      </c>
      <c r="BT95" s="17">
        <f t="shared" si="137"/>
        <v>0.19035479962020588</v>
      </c>
      <c r="BU95" s="12">
        <f>(BU$3*temperature!$I205+BU$4*temperature!$I205^2+BU$5*temperature!$I205^6)*(K95/K$56)^$BW$1</f>
        <v>1.8750774847001126</v>
      </c>
      <c r="BV95" s="12">
        <f>(BV$3*temperature!$I205+BV$4*temperature!$I205^2+BV$5*temperature!$I205^6)*(L95/L$56)^$BW$1</f>
        <v>0.10917388090329215</v>
      </c>
      <c r="BW95" s="12">
        <f>(BW$3*temperature!$I205+BW$4*temperature!$I205^2+BW$5*temperature!$I205^6)*(M95/M$56)^$BW$1</f>
        <v>-1.0201495985866893</v>
      </c>
      <c r="BX95" s="12">
        <f>(BX$3*temperature!$M205+BX$4*temperature!$M205^2+BX$5*temperature!$M205^6)*(K95/K$56)^$BW$1</f>
        <v>1.8750709544755484</v>
      </c>
      <c r="BY95" s="12">
        <f>(BY$3*temperature!$M205+BY$4*temperature!$M205^2+BY$5*temperature!$M205^6)*(L95/L$56)^$BW$1</f>
        <v>0.10916796799678413</v>
      </c>
      <c r="BZ95" s="12">
        <f>(BZ$3*temperature!$M205+BZ$4*temperature!$M205^2+BZ$5*temperature!$M205^6)*(M95/M$56)^$BW$1</f>
        <v>-1.0201552875650568</v>
      </c>
      <c r="CA95" s="19">
        <f t="shared" si="147"/>
        <v>-6.530224564205156E-6</v>
      </c>
      <c r="CB95" s="19">
        <f t="shared" si="148"/>
        <v>-5.9129065080182341E-6</v>
      </c>
      <c r="CC95" s="19">
        <f t="shared" si="149"/>
        <v>-5.688978367501818E-6</v>
      </c>
      <c r="CD95" s="19">
        <f t="shared" si="150"/>
        <v>-8.1901025604838688E-3</v>
      </c>
      <c r="CE95" s="19">
        <f t="shared" si="151"/>
        <v>-1.4989053899154387E-3</v>
      </c>
      <c r="CF95" s="19">
        <f t="shared" si="152"/>
        <v>-1.559025331769842E-3</v>
      </c>
    </row>
    <row r="96" spans="1:84" x14ac:dyDescent="0.3">
      <c r="A96" s="2">
        <f t="shared" si="86"/>
        <v>2050</v>
      </c>
      <c r="B96" s="5">
        <f t="shared" si="87"/>
        <v>1153.7760306583957</v>
      </c>
      <c r="C96" s="5">
        <f t="shared" si="88"/>
        <v>2906.1853417529674</v>
      </c>
      <c r="D96" s="5">
        <f t="shared" si="89"/>
        <v>4197.2649687417243</v>
      </c>
      <c r="E96" s="15">
        <f t="shared" si="90"/>
        <v>5.2792494534093935E-4</v>
      </c>
      <c r="F96" s="15">
        <f t="shared" si="91"/>
        <v>1.0400475425826109E-3</v>
      </c>
      <c r="G96" s="15">
        <f t="shared" si="92"/>
        <v>2.123220061467358E-3</v>
      </c>
      <c r="H96" s="5">
        <f t="shared" si="93"/>
        <v>93638.819904822463</v>
      </c>
      <c r="I96" s="5">
        <f t="shared" si="94"/>
        <v>27316.936338542222</v>
      </c>
      <c r="J96" s="5">
        <f t="shared" si="95"/>
        <v>10738.263831680953</v>
      </c>
      <c r="K96" s="5">
        <f t="shared" si="96"/>
        <v>81158.576202513068</v>
      </c>
      <c r="L96" s="5">
        <f t="shared" si="97"/>
        <v>9399.5850664035952</v>
      </c>
      <c r="M96" s="5">
        <f t="shared" si="98"/>
        <v>2558.395505561833</v>
      </c>
      <c r="N96" s="15">
        <f t="shared" si="99"/>
        <v>1.6517962425053323E-2</v>
      </c>
      <c r="O96" s="15">
        <f t="shared" si="100"/>
        <v>2.1311443753340154E-2</v>
      </c>
      <c r="P96" s="15">
        <f t="shared" si="101"/>
        <v>1.9510250368704796E-2</v>
      </c>
      <c r="Q96" s="5">
        <f t="shared" si="102"/>
        <v>8553.8453928994913</v>
      </c>
      <c r="R96" s="5">
        <f t="shared" si="103"/>
        <v>10027.9541734176</v>
      </c>
      <c r="S96" s="5">
        <f t="shared" si="104"/>
        <v>4770.2669737253482</v>
      </c>
      <c r="T96" s="5">
        <f t="shared" si="105"/>
        <v>91.349350638911275</v>
      </c>
      <c r="U96" s="5">
        <f t="shared" si="106"/>
        <v>367.09658979103313</v>
      </c>
      <c r="V96" s="5">
        <f t="shared" si="107"/>
        <v>444.23074795868712</v>
      </c>
      <c r="W96" s="15">
        <f t="shared" si="108"/>
        <v>-1.0734613539272964E-2</v>
      </c>
      <c r="X96" s="15">
        <f t="shared" si="109"/>
        <v>-1.217998157191269E-2</v>
      </c>
      <c r="Y96" s="15">
        <f t="shared" si="110"/>
        <v>-9.7425357312937999E-3</v>
      </c>
      <c r="Z96" s="5">
        <f t="shared" si="131"/>
        <v>16731.00098644114</v>
      </c>
      <c r="AA96" s="5">
        <f t="shared" si="132"/>
        <v>28892.393744377761</v>
      </c>
      <c r="AB96" s="5">
        <f t="shared" si="133"/>
        <v>16346.054313847017</v>
      </c>
      <c r="AC96" s="16">
        <f t="shared" si="114"/>
        <v>1.9679661039757215</v>
      </c>
      <c r="AD96" s="16">
        <f t="shared" si="115"/>
        <v>2.9097699704351037</v>
      </c>
      <c r="AE96" s="16">
        <f t="shared" si="116"/>
        <v>3.4668184457225197</v>
      </c>
      <c r="AF96" s="15">
        <f t="shared" si="117"/>
        <v>-4.0504037456468023E-3</v>
      </c>
      <c r="AG96" s="15">
        <f t="shared" si="118"/>
        <v>2.9673830763510267E-4</v>
      </c>
      <c r="AH96" s="15">
        <f t="shared" si="119"/>
        <v>9.7937136394747881E-3</v>
      </c>
      <c r="AI96" s="1">
        <f t="shared" si="77"/>
        <v>157023.67276417901</v>
      </c>
      <c r="AJ96" s="1">
        <f t="shared" si="78"/>
        <v>43708.163171636275</v>
      </c>
      <c r="AK96" s="1">
        <f t="shared" si="79"/>
        <v>17217.881028917978</v>
      </c>
      <c r="AL96" s="14">
        <f t="shared" si="120"/>
        <v>29.819320550207852</v>
      </c>
      <c r="AM96" s="14">
        <f t="shared" si="121"/>
        <v>5.4599285007533664</v>
      </c>
      <c r="AN96" s="14">
        <f t="shared" si="122"/>
        <v>1.9490286681420892</v>
      </c>
      <c r="AO96" s="11">
        <f t="shared" si="123"/>
        <v>1.3794947548462872E-2</v>
      </c>
      <c r="AP96" s="11">
        <f t="shared" si="124"/>
        <v>1.7377995541471934E-2</v>
      </c>
      <c r="AQ96" s="11">
        <f t="shared" si="125"/>
        <v>1.5764034612293972E-2</v>
      </c>
      <c r="AR96" s="1">
        <f t="shared" si="134"/>
        <v>93638.819904822463</v>
      </c>
      <c r="AS96" s="1">
        <f t="shared" si="129"/>
        <v>27316.936338542222</v>
      </c>
      <c r="AT96" s="1">
        <f t="shared" si="130"/>
        <v>10738.263831680953</v>
      </c>
      <c r="AU96" s="1">
        <f t="shared" si="83"/>
        <v>18727.763980964493</v>
      </c>
      <c r="AV96" s="1">
        <f t="shared" si="84"/>
        <v>5463.3872677084446</v>
      </c>
      <c r="AW96" s="1">
        <f t="shared" si="85"/>
        <v>2147.6527663361908</v>
      </c>
      <c r="AX96" s="1">
        <f t="shared" si="153"/>
        <v>64926.860962010454</v>
      </c>
      <c r="AY96" s="1">
        <f t="shared" si="139"/>
        <v>7519.6680531228767</v>
      </c>
      <c r="AZ96" s="1">
        <f t="shared" si="140"/>
        <v>2046.7164044494664</v>
      </c>
      <c r="BA96" s="1">
        <f t="shared" si="154"/>
        <v>12785.011463067667</v>
      </c>
      <c r="BB96" s="1">
        <f t="shared" si="155"/>
        <v>25938.509985063465</v>
      </c>
      <c r="BC96" s="1">
        <f t="shared" si="156"/>
        <v>31999.914686383574</v>
      </c>
      <c r="BD96" s="1">
        <f t="shared" si="157"/>
        <v>12821.471917940928</v>
      </c>
      <c r="BE96" s="2">
        <f t="shared" si="164"/>
        <v>0</v>
      </c>
      <c r="BF96" s="2">
        <f t="shared" si="165"/>
        <v>0</v>
      </c>
      <c r="BG96" s="2">
        <f t="shared" si="166"/>
        <v>0</v>
      </c>
      <c r="BH96" s="2">
        <f t="shared" si="141"/>
        <v>0</v>
      </c>
      <c r="BI96" s="2">
        <f t="shared" si="158"/>
        <v>0</v>
      </c>
      <c r="BJ96" s="2">
        <f t="shared" si="142"/>
        <v>0</v>
      </c>
      <c r="BK96" s="2">
        <f t="shared" si="143"/>
        <v>0</v>
      </c>
      <c r="BL96" s="2">
        <f t="shared" si="144"/>
        <v>0</v>
      </c>
      <c r="BM96" s="2">
        <f t="shared" si="145"/>
        <v>0</v>
      </c>
      <c r="BN96" s="2">
        <f t="shared" si="146"/>
        <v>0</v>
      </c>
      <c r="BO96" s="2">
        <f t="shared" si="159"/>
        <v>0</v>
      </c>
      <c r="BP96" s="2">
        <f t="shared" si="160"/>
        <v>0</v>
      </c>
      <c r="BQ96" s="2">
        <f t="shared" si="161"/>
        <v>0</v>
      </c>
      <c r="BR96" s="11">
        <f t="shared" si="162"/>
        <v>4.6984878390245538E-2</v>
      </c>
      <c r="BS96" s="17">
        <f t="shared" si="136"/>
        <v>0.17476745011630415</v>
      </c>
      <c r="BT96" s="17">
        <f t="shared" si="137"/>
        <v>0.18129028535257702</v>
      </c>
      <c r="BU96" s="12">
        <f>(BU$3*temperature!$I206+BU$4*temperature!$I206^2+BU$5*temperature!$I206^6)*(K96/K$56)^$BW$1</f>
        <v>1.759673695294645</v>
      </c>
      <c r="BV96" s="12">
        <f>(BV$3*temperature!$I206+BV$4*temperature!$I206^2+BV$5*temperature!$I206^6)*(L96/L$56)^$BW$1</f>
        <v>1.1653954057626221E-2</v>
      </c>
      <c r="BW96" s="12">
        <f>(BW$3*temperature!$I206+BW$4*temperature!$I206^2+BW$5*temperature!$I206^6)*(M96/M$56)^$BW$1</f>
        <v>-1.1081989997100401</v>
      </c>
      <c r="BX96" s="12">
        <f>(BX$3*temperature!$M206+BX$4*temperature!$M206^2+BX$5*temperature!$M206^6)*(K96/K$56)^$BW$1</f>
        <v>1.7596668732373115</v>
      </c>
      <c r="BY96" s="12">
        <f>(BY$3*temperature!$M206+BY$4*temperature!$M206^2+BY$5*temperature!$M206^6)*(L96/L$56)^$BW$1</f>
        <v>1.1647845364792343E-2</v>
      </c>
      <c r="BZ96" s="12">
        <f>(BZ$3*temperature!$M206+BZ$4*temperature!$M206^2+BZ$5*temperature!$M206^6)*(M96/M$56)^$BW$1</f>
        <v>-1.1082048362905983</v>
      </c>
      <c r="CA96" s="19">
        <f t="shared" si="147"/>
        <v>-6.8220573334887291E-6</v>
      </c>
      <c r="CB96" s="19">
        <f t="shared" si="148"/>
        <v>-6.1086928338782709E-6</v>
      </c>
      <c r="CC96" s="19">
        <f t="shared" si="149"/>
        <v>-5.8365805581939156E-6</v>
      </c>
      <c r="CD96" s="19">
        <f t="shared" si="150"/>
        <v>-8.6835491319443223E-3</v>
      </c>
      <c r="CE96" s="19">
        <f t="shared" si="151"/>
        <v>-1.5176017397495556E-3</v>
      </c>
      <c r="CF96" s="19">
        <f t="shared" si="152"/>
        <v>-1.5742431000033087E-3</v>
      </c>
    </row>
    <row r="97" spans="1:84" x14ac:dyDescent="0.3">
      <c r="A97" s="2">
        <f t="shared" si="86"/>
        <v>2051</v>
      </c>
      <c r="B97" s="5">
        <f t="shared" si="87"/>
        <v>1154.3546824489206</v>
      </c>
      <c r="C97" s="5">
        <f t="shared" si="88"/>
        <v>2909.0567841297984</v>
      </c>
      <c r="D97" s="5">
        <f t="shared" si="89"/>
        <v>4205.7311000674044</v>
      </c>
      <c r="E97" s="15">
        <f t="shared" si="90"/>
        <v>5.0152869807389231E-4</v>
      </c>
      <c r="F97" s="15">
        <f t="shared" si="91"/>
        <v>9.8804516545348024E-4</v>
      </c>
      <c r="G97" s="15">
        <f t="shared" si="92"/>
        <v>2.01705905839399E-3</v>
      </c>
      <c r="H97" s="5">
        <f t="shared" si="93"/>
        <v>95210.866607731514</v>
      </c>
      <c r="I97" s="5">
        <f t="shared" si="94"/>
        <v>27919.298464611635</v>
      </c>
      <c r="J97" s="5">
        <f t="shared" si="95"/>
        <v>10967.188282535171</v>
      </c>
      <c r="K97" s="5">
        <f t="shared" si="96"/>
        <v>82479.733530205107</v>
      </c>
      <c r="L97" s="5">
        <f t="shared" si="97"/>
        <v>9597.3714287475777</v>
      </c>
      <c r="M97" s="5">
        <f t="shared" si="98"/>
        <v>2607.6770058740567</v>
      </c>
      <c r="N97" s="15">
        <f t="shared" si="99"/>
        <v>1.6278714949303552E-2</v>
      </c>
      <c r="O97" s="15">
        <f t="shared" si="100"/>
        <v>2.1042031211666812E-2</v>
      </c>
      <c r="P97" s="15">
        <f t="shared" si="101"/>
        <v>1.9262659039655183E-2</v>
      </c>
      <c r="Q97" s="5">
        <f t="shared" si="102"/>
        <v>8604.0870648573946</v>
      </c>
      <c r="R97" s="5">
        <f t="shared" si="103"/>
        <v>10124.245659253253</v>
      </c>
      <c r="S97" s="5">
        <f t="shared" si="104"/>
        <v>4824.4969874156322</v>
      </c>
      <c r="T97" s="5">
        <f t="shared" si="105"/>
        <v>90.368750662739032</v>
      </c>
      <c r="U97" s="5">
        <f t="shared" si="106"/>
        <v>362.62536009226636</v>
      </c>
      <c r="V97" s="5">
        <f t="shared" si="107"/>
        <v>439.90281402376024</v>
      </c>
      <c r="W97" s="15">
        <f t="shared" si="108"/>
        <v>-1.0734613539272964E-2</v>
      </c>
      <c r="X97" s="15">
        <f t="shared" si="109"/>
        <v>-1.217998157191269E-2</v>
      </c>
      <c r="Y97" s="15">
        <f t="shared" si="110"/>
        <v>-9.7425357312937999E-3</v>
      </c>
      <c r="Z97" s="5">
        <f t="shared" si="131"/>
        <v>16765.494600293863</v>
      </c>
      <c r="AA97" s="5">
        <f t="shared" si="132"/>
        <v>29187.6984576338</v>
      </c>
      <c r="AB97" s="5">
        <f t="shared" si="133"/>
        <v>16699.614539352973</v>
      </c>
      <c r="AC97" s="16">
        <f t="shared" si="114"/>
        <v>1.9599950466968723</v>
      </c>
      <c r="AD97" s="16">
        <f t="shared" si="115"/>
        <v>2.9106334106517382</v>
      </c>
      <c r="AE97" s="16">
        <f t="shared" si="116"/>
        <v>3.500771472819975</v>
      </c>
      <c r="AF97" s="15">
        <f t="shared" si="117"/>
        <v>-4.0504037456468023E-3</v>
      </c>
      <c r="AG97" s="15">
        <f t="shared" si="118"/>
        <v>2.9673830763510267E-4</v>
      </c>
      <c r="AH97" s="15">
        <f t="shared" si="119"/>
        <v>9.7937136394747881E-3</v>
      </c>
      <c r="AI97" s="1">
        <f t="shared" si="77"/>
        <v>160049.06946872559</v>
      </c>
      <c r="AJ97" s="1">
        <f t="shared" si="78"/>
        <v>44800.734122181093</v>
      </c>
      <c r="AK97" s="1">
        <f t="shared" si="79"/>
        <v>17643.745692362372</v>
      </c>
      <c r="AL97" s="14">
        <f t="shared" si="120"/>
        <v>30.22656295349956</v>
      </c>
      <c r="AM97" s="14">
        <f t="shared" si="121"/>
        <v>5.5538622877647859</v>
      </c>
      <c r="AN97" s="14">
        <f t="shared" si="122"/>
        <v>1.979445977973185</v>
      </c>
      <c r="AO97" s="11">
        <f t="shared" si="123"/>
        <v>1.3656998072978243E-2</v>
      </c>
      <c r="AP97" s="11">
        <f t="shared" si="124"/>
        <v>1.7204215586057215E-2</v>
      </c>
      <c r="AQ97" s="11">
        <f t="shared" si="125"/>
        <v>1.5606394266171032E-2</v>
      </c>
      <c r="AR97" s="1">
        <f t="shared" si="134"/>
        <v>95210.866607731514</v>
      </c>
      <c r="AS97" s="1">
        <f t="shared" si="129"/>
        <v>27919.298464611635</v>
      </c>
      <c r="AT97" s="1">
        <f t="shared" si="130"/>
        <v>10967.188282535171</v>
      </c>
      <c r="AU97" s="1">
        <f t="shared" si="83"/>
        <v>19042.173321546303</v>
      </c>
      <c r="AV97" s="1">
        <f t="shared" si="84"/>
        <v>5583.8596929223277</v>
      </c>
      <c r="AW97" s="1">
        <f t="shared" si="85"/>
        <v>2193.4376565070343</v>
      </c>
      <c r="AX97" s="1">
        <f t="shared" si="153"/>
        <v>65983.786824164097</v>
      </c>
      <c r="AY97" s="1">
        <f t="shared" si="139"/>
        <v>7677.8971429980611</v>
      </c>
      <c r="AZ97" s="1">
        <f t="shared" si="140"/>
        <v>2086.1416046992454</v>
      </c>
      <c r="BA97" s="1">
        <f t="shared" si="154"/>
        <v>12810.063613918597</v>
      </c>
      <c r="BB97" s="1">
        <f t="shared" si="155"/>
        <v>26024.715744887893</v>
      </c>
      <c r="BC97" s="1">
        <f t="shared" si="156"/>
        <v>32144.703577495129</v>
      </c>
      <c r="BD97" s="1">
        <f t="shared" si="157"/>
        <v>12255.134014952848</v>
      </c>
      <c r="BE97" s="2">
        <f t="shared" si="164"/>
        <v>0</v>
      </c>
      <c r="BF97" s="2">
        <f t="shared" si="165"/>
        <v>0</v>
      </c>
      <c r="BG97" s="2">
        <f t="shared" si="166"/>
        <v>0</v>
      </c>
      <c r="BH97" s="2">
        <f t="shared" si="141"/>
        <v>0</v>
      </c>
      <c r="BI97" s="2">
        <f t="shared" si="158"/>
        <v>0</v>
      </c>
      <c r="BJ97" s="2">
        <f t="shared" si="142"/>
        <v>0</v>
      </c>
      <c r="BK97" s="2">
        <f t="shared" si="143"/>
        <v>0</v>
      </c>
      <c r="BL97" s="2">
        <f t="shared" si="144"/>
        <v>0</v>
      </c>
      <c r="BM97" s="2">
        <f t="shared" si="145"/>
        <v>0</v>
      </c>
      <c r="BN97" s="2">
        <f t="shared" si="146"/>
        <v>0</v>
      </c>
      <c r="BO97" s="2">
        <f t="shared" si="159"/>
        <v>0</v>
      </c>
      <c r="BP97" s="2">
        <f t="shared" si="160"/>
        <v>0</v>
      </c>
      <c r="BQ97" s="2">
        <f t="shared" si="161"/>
        <v>0</v>
      </c>
      <c r="BR97" s="11">
        <f t="shared" si="162"/>
        <v>4.6782027390580322E-2</v>
      </c>
      <c r="BS97" s="17">
        <f t="shared" si="136"/>
        <v>0.16692452176101305</v>
      </c>
      <c r="BT97" s="17">
        <f t="shared" si="137"/>
        <v>0.17265741462150191</v>
      </c>
      <c r="BU97" s="12">
        <f>(BU$3*temperature!$I207+BU$4*temperature!$I207^2+BU$5*temperature!$I207^6)*(K97/K$56)^$BW$1</f>
        <v>1.6395800388528465</v>
      </c>
      <c r="BV97" s="12">
        <f>(BV$3*temperature!$I207+BV$4*temperature!$I207^2+BV$5*temperature!$I207^6)*(L97/L$56)^$BW$1</f>
        <v>-8.8999514606204935E-2</v>
      </c>
      <c r="BW97" s="12">
        <f>(BW$3*temperature!$I207+BW$4*temperature!$I207^2+BW$5*temperature!$I207^6)*(M97/M$56)^$BW$1</f>
        <v>-1.198738339410504</v>
      </c>
      <c r="BX97" s="12">
        <f>(BX$3*temperature!$M207+BX$4*temperature!$M207^2+BX$5*temperature!$M207^6)*(K97/K$56)^$BW$1</f>
        <v>1.6395729281357405</v>
      </c>
      <c r="BY97" s="12">
        <f>(BY$3*temperature!$M207+BY$4*temperature!$M207^2+BY$5*temperature!$M207^6)*(L97/L$56)^$BW$1</f>
        <v>-8.9005815637372213E-2</v>
      </c>
      <c r="BZ97" s="12">
        <f>(BZ$3*temperature!$M207+BZ$4*temperature!$M207^2+BZ$5*temperature!$M207^6)*(M97/M$56)^$BW$1</f>
        <v>-1.1987443203601147</v>
      </c>
      <c r="CA97" s="19">
        <f t="shared" si="147"/>
        <v>-7.1107171060180718E-6</v>
      </c>
      <c r="CB97" s="19">
        <f t="shared" si="148"/>
        <v>-6.3010311672773156E-6</v>
      </c>
      <c r="CC97" s="19">
        <f t="shared" si="149"/>
        <v>-5.9809496106844051E-6</v>
      </c>
      <c r="CD97" s="19">
        <f t="shared" si="150"/>
        <v>-9.1853210814916812E-3</v>
      </c>
      <c r="CE97" s="19">
        <f t="shared" si="151"/>
        <v>-1.5332553287493501E-3</v>
      </c>
      <c r="CF97" s="19">
        <f t="shared" si="152"/>
        <v>-1.5859137903987315E-3</v>
      </c>
    </row>
    <row r="98" spans="1:84" x14ac:dyDescent="0.3">
      <c r="A98" s="2">
        <f t="shared" si="86"/>
        <v>2052</v>
      </c>
      <c r="B98" s="5">
        <f t="shared" si="87"/>
        <v>1154.9046773498744</v>
      </c>
      <c r="C98" s="5">
        <f t="shared" si="88"/>
        <v>2911.7873496468078</v>
      </c>
      <c r="D98" s="5">
        <f t="shared" si="89"/>
        <v>4213.7901476793368</v>
      </c>
      <c r="E98" s="15">
        <f t="shared" si="90"/>
        <v>4.764522631701977E-4</v>
      </c>
      <c r="F98" s="15">
        <f t="shared" si="91"/>
        <v>9.3864290718080623E-4</v>
      </c>
      <c r="G98" s="15">
        <f t="shared" si="92"/>
        <v>1.9162061054742905E-3</v>
      </c>
      <c r="H98" s="5">
        <f t="shared" si="93"/>
        <v>96784.221780178297</v>
      </c>
      <c r="I98" s="5">
        <f t="shared" si="94"/>
        <v>28526.068547787279</v>
      </c>
      <c r="J98" s="5">
        <f t="shared" si="95"/>
        <v>11197.17027971093</v>
      </c>
      <c r="K98" s="5">
        <f t="shared" si="96"/>
        <v>83802.779292803796</v>
      </c>
      <c r="L98" s="5">
        <f t="shared" si="97"/>
        <v>9796.7554365697124</v>
      </c>
      <c r="M98" s="5">
        <f t="shared" si="98"/>
        <v>2657.2681332689417</v>
      </c>
      <c r="N98" s="15">
        <f t="shared" si="99"/>
        <v>1.6040858838543226E-2</v>
      </c>
      <c r="O98" s="15">
        <f t="shared" si="100"/>
        <v>2.077485583447447E-2</v>
      </c>
      <c r="P98" s="15">
        <f t="shared" si="101"/>
        <v>1.9017358086594216E-2</v>
      </c>
      <c r="Q98" s="5">
        <f t="shared" si="102"/>
        <v>8652.3813863018095</v>
      </c>
      <c r="R98" s="5">
        <f t="shared" si="103"/>
        <v>10218.282789575109</v>
      </c>
      <c r="S98" s="5">
        <f t="shared" si="104"/>
        <v>4877.6782311752786</v>
      </c>
      <c r="T98" s="5">
        <f t="shared" si="105"/>
        <v>89.398677048347608</v>
      </c>
      <c r="U98" s="5">
        <f t="shared" si="106"/>
        <v>358.20858988883435</v>
      </c>
      <c r="V98" s="5">
        <f t="shared" si="107"/>
        <v>435.61704513983705</v>
      </c>
      <c r="W98" s="15">
        <f t="shared" si="108"/>
        <v>-1.0734613539272964E-2</v>
      </c>
      <c r="X98" s="15">
        <f t="shared" si="109"/>
        <v>-1.217998157191269E-2</v>
      </c>
      <c r="Y98" s="15">
        <f t="shared" si="110"/>
        <v>-9.7425357312937999E-3</v>
      </c>
      <c r="Z98" s="5">
        <f t="shared" si="131"/>
        <v>16795.662149200147</v>
      </c>
      <c r="AA98" s="5">
        <f t="shared" si="132"/>
        <v>29476.711948325221</v>
      </c>
      <c r="AB98" s="5">
        <f t="shared" si="133"/>
        <v>17054.871972964622</v>
      </c>
      <c r="AC98" s="16">
        <f t="shared" si="114"/>
        <v>1.9520562754182822</v>
      </c>
      <c r="AD98" s="16">
        <f t="shared" si="115"/>
        <v>2.9114971070841613</v>
      </c>
      <c r="AE98" s="16">
        <f t="shared" si="116"/>
        <v>3.5350570261420162</v>
      </c>
      <c r="AF98" s="15">
        <f t="shared" si="117"/>
        <v>-4.0504037456468023E-3</v>
      </c>
      <c r="AG98" s="15">
        <f t="shared" si="118"/>
        <v>2.9673830763510267E-4</v>
      </c>
      <c r="AH98" s="15">
        <f t="shared" si="119"/>
        <v>9.7937136394747881E-3</v>
      </c>
      <c r="AI98" s="1">
        <f t="shared" si="77"/>
        <v>163086.33584339934</v>
      </c>
      <c r="AJ98" s="1">
        <f t="shared" si="78"/>
        <v>45904.520402885311</v>
      </c>
      <c r="AK98" s="1">
        <f t="shared" si="79"/>
        <v>18072.808779633167</v>
      </c>
      <c r="AL98" s="14">
        <f t="shared" si="120"/>
        <v>30.635239024388174</v>
      </c>
      <c r="AM98" s="14">
        <f t="shared" si="121"/>
        <v>5.6484566334574238</v>
      </c>
      <c r="AN98" s="14">
        <f t="shared" si="122"/>
        <v>2.0100290721904126</v>
      </c>
      <c r="AO98" s="11">
        <f t="shared" si="123"/>
        <v>1.352042809224846E-2</v>
      </c>
      <c r="AP98" s="11">
        <f t="shared" si="124"/>
        <v>1.7032173430196643E-2</v>
      </c>
      <c r="AQ98" s="11">
        <f t="shared" si="125"/>
        <v>1.5450330323509322E-2</v>
      </c>
      <c r="AR98" s="1">
        <f t="shared" si="134"/>
        <v>96784.221780178297</v>
      </c>
      <c r="AS98" s="1">
        <f t="shared" si="129"/>
        <v>28526.068547787279</v>
      </c>
      <c r="AT98" s="1">
        <f t="shared" si="130"/>
        <v>11197.17027971093</v>
      </c>
      <c r="AU98" s="1">
        <f t="shared" si="83"/>
        <v>19356.844356035661</v>
      </c>
      <c r="AV98" s="1">
        <f t="shared" si="84"/>
        <v>5705.2137095574562</v>
      </c>
      <c r="AW98" s="1">
        <f t="shared" si="85"/>
        <v>2239.4340559421862</v>
      </c>
      <c r="AX98" s="1">
        <f t="shared" si="153"/>
        <v>67042.223434243046</v>
      </c>
      <c r="AY98" s="1">
        <f t="shared" si="139"/>
        <v>7837.4043492557703</v>
      </c>
      <c r="AZ98" s="1">
        <f t="shared" si="140"/>
        <v>2125.8145066151533</v>
      </c>
      <c r="BA98" s="1">
        <f t="shared" si="154"/>
        <v>12834.545646915367</v>
      </c>
      <c r="BB98" s="1">
        <f t="shared" si="155"/>
        <v>26109.015835530259</v>
      </c>
      <c r="BC98" s="1">
        <f t="shared" si="156"/>
        <v>32285.682156241994</v>
      </c>
      <c r="BD98" s="1">
        <f t="shared" si="157"/>
        <v>11712.625763905586</v>
      </c>
      <c r="BE98" s="2">
        <f t="shared" si="164"/>
        <v>0</v>
      </c>
      <c r="BF98" s="2">
        <f t="shared" si="165"/>
        <v>0</v>
      </c>
      <c r="BG98" s="2">
        <f t="shared" si="166"/>
        <v>0</v>
      </c>
      <c r="BH98" s="2">
        <f t="shared" si="141"/>
        <v>0</v>
      </c>
      <c r="BI98" s="2">
        <f t="shared" si="158"/>
        <v>0</v>
      </c>
      <c r="BJ98" s="2">
        <f t="shared" si="142"/>
        <v>0</v>
      </c>
      <c r="BK98" s="2">
        <f t="shared" si="143"/>
        <v>0</v>
      </c>
      <c r="BL98" s="2">
        <f t="shared" si="144"/>
        <v>0</v>
      </c>
      <c r="BM98" s="2">
        <f t="shared" si="145"/>
        <v>0</v>
      </c>
      <c r="BN98" s="2">
        <f t="shared" si="146"/>
        <v>0</v>
      </c>
      <c r="BO98" s="2">
        <f t="shared" si="159"/>
        <v>0</v>
      </c>
      <c r="BP98" s="2">
        <f t="shared" si="160"/>
        <v>0</v>
      </c>
      <c r="BQ98" s="2">
        <f t="shared" si="161"/>
        <v>0</v>
      </c>
      <c r="BR98" s="11">
        <f t="shared" si="162"/>
        <v>4.6578766661001109E-2</v>
      </c>
      <c r="BS98" s="17">
        <f t="shared" si="136"/>
        <v>0.15946445142655222</v>
      </c>
      <c r="BT98" s="17">
        <f t="shared" si="137"/>
        <v>0.16443563297285896</v>
      </c>
      <c r="BU98" s="12">
        <f>(BU$3*temperature!$I208+BU$4*temperature!$I208^2+BU$5*temperature!$I208^6)*(K98/K$56)^$BW$1</f>
        <v>1.5147646694999657</v>
      </c>
      <c r="BV98" s="12">
        <f>(BV$3*temperature!$I208+BV$4*temperature!$I208^2+BV$5*temperature!$I208^6)*(L98/L$56)^$BW$1</f>
        <v>-0.19279548868519464</v>
      </c>
      <c r="BW98" s="12">
        <f>(BW$3*temperature!$I208+BW$4*temperature!$I208^2+BW$5*temperature!$I208^6)*(M98/M$56)^$BW$1</f>
        <v>-1.2917723639770555</v>
      </c>
      <c r="BX98" s="12">
        <f>(BX$3*temperature!$M208+BX$4*temperature!$M208^2+BX$5*temperature!$M208^6)*(K98/K$56)^$BW$1</f>
        <v>1.5147572735999584</v>
      </c>
      <c r="BY98" s="12">
        <f>(BY$3*temperature!$M208+BY$4*temperature!$M208^2+BY$5*temperature!$M208^6)*(L98/L$56)^$BW$1</f>
        <v>-0.1928019784694463</v>
      </c>
      <c r="BZ98" s="12">
        <f>(BZ$3*temperature!$M208+BZ$4*temperature!$M208^2+BZ$5*temperature!$M208^6)*(M98/M$56)^$BW$1</f>
        <v>-1.2917784860100465</v>
      </c>
      <c r="CA98" s="19">
        <f t="shared" si="147"/>
        <v>-7.3959000073120507E-6</v>
      </c>
      <c r="CB98" s="19">
        <f t="shared" si="148"/>
        <v>-6.489784251662023E-6</v>
      </c>
      <c r="CC98" s="19">
        <f t="shared" si="149"/>
        <v>-6.122032990996118E-6</v>
      </c>
      <c r="CD98" s="19">
        <f t="shared" si="150"/>
        <v>-9.694839028531646E-3</v>
      </c>
      <c r="CE98" s="19">
        <f t="shared" si="151"/>
        <v>-1.5459821873535274E-3</v>
      </c>
      <c r="CF98" s="19">
        <f t="shared" si="152"/>
        <v>-1.5941769922265783E-3</v>
      </c>
    </row>
    <row r="99" spans="1:84" x14ac:dyDescent="0.3">
      <c r="A99" s="2">
        <f t="shared" si="86"/>
        <v>2053</v>
      </c>
      <c r="B99" s="5">
        <f t="shared" si="87"/>
        <v>1155.42742144978</v>
      </c>
      <c r="C99" s="5">
        <f t="shared" si="88"/>
        <v>2914.3838217626244</v>
      </c>
      <c r="D99" s="5">
        <f t="shared" si="89"/>
        <v>4221.4609135670989</v>
      </c>
      <c r="E99" s="15">
        <f t="shared" si="90"/>
        <v>4.5262965001168778E-4</v>
      </c>
      <c r="F99" s="15">
        <f t="shared" si="91"/>
        <v>8.9171076182176592E-4</v>
      </c>
      <c r="G99" s="15">
        <f t="shared" si="92"/>
        <v>1.820395800200576E-3</v>
      </c>
      <c r="H99" s="5">
        <f t="shared" si="93"/>
        <v>98358.337453352593</v>
      </c>
      <c r="I99" s="5">
        <f t="shared" si="94"/>
        <v>29137.094455709452</v>
      </c>
      <c r="J99" s="5">
        <f t="shared" si="95"/>
        <v>11428.155771247762</v>
      </c>
      <c r="K99" s="5">
        <f t="shared" si="96"/>
        <v>85127.231384154657</v>
      </c>
      <c r="L99" s="5">
        <f t="shared" si="97"/>
        <v>9997.6860419460081</v>
      </c>
      <c r="M99" s="5">
        <f t="shared" si="98"/>
        <v>2707.1565993941817</v>
      </c>
      <c r="N99" s="15">
        <f t="shared" si="99"/>
        <v>1.5804393392768956E-2</v>
      </c>
      <c r="O99" s="15">
        <f t="shared" si="100"/>
        <v>2.0509913376652644E-2</v>
      </c>
      <c r="P99" s="15">
        <f t="shared" si="101"/>
        <v>1.8774344034249824E-2</v>
      </c>
      <c r="Q99" s="5">
        <f t="shared" si="102"/>
        <v>8698.7146583893827</v>
      </c>
      <c r="R99" s="5">
        <f t="shared" si="103"/>
        <v>10310.033132199738</v>
      </c>
      <c r="S99" s="5">
        <f t="shared" si="104"/>
        <v>4929.7981882109389</v>
      </c>
      <c r="T99" s="5">
        <f t="shared" si="105"/>
        <v>88.439016799311318</v>
      </c>
      <c r="U99" s="5">
        <f t="shared" si="106"/>
        <v>353.8456158650875</v>
      </c>
      <c r="V99" s="5">
        <f t="shared" si="107"/>
        <v>431.37303051240156</v>
      </c>
      <c r="W99" s="15">
        <f t="shared" si="108"/>
        <v>-1.0734613539272964E-2</v>
      </c>
      <c r="X99" s="15">
        <f t="shared" si="109"/>
        <v>-1.217998157191269E-2</v>
      </c>
      <c r="Y99" s="15">
        <f t="shared" si="110"/>
        <v>-9.7425357312937999E-3</v>
      </c>
      <c r="Z99" s="5">
        <f t="shared" si="131"/>
        <v>16821.524324906004</v>
      </c>
      <c r="AA99" s="5">
        <f t="shared" si="132"/>
        <v>29759.328894468919</v>
      </c>
      <c r="AB99" s="5">
        <f t="shared" si="133"/>
        <v>17411.742440357692</v>
      </c>
      <c r="AC99" s="16">
        <f t="shared" si="114"/>
        <v>1.9441496593686147</v>
      </c>
      <c r="AD99" s="16">
        <f t="shared" si="115"/>
        <v>2.912361059808402</v>
      </c>
      <c r="AE99" s="16">
        <f t="shared" si="116"/>
        <v>3.5696783623552646</v>
      </c>
      <c r="AF99" s="15">
        <f t="shared" si="117"/>
        <v>-4.0504037456468023E-3</v>
      </c>
      <c r="AG99" s="15">
        <f t="shared" si="118"/>
        <v>2.9673830763510267E-4</v>
      </c>
      <c r="AH99" s="15">
        <f t="shared" si="119"/>
        <v>9.7937136394747881E-3</v>
      </c>
      <c r="AI99" s="1">
        <f t="shared" si="77"/>
        <v>166134.54661509508</v>
      </c>
      <c r="AJ99" s="1">
        <f t="shared" si="78"/>
        <v>47019.282072154238</v>
      </c>
      <c r="AK99" s="1">
        <f t="shared" si="79"/>
        <v>18504.961957612039</v>
      </c>
      <c r="AL99" s="14">
        <f t="shared" si="120"/>
        <v>31.045298555243075</v>
      </c>
      <c r="AM99" s="14">
        <f t="shared" si="121"/>
        <v>5.7437000715214754</v>
      </c>
      <c r="AN99" s="14">
        <f t="shared" si="122"/>
        <v>2.0407741291843595</v>
      </c>
      <c r="AO99" s="11">
        <f t="shared" si="123"/>
        <v>1.3385223811325975E-2</v>
      </c>
      <c r="AP99" s="11">
        <f t="shared" si="124"/>
        <v>1.6861851695894676E-2</v>
      </c>
      <c r="AQ99" s="11">
        <f t="shared" si="125"/>
        <v>1.5295827020274228E-2</v>
      </c>
      <c r="AR99" s="1">
        <f t="shared" si="134"/>
        <v>98358.337453352593</v>
      </c>
      <c r="AS99" s="1">
        <f t="shared" si="129"/>
        <v>29137.094455709452</v>
      </c>
      <c r="AT99" s="1">
        <f t="shared" si="130"/>
        <v>11428.155771247762</v>
      </c>
      <c r="AU99" s="1">
        <f t="shared" si="83"/>
        <v>19671.667490670519</v>
      </c>
      <c r="AV99" s="1">
        <f t="shared" si="84"/>
        <v>5827.4188911418905</v>
      </c>
      <c r="AW99" s="1">
        <f t="shared" si="85"/>
        <v>2285.6311542495528</v>
      </c>
      <c r="AX99" s="1">
        <f t="shared" si="153"/>
        <v>68101.785107323725</v>
      </c>
      <c r="AY99" s="1">
        <f t="shared" si="139"/>
        <v>7998.1488335568065</v>
      </c>
      <c r="AZ99" s="1">
        <f t="shared" si="140"/>
        <v>2165.7252795153454</v>
      </c>
      <c r="BA99" s="1">
        <f t="shared" si="154"/>
        <v>12858.472974251315</v>
      </c>
      <c r="BB99" s="1">
        <f t="shared" si="155"/>
        <v>26191.46656290612</v>
      </c>
      <c r="BC99" s="1">
        <f t="shared" si="156"/>
        <v>32422.975236816808</v>
      </c>
      <c r="BD99" s="1">
        <f t="shared" si="157"/>
        <v>11193.041886927294</v>
      </c>
      <c r="BE99" s="2">
        <f t="shared" si="164"/>
        <v>0</v>
      </c>
      <c r="BF99" s="2">
        <f t="shared" si="165"/>
        <v>0</v>
      </c>
      <c r="BG99" s="2">
        <f t="shared" si="166"/>
        <v>0</v>
      </c>
      <c r="BH99" s="2">
        <f t="shared" si="141"/>
        <v>0</v>
      </c>
      <c r="BI99" s="2">
        <f t="shared" si="158"/>
        <v>0</v>
      </c>
      <c r="BJ99" s="2">
        <f t="shared" si="142"/>
        <v>0</v>
      </c>
      <c r="BK99" s="2">
        <f t="shared" si="143"/>
        <v>0</v>
      </c>
      <c r="BL99" s="2">
        <f t="shared" si="144"/>
        <v>0</v>
      </c>
      <c r="BM99" s="2">
        <f t="shared" si="145"/>
        <v>0</v>
      </c>
      <c r="BN99" s="2">
        <f t="shared" si="146"/>
        <v>0</v>
      </c>
      <c r="BO99" s="2">
        <f t="shared" si="159"/>
        <v>0</v>
      </c>
      <c r="BP99" s="2">
        <f t="shared" si="160"/>
        <v>0</v>
      </c>
      <c r="BQ99" s="2">
        <f t="shared" si="161"/>
        <v>0</v>
      </c>
      <c r="BR99" s="11">
        <f t="shared" si="162"/>
        <v>4.6375197285901421E-2</v>
      </c>
      <c r="BS99" s="17">
        <f t="shared" si="136"/>
        <v>0.15236736737484813</v>
      </c>
      <c r="BT99" s="17">
        <f t="shared" si="137"/>
        <v>0.15660536473605616</v>
      </c>
      <c r="BU99" s="12">
        <f>(BU$3*temperature!$I209+BU$4*temperature!$I209^2+BU$5*temperature!$I209^6)*(K99/K$56)^$BW$1</f>
        <v>1.385199651990092</v>
      </c>
      <c r="BV99" s="12">
        <f>(BV$3*temperature!$I209+BV$4*temperature!$I209^2+BV$5*temperature!$I209^6)*(L99/L$56)^$BW$1</f>
        <v>-0.29974023895386109</v>
      </c>
      <c r="BW99" s="12">
        <f>(BW$3*temperature!$I209+BW$4*temperature!$I209^2+BW$5*temperature!$I209^6)*(M99/M$56)^$BW$1</f>
        <v>-1.387303755645656</v>
      </c>
      <c r="BX99" s="12">
        <f>(BX$3*temperature!$M209+BX$4*temperature!$M209^2+BX$5*temperature!$M209^6)*(K99/K$56)^$BW$1</f>
        <v>1.3851919746599373</v>
      </c>
      <c r="BY99" s="12">
        <f>(BY$3*temperature!$M209+BY$4*temperature!$M209^2+BY$5*temperature!$M209^6)*(L99/L$56)^$BW$1</f>
        <v>-0.29974691378484014</v>
      </c>
      <c r="BZ99" s="12">
        <f>(BZ$3*temperature!$M209+BZ$4*temperature!$M209^2+BZ$5*temperature!$M209^6)*(M99/M$56)^$BW$1</f>
        <v>-1.3873100154323186</v>
      </c>
      <c r="CA99" s="19">
        <f t="shared" si="147"/>
        <v>-7.6773301547206074E-6</v>
      </c>
      <c r="CB99" s="19">
        <f t="shared" si="148"/>
        <v>-6.6748309790476412E-6</v>
      </c>
      <c r="CC99" s="19">
        <f t="shared" si="149"/>
        <v>-6.2597866625768717E-6</v>
      </c>
      <c r="CD99" s="19">
        <f t="shared" si="150"/>
        <v>-1.0211524278859236E-2</v>
      </c>
      <c r="CE99" s="19">
        <f t="shared" si="151"/>
        <v>-1.5559030712541263E-3</v>
      </c>
      <c r="CF99" s="19">
        <f t="shared" si="152"/>
        <v>-1.5991794842018434E-3</v>
      </c>
    </row>
    <row r="100" spans="1:84" x14ac:dyDescent="0.3">
      <c r="A100" s="2">
        <f t="shared" si="86"/>
        <v>2054</v>
      </c>
      <c r="B100" s="5">
        <f t="shared" si="87"/>
        <v>1155.9242531236955</v>
      </c>
      <c r="C100" s="5">
        <f t="shared" si="88"/>
        <v>2916.8526698096725</v>
      </c>
      <c r="D100" s="5">
        <f t="shared" si="89"/>
        <v>4228.7614067989789</v>
      </c>
      <c r="E100" s="15">
        <f t="shared" si="90"/>
        <v>4.2999816751110336E-4</v>
      </c>
      <c r="F100" s="15">
        <f t="shared" si="91"/>
        <v>8.4712522373067754E-4</v>
      </c>
      <c r="G100" s="15">
        <f t="shared" si="92"/>
        <v>1.7293760101905471E-3</v>
      </c>
      <c r="H100" s="5">
        <f t="shared" si="93"/>
        <v>99932.662227043242</v>
      </c>
      <c r="I100" s="5">
        <f t="shared" si="94"/>
        <v>29752.221554603515</v>
      </c>
      <c r="J100" s="5">
        <f t="shared" si="95"/>
        <v>11660.090648637377</v>
      </c>
      <c r="K100" s="5">
        <f t="shared" si="96"/>
        <v>86452.604447905323</v>
      </c>
      <c r="L100" s="5">
        <f t="shared" si="97"/>
        <v>10200.11118921028</v>
      </c>
      <c r="M100" s="5">
        <f t="shared" si="98"/>
        <v>2757.3299902638983</v>
      </c>
      <c r="N100" s="15">
        <f t="shared" si="99"/>
        <v>1.5569319502118484E-2</v>
      </c>
      <c r="O100" s="15">
        <f t="shared" si="100"/>
        <v>2.0247199843542063E-2</v>
      </c>
      <c r="P100" s="15">
        <f t="shared" si="101"/>
        <v>1.8533612307815694E-2</v>
      </c>
      <c r="Q100" s="5">
        <f t="shared" si="102"/>
        <v>8743.0744544823756</v>
      </c>
      <c r="R100" s="5">
        <f t="shared" si="103"/>
        <v>10399.466050667661</v>
      </c>
      <c r="S100" s="5">
        <f t="shared" si="104"/>
        <v>4980.8451590620816</v>
      </c>
      <c r="T100" s="5">
        <f t="shared" si="105"/>
        <v>87.489658132177439</v>
      </c>
      <c r="U100" s="5">
        <f t="shared" si="106"/>
        <v>349.53578278454864</v>
      </c>
      <c r="V100" s="5">
        <f t="shared" si="107"/>
        <v>427.17036334911802</v>
      </c>
      <c r="W100" s="15">
        <f t="shared" si="108"/>
        <v>-1.0734613539272964E-2</v>
      </c>
      <c r="X100" s="15">
        <f t="shared" si="109"/>
        <v>-1.217998157191269E-2</v>
      </c>
      <c r="Y100" s="15">
        <f t="shared" si="110"/>
        <v>-9.7425357312937999E-3</v>
      </c>
      <c r="Z100" s="5">
        <f t="shared" si="131"/>
        <v>16843.104319349135</v>
      </c>
      <c r="AA100" s="5">
        <f t="shared" si="132"/>
        <v>30035.449043925768</v>
      </c>
      <c r="AB100" s="5">
        <f t="shared" si="133"/>
        <v>17770.141677605425</v>
      </c>
      <c r="AC100" s="16">
        <f t="shared" si="114"/>
        <v>1.9362750683062102</v>
      </c>
      <c r="AD100" s="16">
        <f t="shared" si="115"/>
        <v>2.9132252689005118</v>
      </c>
      <c r="AE100" s="16">
        <f t="shared" si="116"/>
        <v>3.6046387700212015</v>
      </c>
      <c r="AF100" s="15">
        <f t="shared" si="117"/>
        <v>-4.0504037456468023E-3</v>
      </c>
      <c r="AG100" s="15">
        <f t="shared" si="118"/>
        <v>2.9673830763510267E-4</v>
      </c>
      <c r="AH100" s="15">
        <f t="shared" si="119"/>
        <v>9.7937136394747881E-3</v>
      </c>
      <c r="AI100" s="1">
        <f t="shared" si="77"/>
        <v>169192.75944425608</v>
      </c>
      <c r="AJ100" s="1">
        <f t="shared" si="78"/>
        <v>48144.772756080703</v>
      </c>
      <c r="AK100" s="1">
        <f t="shared" si="79"/>
        <v>18940.096916100389</v>
      </c>
      <c r="AL100" s="14">
        <f t="shared" si="120"/>
        <v>31.456691341999928</v>
      </c>
      <c r="AM100" s="14">
        <f t="shared" si="121"/>
        <v>5.8395809961252532</v>
      </c>
      <c r="AN100" s="14">
        <f t="shared" si="122"/>
        <v>2.0716773039711396</v>
      </c>
      <c r="AO100" s="11">
        <f t="shared" si="123"/>
        <v>1.3251371573212715E-2</v>
      </c>
      <c r="AP100" s="11">
        <f t="shared" si="124"/>
        <v>1.6693233178935729E-2</v>
      </c>
      <c r="AQ100" s="11">
        <f t="shared" si="125"/>
        <v>1.5142868750071486E-2</v>
      </c>
      <c r="AR100" s="1">
        <f t="shared" si="134"/>
        <v>99932.662227043242</v>
      </c>
      <c r="AS100" s="1">
        <f t="shared" si="129"/>
        <v>29752.221554603515</v>
      </c>
      <c r="AT100" s="1">
        <f t="shared" si="130"/>
        <v>11660.090648637377</v>
      </c>
      <c r="AU100" s="1">
        <f t="shared" si="83"/>
        <v>19986.532445408651</v>
      </c>
      <c r="AV100" s="1">
        <f t="shared" si="84"/>
        <v>5950.4443109207032</v>
      </c>
      <c r="AW100" s="1">
        <f t="shared" si="85"/>
        <v>2332.0181297274753</v>
      </c>
      <c r="AX100" s="1">
        <f t="shared" si="153"/>
        <v>69162.083558324259</v>
      </c>
      <c r="AY100" s="1">
        <f t="shared" si="139"/>
        <v>8160.0889513682232</v>
      </c>
      <c r="AZ100" s="1">
        <f t="shared" si="140"/>
        <v>2205.8639922111183</v>
      </c>
      <c r="BA100" s="1">
        <f t="shared" si="154"/>
        <v>12881.860385325319</v>
      </c>
      <c r="BB100" s="1">
        <f t="shared" si="155"/>
        <v>26272.122182905608</v>
      </c>
      <c r="BC100" s="1">
        <f t="shared" si="156"/>
        <v>32556.703548878053</v>
      </c>
      <c r="BD100" s="1">
        <f t="shared" si="157"/>
        <v>10695.503004612086</v>
      </c>
      <c r="BE100" s="2">
        <f t="shared" si="164"/>
        <v>0</v>
      </c>
      <c r="BF100" s="2">
        <f t="shared" si="165"/>
        <v>0</v>
      </c>
      <c r="BG100" s="2">
        <f t="shared" si="166"/>
        <v>0</v>
      </c>
      <c r="BH100" s="2">
        <f t="shared" si="141"/>
        <v>0</v>
      </c>
      <c r="BI100" s="2">
        <f t="shared" si="158"/>
        <v>0</v>
      </c>
      <c r="BJ100" s="2">
        <f t="shared" si="142"/>
        <v>0</v>
      </c>
      <c r="BK100" s="2">
        <f t="shared" si="143"/>
        <v>0</v>
      </c>
      <c r="BL100" s="2">
        <f t="shared" si="144"/>
        <v>0</v>
      </c>
      <c r="BM100" s="2">
        <f t="shared" si="145"/>
        <v>0</v>
      </c>
      <c r="BN100" s="2">
        <f t="shared" si="146"/>
        <v>0</v>
      </c>
      <c r="BO100" s="2">
        <f t="shared" si="159"/>
        <v>0</v>
      </c>
      <c r="BP100" s="2">
        <f t="shared" si="160"/>
        <v>0</v>
      </c>
      <c r="BQ100" s="2">
        <f t="shared" si="161"/>
        <v>0</v>
      </c>
      <c r="BR100" s="11">
        <f t="shared" si="162"/>
        <v>4.6171416517887004E-2</v>
      </c>
      <c r="BS100" s="17">
        <f t="shared" si="136"/>
        <v>0.14561446770724321</v>
      </c>
      <c r="BT100" s="17">
        <f t="shared" si="137"/>
        <v>0.14914796641529157</v>
      </c>
      <c r="BU100" s="12">
        <f>(BU$3*temperature!$I210+BU$4*temperature!$I210^2+BU$5*temperature!$I210^6)*(K100/K$56)^$BW$1</f>
        <v>1.2508609421575072</v>
      </c>
      <c r="BV100" s="12">
        <f>(BV$3*temperature!$I210+BV$4*temperature!$I210^2+BV$5*temperature!$I210^6)*(L100/L$56)^$BW$1</f>
        <v>-0.40983737176959589</v>
      </c>
      <c r="BW100" s="12">
        <f>(BW$3*temperature!$I210+BW$4*temperature!$I210^2+BW$5*temperature!$I210^6)*(M100/M$56)^$BW$1</f>
        <v>-1.4853331535733401</v>
      </c>
      <c r="BX100" s="12">
        <f>(BX$3*temperature!$M210+BX$4*temperature!$M210^2+BX$5*temperature!$M210^6)*(K100/K$56)^$BW$1</f>
        <v>1.2508529873994314</v>
      </c>
      <c r="BY100" s="12">
        <f>(BY$3*temperature!$M210+BY$4*temperature!$M210^2+BY$5*temperature!$M210^6)*(L100/L$56)^$BW$1</f>
        <v>-0.40984422783501567</v>
      </c>
      <c r="BZ100" s="12">
        <f>(BZ$3*temperature!$M210+BZ$4*temperature!$M210^2+BZ$5*temperature!$M210^6)*(M100/M$56)^$BW$1</f>
        <v>-1.485339547747939</v>
      </c>
      <c r="CA100" s="19">
        <f t="shared" si="147"/>
        <v>-7.9547580758010383E-6</v>
      </c>
      <c r="CB100" s="19">
        <f t="shared" si="148"/>
        <v>-6.8560654197802329E-6</v>
      </c>
      <c r="CC100" s="19">
        <f t="shared" si="149"/>
        <v>-6.3941745989115617E-6</v>
      </c>
      <c r="CD100" s="19">
        <f t="shared" si="150"/>
        <v>-1.0734799846955502E-2</v>
      </c>
      <c r="CE100" s="19">
        <f t="shared" si="151"/>
        <v>-1.5631421656582213E-3</v>
      </c>
      <c r="CF100" s="19">
        <f t="shared" si="152"/>
        <v>-1.6010735670485964E-3</v>
      </c>
    </row>
    <row r="101" spans="1:84" x14ac:dyDescent="0.3">
      <c r="A101" s="2">
        <f t="shared" si="86"/>
        <v>2055</v>
      </c>
      <c r="B101" s="5">
        <f t="shared" si="87"/>
        <v>1156.396446168789</v>
      </c>
      <c r="C101" s="5">
        <f t="shared" si="88"/>
        <v>2919.2000623066492</v>
      </c>
      <c r="D101" s="5">
        <f t="shared" si="89"/>
        <v>4235.7088694022304</v>
      </c>
      <c r="E101" s="15">
        <f t="shared" si="90"/>
        <v>4.0849825913554817E-4</v>
      </c>
      <c r="F101" s="15">
        <f t="shared" si="91"/>
        <v>8.0476896254414365E-4</v>
      </c>
      <c r="G101" s="15">
        <f t="shared" si="92"/>
        <v>1.6429072096810196E-3</v>
      </c>
      <c r="H101" s="5">
        <f t="shared" si="93"/>
        <v>101506.6418576611</v>
      </c>
      <c r="I101" s="5">
        <f t="shared" si="94"/>
        <v>30371.29284166771</v>
      </c>
      <c r="J101" s="5">
        <f t="shared" si="95"/>
        <v>11892.920759550303</v>
      </c>
      <c r="K101" s="5">
        <f t="shared" si="96"/>
        <v>87778.410417948544</v>
      </c>
      <c r="L101" s="5">
        <f t="shared" si="97"/>
        <v>10403.977868399119</v>
      </c>
      <c r="M101" s="5">
        <f t="shared" si="98"/>
        <v>2807.7757764377952</v>
      </c>
      <c r="N101" s="15">
        <f t="shared" si="99"/>
        <v>1.5335639435155812E-2</v>
      </c>
      <c r="O101" s="15">
        <f t="shared" si="100"/>
        <v>1.9986711459036854E-2</v>
      </c>
      <c r="P101" s="15">
        <f t="shared" si="101"/>
        <v>1.8295157399375706E-2</v>
      </c>
      <c r="Q101" s="5">
        <f t="shared" si="102"/>
        <v>8785.4496380778637</v>
      </c>
      <c r="R101" s="5">
        <f t="shared" si="103"/>
        <v>10486.5527161587</v>
      </c>
      <c r="S101" s="5">
        <f t="shared" si="104"/>
        <v>5030.8082458873196</v>
      </c>
      <c r="T101" s="5">
        <f t="shared" si="105"/>
        <v>86.550490463445399</v>
      </c>
      <c r="U101" s="5">
        <f t="shared" si="106"/>
        <v>345.27844339150874</v>
      </c>
      <c r="V101" s="5">
        <f t="shared" si="107"/>
        <v>423.0086408208395</v>
      </c>
      <c r="W101" s="15">
        <f t="shared" si="108"/>
        <v>-1.0734613539272964E-2</v>
      </c>
      <c r="X101" s="15">
        <f t="shared" si="109"/>
        <v>-1.217998157191269E-2</v>
      </c>
      <c r="Y101" s="15">
        <f t="shared" si="110"/>
        <v>-9.7425357312937999E-3</v>
      </c>
      <c r="Z101" s="5">
        <f t="shared" si="131"/>
        <v>16860.427813349703</v>
      </c>
      <c r="AA101" s="5">
        <f t="shared" si="132"/>
        <v>30304.977261872198</v>
      </c>
      <c r="AB101" s="5">
        <f t="shared" si="133"/>
        <v>18129.985347747774</v>
      </c>
      <c r="AC101" s="16">
        <f t="shared" si="114"/>
        <v>1.9284323725169403</v>
      </c>
      <c r="AD101" s="16">
        <f t="shared" si="115"/>
        <v>2.914089734436565</v>
      </c>
      <c r="AE101" s="16">
        <f t="shared" si="116"/>
        <v>3.6399415699085376</v>
      </c>
      <c r="AF101" s="15">
        <f t="shared" si="117"/>
        <v>-4.0504037456468023E-3</v>
      </c>
      <c r="AG101" s="15">
        <f t="shared" si="118"/>
        <v>2.9673830763510267E-4</v>
      </c>
      <c r="AH101" s="15">
        <f t="shared" si="119"/>
        <v>9.7937136394747881E-3</v>
      </c>
      <c r="AI101" s="1">
        <f t="shared" si="77"/>
        <v>172260.01594523911</v>
      </c>
      <c r="AJ101" s="1">
        <f t="shared" si="78"/>
        <v>49280.739791393338</v>
      </c>
      <c r="AK101" s="1">
        <f t="shared" si="79"/>
        <v>19378.105354217827</v>
      </c>
      <c r="AL101" s="14">
        <f t="shared" si="120"/>
        <v>31.869367204382264</v>
      </c>
      <c r="AM101" s="14">
        <f t="shared" si="121"/>
        <v>5.936087668488498</v>
      </c>
      <c r="AN101" s="14">
        <f t="shared" si="122"/>
        <v>2.1027347301026111</v>
      </c>
      <c r="AO101" s="11">
        <f t="shared" si="123"/>
        <v>1.3118857857480588E-2</v>
      </c>
      <c r="AP101" s="11">
        <f t="shared" si="124"/>
        <v>1.6526300847146371E-2</v>
      </c>
      <c r="AQ101" s="11">
        <f t="shared" si="125"/>
        <v>1.4991440062570771E-2</v>
      </c>
      <c r="AR101" s="1">
        <f t="shared" si="134"/>
        <v>101506.6418576611</v>
      </c>
      <c r="AS101" s="1">
        <f t="shared" si="129"/>
        <v>30371.29284166771</v>
      </c>
      <c r="AT101" s="1">
        <f t="shared" si="130"/>
        <v>11892.920759550303</v>
      </c>
      <c r="AU101" s="1">
        <f t="shared" si="83"/>
        <v>20301.328371532221</v>
      </c>
      <c r="AV101" s="1">
        <f t="shared" si="84"/>
        <v>6074.2585683335419</v>
      </c>
      <c r="AW101" s="1">
        <f t="shared" si="85"/>
        <v>2378.5841519100609</v>
      </c>
      <c r="AX101" s="1">
        <f t="shared" si="153"/>
        <v>70222.728334358835</v>
      </c>
      <c r="AY101" s="1">
        <f t="shared" si="139"/>
        <v>8323.1822947192959</v>
      </c>
      <c r="AZ101" s="1">
        <f t="shared" si="140"/>
        <v>2246.2206211502357</v>
      </c>
      <c r="BA101" s="1">
        <f t="shared" si="154"/>
        <v>12904.722074537407</v>
      </c>
      <c r="BB101" s="1">
        <f t="shared" si="155"/>
        <v>26351.034970723755</v>
      </c>
      <c r="BC101" s="1">
        <f t="shared" si="156"/>
        <v>32686.983808408473</v>
      </c>
      <c r="BD101" s="1">
        <f t="shared" si="157"/>
        <v>10219.155711111564</v>
      </c>
      <c r="BE101" s="2">
        <f t="shared" si="164"/>
        <v>0</v>
      </c>
      <c r="BF101" s="2">
        <f t="shared" si="165"/>
        <v>0</v>
      </c>
      <c r="BG101" s="2">
        <f t="shared" si="166"/>
        <v>0</v>
      </c>
      <c r="BH101" s="2">
        <f t="shared" si="141"/>
        <v>0</v>
      </c>
      <c r="BI101" s="2">
        <f t="shared" si="158"/>
        <v>0</v>
      </c>
      <c r="BJ101" s="2">
        <f t="shared" si="142"/>
        <v>0</v>
      </c>
      <c r="BK101" s="2">
        <f t="shared" si="143"/>
        <v>0</v>
      </c>
      <c r="BL101" s="2">
        <f t="shared" si="144"/>
        <v>0</v>
      </c>
      <c r="BM101" s="2">
        <f t="shared" si="145"/>
        <v>0</v>
      </c>
      <c r="BN101" s="2">
        <f t="shared" si="146"/>
        <v>0</v>
      </c>
      <c r="BO101" s="2">
        <f t="shared" si="159"/>
        <v>0</v>
      </c>
      <c r="BP101" s="2">
        <f t="shared" si="160"/>
        <v>0</v>
      </c>
      <c r="BQ101" s="2">
        <f t="shared" si="161"/>
        <v>0</v>
      </c>
      <c r="BR101" s="11">
        <f t="shared" si="162"/>
        <v>4.596751785426309E-2</v>
      </c>
      <c r="BS101" s="17">
        <f t="shared" si="136"/>
        <v>0.13918796232448352</v>
      </c>
      <c r="BT101" s="17">
        <f t="shared" si="137"/>
        <v>0.14204568230027767</v>
      </c>
      <c r="BU101" s="12">
        <f>(BU$3*temperature!$I211+BU$4*temperature!$I211^2+BU$5*temperature!$I211^6)*(K101/K$56)^$BW$1</f>
        <v>1.1117283588696005</v>
      </c>
      <c r="BV101" s="12">
        <f>(BV$3*temperature!$I211+BV$4*temperature!$I211^2+BV$5*temperature!$I211^6)*(L101/L$56)^$BW$1</f>
        <v>-0.52308786273662833</v>
      </c>
      <c r="BW101" s="12">
        <f>(BW$3*temperature!$I211+BW$4*temperature!$I211^2+BW$5*temperature!$I211^6)*(M101/M$56)^$BW$1</f>
        <v>-1.5858591787082701</v>
      </c>
      <c r="BX101" s="12">
        <f>(BX$3*temperature!$M211+BX$4*temperature!$M211^2+BX$5*temperature!$M211^6)*(K101/K$56)^$BW$1</f>
        <v>1.1117201309104101</v>
      </c>
      <c r="BY101" s="12">
        <f>(BY$3*temperature!$M211+BY$4*temperature!$M211^2+BY$5*temperature!$M211^6)*(L101/L$56)^$BW$1</f>
        <v>-0.52309489613253735</v>
      </c>
      <c r="BZ101" s="12">
        <f>(BZ$3*temperature!$M211+BZ$4*temperature!$M211^2+BZ$5*temperature!$M211^6)*(M101/M$56)^$BW$1</f>
        <v>-1.5858657038766186</v>
      </c>
      <c r="CA101" s="19">
        <f t="shared" si="147"/>
        <v>-8.2279591904210747E-6</v>
      </c>
      <c r="CB101" s="19">
        <f t="shared" si="148"/>
        <v>-7.0333959090174147E-6</v>
      </c>
      <c r="CC101" s="19">
        <f t="shared" si="149"/>
        <v>-6.5251683485367806E-6</v>
      </c>
      <c r="CD101" s="19">
        <f t="shared" si="150"/>
        <v>-1.1264091436975526E-2</v>
      </c>
      <c r="CE101" s="19">
        <f t="shared" si="151"/>
        <v>-1.5678259345492868E-3</v>
      </c>
      <c r="CF101" s="19">
        <f t="shared" si="152"/>
        <v>-1.6000155536579036E-3</v>
      </c>
    </row>
    <row r="102" spans="1:84" x14ac:dyDescent="0.3">
      <c r="A102" s="2">
        <f t="shared" si="86"/>
        <v>2056</v>
      </c>
      <c r="B102" s="5">
        <f t="shared" si="87"/>
        <v>1156.8452128071629</v>
      </c>
      <c r="C102" s="5">
        <f t="shared" si="88"/>
        <v>2921.43187983197</v>
      </c>
      <c r="D102" s="5">
        <f t="shared" si="89"/>
        <v>4242.3198022098995</v>
      </c>
      <c r="E102" s="15">
        <f t="shared" si="90"/>
        <v>3.8807334617877077E-4</v>
      </c>
      <c r="F102" s="15">
        <f t="shared" si="91"/>
        <v>7.6453051441693648E-4</v>
      </c>
      <c r="G102" s="15">
        <f t="shared" si="92"/>
        <v>1.5607618491969685E-3</v>
      </c>
      <c r="H102" s="5">
        <f t="shared" si="93"/>
        <v>103079.71984536089</v>
      </c>
      <c r="I102" s="5">
        <f t="shared" si="94"/>
        <v>30994.149081194813</v>
      </c>
      <c r="J102" s="5">
        <f t="shared" si="95"/>
        <v>12126.591922510628</v>
      </c>
      <c r="K102" s="5">
        <f t="shared" si="96"/>
        <v>89104.159056189543</v>
      </c>
      <c r="L102" s="5">
        <f t="shared" si="97"/>
        <v>10609.23216973229</v>
      </c>
      <c r="M102" s="5">
        <f t="shared" si="98"/>
        <v>2858.4813234008602</v>
      </c>
      <c r="N102" s="15">
        <f t="shared" si="99"/>
        <v>1.5103356644630139E-2</v>
      </c>
      <c r="O102" s="15">
        <f t="shared" si="100"/>
        <v>1.972844463237533E-2</v>
      </c>
      <c r="P102" s="15">
        <f t="shared" si="101"/>
        <v>1.8058973009374313E-2</v>
      </c>
      <c r="Q102" s="5">
        <f t="shared" si="102"/>
        <v>8825.8303779767211</v>
      </c>
      <c r="R102" s="5">
        <f t="shared" si="103"/>
        <v>10571.266117542727</v>
      </c>
      <c r="S102" s="5">
        <f t="shared" si="104"/>
        <v>5079.6773376622305</v>
      </c>
      <c r="T102" s="5">
        <f t="shared" si="105"/>
        <v>85.621404396685776</v>
      </c>
      <c r="U102" s="5">
        <f t="shared" si="106"/>
        <v>341.07295831382146</v>
      </c>
      <c r="V102" s="5">
        <f t="shared" si="107"/>
        <v>418.88746402299643</v>
      </c>
      <c r="W102" s="15">
        <f t="shared" si="108"/>
        <v>-1.0734613539272964E-2</v>
      </c>
      <c r="X102" s="15">
        <f t="shared" si="109"/>
        <v>-1.217998157191269E-2</v>
      </c>
      <c r="Y102" s="15">
        <f t="shared" si="110"/>
        <v>-9.7425357312937999E-3</v>
      </c>
      <c r="Z102" s="5">
        <f t="shared" si="131"/>
        <v>16873.522959637896</v>
      </c>
      <c r="AA102" s="5">
        <f t="shared" si="132"/>
        <v>30567.823573211994</v>
      </c>
      <c r="AB102" s="5">
        <f t="shared" si="133"/>
        <v>18491.18906059664</v>
      </c>
      <c r="AC102" s="16">
        <f t="shared" si="114"/>
        <v>1.9206214428120711</v>
      </c>
      <c r="AD102" s="16">
        <f t="shared" si="115"/>
        <v>2.9149544564926586</v>
      </c>
      <c r="AE102" s="16">
        <f t="shared" si="116"/>
        <v>3.6755901153086419</v>
      </c>
      <c r="AF102" s="15">
        <f t="shared" si="117"/>
        <v>-4.0504037456468023E-3</v>
      </c>
      <c r="AG102" s="15">
        <f t="shared" si="118"/>
        <v>2.9673830763510267E-4</v>
      </c>
      <c r="AH102" s="15">
        <f t="shared" si="119"/>
        <v>9.7937136394747881E-3</v>
      </c>
      <c r="AI102" s="1">
        <f t="shared" si="77"/>
        <v>175335.34272224744</v>
      </c>
      <c r="AJ102" s="1">
        <f t="shared" si="78"/>
        <v>50426.924380587545</v>
      </c>
      <c r="AK102" s="1">
        <f t="shared" si="79"/>
        <v>19818.878970706108</v>
      </c>
      <c r="AL102" s="14">
        <f t="shared" si="120"/>
        <v>32.283276005760783</v>
      </c>
      <c r="AM102" s="14">
        <f t="shared" si="121"/>
        <v>6.03320822344633</v>
      </c>
      <c r="AN102" s="14">
        <f t="shared" si="122"/>
        <v>2.1339425215596921</v>
      </c>
      <c r="AO102" s="11">
        <f t="shared" si="123"/>
        <v>1.2987669278905782E-2</v>
      </c>
      <c r="AP102" s="11">
        <f t="shared" si="124"/>
        <v>1.6361037838674906E-2</v>
      </c>
      <c r="AQ102" s="11">
        <f t="shared" si="125"/>
        <v>1.4841525661945064E-2</v>
      </c>
      <c r="AR102" s="1">
        <f t="shared" si="134"/>
        <v>103079.71984536089</v>
      </c>
      <c r="AS102" s="1">
        <f t="shared" si="129"/>
        <v>30994.149081194813</v>
      </c>
      <c r="AT102" s="1">
        <f t="shared" si="130"/>
        <v>12126.591922510628</v>
      </c>
      <c r="AU102" s="1">
        <f t="shared" si="83"/>
        <v>20615.943969072177</v>
      </c>
      <c r="AV102" s="1">
        <f t="shared" si="84"/>
        <v>6198.8298162389628</v>
      </c>
      <c r="AW102" s="1">
        <f t="shared" si="85"/>
        <v>2425.3183845021258</v>
      </c>
      <c r="AX102" s="1">
        <f t="shared" si="153"/>
        <v>71283.327244951637</v>
      </c>
      <c r="AY102" s="1">
        <f t="shared" si="139"/>
        <v>8487.3857357858324</v>
      </c>
      <c r="AZ102" s="1">
        <f t="shared" si="140"/>
        <v>2286.7850587206881</v>
      </c>
      <c r="BA102" s="1">
        <f t="shared" si="154"/>
        <v>12927.07166793585</v>
      </c>
      <c r="BB102" s="1">
        <f t="shared" si="155"/>
        <v>26428.255289172674</v>
      </c>
      <c r="BC102" s="1">
        <f t="shared" si="156"/>
        <v>32813.928795238127</v>
      </c>
      <c r="BD102" s="1">
        <f t="shared" si="157"/>
        <v>9763.1725470907804</v>
      </c>
      <c r="BE102" s="2">
        <f t="shared" si="164"/>
        <v>0</v>
      </c>
      <c r="BF102" s="2">
        <f t="shared" si="165"/>
        <v>0</v>
      </c>
      <c r="BG102" s="2">
        <f t="shared" si="166"/>
        <v>0</v>
      </c>
      <c r="BH102" s="2">
        <f t="shared" si="141"/>
        <v>0</v>
      </c>
      <c r="BI102" s="2">
        <f t="shared" si="158"/>
        <v>0</v>
      </c>
      <c r="BJ102" s="2">
        <f t="shared" si="142"/>
        <v>0</v>
      </c>
      <c r="BK102" s="2">
        <f t="shared" si="143"/>
        <v>0</v>
      </c>
      <c r="BL102" s="2">
        <f t="shared" si="144"/>
        <v>0</v>
      </c>
      <c r="BM102" s="2">
        <f t="shared" si="145"/>
        <v>0</v>
      </c>
      <c r="BN102" s="2">
        <f t="shared" si="146"/>
        <v>0</v>
      </c>
      <c r="BO102" s="2">
        <f t="shared" si="159"/>
        <v>0</v>
      </c>
      <c r="BP102" s="2">
        <f t="shared" si="160"/>
        <v>0</v>
      </c>
      <c r="BQ102" s="2">
        <f t="shared" si="161"/>
        <v>0</v>
      </c>
      <c r="BR102" s="11">
        <f t="shared" si="162"/>
        <v>4.5763591116076946E-2</v>
      </c>
      <c r="BS102" s="17">
        <f t="shared" si="136"/>
        <v>0.13307101793181772</v>
      </c>
      <c r="BT102" s="17">
        <f t="shared" si="137"/>
        <v>0.13528160219074065</v>
      </c>
      <c r="BU102" s="12">
        <f>(BU$3*temperature!$I212+BU$4*temperature!$I212^2+BU$5*temperature!$I212^6)*(K102/K$56)^$BW$1</f>
        <v>0.9677855479780465</v>
      </c>
      <c r="BV102" s="12">
        <f>(BV$3*temperature!$I212+BV$4*temperature!$I212^2+BV$5*temperature!$I212^6)*(L102/L$56)^$BW$1</f>
        <v>-0.63949009527780709</v>
      </c>
      <c r="BW102" s="12">
        <f>(BW$3*temperature!$I212+BW$4*temperature!$I212^2+BW$5*temperature!$I212^6)*(M102/M$56)^$BW$1</f>
        <v>-1.6888784623190702</v>
      </c>
      <c r="BX102" s="12">
        <f>(BX$3*temperature!$M212+BX$4*temperature!$M212^2+BX$5*temperature!$M212^6)*(K102/K$56)^$BW$1</f>
        <v>0.96777705124563063</v>
      </c>
      <c r="BY102" s="12">
        <f>(BY$3*temperature!$M212+BY$4*temperature!$M212^2+BY$5*temperature!$M212^6)*(L102/L$56)^$BW$1</f>
        <v>-0.6394973020219864</v>
      </c>
      <c r="BZ102" s="12">
        <f>(BZ$3*temperature!$M212+BZ$4*temperature!$M212^2+BZ$5*temperature!$M212^6)*(M102/M$56)^$BW$1</f>
        <v>-1.6888851150656623</v>
      </c>
      <c r="CA102" s="19">
        <f t="shared" si="147"/>
        <v>-8.4967324158746749E-6</v>
      </c>
      <c r="CB102" s="19">
        <f t="shared" si="148"/>
        <v>-7.2067441793111087E-6</v>
      </c>
      <c r="CC102" s="19">
        <f t="shared" si="149"/>
        <v>-6.6527465920618312E-6</v>
      </c>
      <c r="CD102" s="19">
        <f t="shared" si="150"/>
        <v>-1.1798828435987665E-2</v>
      </c>
      <c r="CE102" s="19">
        <f t="shared" si="151"/>
        <v>-1.5700821103797555E-3</v>
      </c>
      <c r="CF102" s="19">
        <f t="shared" si="152"/>
        <v>-1.5961644147940819E-3</v>
      </c>
    </row>
    <row r="103" spans="1:84" x14ac:dyDescent="0.3">
      <c r="A103" s="2">
        <f t="shared" si="86"/>
        <v>2057</v>
      </c>
      <c r="B103" s="5">
        <f t="shared" si="87"/>
        <v>1157.2717065602706</v>
      </c>
      <c r="C103" s="5">
        <f t="shared" si="88"/>
        <v>2923.5537274589956</v>
      </c>
      <c r="D103" s="5">
        <f t="shared" si="89"/>
        <v>4248.6099905643132</v>
      </c>
      <c r="E103" s="15">
        <f t="shared" si="90"/>
        <v>3.6866967886983222E-4</v>
      </c>
      <c r="F103" s="15">
        <f t="shared" si="91"/>
        <v>7.263039886960896E-4</v>
      </c>
      <c r="G103" s="15">
        <f t="shared" si="92"/>
        <v>1.48272375673712E-3</v>
      </c>
      <c r="H103" s="5">
        <f t="shared" si="93"/>
        <v>104651.33801899909</v>
      </c>
      <c r="I103" s="5">
        <f t="shared" si="94"/>
        <v>31620.628944036849</v>
      </c>
      <c r="J103" s="5">
        <f t="shared" si="95"/>
        <v>12361.049943382448</v>
      </c>
      <c r="K103" s="5">
        <f t="shared" si="96"/>
        <v>90429.358486652738</v>
      </c>
      <c r="L103" s="5">
        <f t="shared" si="97"/>
        <v>10815.819338993264</v>
      </c>
      <c r="M103" s="5">
        <f t="shared" si="98"/>
        <v>2909.4339021079732</v>
      </c>
      <c r="N103" s="15">
        <f t="shared" si="99"/>
        <v>1.4872475589242873E-2</v>
      </c>
      <c r="O103" s="15">
        <f t="shared" si="100"/>
        <v>1.9472395924217789E-2</v>
      </c>
      <c r="P103" s="15">
        <f t="shared" si="101"/>
        <v>1.7825052166684285E-2</v>
      </c>
      <c r="Q103" s="5">
        <f t="shared" si="102"/>
        <v>8864.2081607058863</v>
      </c>
      <c r="R103" s="5">
        <f t="shared" si="103"/>
        <v>10653.581069477521</v>
      </c>
      <c r="S103" s="5">
        <f t="shared" si="104"/>
        <v>5127.4430961802955</v>
      </c>
      <c r="T103" s="5">
        <f t="shared" si="105"/>
        <v>84.702291709797549</v>
      </c>
      <c r="U103" s="5">
        <f t="shared" si="106"/>
        <v>336.91869596688139</v>
      </c>
      <c r="V103" s="5">
        <f t="shared" si="107"/>
        <v>414.80643793736135</v>
      </c>
      <c r="W103" s="15">
        <f t="shared" si="108"/>
        <v>-1.0734613539272964E-2</v>
      </c>
      <c r="X103" s="15">
        <f t="shared" si="109"/>
        <v>-1.217998157191269E-2</v>
      </c>
      <c r="Y103" s="15">
        <f t="shared" si="110"/>
        <v>-9.7425357312937999E-3</v>
      </c>
      <c r="Z103" s="5">
        <f t="shared" si="131"/>
        <v>16882.420360387885</v>
      </c>
      <c r="AA103" s="5">
        <f t="shared" si="132"/>
        <v>30823.903199619977</v>
      </c>
      <c r="AB103" s="5">
        <f t="shared" si="133"/>
        <v>18853.668395564702</v>
      </c>
      <c r="AC103" s="16">
        <f t="shared" si="114"/>
        <v>1.9128421505261355</v>
      </c>
      <c r="AD103" s="16">
        <f t="shared" si="115"/>
        <v>2.9158194351449116</v>
      </c>
      <c r="AE103" s="16">
        <f t="shared" si="116"/>
        <v>3.711587792354059</v>
      </c>
      <c r="AF103" s="15">
        <f t="shared" si="117"/>
        <v>-4.0504037456468023E-3</v>
      </c>
      <c r="AG103" s="15">
        <f t="shared" si="118"/>
        <v>2.9673830763510267E-4</v>
      </c>
      <c r="AH103" s="15">
        <f t="shared" si="119"/>
        <v>9.7937136394747881E-3</v>
      </c>
      <c r="AI103" s="1">
        <f t="shared" si="77"/>
        <v>178417.7524190949</v>
      </c>
      <c r="AJ103" s="1">
        <f t="shared" si="78"/>
        <v>51583.061758767755</v>
      </c>
      <c r="AK103" s="1">
        <f t="shared" si="79"/>
        <v>20262.309458137624</v>
      </c>
      <c r="AL103" s="14">
        <f t="shared" si="120"/>
        <v>32.698367672643208</v>
      </c>
      <c r="AM103" s="14">
        <f t="shared" si="121"/>
        <v>6.1309306759984157</v>
      </c>
      <c r="AN103" s="14">
        <f t="shared" si="122"/>
        <v>2.1652967746275875</v>
      </c>
      <c r="AO103" s="11">
        <f t="shared" si="123"/>
        <v>1.2857792586116724E-2</v>
      </c>
      <c r="AP103" s="11">
        <f t="shared" si="124"/>
        <v>1.6197427460288155E-2</v>
      </c>
      <c r="AQ103" s="11">
        <f t="shared" si="125"/>
        <v>1.4693110405325614E-2</v>
      </c>
      <c r="AR103" s="1">
        <f t="shared" si="134"/>
        <v>104651.33801899909</v>
      </c>
      <c r="AS103" s="1">
        <f t="shared" si="129"/>
        <v>31620.628944036849</v>
      </c>
      <c r="AT103" s="1">
        <f t="shared" si="130"/>
        <v>12361.049943382448</v>
      </c>
      <c r="AU103" s="1">
        <f t="shared" si="83"/>
        <v>20930.267603799817</v>
      </c>
      <c r="AV103" s="1">
        <f t="shared" si="84"/>
        <v>6324.1257888073706</v>
      </c>
      <c r="AW103" s="1">
        <f t="shared" si="85"/>
        <v>2472.20998867649</v>
      </c>
      <c r="AX103" s="1">
        <f t="shared" si="153"/>
        <v>72343.486789322182</v>
      </c>
      <c r="AY103" s="1">
        <f t="shared" si="139"/>
        <v>8652.6554711946119</v>
      </c>
      <c r="AZ103" s="1">
        <f t="shared" si="140"/>
        <v>2327.5471216863784</v>
      </c>
      <c r="BA103" s="1">
        <f t="shared" si="154"/>
        <v>12948.922248749168</v>
      </c>
      <c r="BB103" s="1">
        <f t="shared" si="155"/>
        <v>26503.831655826692</v>
      </c>
      <c r="BC103" s="1">
        <f t="shared" si="156"/>
        <v>32937.647436112667</v>
      </c>
      <c r="BD103" s="1">
        <f t="shared" si="157"/>
        <v>9326.751882475317</v>
      </c>
      <c r="BE103" s="2">
        <f t="shared" si="164"/>
        <v>0</v>
      </c>
      <c r="BF103" s="2">
        <f t="shared" si="165"/>
        <v>0</v>
      </c>
      <c r="BG103" s="2">
        <f t="shared" si="166"/>
        <v>0</v>
      </c>
      <c r="BH103" s="2">
        <f t="shared" si="141"/>
        <v>0</v>
      </c>
      <c r="BI103" s="2">
        <f t="shared" si="158"/>
        <v>0</v>
      </c>
      <c r="BJ103" s="2">
        <f t="shared" si="142"/>
        <v>0</v>
      </c>
      <c r="BK103" s="2">
        <f t="shared" si="143"/>
        <v>0</v>
      </c>
      <c r="BL103" s="2">
        <f t="shared" si="144"/>
        <v>0</v>
      </c>
      <c r="BM103" s="2">
        <f t="shared" si="145"/>
        <v>0</v>
      </c>
      <c r="BN103" s="2">
        <f t="shared" si="146"/>
        <v>0</v>
      </c>
      <c r="BO103" s="2">
        <f t="shared" si="159"/>
        <v>0</v>
      </c>
      <c r="BP103" s="2">
        <f t="shared" si="160"/>
        <v>0</v>
      </c>
      <c r="BQ103" s="2">
        <f t="shared" si="161"/>
        <v>0</v>
      </c>
      <c r="BR103" s="11">
        <f t="shared" si="162"/>
        <v>4.5559722529029817E-2</v>
      </c>
      <c r="BS103" s="17">
        <f t="shared" si="136"/>
        <v>0.12724770594642665</v>
      </c>
      <c r="BT103" s="17">
        <f t="shared" si="137"/>
        <v>0.12883962113403871</v>
      </c>
      <c r="BU103" s="12">
        <f>(BU$3*temperature!$I213+BU$4*temperature!$I213^2+BU$5*temperature!$I213^6)*(K103/K$56)^$BW$1</f>
        <v>0.81901993876089019</v>
      </c>
      <c r="BV103" s="12">
        <f>(BV$3*temperature!$I213+BV$4*temperature!$I213^2+BV$5*temperature!$I213^6)*(L103/L$56)^$BW$1</f>
        <v>-0.75903990376856978</v>
      </c>
      <c r="BW103" s="12">
        <f>(BW$3*temperature!$I213+BW$4*temperature!$I213^2+BW$5*temperature!$I213^6)*(M103/M$56)^$BW$1</f>
        <v>-1.7943856779479541</v>
      </c>
      <c r="BX103" s="12">
        <f>(BX$3*temperature!$M213+BX$4*temperature!$M213^2+BX$5*temperature!$M213^6)*(K103/K$56)^$BW$1</f>
        <v>0.81901117786210864</v>
      </c>
      <c r="BY103" s="12">
        <f>(BY$3*temperature!$M213+BY$4*temperature!$M213^2+BY$5*temperature!$M213^6)*(L103/L$56)^$BW$1</f>
        <v>-0.75904727981311115</v>
      </c>
      <c r="BZ103" s="12">
        <f>(BZ$3*temperature!$M213+BZ$4*temperature!$M213^2+BZ$5*temperature!$M213^6)*(M103/M$56)^$BW$1</f>
        <v>-1.7943924548426846</v>
      </c>
      <c r="CA103" s="19">
        <f t="shared" si="147"/>
        <v>-8.760898781545734E-6</v>
      </c>
      <c r="CB103" s="19">
        <f t="shared" si="148"/>
        <v>-7.3760445413739717E-6</v>
      </c>
      <c r="CC103" s="19">
        <f t="shared" si="149"/>
        <v>-6.7768947304980287E-6</v>
      </c>
      <c r="CD103" s="19">
        <f t="shared" si="150"/>
        <v>-1.2338444814799863E-2</v>
      </c>
      <c r="CE103" s="19">
        <f t="shared" si="151"/>
        <v>-1.5700387976298655E-3</v>
      </c>
      <c r="CF103" s="19">
        <f t="shared" si="152"/>
        <v>-1.589680555322059E-3</v>
      </c>
    </row>
    <row r="104" spans="1:84" x14ac:dyDescent="0.3">
      <c r="A104" s="2">
        <f t="shared" si="86"/>
        <v>2058</v>
      </c>
      <c r="B104" s="5">
        <f t="shared" si="87"/>
        <v>1157.6770249992721</v>
      </c>
      <c r="C104" s="5">
        <f t="shared" si="88"/>
        <v>2925.5709467557454</v>
      </c>
      <c r="D104" s="5">
        <f t="shared" si="89"/>
        <v>4254.5945297821272</v>
      </c>
      <c r="E104" s="15">
        <f t="shared" si="90"/>
        <v>3.5023619492634061E-4</v>
      </c>
      <c r="F104" s="15">
        <f t="shared" si="91"/>
        <v>6.8998878926128512E-4</v>
      </c>
      <c r="G104" s="15">
        <f t="shared" si="92"/>
        <v>1.4085875689002639E-3</v>
      </c>
      <c r="H104" s="5">
        <f t="shared" si="93"/>
        <v>106220.93711770346</v>
      </c>
      <c r="I104" s="5">
        <f t="shared" si="94"/>
        <v>32250.569150022198</v>
      </c>
      <c r="J104" s="5">
        <f t="shared" si="95"/>
        <v>12596.240633528718</v>
      </c>
      <c r="K104" s="5">
        <f t="shared" si="96"/>
        <v>91753.515724966768</v>
      </c>
      <c r="L104" s="5">
        <f t="shared" si="97"/>
        <v>11023.683833675555</v>
      </c>
      <c r="M104" s="5">
        <f t="shared" si="98"/>
        <v>2960.6206996589535</v>
      </c>
      <c r="N104" s="15">
        <f t="shared" si="99"/>
        <v>1.4643001570219916E-2</v>
      </c>
      <c r="O104" s="15">
        <f t="shared" si="100"/>
        <v>1.9218562012486284E-2</v>
      </c>
      <c r="P104" s="15">
        <f t="shared" si="101"/>
        <v>1.7593387330055554E-2</v>
      </c>
      <c r="Q104" s="5">
        <f t="shared" si="102"/>
        <v>8900.5758002161692</v>
      </c>
      <c r="R104" s="5">
        <f t="shared" si="103"/>
        <v>10733.474218478505</v>
      </c>
      <c r="S104" s="5">
        <f t="shared" si="104"/>
        <v>5174.096942753833</v>
      </c>
      <c r="T104" s="5">
        <f t="shared" si="105"/>
        <v>83.79304534240211</v>
      </c>
      <c r="U104" s="5">
        <f t="shared" si="106"/>
        <v>332.8150324587719</v>
      </c>
      <c r="V104" s="5">
        <f t="shared" si="107"/>
        <v>410.76517139418593</v>
      </c>
      <c r="W104" s="15">
        <f t="shared" si="108"/>
        <v>-1.0734613539272964E-2</v>
      </c>
      <c r="X104" s="15">
        <f t="shared" si="109"/>
        <v>-1.217998157191269E-2</v>
      </c>
      <c r="Y104" s="15">
        <f t="shared" si="110"/>
        <v>-9.7425357312937999E-3</v>
      </c>
      <c r="Z104" s="5">
        <f t="shared" si="131"/>
        <v>16887.153039439629</v>
      </c>
      <c r="AA104" s="5">
        <f t="shared" si="132"/>
        <v>31073.136590948787</v>
      </c>
      <c r="AB104" s="5">
        <f t="shared" si="133"/>
        <v>19217.338927304721</v>
      </c>
      <c r="AC104" s="16">
        <f t="shared" si="114"/>
        <v>1.9050943675148133</v>
      </c>
      <c r="AD104" s="16">
        <f t="shared" si="115"/>
        <v>2.9166846704694662</v>
      </c>
      <c r="AE104" s="16">
        <f t="shared" si="116"/>
        <v>3.7479380203401451</v>
      </c>
      <c r="AF104" s="15">
        <f t="shared" si="117"/>
        <v>-4.0504037456468023E-3</v>
      </c>
      <c r="AG104" s="15">
        <f t="shared" si="118"/>
        <v>2.9673830763510267E-4</v>
      </c>
      <c r="AH104" s="15">
        <f t="shared" si="119"/>
        <v>9.7937136394747881E-3</v>
      </c>
      <c r="AI104" s="1">
        <f t="shared" si="77"/>
        <v>181506.24478098523</v>
      </c>
      <c r="AJ104" s="1">
        <f t="shared" si="78"/>
        <v>52748.881371698357</v>
      </c>
      <c r="AK104" s="1">
        <f t="shared" si="79"/>
        <v>20708.288501000352</v>
      </c>
      <c r="AL104" s="14">
        <f t="shared" si="120"/>
        <v>33.114592213788242</v>
      </c>
      <c r="AM104" s="14">
        <f t="shared" si="121"/>
        <v>6.2292429278380697</v>
      </c>
      <c r="AN104" s="14">
        <f t="shared" si="122"/>
        <v>2.1967935697517875</v>
      </c>
      <c r="AO104" s="11">
        <f t="shared" si="123"/>
        <v>1.2729214660255558E-2</v>
      </c>
      <c r="AP104" s="11">
        <f t="shared" si="124"/>
        <v>1.6035453185685274E-2</v>
      </c>
      <c r="AQ104" s="11">
        <f t="shared" si="125"/>
        <v>1.4546179301272357E-2</v>
      </c>
      <c r="AR104" s="1">
        <f t="shared" si="134"/>
        <v>106220.93711770346</v>
      </c>
      <c r="AS104" s="1">
        <f t="shared" si="129"/>
        <v>32250.569150022198</v>
      </c>
      <c r="AT104" s="1">
        <f t="shared" si="130"/>
        <v>12596.240633528718</v>
      </c>
      <c r="AU104" s="1">
        <f t="shared" si="83"/>
        <v>21244.187423540694</v>
      </c>
      <c r="AV104" s="1">
        <f t="shared" si="84"/>
        <v>6450.1138300044404</v>
      </c>
      <c r="AW104" s="1">
        <f t="shared" si="85"/>
        <v>2519.2481267057437</v>
      </c>
      <c r="AX104" s="1">
        <f t="shared" si="153"/>
        <v>73402.812579973412</v>
      </c>
      <c r="AY104" s="1">
        <f t="shared" si="139"/>
        <v>8818.9470669404436</v>
      </c>
      <c r="AZ104" s="1">
        <f t="shared" si="140"/>
        <v>2368.496559727163</v>
      </c>
      <c r="BA104" s="1">
        <f t="shared" si="154"/>
        <v>12970.286381837221</v>
      </c>
      <c r="BB104" s="1">
        <f t="shared" si="155"/>
        <v>26577.810808874856</v>
      </c>
      <c r="BC104" s="1">
        <f t="shared" si="156"/>
        <v>33058.244892299066</v>
      </c>
      <c r="BD104" s="1">
        <f t="shared" si="157"/>
        <v>8909.1177199081576</v>
      </c>
      <c r="BE104" s="2">
        <f t="shared" si="164"/>
        <v>0</v>
      </c>
      <c r="BF104" s="2">
        <f t="shared" si="165"/>
        <v>0</v>
      </c>
      <c r="BG104" s="2">
        <f t="shared" si="166"/>
        <v>0</v>
      </c>
      <c r="BH104" s="2">
        <f t="shared" si="141"/>
        <v>0</v>
      </c>
      <c r="BI104" s="2">
        <f t="shared" si="158"/>
        <v>0</v>
      </c>
      <c r="BJ104" s="2">
        <f t="shared" si="142"/>
        <v>0</v>
      </c>
      <c r="BK104" s="2">
        <f t="shared" si="143"/>
        <v>0</v>
      </c>
      <c r="BL104" s="2">
        <f t="shared" si="144"/>
        <v>0</v>
      </c>
      <c r="BM104" s="2">
        <f t="shared" si="145"/>
        <v>0</v>
      </c>
      <c r="BN104" s="2">
        <f t="shared" si="146"/>
        <v>0</v>
      </c>
      <c r="BO104" s="2">
        <f t="shared" si="159"/>
        <v>0</v>
      </c>
      <c r="BP104" s="2">
        <f t="shared" si="160"/>
        <v>0</v>
      </c>
      <c r="BQ104" s="2">
        <f t="shared" si="161"/>
        <v>0</v>
      </c>
      <c r="BR104" s="11">
        <f t="shared" si="162"/>
        <v>4.5355994805739791E-2</v>
      </c>
      <c r="BS104" s="17">
        <f t="shared" si="136"/>
        <v>0.12170295316907985</v>
      </c>
      <c r="BT104" s="17">
        <f t="shared" si="137"/>
        <v>0.12270440108003686</v>
      </c>
      <c r="BU104" s="12">
        <f>(BU$3*temperature!$I214+BU$4*temperature!$I214^2+BU$5*temperature!$I214^6)*(K104/K$56)^$BW$1</f>
        <v>0.66542269334288873</v>
      </c>
      <c r="BV104" s="12">
        <f>(BV$3*temperature!$I214+BV$4*temperature!$I214^2+BV$5*temperature!$I214^6)*(L104/L$56)^$BW$1</f>
        <v>-0.88173062089345333</v>
      </c>
      <c r="BW104" s="12">
        <f>(BW$3*temperature!$I214+BW$4*temperature!$I214^2+BW$5*temperature!$I214^6)*(M104/M$56)^$BW$1</f>
        <v>-1.9023735765542227</v>
      </c>
      <c r="BX104" s="12">
        <f>(BX$3*temperature!$M214+BX$4*temperature!$M214^2+BX$5*temperature!$M214^6)*(K104/K$56)^$BW$1</f>
        <v>0.66541367304274424</v>
      </c>
      <c r="BY104" s="12">
        <f>(BY$3*temperature!$M214+BY$4*temperature!$M214^2+BY$5*temperature!$M214^6)*(L104/L$56)^$BW$1</f>
        <v>-0.88173816213653466</v>
      </c>
      <c r="BZ104" s="12">
        <f>(BZ$3*temperature!$M214+BZ$4*temperature!$M214^2+BZ$5*temperature!$M214^6)*(M104/M$56)^$BW$1</f>
        <v>-1.9023804741587096</v>
      </c>
      <c r="CA104" s="19">
        <f t="shared" si="147"/>
        <v>-9.0203001444910669E-6</v>
      </c>
      <c r="CB104" s="19">
        <f t="shared" si="148"/>
        <v>-7.5412430813326381E-6</v>
      </c>
      <c r="CC104" s="19">
        <f t="shared" si="149"/>
        <v>-6.8976044869106801E-6</v>
      </c>
      <c r="CD104" s="19">
        <f t="shared" si="150"/>
        <v>-1.2882380018144759E-2</v>
      </c>
      <c r="CE104" s="19">
        <f t="shared" si="151"/>
        <v>-1.5678236920545615E-3</v>
      </c>
      <c r="CF104" s="19">
        <f t="shared" si="152"/>
        <v>-1.5807247246118869E-3</v>
      </c>
    </row>
    <row r="105" spans="1:84" x14ac:dyDescent="0.3">
      <c r="A105" s="2">
        <f t="shared" si="86"/>
        <v>2059</v>
      </c>
      <c r="B105" s="5">
        <f t="shared" si="87"/>
        <v>1158.0622123756521</v>
      </c>
      <c r="C105" s="5">
        <f t="shared" si="88"/>
        <v>2927.488627353423</v>
      </c>
      <c r="D105" s="5">
        <f t="shared" si="89"/>
        <v>4260.2878502992216</v>
      </c>
      <c r="E105" s="15">
        <f t="shared" si="90"/>
        <v>3.3272438518002357E-4</v>
      </c>
      <c r="F105" s="15">
        <f t="shared" si="91"/>
        <v>6.5548934979822086E-4</v>
      </c>
      <c r="G105" s="15">
        <f t="shared" si="92"/>
        <v>1.3381581904552506E-3</v>
      </c>
      <c r="H105" s="5">
        <f t="shared" si="93"/>
        <v>107787.95736785539</v>
      </c>
      <c r="I105" s="5">
        <f t="shared" si="94"/>
        <v>32883.804612937107</v>
      </c>
      <c r="J105" s="5">
        <f t="shared" si="95"/>
        <v>12832.109829504063</v>
      </c>
      <c r="K105" s="5">
        <f t="shared" si="96"/>
        <v>93076.137202282829</v>
      </c>
      <c r="L105" s="5">
        <f t="shared" si="97"/>
        <v>11232.76937976203</v>
      </c>
      <c r="M105" s="5">
        <f t="shared" si="98"/>
        <v>3012.028830071376</v>
      </c>
      <c r="N105" s="15">
        <f t="shared" si="99"/>
        <v>1.441494058146664E-2</v>
      </c>
      <c r="O105" s="15">
        <f t="shared" si="100"/>
        <v>1.8966939658388249E-2</v>
      </c>
      <c r="P105" s="15">
        <f t="shared" si="101"/>
        <v>1.7363970473605272E-2</v>
      </c>
      <c r="Q105" s="5">
        <f t="shared" si="102"/>
        <v>8934.9274448847609</v>
      </c>
      <c r="R105" s="5">
        <f t="shared" si="103"/>
        <v>10810.924046898297</v>
      </c>
      <c r="S105" s="5">
        <f t="shared" si="104"/>
        <v>5219.6310455183493</v>
      </c>
      <c r="T105" s="5">
        <f t="shared" si="105"/>
        <v>82.893559383372647</v>
      </c>
      <c r="U105" s="5">
        <f t="shared" si="106"/>
        <v>328.76135149656852</v>
      </c>
      <c r="V105" s="5">
        <f t="shared" si="107"/>
        <v>406.76327703470707</v>
      </c>
      <c r="W105" s="15">
        <f t="shared" si="108"/>
        <v>-1.0734613539272964E-2</v>
      </c>
      <c r="X105" s="15">
        <f t="shared" si="109"/>
        <v>-1.217998157191269E-2</v>
      </c>
      <c r="Y105" s="15">
        <f t="shared" si="110"/>
        <v>-9.7425357312937999E-3</v>
      </c>
      <c r="Z105" s="5">
        <f t="shared" si="131"/>
        <v>16887.75640940317</v>
      </c>
      <c r="AA105" s="5">
        <f t="shared" si="132"/>
        <v>31315.449450767548</v>
      </c>
      <c r="AB105" s="5">
        <f t="shared" si="133"/>
        <v>19582.116253942029</v>
      </c>
      <c r="AC105" s="16">
        <f t="shared" si="114"/>
        <v>1.8973779661528207</v>
      </c>
      <c r="AD105" s="16">
        <f t="shared" si="115"/>
        <v>2.9175501625424864</v>
      </c>
      <c r="AE105" s="16">
        <f t="shared" si="116"/>
        <v>3.7846442520498567</v>
      </c>
      <c r="AF105" s="15">
        <f t="shared" si="117"/>
        <v>-4.0504037456468023E-3</v>
      </c>
      <c r="AG105" s="15">
        <f t="shared" si="118"/>
        <v>2.9673830763510267E-4</v>
      </c>
      <c r="AH105" s="15">
        <f t="shared" si="119"/>
        <v>9.7937136394747881E-3</v>
      </c>
      <c r="AI105" s="1">
        <f t="shared" si="77"/>
        <v>184599.80772642739</v>
      </c>
      <c r="AJ105" s="1">
        <f t="shared" si="78"/>
        <v>53924.10706453296</v>
      </c>
      <c r="AK105" s="1">
        <f t="shared" si="79"/>
        <v>21156.707777606061</v>
      </c>
      <c r="AL105" s="14">
        <f t="shared" si="120"/>
        <v>33.531899738937625</v>
      </c>
      <c r="AM105" s="14">
        <f t="shared" si="121"/>
        <v>6.3281327738561624</v>
      </c>
      <c r="AN105" s="14">
        <f t="shared" si="122"/>
        <v>2.2284289733737443</v>
      </c>
      <c r="AO105" s="11">
        <f t="shared" si="123"/>
        <v>1.2601922513653002E-2</v>
      </c>
      <c r="AP105" s="11">
        <f t="shared" si="124"/>
        <v>1.5875098653828423E-2</v>
      </c>
      <c r="AQ105" s="11">
        <f t="shared" si="125"/>
        <v>1.4400717508259633E-2</v>
      </c>
      <c r="AR105" s="1">
        <f t="shared" si="134"/>
        <v>107787.95736785539</v>
      </c>
      <c r="AS105" s="1">
        <f t="shared" si="129"/>
        <v>32883.804612937107</v>
      </c>
      <c r="AT105" s="1">
        <f t="shared" si="130"/>
        <v>12832.109829504063</v>
      </c>
      <c r="AU105" s="1">
        <f t="shared" si="83"/>
        <v>21557.591473571079</v>
      </c>
      <c r="AV105" s="1">
        <f t="shared" si="84"/>
        <v>6576.7609225874221</v>
      </c>
      <c r="AW105" s="1">
        <f t="shared" si="85"/>
        <v>2566.4219659008127</v>
      </c>
      <c r="AX105" s="1">
        <f t="shared" si="153"/>
        <v>74460.90976182626</v>
      </c>
      <c r="AY105" s="1">
        <f t="shared" si="139"/>
        <v>8986.2155038096244</v>
      </c>
      <c r="AZ105" s="1">
        <f t="shared" si="140"/>
        <v>2409.6230640571011</v>
      </c>
      <c r="BA105" s="1">
        <f t="shared" si="154"/>
        <v>12991.176137095561</v>
      </c>
      <c r="BB105" s="1">
        <f t="shared" si="155"/>
        <v>26650.237771576554</v>
      </c>
      <c r="BC105" s="1">
        <f t="shared" si="156"/>
        <v>33175.822650825306</v>
      </c>
      <c r="BD105" s="1">
        <f t="shared" si="157"/>
        <v>8509.519428891901</v>
      </c>
      <c r="BE105" s="2">
        <f t="shared" si="164"/>
        <v>0</v>
      </c>
      <c r="BF105" s="2">
        <f t="shared" si="165"/>
        <v>0</v>
      </c>
      <c r="BG105" s="2">
        <f t="shared" si="166"/>
        <v>0</v>
      </c>
      <c r="BH105" s="2">
        <f t="shared" si="141"/>
        <v>0</v>
      </c>
      <c r="BI105" s="2">
        <f t="shared" si="158"/>
        <v>0</v>
      </c>
      <c r="BJ105" s="2">
        <f t="shared" si="142"/>
        <v>0</v>
      </c>
      <c r="BK105" s="2">
        <f t="shared" si="143"/>
        <v>0</v>
      </c>
      <c r="BL105" s="2">
        <f t="shared" si="144"/>
        <v>0</v>
      </c>
      <c r="BM105" s="2">
        <f t="shared" si="145"/>
        <v>0</v>
      </c>
      <c r="BN105" s="2">
        <f t="shared" si="146"/>
        <v>0</v>
      </c>
      <c r="BO105" s="2">
        <f t="shared" si="159"/>
        <v>0</v>
      </c>
      <c r="BP105" s="2">
        <f t="shared" si="160"/>
        <v>0</v>
      </c>
      <c r="BQ105" s="2">
        <f t="shared" si="161"/>
        <v>0</v>
      </c>
      <c r="BR105" s="11">
        <f t="shared" si="162"/>
        <v>4.5152487228849097E-2</v>
      </c>
      <c r="BS105" s="17">
        <f t="shared" si="136"/>
        <v>0.11642249508665811</v>
      </c>
      <c r="BT105" s="17">
        <f t="shared" si="137"/>
        <v>0.11686133436193986</v>
      </c>
      <c r="BU105" s="12">
        <f>(BU$3*temperature!$I215+BU$4*temperature!$I215^2+BU$5*temperature!$I215^6)*(K105/K$56)^$BW$1</f>
        <v>0.50698864957459133</v>
      </c>
      <c r="BV105" s="12">
        <f>(BV$3*temperature!$I215+BV$4*temperature!$I215^2+BV$5*temperature!$I215^6)*(L105/L$56)^$BW$1</f>
        <v>-1.0075531288922488</v>
      </c>
      <c r="BW105" s="12">
        <f>(BW$3*temperature!$I215+BW$4*temperature!$I215^2+BW$5*temperature!$I215^6)*(M105/M$56)^$BW$1</f>
        <v>-2.0128330246173238</v>
      </c>
      <c r="BX105" s="12">
        <f>(BX$3*temperature!$M215+BX$4*temperature!$M215^2+BX$5*temperature!$M215^6)*(K105/K$56)^$BW$1</f>
        <v>0.50697937477662458</v>
      </c>
      <c r="BY105" s="12">
        <f>(BY$3*temperature!$M215+BY$4*temperature!$M215^2+BY$5*temperature!$M215^6)*(L105/L$56)^$BW$1</f>
        <v>-1.0075608311891731</v>
      </c>
      <c r="BZ105" s="12">
        <f>(BZ$3*temperature!$M215+BZ$4*temperature!$M215^2+BZ$5*temperature!$M215^6)*(M105/M$56)^$BW$1</f>
        <v>-2.0128400394908463</v>
      </c>
      <c r="CA105" s="19">
        <f t="shared" si="147"/>
        <v>-9.274797966751791E-6</v>
      </c>
      <c r="CB105" s="19">
        <f t="shared" si="148"/>
        <v>-7.702296924261276E-6</v>
      </c>
      <c r="CC105" s="19">
        <f t="shared" si="149"/>
        <v>-7.0148735225039616E-6</v>
      </c>
      <c r="CD105" s="19">
        <f t="shared" si="150"/>
        <v>-1.3430079824447988E-2</v>
      </c>
      <c r="CE105" s="19">
        <f t="shared" si="151"/>
        <v>-1.5635634023752221E-3</v>
      </c>
      <c r="CF105" s="19">
        <f t="shared" si="152"/>
        <v>-1.5694570488723591E-3</v>
      </c>
    </row>
    <row r="106" spans="1:84" x14ac:dyDescent="0.3">
      <c r="A106" s="2">
        <f t="shared" si="86"/>
        <v>2060</v>
      </c>
      <c r="B106" s="5">
        <f t="shared" si="87"/>
        <v>1158.4282621363843</v>
      </c>
      <c r="C106" s="5">
        <f t="shared" si="88"/>
        <v>2929.3116180894644</v>
      </c>
      <c r="D106" s="5">
        <f t="shared" si="89"/>
        <v>4265.7037424257678</v>
      </c>
      <c r="E106" s="15">
        <f t="shared" si="90"/>
        <v>3.1608816592102238E-4</v>
      </c>
      <c r="F106" s="15">
        <f t="shared" si="91"/>
        <v>6.2271488230830976E-4</v>
      </c>
      <c r="G106" s="15">
        <f t="shared" si="92"/>
        <v>1.271250280932488E-3</v>
      </c>
      <c r="H106" s="5">
        <f t="shared" si="93"/>
        <v>109351.83905433019</v>
      </c>
      <c r="I106" s="5">
        <f t="shared" si="94"/>
        <v>33520.168587686028</v>
      </c>
      <c r="J106" s="5">
        <f t="shared" si="95"/>
        <v>13068.603414142706</v>
      </c>
      <c r="K106" s="5">
        <f t="shared" si="96"/>
        <v>94396.729282711472</v>
      </c>
      <c r="L106" s="5">
        <f t="shared" si="97"/>
        <v>11443.019029005976</v>
      </c>
      <c r="M106" s="5">
        <f t="shared" si="98"/>
        <v>3063.6453451197749</v>
      </c>
      <c r="N106" s="15">
        <f t="shared" si="99"/>
        <v>1.4188299172306573E-2</v>
      </c>
      <c r="O106" s="15">
        <f t="shared" si="100"/>
        <v>1.8717525672943269E-2</v>
      </c>
      <c r="P106" s="15">
        <f t="shared" si="101"/>
        <v>1.7136793158508912E-2</v>
      </c>
      <c r="Q106" s="5">
        <f t="shared" si="102"/>
        <v>8967.2585818597036</v>
      </c>
      <c r="R106" s="5">
        <f t="shared" si="103"/>
        <v>10885.910874766232</v>
      </c>
      <c r="S106" s="5">
        <f t="shared" si="104"/>
        <v>5264.0383072495852</v>
      </c>
      <c r="T106" s="5">
        <f t="shared" si="105"/>
        <v>82.00372905849737</v>
      </c>
      <c r="U106" s="5">
        <f t="shared" si="106"/>
        <v>324.75704429378322</v>
      </c>
      <c r="V106" s="5">
        <f t="shared" si="107"/>
        <v>402.80037127401829</v>
      </c>
      <c r="W106" s="15">
        <f t="shared" si="108"/>
        <v>-1.0734613539272964E-2</v>
      </c>
      <c r="X106" s="15">
        <f t="shared" si="109"/>
        <v>-1.217998157191269E-2</v>
      </c>
      <c r="Y106" s="15">
        <f t="shared" si="110"/>
        <v>-9.7425357312937999E-3</v>
      </c>
      <c r="Z106" s="5">
        <f t="shared" si="131"/>
        <v>16884.268233849427</v>
      </c>
      <c r="AA106" s="5">
        <f t="shared" si="132"/>
        <v>31550.772755839032</v>
      </c>
      <c r="AB106" s="5">
        <f t="shared" si="133"/>
        <v>19947.916027684059</v>
      </c>
      <c r="AC106" s="16">
        <f t="shared" si="114"/>
        <v>1.8896928193318077</v>
      </c>
      <c r="AD106" s="16">
        <f t="shared" si="115"/>
        <v>2.9184159114401598</v>
      </c>
      <c r="AE106" s="16">
        <f t="shared" si="116"/>
        <v>3.8217099740817173</v>
      </c>
      <c r="AF106" s="15">
        <f t="shared" si="117"/>
        <v>-4.0504037456468023E-3</v>
      </c>
      <c r="AG106" s="15">
        <f t="shared" si="118"/>
        <v>2.9673830763510267E-4</v>
      </c>
      <c r="AH106" s="15">
        <f t="shared" si="119"/>
        <v>9.7937136394747881E-3</v>
      </c>
      <c r="AI106" s="1">
        <f t="shared" si="77"/>
        <v>187697.41842735573</v>
      </c>
      <c r="AJ106" s="1">
        <f t="shared" si="78"/>
        <v>55108.457280667091</v>
      </c>
      <c r="AK106" s="1">
        <f t="shared" si="79"/>
        <v>21607.458965746267</v>
      </c>
      <c r="AL106" s="14">
        <f t="shared" si="120"/>
        <v>33.95024047716084</v>
      </c>
      <c r="AM106" s="14">
        <f t="shared" si="121"/>
        <v>6.4275879086148588</v>
      </c>
      <c r="AN106" s="14">
        <f t="shared" si="122"/>
        <v>2.260199039745193</v>
      </c>
      <c r="AO106" s="11">
        <f t="shared" si="123"/>
        <v>1.2475903288516471E-2</v>
      </c>
      <c r="AP106" s="11">
        <f t="shared" si="124"/>
        <v>1.5716347667290138E-2</v>
      </c>
      <c r="AQ106" s="11">
        <f t="shared" si="125"/>
        <v>1.4256710333177037E-2</v>
      </c>
      <c r="AR106" s="1">
        <f t="shared" si="134"/>
        <v>109351.83905433019</v>
      </c>
      <c r="AS106" s="1">
        <f t="shared" si="129"/>
        <v>33520.168587686028</v>
      </c>
      <c r="AT106" s="1">
        <f t="shared" si="130"/>
        <v>13068.603414142706</v>
      </c>
      <c r="AU106" s="1">
        <f t="shared" si="83"/>
        <v>21870.367810866039</v>
      </c>
      <c r="AV106" s="1">
        <f t="shared" si="84"/>
        <v>6704.033717537206</v>
      </c>
      <c r="AW106" s="1">
        <f t="shared" si="85"/>
        <v>2613.7206828285416</v>
      </c>
      <c r="AX106" s="1">
        <f t="shared" si="153"/>
        <v>75517.383426169181</v>
      </c>
      <c r="AY106" s="1">
        <f t="shared" si="139"/>
        <v>9154.4152232047818</v>
      </c>
      <c r="AZ106" s="1">
        <f t="shared" si="140"/>
        <v>2450.9162760958197</v>
      </c>
      <c r="BA106" s="1">
        <f t="shared" si="154"/>
        <v>13011.603111847337</v>
      </c>
      <c r="BB106" s="1">
        <f t="shared" si="155"/>
        <v>26721.155915234518</v>
      </c>
      <c r="BC106" s="1">
        <f t="shared" si="156"/>
        <v>33290.478618544759</v>
      </c>
      <c r="BD106" s="1">
        <f t="shared" si="157"/>
        <v>8127.2314197113965</v>
      </c>
      <c r="BE106" s="2">
        <f t="shared" si="164"/>
        <v>0</v>
      </c>
      <c r="BF106" s="2">
        <f t="shared" si="165"/>
        <v>0</v>
      </c>
      <c r="BG106" s="2">
        <f t="shared" si="166"/>
        <v>0</v>
      </c>
      <c r="BH106" s="2">
        <f t="shared" si="141"/>
        <v>0</v>
      </c>
      <c r="BI106" s="2">
        <f t="shared" si="158"/>
        <v>0</v>
      </c>
      <c r="BJ106" s="2">
        <f t="shared" si="142"/>
        <v>0</v>
      </c>
      <c r="BK106" s="2">
        <f t="shared" si="143"/>
        <v>0</v>
      </c>
      <c r="BL106" s="2">
        <f t="shared" si="144"/>
        <v>0</v>
      </c>
      <c r="BM106" s="2">
        <f t="shared" si="145"/>
        <v>0</v>
      </c>
      <c r="BN106" s="2">
        <f t="shared" si="146"/>
        <v>0</v>
      </c>
      <c r="BO106" s="2">
        <f t="shared" si="159"/>
        <v>0</v>
      </c>
      <c r="BP106" s="2">
        <f t="shared" si="160"/>
        <v>0</v>
      </c>
      <c r="BQ106" s="2">
        <f t="shared" si="161"/>
        <v>0</v>
      </c>
      <c r="BR106" s="11">
        <f t="shared" si="162"/>
        <v>4.494927573459348E-2</v>
      </c>
      <c r="BS106" s="17">
        <f t="shared" si="136"/>
        <v>0.11139283167697803</v>
      </c>
      <c r="BT106" s="17">
        <f t="shared" si="137"/>
        <v>0.1112965089161332</v>
      </c>
      <c r="BU106" s="12">
        <f>(BU$3*temperature!$I216+BU$4*temperature!$I216^2+BU$5*temperature!$I216^6)*(K106/K$56)^$BW$1</f>
        <v>0.34371625784239795</v>
      </c>
      <c r="BV106" s="12">
        <f>(BV$3*temperature!$I216+BV$4*temperature!$I216^2+BV$5*temperature!$I216^6)*(L106/L$56)^$BW$1</f>
        <v>-1.1364959143705167</v>
      </c>
      <c r="BW106" s="12">
        <f>(BW$3*temperature!$I216+BW$4*temperature!$I216^2+BW$5*temperature!$I216^6)*(M106/M$56)^$BW$1</f>
        <v>-2.1257530449720323</v>
      </c>
      <c r="BX106" s="12">
        <f>(BX$3*temperature!$M216+BX$4*temperature!$M216^2+BX$5*temperature!$M216^6)*(K106/K$56)^$BW$1</f>
        <v>0.34370673357026532</v>
      </c>
      <c r="BY106" s="12">
        <f>(BY$3*temperature!$M216+BY$4*temperature!$M216^2+BY$5*temperature!$M216^6)*(L106/L$56)^$BW$1</f>
        <v>-1.1365037735440398</v>
      </c>
      <c r="BZ106" s="12">
        <f>(BZ$3*temperature!$M216+BZ$4*temperature!$M216^2+BZ$5*temperature!$M216^6)*(M106/M$56)^$BW$1</f>
        <v>-2.1257601736770986</v>
      </c>
      <c r="CA106" s="19">
        <f t="shared" si="147"/>
        <v>-9.5242721326327384E-6</v>
      </c>
      <c r="CB106" s="19">
        <f t="shared" si="148"/>
        <v>-7.8591735230837401E-6</v>
      </c>
      <c r="CC106" s="19">
        <f t="shared" si="149"/>
        <v>-7.128705066250518E-6</v>
      </c>
      <c r="CD106" s="19">
        <f t="shared" si="150"/>
        <v>-1.3980997141781606E-2</v>
      </c>
      <c r="CE106" s="19">
        <f t="shared" si="151"/>
        <v>-1.5573828612907893E-3</v>
      </c>
      <c r="CF106" s="19">
        <f t="shared" si="152"/>
        <v>-1.5560361730467293E-3</v>
      </c>
    </row>
    <row r="107" spans="1:84" x14ac:dyDescent="0.3">
      <c r="A107" s="2">
        <f t="shared" si="86"/>
        <v>2061</v>
      </c>
      <c r="B107" s="5">
        <f t="shared" si="87"/>
        <v>1158.7761193278775</v>
      </c>
      <c r="C107" s="5">
        <f t="shared" si="88"/>
        <v>2931.0445377319925</v>
      </c>
      <c r="D107" s="5">
        <f t="shared" si="89"/>
        <v>4270.8553806526543</v>
      </c>
      <c r="E107" s="15">
        <f t="shared" si="90"/>
        <v>3.0028375762497126E-4</v>
      </c>
      <c r="F107" s="15">
        <f t="shared" si="91"/>
        <v>5.9157913819289426E-4</v>
      </c>
      <c r="G107" s="15">
        <f t="shared" si="92"/>
        <v>1.2076877668858637E-3</v>
      </c>
      <c r="H107" s="5">
        <f t="shared" si="93"/>
        <v>110912.0230848802</v>
      </c>
      <c r="I107" s="5">
        <f t="shared" si="94"/>
        <v>34159.492819250139</v>
      </c>
      <c r="J107" s="5">
        <f t="shared" si="95"/>
        <v>13305.667338904033</v>
      </c>
      <c r="K107" s="5">
        <f t="shared" si="96"/>
        <v>95714.798773392293</v>
      </c>
      <c r="L107" s="5">
        <f t="shared" si="97"/>
        <v>11654.375216584853</v>
      </c>
      <c r="M107" s="5">
        <f t="shared" si="98"/>
        <v>3115.457245211313</v>
      </c>
      <c r="N107" s="15">
        <f t="shared" si="99"/>
        <v>1.3963084321844343E-2</v>
      </c>
      <c r="O107" s="15">
        <f t="shared" si="100"/>
        <v>1.8470316884305449E-2</v>
      </c>
      <c r="P107" s="15">
        <f t="shared" si="101"/>
        <v>1.6911846592841284E-2</v>
      </c>
      <c r="Q107" s="5">
        <f t="shared" si="102"/>
        <v>8997.5660387904754</v>
      </c>
      <c r="R107" s="5">
        <f t="shared" si="103"/>
        <v>10958.416859450324</v>
      </c>
      <c r="S107" s="5">
        <f t="shared" si="104"/>
        <v>5307.3123536087924</v>
      </c>
      <c r="T107" s="5">
        <f t="shared" si="105"/>
        <v>81.123450718275151</v>
      </c>
      <c r="U107" s="5">
        <f t="shared" si="106"/>
        <v>320.80150947893611</v>
      </c>
      <c r="V107" s="5">
        <f t="shared" si="107"/>
        <v>398.87607426430276</v>
      </c>
      <c r="W107" s="15">
        <f t="shared" si="108"/>
        <v>-1.0734613539272964E-2</v>
      </c>
      <c r="X107" s="15">
        <f t="shared" si="109"/>
        <v>-1.217998157191269E-2</v>
      </c>
      <c r="Y107" s="15">
        <f t="shared" si="110"/>
        <v>-9.7425357312937999E-3</v>
      </c>
      <c r="Z107" s="5">
        <f t="shared" si="131"/>
        <v>16876.728584802313</v>
      </c>
      <c r="AA107" s="5">
        <f t="shared" si="132"/>
        <v>31779.042769377134</v>
      </c>
      <c r="AB107" s="5">
        <f t="shared" si="133"/>
        <v>20314.653987590416</v>
      </c>
      <c r="AC107" s="16">
        <f t="shared" si="114"/>
        <v>1.8820388004582642</v>
      </c>
      <c r="AD107" s="16">
        <f t="shared" si="115"/>
        <v>2.9192819172386959</v>
      </c>
      <c r="AE107" s="16">
        <f t="shared" si="116"/>
        <v>3.8591387071809984</v>
      </c>
      <c r="AF107" s="15">
        <f t="shared" si="117"/>
        <v>-4.0504037456468023E-3</v>
      </c>
      <c r="AG107" s="15">
        <f t="shared" si="118"/>
        <v>2.9673830763510267E-4</v>
      </c>
      <c r="AH107" s="15">
        <f t="shared" si="119"/>
        <v>9.7937136394747881E-3</v>
      </c>
      <c r="AI107" s="1">
        <f t="shared" si="77"/>
        <v>190798.04439548621</v>
      </c>
      <c r="AJ107" s="1">
        <f t="shared" si="78"/>
        <v>56301.645270137589</v>
      </c>
      <c r="AK107" s="1">
        <f t="shared" si="79"/>
        <v>22060.433752000183</v>
      </c>
      <c r="AL107" s="14">
        <f t="shared" si="120"/>
        <v>34.369564794807623</v>
      </c>
      <c r="AM107" s="14">
        <f t="shared" si="121"/>
        <v>6.5275959327863822</v>
      </c>
      <c r="AN107" s="14">
        <f t="shared" si="122"/>
        <v>2.2920998127201155</v>
      </c>
      <c r="AO107" s="11">
        <f t="shared" si="123"/>
        <v>1.2351144255631306E-2</v>
      </c>
      <c r="AP107" s="11">
        <f t="shared" si="124"/>
        <v>1.5559184190617237E-2</v>
      </c>
      <c r="AQ107" s="11">
        <f t="shared" si="125"/>
        <v>1.4114143229845267E-2</v>
      </c>
      <c r="AR107" s="1">
        <f t="shared" si="134"/>
        <v>110912.0230848802</v>
      </c>
      <c r="AS107" s="1">
        <f t="shared" si="129"/>
        <v>34159.492819250139</v>
      </c>
      <c r="AT107" s="1">
        <f t="shared" si="130"/>
        <v>13305.667338904033</v>
      </c>
      <c r="AU107" s="1">
        <f t="shared" si="83"/>
        <v>22182.40461697604</v>
      </c>
      <c r="AV107" s="1">
        <f t="shared" si="84"/>
        <v>6831.898563850028</v>
      </c>
      <c r="AW107" s="1">
        <f t="shared" si="85"/>
        <v>2661.1334677808068</v>
      </c>
      <c r="AX107" s="1">
        <f t="shared" si="153"/>
        <v>76571.839018713828</v>
      </c>
      <c r="AY107" s="1">
        <f t="shared" si="139"/>
        <v>9323.5001732678829</v>
      </c>
      <c r="AZ107" s="1">
        <f t="shared" si="140"/>
        <v>2492.3657961690506</v>
      </c>
      <c r="BA107" s="1">
        <f t="shared" si="154"/>
        <v>13031.578452256934</v>
      </c>
      <c r="BB107" s="1">
        <f t="shared" si="155"/>
        <v>26790.607020616742</v>
      </c>
      <c r="BC107" s="1">
        <f t="shared" si="156"/>
        <v>33402.307218303788</v>
      </c>
      <c r="BD107" s="1">
        <f t="shared" si="157"/>
        <v>7761.5527654123453</v>
      </c>
      <c r="BE107" s="2">
        <f t="shared" si="164"/>
        <v>0</v>
      </c>
      <c r="BF107" s="2">
        <f t="shared" si="165"/>
        <v>0</v>
      </c>
      <c r="BG107" s="2">
        <f t="shared" si="166"/>
        <v>0</v>
      </c>
      <c r="BH107" s="2">
        <f t="shared" si="141"/>
        <v>0</v>
      </c>
      <c r="BI107" s="2">
        <f t="shared" si="158"/>
        <v>0</v>
      </c>
      <c r="BJ107" s="2">
        <f t="shared" si="142"/>
        <v>0</v>
      </c>
      <c r="BK107" s="2">
        <f t="shared" si="143"/>
        <v>0</v>
      </c>
      <c r="BL107" s="2">
        <f t="shared" si="144"/>
        <v>0</v>
      </c>
      <c r="BM107" s="2">
        <f t="shared" si="145"/>
        <v>0</v>
      </c>
      <c r="BN107" s="2">
        <f t="shared" si="146"/>
        <v>0</v>
      </c>
      <c r="BO107" s="2">
        <f t="shared" si="159"/>
        <v>0</v>
      </c>
      <c r="BP107" s="2">
        <f t="shared" si="160"/>
        <v>0</v>
      </c>
      <c r="BQ107" s="2">
        <f t="shared" si="161"/>
        <v>0</v>
      </c>
      <c r="BR107" s="11">
        <f t="shared" si="162"/>
        <v>4.4746432996500579E-2</v>
      </c>
      <c r="BS107" s="17">
        <f t="shared" si="136"/>
        <v>0.10660118559216139</v>
      </c>
      <c r="BT107" s="17">
        <f t="shared" si="137"/>
        <v>0.10599667515822209</v>
      </c>
      <c r="BU107" s="12">
        <f>(BU$3*temperature!$I217+BU$4*temperature!$I217^2+BU$5*temperature!$I217^6)*(K107/K$56)^$BW$1</f>
        <v>0.17560751227251536</v>
      </c>
      <c r="BV107" s="12">
        <f>(BV$3*temperature!$I217+BV$4*temperature!$I217^2+BV$5*temperature!$I217^6)*(L107/L$56)^$BW$1</f>
        <v>-1.2685451263572609</v>
      </c>
      <c r="BW107" s="12">
        <f>(BW$3*temperature!$I217+BW$4*temperature!$I217^2+BW$5*temperature!$I217^6)*(M107/M$56)^$BW$1</f>
        <v>-2.2411208601522001</v>
      </c>
      <c r="BX107" s="12">
        <f>(BX$3*temperature!$M217+BX$4*temperature!$M217^2+BX$5*temperature!$M217^6)*(K107/K$56)^$BW$1</f>
        <v>0.17559774365267675</v>
      </c>
      <c r="BY107" s="12">
        <f>(BY$3*temperature!$M217+BY$4*temperature!$M217^2+BY$5*temperature!$M217^6)*(L107/L$56)^$BW$1</f>
        <v>-1.2685531382072395</v>
      </c>
      <c r="BZ107" s="12">
        <f>(BZ$3*temperature!$M217+BZ$4*temperature!$M217^2+BZ$5*temperature!$M217^6)*(M107/M$56)^$BW$1</f>
        <v>-2.2411280992597651</v>
      </c>
      <c r="CA107" s="19">
        <f t="shared" si="147"/>
        <v>-9.7686198386182088E-6</v>
      </c>
      <c r="CB107" s="19">
        <f t="shared" si="148"/>
        <v>-8.011849978561969E-6</v>
      </c>
      <c r="CC107" s="19">
        <f t="shared" si="149"/>
        <v>-7.2391075649491654E-6</v>
      </c>
      <c r="CD107" s="19">
        <f t="shared" si="150"/>
        <v>-1.4534592779495958E-2</v>
      </c>
      <c r="CE107" s="19">
        <f t="shared" si="151"/>
        <v>-1.5494048223935375E-3</v>
      </c>
      <c r="CF107" s="19">
        <f t="shared" si="152"/>
        <v>-1.5406185094052733E-3</v>
      </c>
    </row>
    <row r="108" spans="1:84" x14ac:dyDescent="0.3">
      <c r="A108" s="2">
        <f t="shared" si="86"/>
        <v>2062</v>
      </c>
      <c r="B108" s="5">
        <f t="shared" si="87"/>
        <v>1159.1066828928674</v>
      </c>
      <c r="C108" s="5">
        <f t="shared" si="88"/>
        <v>2932.6917852935467</v>
      </c>
      <c r="D108" s="5">
        <f t="shared" si="89"/>
        <v>4275.75534746014</v>
      </c>
      <c r="E108" s="15">
        <f t="shared" si="90"/>
        <v>2.8526956974372268E-4</v>
      </c>
      <c r="F108" s="15">
        <f t="shared" si="91"/>
        <v>5.6200018128324948E-4</v>
      </c>
      <c r="G108" s="15">
        <f t="shared" si="92"/>
        <v>1.1473033785415704E-3</v>
      </c>
      <c r="H108" s="5">
        <f t="shared" si="93"/>
        <v>112467.95154658971</v>
      </c>
      <c r="I108" s="5">
        <f t="shared" si="94"/>
        <v>34801.607693069876</v>
      </c>
      <c r="J108" s="5">
        <f t="shared" si="95"/>
        <v>13543.247647339649</v>
      </c>
      <c r="K108" s="5">
        <f t="shared" si="96"/>
        <v>97029.853426343136</v>
      </c>
      <c r="L108" s="5">
        <f t="shared" si="97"/>
        <v>11866.779819000456</v>
      </c>
      <c r="M108" s="5">
        <f t="shared" si="98"/>
        <v>3167.4514902693236</v>
      </c>
      <c r="N108" s="15">
        <f t="shared" si="99"/>
        <v>1.3739303324079133E-2</v>
      </c>
      <c r="O108" s="15">
        <f t="shared" si="100"/>
        <v>1.82253101061427E-2</v>
      </c>
      <c r="P108" s="15">
        <f t="shared" si="101"/>
        <v>1.6689121681233043E-2</v>
      </c>
      <c r="Q108" s="5">
        <f t="shared" si="102"/>
        <v>9025.8479829956104</v>
      </c>
      <c r="R108" s="5">
        <f t="shared" si="103"/>
        <v>11028.425993116054</v>
      </c>
      <c r="S108" s="5">
        <f t="shared" si="104"/>
        <v>5349.4475217377731</v>
      </c>
      <c r="T108" s="5">
        <f t="shared" si="105"/>
        <v>80.252621825842212</v>
      </c>
      <c r="U108" s="5">
        <f t="shared" si="106"/>
        <v>316.89415300524092</v>
      </c>
      <c r="V108" s="5">
        <f t="shared" si="107"/>
        <v>394.99000985842457</v>
      </c>
      <c r="W108" s="15">
        <f t="shared" si="108"/>
        <v>-1.0734613539272964E-2</v>
      </c>
      <c r="X108" s="15">
        <f t="shared" si="109"/>
        <v>-1.217998157191269E-2</v>
      </c>
      <c r="Y108" s="15">
        <f t="shared" si="110"/>
        <v>-9.7425357312937999E-3</v>
      </c>
      <c r="Z108" s="5">
        <f t="shared" si="131"/>
        <v>16865.179795755477</v>
      </c>
      <c r="AA108" s="5">
        <f t="shared" si="132"/>
        <v>32000.201047962182</v>
      </c>
      <c r="AB108" s="5">
        <f t="shared" si="133"/>
        <v>20682.245994289151</v>
      </c>
      <c r="AC108" s="16">
        <f t="shared" si="114"/>
        <v>1.8744157834514354</v>
      </c>
      <c r="AD108" s="16">
        <f t="shared" si="115"/>
        <v>2.9201481800143272</v>
      </c>
      <c r="AE108" s="16">
        <f t="shared" si="116"/>
        <v>3.896934006574142</v>
      </c>
      <c r="AF108" s="15">
        <f t="shared" si="117"/>
        <v>-4.0504037456468023E-3</v>
      </c>
      <c r="AG108" s="15">
        <f t="shared" si="118"/>
        <v>2.9673830763510267E-4</v>
      </c>
      <c r="AH108" s="15">
        <f t="shared" si="119"/>
        <v>9.7937136394747881E-3</v>
      </c>
      <c r="AI108" s="1">
        <f t="shared" si="77"/>
        <v>193900.64457291365</v>
      </c>
      <c r="AJ108" s="1">
        <f t="shared" si="78"/>
        <v>57503.37930697386</v>
      </c>
      <c r="AK108" s="1">
        <f t="shared" si="79"/>
        <v>22515.523844580974</v>
      </c>
      <c r="AL108" s="14">
        <f t="shared" si="120"/>
        <v>34.78982321306372</v>
      </c>
      <c r="AM108" s="14">
        <f t="shared" si="121"/>
        <v>6.6281443595521274</v>
      </c>
      <c r="AN108" s="14">
        <f t="shared" si="122"/>
        <v>2.3241273275234104</v>
      </c>
      <c r="AO108" s="11">
        <f t="shared" si="123"/>
        <v>1.2227632813074993E-2</v>
      </c>
      <c r="AP108" s="11">
        <f t="shared" si="124"/>
        <v>1.5403592348711064E-2</v>
      </c>
      <c r="AQ108" s="11">
        <f t="shared" si="125"/>
        <v>1.3973001797546814E-2</v>
      </c>
      <c r="AR108" s="1">
        <f t="shared" si="134"/>
        <v>112467.95154658971</v>
      </c>
      <c r="AS108" s="1">
        <f t="shared" si="129"/>
        <v>34801.607693069876</v>
      </c>
      <c r="AT108" s="1">
        <f t="shared" si="130"/>
        <v>13543.247647339649</v>
      </c>
      <c r="AU108" s="1">
        <f t="shared" si="83"/>
        <v>22493.590309317944</v>
      </c>
      <c r="AV108" s="1">
        <f t="shared" si="84"/>
        <v>6960.3215386139755</v>
      </c>
      <c r="AW108" s="1">
        <f t="shared" si="85"/>
        <v>2708.6495294679298</v>
      </c>
      <c r="AX108" s="1">
        <f t="shared" si="153"/>
        <v>77623.882741074514</v>
      </c>
      <c r="AY108" s="1">
        <f t="shared" si="139"/>
        <v>9493.4238552003644</v>
      </c>
      <c r="AZ108" s="1">
        <f t="shared" si="140"/>
        <v>2533.9611922154586</v>
      </c>
      <c r="BA108" s="1">
        <f t="shared" si="154"/>
        <v>13051.112873799344</v>
      </c>
      <c r="BB108" s="1">
        <f t="shared" si="155"/>
        <v>26858.631337773601</v>
      </c>
      <c r="BC108" s="1">
        <f t="shared" si="156"/>
        <v>33511.399486570161</v>
      </c>
      <c r="BD108" s="1">
        <f t="shared" si="157"/>
        <v>7411.8067793497321</v>
      </c>
      <c r="BE108" s="2">
        <f t="shared" si="164"/>
        <v>0</v>
      </c>
      <c r="BF108" s="2">
        <f t="shared" si="165"/>
        <v>0</v>
      </c>
      <c r="BG108" s="2">
        <f t="shared" si="166"/>
        <v>0</v>
      </c>
      <c r="BH108" s="2">
        <f t="shared" si="141"/>
        <v>0</v>
      </c>
      <c r="BI108" s="2">
        <f t="shared" si="158"/>
        <v>0</v>
      </c>
      <c r="BJ108" s="2">
        <f t="shared" si="142"/>
        <v>0</v>
      </c>
      <c r="BK108" s="2">
        <f t="shared" si="143"/>
        <v>0</v>
      </c>
      <c r="BL108" s="2">
        <f t="shared" si="144"/>
        <v>0</v>
      </c>
      <c r="BM108" s="2">
        <f t="shared" si="145"/>
        <v>0</v>
      </c>
      <c r="BN108" s="2">
        <f t="shared" si="146"/>
        <v>0</v>
      </c>
      <c r="BO108" s="2">
        <f t="shared" si="159"/>
        <v>0</v>
      </c>
      <c r="BP108" s="2">
        <f t="shared" si="160"/>
        <v>0</v>
      </c>
      <c r="BQ108" s="2">
        <f t="shared" si="161"/>
        <v>0</v>
      </c>
      <c r="BR108" s="11">
        <f t="shared" si="162"/>
        <v>4.4544028508928218E-2</v>
      </c>
      <c r="BS108" s="17">
        <f t="shared" si="136"/>
        <v>0.1020354626015923</v>
      </c>
      <c r="BT108" s="17">
        <f t="shared" si="137"/>
        <v>0.10094921443640198</v>
      </c>
      <c r="BU108" s="12">
        <f>(BU$3*temperature!$I218+BU$4*temperature!$I218^2+BU$5*temperature!$I218^6)*(K108/K$56)^$BW$1</f>
        <v>2.6678767813501816E-3</v>
      </c>
      <c r="BV108" s="12">
        <f>(BV$3*temperature!$I218+BV$4*temperature!$I218^2+BV$5*temperature!$I218^6)*(L108/L$56)^$BW$1</f>
        <v>-1.4036846373012908</v>
      </c>
      <c r="BW108" s="12">
        <f>(BW$3*temperature!$I218+BW$4*temperature!$I218^2+BW$5*temperature!$I218^6)*(M108/M$56)^$BW$1</f>
        <v>-2.3589219380239661</v>
      </c>
      <c r="BX108" s="12">
        <f>(BX$3*temperature!$M218+BX$4*temperature!$M218^2+BX$5*temperature!$M218^6)*(K108/K$56)^$BW$1</f>
        <v>2.6578690268291207E-3</v>
      </c>
      <c r="BY108" s="12">
        <f>(BY$3*temperature!$M218+BY$4*temperature!$M218^2+BY$5*temperature!$M218^6)*(L108/L$56)^$BW$1</f>
        <v>-1.4036927976136844</v>
      </c>
      <c r="BZ108" s="12">
        <f>(BZ$3*temperature!$M218+BZ$4*temperature!$M218^2+BZ$5*temperature!$M218^6)*(M108/M$56)^$BW$1</f>
        <v>-2.3589292841183132</v>
      </c>
      <c r="CA108" s="19">
        <f t="shared" si="147"/>
        <v>-1.0007754521060893E-5</v>
      </c>
      <c r="CB108" s="19">
        <f t="shared" si="148"/>
        <v>-8.1603123935902744E-6</v>
      </c>
      <c r="CC108" s="19">
        <f t="shared" si="149"/>
        <v>-7.3460943470493589E-6</v>
      </c>
      <c r="CD108" s="19">
        <f t="shared" si="150"/>
        <v>-1.5090336161222765E-2</v>
      </c>
      <c r="CE108" s="19">
        <f t="shared" si="151"/>
        <v>-1.5397494310239014E-3</v>
      </c>
      <c r="CF108" s="19">
        <f t="shared" si="152"/>
        <v>-1.523357581056668E-3</v>
      </c>
    </row>
    <row r="109" spans="1:84" x14ac:dyDescent="0.3">
      <c r="A109" s="2">
        <f t="shared" si="86"/>
        <v>2063</v>
      </c>
      <c r="B109" s="5">
        <f t="shared" si="87"/>
        <v>1159.4208078643476</v>
      </c>
      <c r="C109" s="5">
        <f t="shared" si="88"/>
        <v>2934.2575499427803</v>
      </c>
      <c r="D109" s="5">
        <f t="shared" si="89"/>
        <v>4280.4156565883004</v>
      </c>
      <c r="E109" s="15">
        <f t="shared" si="90"/>
        <v>2.7100609125653652E-4</v>
      </c>
      <c r="F109" s="15">
        <f t="shared" si="91"/>
        <v>5.3390017221908699E-4</v>
      </c>
      <c r="G109" s="15">
        <f t="shared" si="92"/>
        <v>1.0899382096144919E-3</v>
      </c>
      <c r="H109" s="5">
        <f t="shared" si="93"/>
        <v>114019.06825337674</v>
      </c>
      <c r="I109" s="5">
        <f t="shared" si="94"/>
        <v>35446.342386482014</v>
      </c>
      <c r="J109" s="5">
        <f t="shared" si="95"/>
        <v>13781.290499548215</v>
      </c>
      <c r="K109" s="5">
        <f t="shared" si="96"/>
        <v>98341.402431270646</v>
      </c>
      <c r="L109" s="5">
        <f t="shared" si="97"/>
        <v>12080.174212101196</v>
      </c>
      <c r="M109" s="5">
        <f t="shared" si="98"/>
        <v>3219.615010597493</v>
      </c>
      <c r="N109" s="15">
        <f t="shared" si="99"/>
        <v>1.3516963682967287E-2</v>
      </c>
      <c r="O109" s="15">
        <f t="shared" si="100"/>
        <v>1.7982502107190435E-2</v>
      </c>
      <c r="P109" s="15">
        <f t="shared" si="101"/>
        <v>1.6468609065812156E-2</v>
      </c>
      <c r="Q109" s="5">
        <f t="shared" si="102"/>
        <v>9052.1039181246415</v>
      </c>
      <c r="R109" s="5">
        <f t="shared" si="103"/>
        <v>11095.924097966916</v>
      </c>
      <c r="S109" s="5">
        <f t="shared" si="104"/>
        <v>5390.4388491313757</v>
      </c>
      <c r="T109" s="5">
        <f t="shared" si="105"/>
        <v>79.391140945028368</v>
      </c>
      <c r="U109" s="5">
        <f t="shared" si="106"/>
        <v>313.03438806139019</v>
      </c>
      <c r="V109" s="5">
        <f t="shared" si="107"/>
        <v>391.14180557387476</v>
      </c>
      <c r="W109" s="15">
        <f t="shared" si="108"/>
        <v>-1.0734613539272964E-2</v>
      </c>
      <c r="X109" s="15">
        <f t="shared" si="109"/>
        <v>-1.217998157191269E-2</v>
      </c>
      <c r="Y109" s="15">
        <f t="shared" si="110"/>
        <v>-9.7425357312937999E-3</v>
      </c>
      <c r="Z109" s="5">
        <f t="shared" si="131"/>
        <v>16849.666410444577</v>
      </c>
      <c r="AA109" s="5">
        <f t="shared" si="132"/>
        <v>32214.19444202603</v>
      </c>
      <c r="AB109" s="5">
        <f t="shared" si="133"/>
        <v>21050.608066426939</v>
      </c>
      <c r="AC109" s="16">
        <f t="shared" si="114"/>
        <v>1.8668236427412443</v>
      </c>
      <c r="AD109" s="16">
        <f t="shared" si="115"/>
        <v>2.9210146998433082</v>
      </c>
      <c r="AE109" s="16">
        <f t="shared" si="116"/>
        <v>3.9350994623064603</v>
      </c>
      <c r="AF109" s="15">
        <f t="shared" si="117"/>
        <v>-4.0504037456468023E-3</v>
      </c>
      <c r="AG109" s="15">
        <f t="shared" si="118"/>
        <v>2.9673830763510267E-4</v>
      </c>
      <c r="AH109" s="15">
        <f t="shared" si="119"/>
        <v>9.7937136394747881E-3</v>
      </c>
      <c r="AI109" s="1">
        <f t="shared" si="77"/>
        <v>197004.17042494024</v>
      </c>
      <c r="AJ109" s="1">
        <f t="shared" si="78"/>
        <v>58713.362914890451</v>
      </c>
      <c r="AK109" s="1">
        <f t="shared" si="79"/>
        <v>22972.620989590807</v>
      </c>
      <c r="AL109" s="14">
        <f t="shared" si="120"/>
        <v>35.210966425106044</v>
      </c>
      <c r="AM109" s="14">
        <f t="shared" si="121"/>
        <v>6.7292206209576477</v>
      </c>
      <c r="AN109" s="14">
        <f t="shared" si="122"/>
        <v>2.3562776124953704</v>
      </c>
      <c r="AO109" s="11">
        <f t="shared" si="123"/>
        <v>1.2105356484944244E-2</v>
      </c>
      <c r="AP109" s="11">
        <f t="shared" si="124"/>
        <v>1.5249556425223954E-2</v>
      </c>
      <c r="AQ109" s="11">
        <f t="shared" si="125"/>
        <v>1.3833271779571346E-2</v>
      </c>
      <c r="AR109" s="1">
        <f t="shared" si="134"/>
        <v>114019.06825337674</v>
      </c>
      <c r="AS109" s="1">
        <f t="shared" si="129"/>
        <v>35446.342386482014</v>
      </c>
      <c r="AT109" s="1">
        <f t="shared" si="130"/>
        <v>13781.290499548215</v>
      </c>
      <c r="AU109" s="1">
        <f t="shared" si="83"/>
        <v>22803.813650675351</v>
      </c>
      <c r="AV109" s="1">
        <f t="shared" si="84"/>
        <v>7089.268477296403</v>
      </c>
      <c r="AW109" s="1">
        <f t="shared" si="85"/>
        <v>2756.2580999096431</v>
      </c>
      <c r="AX109" s="1">
        <f t="shared" si="153"/>
        <v>78673.121945016523</v>
      </c>
      <c r="AY109" s="1">
        <f t="shared" si="139"/>
        <v>9664.1393696809591</v>
      </c>
      <c r="AZ109" s="1">
        <f t="shared" si="140"/>
        <v>2575.6920084779945</v>
      </c>
      <c r="BA109" s="1">
        <f t="shared" si="154"/>
        <v>13070.216680818852</v>
      </c>
      <c r="BB109" s="1">
        <f t="shared" si="155"/>
        <v>26925.267644210016</v>
      </c>
      <c r="BC109" s="1">
        <f t="shared" si="156"/>
        <v>33617.843171953078</v>
      </c>
      <c r="BD109" s="1">
        <f t="shared" si="157"/>
        <v>7077.3405551142059</v>
      </c>
      <c r="BE109" s="2">
        <f t="shared" si="164"/>
        <v>0</v>
      </c>
      <c r="BF109" s="2">
        <f t="shared" si="165"/>
        <v>0</v>
      </c>
      <c r="BG109" s="2">
        <f t="shared" si="166"/>
        <v>0</v>
      </c>
      <c r="BH109" s="2">
        <f t="shared" si="141"/>
        <v>0</v>
      </c>
      <c r="BI109" s="2">
        <f t="shared" si="158"/>
        <v>0</v>
      </c>
      <c r="BJ109" s="2">
        <f t="shared" si="142"/>
        <v>0</v>
      </c>
      <c r="BK109" s="2">
        <f t="shared" si="143"/>
        <v>0</v>
      </c>
      <c r="BL109" s="2">
        <f t="shared" si="144"/>
        <v>0</v>
      </c>
      <c r="BM109" s="2">
        <f t="shared" si="145"/>
        <v>0</v>
      </c>
      <c r="BN109" s="2">
        <f t="shared" si="146"/>
        <v>0</v>
      </c>
      <c r="BO109" s="2">
        <f t="shared" si="159"/>
        <v>0</v>
      </c>
      <c r="BP109" s="2">
        <f t="shared" si="160"/>
        <v>0</v>
      </c>
      <c r="BQ109" s="2">
        <f t="shared" si="161"/>
        <v>0</v>
      </c>
      <c r="BR109" s="11">
        <f t="shared" si="162"/>
        <v>4.4342128670185915E-2</v>
      </c>
      <c r="BS109" s="17">
        <f t="shared" si="136"/>
        <v>9.7684214180273926E-2</v>
      </c>
      <c r="BT109" s="17">
        <f t="shared" si="137"/>
        <v>9.6142108987049502E-2</v>
      </c>
      <c r="BU109" s="12">
        <f>(BU$3*temperature!$I219+BU$4*temperature!$I219^2+BU$5*temperature!$I219^6)*(K109/K$56)^$BW$1</f>
        <v>-0.17509379358648644</v>
      </c>
      <c r="BV109" s="12">
        <f>(BV$3*temperature!$I219+BV$4*temperature!$I219^2+BV$5*temperature!$I219^6)*(L109/L$56)^$BW$1</f>
        <v>-1.5418961067070753</v>
      </c>
      <c r="BW109" s="12">
        <f>(BW$3*temperature!$I219+BW$4*temperature!$I219^2+BW$5*temperature!$I219^6)*(M109/M$56)^$BW$1</f>
        <v>-2.4791400394942742</v>
      </c>
      <c r="BX109" s="12">
        <f>(BX$3*temperature!$M219+BX$4*temperature!$M219^2+BX$5*temperature!$M219^6)*(K109/K$56)^$BW$1</f>
        <v>-0.17510403519134138</v>
      </c>
      <c r="BY109" s="12">
        <f>(BY$3*temperature!$M219+BY$4*temperature!$M219^2+BY$5*temperature!$M219^6)*(L109/L$56)^$BW$1</f>
        <v>-1.5419044112623377</v>
      </c>
      <c r="BZ109" s="12">
        <f>(BZ$3*temperature!$M219+BZ$4*temperature!$M219^2+BZ$5*temperature!$M219^6)*(M109/M$56)^$BW$1</f>
        <v>-2.4791474891775653</v>
      </c>
      <c r="CA109" s="19">
        <f t="shared" si="147"/>
        <v>-1.024160485493808E-5</v>
      </c>
      <c r="CB109" s="19">
        <f t="shared" si="148"/>
        <v>-8.3045552623506325E-6</v>
      </c>
      <c r="CC109" s="19">
        <f t="shared" si="149"/>
        <v>-7.449683291138598E-6</v>
      </c>
      <c r="CD109" s="19">
        <f t="shared" si="150"/>
        <v>-1.5647706017408523E-2</v>
      </c>
      <c r="CE109" s="19">
        <f t="shared" si="151"/>
        <v>-1.5285338660344953E-3</v>
      </c>
      <c r="CF109" s="19">
        <f t="shared" si="152"/>
        <v>-1.5044034573230005E-3</v>
      </c>
    </row>
    <row r="110" spans="1:84" x14ac:dyDescent="0.3">
      <c r="A110" s="2">
        <f t="shared" si="86"/>
        <v>2064</v>
      </c>
      <c r="B110" s="5">
        <f t="shared" si="87"/>
        <v>1159.7193074605452</v>
      </c>
      <c r="C110" s="5">
        <f t="shared" si="88"/>
        <v>2935.7458205234675</v>
      </c>
      <c r="D110" s="5">
        <f t="shared" si="89"/>
        <v>4284.8477757365908</v>
      </c>
      <c r="E110" s="15">
        <f t="shared" si="90"/>
        <v>2.5745578669370971E-4</v>
      </c>
      <c r="F110" s="15">
        <f t="shared" si="91"/>
        <v>5.0720516360813262E-4</v>
      </c>
      <c r="G110" s="15">
        <f t="shared" si="92"/>
        <v>1.0354412991337672E-3</v>
      </c>
      <c r="H110" s="5">
        <f t="shared" si="93"/>
        <v>115564.81928356875</v>
      </c>
      <c r="I110" s="5">
        <f t="shared" si="94"/>
        <v>36093.525020851986</v>
      </c>
      <c r="J110" s="5">
        <f t="shared" si="95"/>
        <v>14019.74219748693</v>
      </c>
      <c r="K110" s="5">
        <f t="shared" si="96"/>
        <v>99648.956898564342</v>
      </c>
      <c r="L110" s="5">
        <f t="shared" si="97"/>
        <v>12294.499329106162</v>
      </c>
      <c r="M110" s="5">
        <f t="shared" si="98"/>
        <v>3271.9347176987758</v>
      </c>
      <c r="N110" s="15">
        <f t="shared" si="99"/>
        <v>1.329607301672886E-2</v>
      </c>
      <c r="O110" s="15">
        <f t="shared" si="100"/>
        <v>1.7741889582210568E-2</v>
      </c>
      <c r="P110" s="15">
        <f t="shared" si="101"/>
        <v>1.6250299159703996E-2</v>
      </c>
      <c r="Q110" s="5">
        <f t="shared" si="102"/>
        <v>9076.3346783777852</v>
      </c>
      <c r="R110" s="5">
        <f t="shared" si="103"/>
        <v>11160.898819263099</v>
      </c>
      <c r="S110" s="5">
        <f t="shared" si="104"/>
        <v>5430.2820627210494</v>
      </c>
      <c r="T110" s="5">
        <f t="shared" si="105"/>
        <v>78.538907728541545</v>
      </c>
      <c r="U110" s="5">
        <f t="shared" si="106"/>
        <v>309.22163498342746</v>
      </c>
      <c r="V110" s="5">
        <f t="shared" si="107"/>
        <v>387.33109255706853</v>
      </c>
      <c r="W110" s="15">
        <f t="shared" si="108"/>
        <v>-1.0734613539272964E-2</v>
      </c>
      <c r="X110" s="15">
        <f t="shared" si="109"/>
        <v>-1.217998157191269E-2</v>
      </c>
      <c r="Y110" s="15">
        <f t="shared" si="110"/>
        <v>-9.7425357312937999E-3</v>
      </c>
      <c r="Z110" s="5">
        <f t="shared" si="131"/>
        <v>16830.235127612428</v>
      </c>
      <c r="AA110" s="5">
        <f t="shared" si="132"/>
        <v>32420.975089849551</v>
      </c>
      <c r="AB110" s="5">
        <f t="shared" si="133"/>
        <v>21419.656418644841</v>
      </c>
      <c r="AC110" s="16">
        <f t="shared" si="114"/>
        <v>1.8592622532662233</v>
      </c>
      <c r="AD110" s="16">
        <f t="shared" si="115"/>
        <v>2.921881476801917</v>
      </c>
      <c r="AE110" s="16">
        <f t="shared" si="116"/>
        <v>3.973638699583141</v>
      </c>
      <c r="AF110" s="15">
        <f t="shared" si="117"/>
        <v>-4.0504037456468023E-3</v>
      </c>
      <c r="AG110" s="15">
        <f t="shared" si="118"/>
        <v>2.9673830763510267E-4</v>
      </c>
      <c r="AH110" s="15">
        <f t="shared" si="119"/>
        <v>9.7937136394747881E-3</v>
      </c>
      <c r="AI110" s="1">
        <f t="shared" si="77"/>
        <v>200107.56703312157</v>
      </c>
      <c r="AJ110" s="1">
        <f t="shared" si="78"/>
        <v>59931.295100697811</v>
      </c>
      <c r="AK110" s="1">
        <f t="shared" si="79"/>
        <v>23431.61699054137</v>
      </c>
      <c r="AL110" s="14">
        <f t="shared" si="120"/>
        <v>35.632945312853799</v>
      </c>
      <c r="AM110" s="14">
        <f t="shared" si="121"/>
        <v>6.8308120742191516</v>
      </c>
      <c r="AN110" s="14">
        <f t="shared" si="122"/>
        <v>2.3885466908111206</v>
      </c>
      <c r="AO110" s="11">
        <f t="shared" si="123"/>
        <v>1.1984302920094801E-2</v>
      </c>
      <c r="AP110" s="11">
        <f t="shared" si="124"/>
        <v>1.5097060860971715E-2</v>
      </c>
      <c r="AQ110" s="11">
        <f t="shared" si="125"/>
        <v>1.3694939061775633E-2</v>
      </c>
      <c r="AR110" s="1">
        <f t="shared" si="134"/>
        <v>115564.81928356875</v>
      </c>
      <c r="AS110" s="1">
        <f t="shared" si="129"/>
        <v>36093.525020851986</v>
      </c>
      <c r="AT110" s="1">
        <f t="shared" si="130"/>
        <v>14019.74219748693</v>
      </c>
      <c r="AU110" s="1">
        <f t="shared" si="83"/>
        <v>23112.963856713752</v>
      </c>
      <c r="AV110" s="1">
        <f t="shared" si="84"/>
        <v>7218.7050041703978</v>
      </c>
      <c r="AW110" s="1">
        <f t="shared" si="85"/>
        <v>2803.9484394973861</v>
      </c>
      <c r="AX110" s="1">
        <f t="shared" si="153"/>
        <v>79719.165518851471</v>
      </c>
      <c r="AY110" s="1">
        <f t="shared" si="139"/>
        <v>9835.5994632849288</v>
      </c>
      <c r="AZ110" s="1">
        <f t="shared" si="140"/>
        <v>2617.5477741590212</v>
      </c>
      <c r="BA110" s="1">
        <f t="shared" si="154"/>
        <v>13088.899785210262</v>
      </c>
      <c r="BB110" s="1">
        <f t="shared" si="155"/>
        <v>26990.553301384316</v>
      </c>
      <c r="BC110" s="1">
        <f t="shared" si="156"/>
        <v>33721.722834111948</v>
      </c>
      <c r="BD110" s="1">
        <f t="shared" si="157"/>
        <v>6757.52447499141</v>
      </c>
      <c r="BE110" s="2">
        <f t="shared" si="164"/>
        <v>0</v>
      </c>
      <c r="BF110" s="2">
        <f t="shared" si="165"/>
        <v>0</v>
      </c>
      <c r="BG110" s="2">
        <f t="shared" si="166"/>
        <v>0</v>
      </c>
      <c r="BH110" s="2">
        <f t="shared" si="141"/>
        <v>0</v>
      </c>
      <c r="BI110" s="2">
        <f t="shared" si="158"/>
        <v>0</v>
      </c>
      <c r="BJ110" s="2">
        <f t="shared" si="142"/>
        <v>0</v>
      </c>
      <c r="BK110" s="2">
        <f t="shared" si="143"/>
        <v>0</v>
      </c>
      <c r="BL110" s="2">
        <f t="shared" si="144"/>
        <v>0</v>
      </c>
      <c r="BM110" s="2">
        <f t="shared" si="145"/>
        <v>0</v>
      </c>
      <c r="BN110" s="2">
        <f t="shared" si="146"/>
        <v>0</v>
      </c>
      <c r="BO110" s="2">
        <f t="shared" si="159"/>
        <v>0</v>
      </c>
      <c r="BP110" s="2">
        <f t="shared" si="160"/>
        <v>0</v>
      </c>
      <c r="BQ110" s="2">
        <f t="shared" si="161"/>
        <v>0</v>
      </c>
      <c r="BR110" s="11">
        <f t="shared" si="162"/>
        <v>4.4140796865080406E-2</v>
      </c>
      <c r="BS110" s="17">
        <f t="shared" si="136"/>
        <v>9.3536602133115335E-2</v>
      </c>
      <c r="BT110" s="17">
        <f t="shared" si="137"/>
        <v>9.1563913320999515E-2</v>
      </c>
      <c r="BU110" s="12">
        <f>(BU$3*temperature!$I220+BU$4*temperature!$I220^2+BU$5*temperature!$I220^6)*(K110/K$56)^$BW$1</f>
        <v>-0.35766533560355473</v>
      </c>
      <c r="BV110" s="12">
        <f>(BV$3*temperature!$I220+BV$4*temperature!$I220^2+BV$5*temperature!$I220^6)*(L110/L$56)^$BW$1</f>
        <v>-1.6831590471204902</v>
      </c>
      <c r="BW110" s="12">
        <f>(BW$3*temperature!$I220+BW$4*temperature!$I220^2+BW$5*temperature!$I220^6)*(M110/M$56)^$BW$1</f>
        <v>-2.6017572680859056</v>
      </c>
      <c r="BX110" s="12">
        <f>(BX$3*temperature!$M220+BX$4*temperature!$M220^2+BX$5*temperature!$M220^6)*(K110/K$56)^$BW$1</f>
        <v>-0.35767580571733454</v>
      </c>
      <c r="BY110" s="12">
        <f>(BY$3*temperature!$M220+BY$4*temperature!$M220^2+BY$5*temperature!$M220^6)*(L110/L$56)^$BW$1</f>
        <v>-1.6831674917013804</v>
      </c>
      <c r="BZ110" s="12">
        <f>(BZ$3*temperature!$M220+BZ$4*temperature!$M220^2+BZ$5*temperature!$M220^6)*(M110/M$56)^$BW$1</f>
        <v>-2.6017648179824193</v>
      </c>
      <c r="CA110" s="19">
        <f t="shared" si="147"/>
        <v>-1.0470113779803558E-5</v>
      </c>
      <c r="CB110" s="19">
        <f t="shared" si="148"/>
        <v>-8.4445808901101316E-6</v>
      </c>
      <c r="CC110" s="19">
        <f t="shared" si="149"/>
        <v>-7.5498965137477114E-6</v>
      </c>
      <c r="CD110" s="19">
        <f t="shared" si="150"/>
        <v>-1.6206191012296482E-2</v>
      </c>
      <c r="CE110" s="19">
        <f t="shared" si="151"/>
        <v>-1.5158720408104457E-3</v>
      </c>
      <c r="CF110" s="19">
        <f t="shared" si="152"/>
        <v>-1.4839022691134763E-3</v>
      </c>
    </row>
    <row r="111" spans="1:84" x14ac:dyDescent="0.3">
      <c r="A111" s="2">
        <f t="shared" si="86"/>
        <v>2065</v>
      </c>
      <c r="B111" s="5">
        <f t="shared" si="87"/>
        <v>1160.002955084859</v>
      </c>
      <c r="C111" s="5">
        <f t="shared" si="88"/>
        <v>2937.1603946907176</v>
      </c>
      <c r="D111" s="5">
        <f t="shared" si="89"/>
        <v>4289.0626486667152</v>
      </c>
      <c r="E111" s="15">
        <f t="shared" si="90"/>
        <v>2.4458299735902422E-4</v>
      </c>
      <c r="F111" s="15">
        <f t="shared" si="91"/>
        <v>4.8184490542772595E-4</v>
      </c>
      <c r="G111" s="15">
        <f t="shared" si="92"/>
        <v>9.8366923417707894E-4</v>
      </c>
      <c r="H111" s="5">
        <f t="shared" si="93"/>
        <v>117104.65350662739</v>
      </c>
      <c r="I111" s="5">
        <f t="shared" si="94"/>
        <v>36742.982814048832</v>
      </c>
      <c r="J111" s="5">
        <f t="shared" si="95"/>
        <v>14258.549211011403</v>
      </c>
      <c r="K111" s="5">
        <f t="shared" si="96"/>
        <v>100952.03033173368</v>
      </c>
      <c r="L111" s="5">
        <f t="shared" si="97"/>
        <v>12509.69571851314</v>
      </c>
      <c r="M111" s="5">
        <f t="shared" si="98"/>
        <v>3324.3975150243541</v>
      </c>
      <c r="N111" s="15">
        <f t="shared" si="99"/>
        <v>1.3076638970699772E-2</v>
      </c>
      <c r="O111" s="15">
        <f t="shared" si="100"/>
        <v>1.7503469124400928E-2</v>
      </c>
      <c r="P111" s="15">
        <f t="shared" si="101"/>
        <v>1.6034182174171407E-2</v>
      </c>
      <c r="Q111" s="5">
        <f t="shared" si="102"/>
        <v>9098.5424203520906</v>
      </c>
      <c r="R111" s="5">
        <f t="shared" si="103"/>
        <v>11223.339616124294</v>
      </c>
      <c r="S111" s="5">
        <f t="shared" si="104"/>
        <v>5468.9735681087977</v>
      </c>
      <c r="T111" s="5">
        <f t="shared" si="105"/>
        <v>77.695822906279034</v>
      </c>
      <c r="U111" s="5">
        <f t="shared" si="106"/>
        <v>305.4553211676926</v>
      </c>
      <c r="V111" s="5">
        <f t="shared" si="107"/>
        <v>383.55750554799022</v>
      </c>
      <c r="W111" s="15">
        <f t="shared" si="108"/>
        <v>-1.0734613539272964E-2</v>
      </c>
      <c r="X111" s="15">
        <f t="shared" si="109"/>
        <v>-1.217998157191269E-2</v>
      </c>
      <c r="Y111" s="15">
        <f t="shared" si="110"/>
        <v>-9.7425357312937999E-3</v>
      </c>
      <c r="Z111" s="5">
        <f t="shared" si="131"/>
        <v>16806.934742010242</v>
      </c>
      <c r="AA111" s="5">
        <f t="shared" si="132"/>
        <v>32620.500405048471</v>
      </c>
      <c r="AB111" s="5">
        <f t="shared" si="133"/>
        <v>21789.307500875402</v>
      </c>
      <c r="AC111" s="16">
        <f t="shared" si="114"/>
        <v>1.8517314904714541</v>
      </c>
      <c r="AD111" s="16">
        <f t="shared" si="115"/>
        <v>2.9227485109664535</v>
      </c>
      <c r="AE111" s="16">
        <f t="shared" si="116"/>
        <v>4.0125553791135928</v>
      </c>
      <c r="AF111" s="15">
        <f t="shared" si="117"/>
        <v>-4.0504037456468023E-3</v>
      </c>
      <c r="AG111" s="15">
        <f t="shared" si="118"/>
        <v>2.9673830763510267E-4</v>
      </c>
      <c r="AH111" s="15">
        <f t="shared" si="119"/>
        <v>9.7937136394747881E-3</v>
      </c>
      <c r="AI111" s="1">
        <f t="shared" si="77"/>
        <v>203209.77418652317</v>
      </c>
      <c r="AJ111" s="1">
        <f t="shared" si="78"/>
        <v>61156.870594798427</v>
      </c>
      <c r="AK111" s="1">
        <f t="shared" si="79"/>
        <v>23892.403730984617</v>
      </c>
      <c r="AL111" s="14">
        <f t="shared" si="120"/>
        <v>36.055710963312571</v>
      </c>
      <c r="AM111" s="14">
        <f t="shared" si="121"/>
        <v>6.9329060079773548</v>
      </c>
      <c r="AN111" s="14">
        <f t="shared" si="122"/>
        <v>2.4209305821742162</v>
      </c>
      <c r="AO111" s="11">
        <f t="shared" si="123"/>
        <v>1.1864459890893853E-2</v>
      </c>
      <c r="AP111" s="11">
        <f t="shared" si="124"/>
        <v>1.4946090252361998E-2</v>
      </c>
      <c r="AQ111" s="11">
        <f t="shared" si="125"/>
        <v>1.3557989671157877E-2</v>
      </c>
      <c r="AR111" s="1">
        <f t="shared" si="134"/>
        <v>117104.65350662739</v>
      </c>
      <c r="AS111" s="1">
        <f t="shared" si="129"/>
        <v>36742.982814048832</v>
      </c>
      <c r="AT111" s="1">
        <f t="shared" si="130"/>
        <v>14258.549211011403</v>
      </c>
      <c r="AU111" s="1">
        <f t="shared" si="83"/>
        <v>23420.93070132548</v>
      </c>
      <c r="AV111" s="1">
        <f t="shared" si="84"/>
        <v>7348.5965628097665</v>
      </c>
      <c r="AW111" s="1">
        <f t="shared" si="85"/>
        <v>2851.7098422022809</v>
      </c>
      <c r="AX111" s="1">
        <f t="shared" si="153"/>
        <v>80761.624265386956</v>
      </c>
      <c r="AY111" s="1">
        <f t="shared" si="139"/>
        <v>10007.756574810512</v>
      </c>
      <c r="AZ111" s="1">
        <f t="shared" si="140"/>
        <v>2659.5180120194836</v>
      </c>
      <c r="BA111" s="1">
        <f t="shared" si="154"/>
        <v>13107.171724255377</v>
      </c>
      <c r="BB111" s="1">
        <f t="shared" si="155"/>
        <v>27054.524309515993</v>
      </c>
      <c r="BC111" s="1">
        <f t="shared" si="156"/>
        <v>33823.11994261112</v>
      </c>
      <c r="BD111" s="1">
        <f t="shared" si="157"/>
        <v>6451.7516925062737</v>
      </c>
      <c r="BE111" s="2">
        <f t="shared" si="164"/>
        <v>0</v>
      </c>
      <c r="BF111" s="2">
        <f t="shared" si="165"/>
        <v>0</v>
      </c>
      <c r="BG111" s="2">
        <f t="shared" si="166"/>
        <v>0</v>
      </c>
      <c r="BH111" s="2">
        <f t="shared" si="141"/>
        <v>0</v>
      </c>
      <c r="BI111" s="2">
        <f t="shared" si="158"/>
        <v>0</v>
      </c>
      <c r="BJ111" s="2">
        <f t="shared" si="142"/>
        <v>0</v>
      </c>
      <c r="BK111" s="2">
        <f t="shared" si="143"/>
        <v>0</v>
      </c>
      <c r="BL111" s="2">
        <f t="shared" si="144"/>
        <v>0</v>
      </c>
      <c r="BM111" s="2">
        <f t="shared" si="145"/>
        <v>0</v>
      </c>
      <c r="BN111" s="2">
        <f t="shared" si="146"/>
        <v>0</v>
      </c>
      <c r="BO111" s="2">
        <f t="shared" si="159"/>
        <v>0</v>
      </c>
      <c r="BP111" s="2">
        <f t="shared" si="160"/>
        <v>0</v>
      </c>
      <c r="BQ111" s="2">
        <f t="shared" si="161"/>
        <v>0</v>
      </c>
      <c r="BR111" s="11">
        <f t="shared" si="162"/>
        <v>4.3940093546671583E-2</v>
      </c>
      <c r="BS111" s="17">
        <f t="shared" si="136"/>
        <v>8.958236515032153E-2</v>
      </c>
      <c r="BT111" s="17">
        <f t="shared" si="137"/>
        <v>8.7203726972380491E-2</v>
      </c>
      <c r="BU111" s="12">
        <f>(BU$3*temperature!$I221+BU$4*temperature!$I221^2+BU$5*temperature!$I221^6)*(K111/K$56)^$BW$1</f>
        <v>-0.54503136467213509</v>
      </c>
      <c r="BV111" s="12">
        <f>(BV$3*temperature!$I221+BV$4*temperature!$I221^2+BV$5*temperature!$I221^6)*(L111/L$56)^$BW$1</f>
        <v>-1.8274508921848682</v>
      </c>
      <c r="BW111" s="12">
        <f>(BW$3*temperature!$I221+BW$4*temperature!$I221^2+BW$5*temperature!$I221^6)*(M111/M$56)^$BW$1</f>
        <v>-2.7267541211759809</v>
      </c>
      <c r="BX111" s="12">
        <f>(BX$3*temperature!$M221+BX$4*temperature!$M221^2+BX$5*temperature!$M221^6)*(K111/K$56)^$BW$1</f>
        <v>-0.54504205790971194</v>
      </c>
      <c r="BY111" s="12">
        <f>(BY$3*temperature!$M221+BY$4*temperature!$M221^2+BY$5*temperature!$M221^6)*(L111/L$56)^$BW$1</f>
        <v>-1.8274594725836948</v>
      </c>
      <c r="BZ111" s="12">
        <f>(BZ$3*temperature!$M221+BZ$4*temperature!$M221^2+BZ$5*temperature!$M221^6)*(M111/M$56)^$BW$1</f>
        <v>-2.7267617679360545</v>
      </c>
      <c r="CA111" s="19">
        <f t="shared" si="147"/>
        <v>-1.0693237576853143E-5</v>
      </c>
      <c r="CB111" s="19">
        <f t="shared" si="148"/>
        <v>-8.5803988265631403E-6</v>
      </c>
      <c r="CC111" s="19">
        <f t="shared" si="149"/>
        <v>-7.6467600735874441E-6</v>
      </c>
      <c r="CD111" s="19">
        <f t="shared" si="150"/>
        <v>-1.6765290327375729E-2</v>
      </c>
      <c r="CE111" s="19">
        <f t="shared" si="151"/>
        <v>-1.5018743599581261E-3</v>
      </c>
      <c r="CF111" s="19">
        <f t="shared" si="152"/>
        <v>-1.4619958003211646E-3</v>
      </c>
    </row>
    <row r="112" spans="1:84" x14ac:dyDescent="0.3">
      <c r="A112" s="2">
        <f t="shared" si="86"/>
        <v>2066</v>
      </c>
      <c r="B112" s="5">
        <f t="shared" si="87"/>
        <v>1160.272486234574</v>
      </c>
      <c r="C112" s="5">
        <f t="shared" si="88"/>
        <v>2938.5048876746932</v>
      </c>
      <c r="D112" s="5">
        <f t="shared" si="89"/>
        <v>4293.0707166891189</v>
      </c>
      <c r="E112" s="15">
        <f t="shared" si="90"/>
        <v>2.3235384749107301E-4</v>
      </c>
      <c r="F112" s="15">
        <f t="shared" si="91"/>
        <v>4.577526601563396E-4</v>
      </c>
      <c r="G112" s="15">
        <f t="shared" si="92"/>
        <v>9.3448577246822489E-4</v>
      </c>
      <c r="H112" s="5">
        <f t="shared" si="93"/>
        <v>118638.0230981514</v>
      </c>
      <c r="I112" s="5">
        <f t="shared" si="94"/>
        <v>37394.542232920758</v>
      </c>
      <c r="J112" s="5">
        <f t="shared" si="95"/>
        <v>14497.658204519375</v>
      </c>
      <c r="K112" s="5">
        <f t="shared" si="96"/>
        <v>102250.13908859179</v>
      </c>
      <c r="L112" s="5">
        <f t="shared" si="97"/>
        <v>12725.703601776862</v>
      </c>
      <c r="M112" s="5">
        <f t="shared" si="98"/>
        <v>3376.9903086292948</v>
      </c>
      <c r="N112" s="15">
        <f t="shared" si="99"/>
        <v>1.2858669138128942E-2</v>
      </c>
      <c r="O112" s="15">
        <f t="shared" si="100"/>
        <v>1.7267237199386942E-2</v>
      </c>
      <c r="P112" s="15">
        <f t="shared" si="101"/>
        <v>1.5820248140377746E-2</v>
      </c>
      <c r="Q112" s="5">
        <f t="shared" si="102"/>
        <v>9118.730612588075</v>
      </c>
      <c r="R112" s="5">
        <f t="shared" si="103"/>
        <v>11283.237750132448</v>
      </c>
      <c r="S112" s="5">
        <f t="shared" si="104"/>
        <v>5506.5104388966192</v>
      </c>
      <c r="T112" s="5">
        <f t="shared" si="105"/>
        <v>76.861788273764333</v>
      </c>
      <c r="U112" s="5">
        <f t="shared" si="106"/>
        <v>301.73488098482744</v>
      </c>
      <c r="V112" s="5">
        <f t="shared" si="107"/>
        <v>379.820682845183</v>
      </c>
      <c r="W112" s="15">
        <f t="shared" si="108"/>
        <v>-1.0734613539272964E-2</v>
      </c>
      <c r="X112" s="15">
        <f t="shared" si="109"/>
        <v>-1.217998157191269E-2</v>
      </c>
      <c r="Y112" s="15">
        <f t="shared" si="110"/>
        <v>-9.7425357312937999E-3</v>
      </c>
      <c r="Z112" s="5">
        <f t="shared" si="131"/>
        <v>16779.816081881967</v>
      </c>
      <c r="AA112" s="5">
        <f t="shared" si="132"/>
        <v>32812.733057551544</v>
      </c>
      <c r="AB112" s="5">
        <f t="shared" si="133"/>
        <v>22159.478038761295</v>
      </c>
      <c r="AC112" s="16">
        <f t="shared" si="114"/>
        <v>1.8442312303065165</v>
      </c>
      <c r="AD112" s="16">
        <f t="shared" si="115"/>
        <v>2.9236158024132406</v>
      </c>
      <c r="AE112" s="16">
        <f t="shared" si="116"/>
        <v>4.0518531974591658</v>
      </c>
      <c r="AF112" s="15">
        <f t="shared" si="117"/>
        <v>-4.0504037456468023E-3</v>
      </c>
      <c r="AG112" s="15">
        <f t="shared" si="118"/>
        <v>2.9673830763510267E-4</v>
      </c>
      <c r="AH112" s="15">
        <f t="shared" si="119"/>
        <v>9.7937136394747881E-3</v>
      </c>
      <c r="AI112" s="1">
        <f t="shared" si="77"/>
        <v>206309.72746919634</v>
      </c>
      <c r="AJ112" s="1">
        <f t="shared" si="78"/>
        <v>62389.780098128358</v>
      </c>
      <c r="AK112" s="1">
        <f t="shared" si="79"/>
        <v>24354.873200088434</v>
      </c>
      <c r="AL112" s="14">
        <f t="shared" si="120"/>
        <v>36.479214684508833</v>
      </c>
      <c r="AM112" s="14">
        <f t="shared" si="121"/>
        <v>7.0354896484946625</v>
      </c>
      <c r="AN112" s="14">
        <f t="shared" si="122"/>
        <v>2.4534253044836469</v>
      </c>
      <c r="AO112" s="11">
        <f t="shared" si="123"/>
        <v>1.1745815291984913E-2</v>
      </c>
      <c r="AP112" s="11">
        <f t="shared" si="124"/>
        <v>1.4796629349838377E-2</v>
      </c>
      <c r="AQ112" s="11">
        <f t="shared" si="125"/>
        <v>1.3422409774446298E-2</v>
      </c>
      <c r="AR112" s="1">
        <f t="shared" si="134"/>
        <v>118638.0230981514</v>
      </c>
      <c r="AS112" s="1">
        <f t="shared" si="129"/>
        <v>37394.542232920758</v>
      </c>
      <c r="AT112" s="1">
        <f t="shared" si="130"/>
        <v>14497.658204519375</v>
      </c>
      <c r="AU112" s="1">
        <f t="shared" si="83"/>
        <v>23727.604619630281</v>
      </c>
      <c r="AV112" s="1">
        <f t="shared" si="84"/>
        <v>7478.9084465841515</v>
      </c>
      <c r="AW112" s="1">
        <f t="shared" si="85"/>
        <v>2899.5316409038751</v>
      </c>
      <c r="AX112" s="1">
        <f t="shared" si="153"/>
        <v>81800.111270873444</v>
      </c>
      <c r="AY112" s="1">
        <f t="shared" si="139"/>
        <v>10180.562881421491</v>
      </c>
      <c r="AZ112" s="1">
        <f t="shared" si="140"/>
        <v>2701.5922469034358</v>
      </c>
      <c r="BA112" s="1">
        <f t="shared" si="154"/>
        <v>13125.041677646781</v>
      </c>
      <c r="BB112" s="1">
        <f t="shared" si="155"/>
        <v>27117.215360693761</v>
      </c>
      <c r="BC112" s="1">
        <f t="shared" si="156"/>
        <v>33922.112975333192</v>
      </c>
      <c r="BD112" s="1">
        <f t="shared" si="157"/>
        <v>6159.4375940485779</v>
      </c>
      <c r="BE112" s="2">
        <f t="shared" si="164"/>
        <v>0</v>
      </c>
      <c r="BF112" s="2">
        <f t="shared" si="165"/>
        <v>0</v>
      </c>
      <c r="BG112" s="2">
        <f t="shared" si="166"/>
        <v>0</v>
      </c>
      <c r="BH112" s="2">
        <f t="shared" si="141"/>
        <v>0</v>
      </c>
      <c r="BI112" s="2">
        <f t="shared" si="158"/>
        <v>0</v>
      </c>
      <c r="BJ112" s="2">
        <f t="shared" si="142"/>
        <v>0</v>
      </c>
      <c r="BK112" s="2">
        <f t="shared" si="143"/>
        <v>0</v>
      </c>
      <c r="BL112" s="2">
        <f t="shared" si="144"/>
        <v>0</v>
      </c>
      <c r="BM112" s="2">
        <f t="shared" si="145"/>
        <v>0</v>
      </c>
      <c r="BN112" s="2">
        <f t="shared" si="146"/>
        <v>0</v>
      </c>
      <c r="BO112" s="2">
        <f t="shared" si="159"/>
        <v>0</v>
      </c>
      <c r="BP112" s="2">
        <f t="shared" si="160"/>
        <v>0</v>
      </c>
      <c r="BQ112" s="2">
        <f t="shared" si="161"/>
        <v>0</v>
      </c>
      <c r="BR112" s="11">
        <f t="shared" si="162"/>
        <v>4.3740076317125592E-2</v>
      </c>
      <c r="BS112" s="17">
        <f t="shared" si="136"/>
        <v>8.5811787193626504E-2</v>
      </c>
      <c r="BT112" s="17">
        <f t="shared" si="137"/>
        <v>8.3051168545124274E-2</v>
      </c>
      <c r="BU112" s="12">
        <f>(BU$3*temperature!$I222+BU$4*temperature!$I222^2+BU$5*temperature!$I222^6)*(K112/K$56)^$BW$1</f>
        <v>-0.73717336510121045</v>
      </c>
      <c r="BV112" s="12">
        <f>(BV$3*temperature!$I222+BV$4*temperature!$I222^2+BV$5*temperature!$I222^6)*(L112/L$56)^$BW$1</f>
        <v>-1.9747470664980808</v>
      </c>
      <c r="BW112" s="12">
        <f>(BW$3*temperature!$I222+BW$4*temperature!$I222^2+BW$5*temperature!$I222^6)*(M112/M$56)^$BW$1</f>
        <v>-2.854109542701035</v>
      </c>
      <c r="BX112" s="12">
        <f>(BX$3*temperature!$M222+BX$4*temperature!$M222^2+BX$5*temperature!$M222^6)*(K112/K$56)^$BW$1</f>
        <v>-0.73718427604622094</v>
      </c>
      <c r="BY112" s="12">
        <f>(BY$3*temperature!$M222+BY$4*temperature!$M222^2+BY$5*temperature!$M222^6)*(L112/L$56)^$BW$1</f>
        <v>-1.9747557785234366</v>
      </c>
      <c r="BZ112" s="12">
        <f>(BZ$3*temperature!$M222+BZ$4*temperature!$M222^2+BZ$5*temperature!$M222^6)*(M112/M$56)^$BW$1</f>
        <v>-2.8541172830047152</v>
      </c>
      <c r="CA112" s="19">
        <f t="shared" si="147"/>
        <v>-1.0910945010489392E-5</v>
      </c>
      <c r="CB112" s="19">
        <f t="shared" si="148"/>
        <v>-8.7120253557948502E-6</v>
      </c>
      <c r="CC112" s="19">
        <f t="shared" si="149"/>
        <v>-7.7403036802259351E-6</v>
      </c>
      <c r="CD112" s="19">
        <f t="shared" si="150"/>
        <v>-1.7324514234337465E-2</v>
      </c>
      <c r="CE112" s="19">
        <f t="shared" si="151"/>
        <v>-1.4866475287099198E-3</v>
      </c>
      <c r="CF112" s="19">
        <f t="shared" si="152"/>
        <v>-1.4388211516383653E-3</v>
      </c>
    </row>
    <row r="113" spans="1:84" x14ac:dyDescent="0.3">
      <c r="A113" s="2">
        <f t="shared" si="86"/>
        <v>2067</v>
      </c>
      <c r="B113" s="5">
        <f t="shared" si="87"/>
        <v>1160.5286003220729</v>
      </c>
      <c r="C113" s="5">
        <f t="shared" si="88"/>
        <v>2939.7827406824481</v>
      </c>
      <c r="D113" s="5">
        <f t="shared" si="89"/>
        <v>4296.8819395188175</v>
      </c>
      <c r="E113" s="15">
        <f t="shared" si="90"/>
        <v>2.2073615511651934E-4</v>
      </c>
      <c r="F113" s="15">
        <f t="shared" si="91"/>
        <v>4.3486502714852262E-4</v>
      </c>
      <c r="G113" s="15">
        <f t="shared" si="92"/>
        <v>8.8776148384481365E-4</v>
      </c>
      <c r="H113" s="5">
        <f t="shared" si="93"/>
        <v>120164.38404234077</v>
      </c>
      <c r="I113" s="5">
        <f t="shared" si="94"/>
        <v>38048.029145438843</v>
      </c>
      <c r="J113" s="5">
        <f t="shared" si="95"/>
        <v>14737.016064077248</v>
      </c>
      <c r="K113" s="5">
        <f t="shared" si="96"/>
        <v>103542.80283053123</v>
      </c>
      <c r="L113" s="5">
        <f t="shared" si="97"/>
        <v>12942.46293064714</v>
      </c>
      <c r="M113" s="5">
        <f t="shared" si="98"/>
        <v>3429.700017712742</v>
      </c>
      <c r="N113" s="15">
        <f t="shared" si="99"/>
        <v>1.2642170988339085E-2</v>
      </c>
      <c r="O113" s="15">
        <f t="shared" si="100"/>
        <v>1.7033190120820718E-2</v>
      </c>
      <c r="P113" s="15">
        <f t="shared" si="101"/>
        <v>1.5608486926585785E-2</v>
      </c>
      <c r="Q113" s="5">
        <f t="shared" si="102"/>
        <v>9136.90402289542</v>
      </c>
      <c r="R113" s="5">
        <f t="shared" si="103"/>
        <v>11340.586271759234</v>
      </c>
      <c r="S113" s="5">
        <f t="shared" si="104"/>
        <v>5542.8904060619088</v>
      </c>
      <c r="T113" s="5">
        <f t="shared" si="105"/>
        <v>76.03670668070805</v>
      </c>
      <c r="U113" s="5">
        <f t="shared" si="106"/>
        <v>298.05975569482899</v>
      </c>
      <c r="V113" s="5">
        <f t="shared" si="107"/>
        <v>376.1202662710794</v>
      </c>
      <c r="W113" s="15">
        <f t="shared" si="108"/>
        <v>-1.0734613539272964E-2</v>
      </c>
      <c r="X113" s="15">
        <f t="shared" si="109"/>
        <v>-1.217998157191269E-2</v>
      </c>
      <c r="Y113" s="15">
        <f t="shared" si="110"/>
        <v>-9.7425357312937999E-3</v>
      </c>
      <c r="Z113" s="5">
        <f t="shared" si="131"/>
        <v>16748.931943182397</v>
      </c>
      <c r="AA113" s="5">
        <f t="shared" si="132"/>
        <v>32997.640948103828</v>
      </c>
      <c r="AB113" s="5">
        <f t="shared" si="133"/>
        <v>22530.085075001633</v>
      </c>
      <c r="AC113" s="16">
        <f t="shared" si="114"/>
        <v>1.8367613492234443</v>
      </c>
      <c r="AD113" s="16">
        <f t="shared" si="115"/>
        <v>2.9244833512186239</v>
      </c>
      <c r="AE113" s="16">
        <f t="shared" si="116"/>
        <v>4.0915358873842713</v>
      </c>
      <c r="AF113" s="15">
        <f t="shared" si="117"/>
        <v>-4.0504037456468023E-3</v>
      </c>
      <c r="AG113" s="15">
        <f t="shared" si="118"/>
        <v>2.9673830763510267E-4</v>
      </c>
      <c r="AH113" s="15">
        <f t="shared" si="119"/>
        <v>9.7937136394747881E-3</v>
      </c>
      <c r="AI113" s="1">
        <f t="shared" si="77"/>
        <v>209406.35934190699</v>
      </c>
      <c r="AJ113" s="1">
        <f t="shared" si="78"/>
        <v>63629.710534899677</v>
      </c>
      <c r="AK113" s="1">
        <f t="shared" si="79"/>
        <v>24818.917520983465</v>
      </c>
      <c r="AL113" s="14">
        <f t="shared" si="120"/>
        <v>36.903408021012922</v>
      </c>
      <c r="AM113" s="14">
        <f t="shared" si="121"/>
        <v>7.1385501657918295</v>
      </c>
      <c r="AN113" s="14">
        <f t="shared" si="122"/>
        <v>2.4860268754735442</v>
      </c>
      <c r="AO113" s="11">
        <f t="shared" si="123"/>
        <v>1.1628357139065064E-2</v>
      </c>
      <c r="AP113" s="11">
        <f t="shared" si="124"/>
        <v>1.4648663056339993E-2</v>
      </c>
      <c r="AQ113" s="11">
        <f t="shared" si="125"/>
        <v>1.3288185676701836E-2</v>
      </c>
      <c r="AR113" s="1">
        <f t="shared" si="134"/>
        <v>120164.38404234077</v>
      </c>
      <c r="AS113" s="1">
        <f t="shared" si="129"/>
        <v>38048.029145438843</v>
      </c>
      <c r="AT113" s="1">
        <f t="shared" si="130"/>
        <v>14737.016064077248</v>
      </c>
      <c r="AU113" s="1">
        <f t="shared" si="83"/>
        <v>24032.876808468154</v>
      </c>
      <c r="AV113" s="1">
        <f t="shared" si="84"/>
        <v>7609.6058290877691</v>
      </c>
      <c r="AW113" s="1">
        <f t="shared" si="85"/>
        <v>2947.4032128154499</v>
      </c>
      <c r="AX113" s="1">
        <f t="shared" si="153"/>
        <v>82834.242264424989</v>
      </c>
      <c r="AY113" s="1">
        <f t="shared" si="139"/>
        <v>10353.970344517713</v>
      </c>
      <c r="AZ113" s="1">
        <f t="shared" si="140"/>
        <v>2743.7600141701928</v>
      </c>
      <c r="BA113" s="1">
        <f t="shared" si="154"/>
        <v>13142.51848373042</v>
      </c>
      <c r="BB113" s="1">
        <f t="shared" si="155"/>
        <v>27178.65989028339</v>
      </c>
      <c r="BC113" s="1">
        <f t="shared" si="156"/>
        <v>34018.777516112947</v>
      </c>
      <c r="BD113" s="1">
        <f t="shared" si="157"/>
        <v>5880.0192440647816</v>
      </c>
      <c r="BE113" s="2">
        <f t="shared" si="164"/>
        <v>0</v>
      </c>
      <c r="BF113" s="2">
        <f t="shared" si="165"/>
        <v>0</v>
      </c>
      <c r="BG113" s="2">
        <f t="shared" si="166"/>
        <v>0</v>
      </c>
      <c r="BH113" s="2">
        <f t="shared" si="141"/>
        <v>0</v>
      </c>
      <c r="BI113" s="2">
        <f t="shared" si="158"/>
        <v>0</v>
      </c>
      <c r="BJ113" s="2">
        <f t="shared" si="142"/>
        <v>0</v>
      </c>
      <c r="BK113" s="2">
        <f t="shared" si="143"/>
        <v>0</v>
      </c>
      <c r="BL113" s="2">
        <f t="shared" si="144"/>
        <v>0</v>
      </c>
      <c r="BM113" s="2">
        <f t="shared" si="145"/>
        <v>0</v>
      </c>
      <c r="BN113" s="2">
        <f t="shared" si="146"/>
        <v>0</v>
      </c>
      <c r="BO113" s="2">
        <f t="shared" si="159"/>
        <v>0</v>
      </c>
      <c r="BP113" s="2">
        <f t="shared" si="160"/>
        <v>0</v>
      </c>
      <c r="BQ113" s="2">
        <f t="shared" si="161"/>
        <v>0</v>
      </c>
      <c r="BR113" s="11">
        <f t="shared" si="162"/>
        <v>4.3540800007533659E-2</v>
      </c>
      <c r="BS113" s="17">
        <f t="shared" si="136"/>
        <v>8.2215667617570529E-2</v>
      </c>
      <c r="BT113" s="17">
        <f t="shared" si="137"/>
        <v>7.9096350995356446E-2</v>
      </c>
      <c r="BU113" s="12">
        <f>(BU$3*temperature!$I223+BU$4*temperature!$I223^2+BU$5*temperature!$I223^6)*(K113/K$56)^$BW$1</f>
        <v>-0.93406978345904768</v>
      </c>
      <c r="BV113" s="12">
        <f>(BV$3*temperature!$I223+BV$4*temperature!$I223^2+BV$5*temperature!$I223^6)*(L113/L$56)^$BW$1</f>
        <v>-2.1250210570118711</v>
      </c>
      <c r="BW113" s="12">
        <f>(BW$3*temperature!$I223+BW$4*temperature!$I223^2+BW$5*temperature!$I223^6)*(M113/M$56)^$BW$1</f>
        <v>-2.9838009771380976</v>
      </c>
      <c r="BX113" s="12">
        <f>(BX$3*temperature!$M223+BX$4*temperature!$M223^2+BX$5*temperature!$M223^6)*(K113/K$56)^$BW$1</f>
        <v>-0.93408090667552968</v>
      </c>
      <c r="BY113" s="12">
        <f>(BY$3*temperature!$M223+BY$4*temperature!$M223^2+BY$5*temperature!$M223^6)*(L113/L$56)^$BW$1</f>
        <v>-2.1250298964948557</v>
      </c>
      <c r="BZ113" s="12">
        <f>(BZ$3*temperature!$M223+BZ$4*temperature!$M223^2+BZ$5*temperature!$M223^6)*(M113/M$56)^$BW$1</f>
        <v>-2.9838088076985265</v>
      </c>
      <c r="CA113" s="19">
        <f t="shared" si="147"/>
        <v>-1.1123216482000764E-5</v>
      </c>
      <c r="CB113" s="19">
        <f t="shared" si="148"/>
        <v>-8.8394829846905054E-6</v>
      </c>
      <c r="CC113" s="19">
        <f t="shared" si="149"/>
        <v>-7.8305604289674591E-6</v>
      </c>
      <c r="CD113" s="19">
        <f t="shared" si="150"/>
        <v>-1.7883384581937705E-2</v>
      </c>
      <c r="CE113" s="19">
        <f t="shared" si="151"/>
        <v>-1.4702944026657758E-3</v>
      </c>
      <c r="CF113" s="19">
        <f t="shared" si="152"/>
        <v>-1.4145104638778904E-3</v>
      </c>
    </row>
    <row r="114" spans="1:84" x14ac:dyDescent="0.3">
      <c r="A114" s="2">
        <f t="shared" si="86"/>
        <v>2068</v>
      </c>
      <c r="B114" s="5">
        <f t="shared" si="87"/>
        <v>1160.7719624121537</v>
      </c>
      <c r="C114" s="5">
        <f t="shared" si="88"/>
        <v>2940.9972289487187</v>
      </c>
      <c r="D114" s="5">
        <f t="shared" si="89"/>
        <v>4300.5058154910248</v>
      </c>
      <c r="E114" s="15">
        <f t="shared" si="90"/>
        <v>2.0969934736069336E-4</v>
      </c>
      <c r="F114" s="15">
        <f t="shared" si="91"/>
        <v>4.1312177579109647E-4</v>
      </c>
      <c r="G114" s="15">
        <f t="shared" si="92"/>
        <v>8.4337340965257295E-4</v>
      </c>
      <c r="H114" s="5">
        <f t="shared" si="93"/>
        <v>121683.19662115916</v>
      </c>
      <c r="I114" s="5">
        <f t="shared" si="94"/>
        <v>38703.268972188089</v>
      </c>
      <c r="J114" s="5">
        <f t="shared" si="95"/>
        <v>14976.569924912605</v>
      </c>
      <c r="K114" s="5">
        <f t="shared" si="96"/>
        <v>104829.54495928226</v>
      </c>
      <c r="L114" s="5">
        <f t="shared" si="97"/>
        <v>13159.913444060898</v>
      </c>
      <c r="M114" s="5">
        <f t="shared" si="98"/>
        <v>3482.5135850217666</v>
      </c>
      <c r="N114" s="15">
        <f t="shared" si="99"/>
        <v>1.2427151801724268E-2</v>
      </c>
      <c r="O114" s="15">
        <f t="shared" si="100"/>
        <v>1.6801324027658326E-2</v>
      </c>
      <c r="P114" s="15">
        <f t="shared" si="101"/>
        <v>1.5398888251528797E-2</v>
      </c>
      <c r="Q114" s="5">
        <f t="shared" si="102"/>
        <v>9153.0687035405008</v>
      </c>
      <c r="R114" s="5">
        <f t="shared" si="103"/>
        <v>11395.38000465167</v>
      </c>
      <c r="S114" s="5">
        <f t="shared" si="104"/>
        <v>5578.1118473346469</v>
      </c>
      <c r="T114" s="5">
        <f t="shared" si="105"/>
        <v>75.220482019691602</v>
      </c>
      <c r="U114" s="5">
        <f t="shared" si="106"/>
        <v>294.42939336313719</v>
      </c>
      <c r="V114" s="5">
        <f t="shared" si="107"/>
        <v>372.45590113766968</v>
      </c>
      <c r="W114" s="15">
        <f t="shared" si="108"/>
        <v>-1.0734613539272964E-2</v>
      </c>
      <c r="X114" s="15">
        <f t="shared" si="109"/>
        <v>-1.217998157191269E-2</v>
      </c>
      <c r="Y114" s="15">
        <f t="shared" si="110"/>
        <v>-9.7425357312937999E-3</v>
      </c>
      <c r="Z114" s="5">
        <f t="shared" si="131"/>
        <v>16714.337020781713</v>
      </c>
      <c r="AA114" s="5">
        <f t="shared" si="132"/>
        <v>33175.197176354195</v>
      </c>
      <c r="AB114" s="5">
        <f t="shared" si="133"/>
        <v>22901.046011437589</v>
      </c>
      <c r="AC114" s="16">
        <f t="shared" si="114"/>
        <v>1.8293217241746904</v>
      </c>
      <c r="AD114" s="16">
        <f t="shared" si="115"/>
        <v>2.9253511574589717</v>
      </c>
      <c r="AE114" s="16">
        <f t="shared" si="116"/>
        <v>4.1316072182109469</v>
      </c>
      <c r="AF114" s="15">
        <f t="shared" si="117"/>
        <v>-4.0504037456468023E-3</v>
      </c>
      <c r="AG114" s="15">
        <f t="shared" si="118"/>
        <v>2.9673830763510267E-4</v>
      </c>
      <c r="AH114" s="15">
        <f t="shared" si="119"/>
        <v>9.7937136394747881E-3</v>
      </c>
      <c r="AI114" s="1">
        <f t="shared" si="77"/>
        <v>212498.60021618445</v>
      </c>
      <c r="AJ114" s="1">
        <f t="shared" si="78"/>
        <v>64876.345310497483</v>
      </c>
      <c r="AK114" s="1">
        <f t="shared" si="79"/>
        <v>25284.42898170057</v>
      </c>
      <c r="AL114" s="14">
        <f t="shared" si="120"/>
        <v>37.328242769048728</v>
      </c>
      <c r="AM114" s="14">
        <f t="shared" si="121"/>
        <v>7.2420746797203996</v>
      </c>
      <c r="AN114" s="14">
        <f t="shared" si="122"/>
        <v>2.5187313143249219</v>
      </c>
      <c r="AO114" s="11">
        <f t="shared" si="123"/>
        <v>1.1512073567674414E-2</v>
      </c>
      <c r="AP114" s="11">
        <f t="shared" si="124"/>
        <v>1.4502176425776593E-2</v>
      </c>
      <c r="AQ114" s="11">
        <f t="shared" si="125"/>
        <v>1.3155303819934818E-2</v>
      </c>
      <c r="AR114" s="1">
        <f t="shared" si="134"/>
        <v>121683.19662115916</v>
      </c>
      <c r="AS114" s="1">
        <f t="shared" si="129"/>
        <v>38703.268972188089</v>
      </c>
      <c r="AT114" s="1">
        <f t="shared" si="130"/>
        <v>14976.569924912605</v>
      </c>
      <c r="AU114" s="1">
        <f t="shared" si="83"/>
        <v>24336.639324231834</v>
      </c>
      <c r="AV114" s="1">
        <f t="shared" si="84"/>
        <v>7740.6537944376178</v>
      </c>
      <c r="AW114" s="1">
        <f t="shared" si="85"/>
        <v>2995.3139849825211</v>
      </c>
      <c r="AX114" s="1">
        <f t="shared" si="153"/>
        <v>83863.635967425813</v>
      </c>
      <c r="AY114" s="1">
        <f t="shared" si="139"/>
        <v>10527.930755248719</v>
      </c>
      <c r="AZ114" s="1">
        <f t="shared" si="140"/>
        <v>2786.0108680174135</v>
      </c>
      <c r="BA114" s="1">
        <f t="shared" si="154"/>
        <v>13159.610654997721</v>
      </c>
      <c r="BB114" s="1">
        <f t="shared" si="155"/>
        <v>27238.89012664208</v>
      </c>
      <c r="BC114" s="1">
        <f t="shared" si="156"/>
        <v>34113.186351299242</v>
      </c>
      <c r="BD114" s="1">
        <f t="shared" si="157"/>
        <v>5612.9548178315536</v>
      </c>
      <c r="BE114" s="2">
        <f t="shared" si="164"/>
        <v>0</v>
      </c>
      <c r="BF114" s="2">
        <f t="shared" si="165"/>
        <v>0</v>
      </c>
      <c r="BG114" s="2">
        <f t="shared" si="166"/>
        <v>0</v>
      </c>
      <c r="BH114" s="2">
        <f t="shared" si="141"/>
        <v>0</v>
      </c>
      <c r="BI114" s="2">
        <f t="shared" si="158"/>
        <v>0</v>
      </c>
      <c r="BJ114" s="2">
        <f t="shared" si="142"/>
        <v>0</v>
      </c>
      <c r="BK114" s="2">
        <f t="shared" si="143"/>
        <v>0</v>
      </c>
      <c r="BL114" s="2">
        <f t="shared" si="144"/>
        <v>0</v>
      </c>
      <c r="BM114" s="2">
        <f t="shared" si="145"/>
        <v>0</v>
      </c>
      <c r="BN114" s="2">
        <f t="shared" si="146"/>
        <v>0</v>
      </c>
      <c r="BO114" s="2">
        <f t="shared" si="159"/>
        <v>0</v>
      </c>
      <c r="BP114" s="2">
        <f t="shared" si="160"/>
        <v>0</v>
      </c>
      <c r="BQ114" s="2">
        <f t="shared" si="161"/>
        <v>0</v>
      </c>
      <c r="BR114" s="11">
        <f t="shared" si="162"/>
        <v>4.3342316756614901E-2</v>
      </c>
      <c r="BS114" s="17">
        <f t="shared" si="136"/>
        <v>7.8785292934379747E-2</v>
      </c>
      <c r="BT114" s="17">
        <f t="shared" si="137"/>
        <v>7.532985809081566E-2</v>
      </c>
      <c r="BU114" s="12">
        <f>(BU$3*temperature!$I224+BU$4*temperature!$I224^2+BU$5*temperature!$I224^6)*(K114/K$56)^$BW$1</f>
        <v>-1.1356961246269126</v>
      </c>
      <c r="BV114" s="12">
        <f>(BV$3*temperature!$I224+BV$4*temperature!$I224^2+BV$5*temperature!$I224^6)*(L114/L$56)^$BW$1</f>
        <v>-2.2782444857253741</v>
      </c>
      <c r="BW114" s="12">
        <f>(BW$3*temperature!$I224+BW$4*temperature!$I224^2+BW$5*temperature!$I224^6)*(M114/M$56)^$BW$1</f>
        <v>-3.1158044245779251</v>
      </c>
      <c r="BX114" s="12">
        <f>(BX$3*temperature!$M224+BX$4*temperature!$M224^2+BX$5*temperature!$M224^6)*(K114/K$56)^$BW$1</f>
        <v>-1.135707454670152</v>
      </c>
      <c r="BY114" s="12">
        <f>(BY$3*temperature!$M224+BY$4*temperature!$M224^2+BY$5*temperature!$M224^6)*(L114/L$56)^$BW$1</f>
        <v>-2.2782534485253398</v>
      </c>
      <c r="BZ114" s="12">
        <f>(BZ$3*temperature!$M224+BZ$4*temperature!$M224^2+BZ$5*temperature!$M224^6)*(M114/M$56)^$BW$1</f>
        <v>-3.1158123421444484</v>
      </c>
      <c r="CA114" s="19">
        <f t="shared" si="147"/>
        <v>-1.1330043239388132E-5</v>
      </c>
      <c r="CB114" s="19">
        <f t="shared" si="148"/>
        <v>-8.9627999657615476E-6</v>
      </c>
      <c r="CC114" s="19">
        <f t="shared" si="149"/>
        <v>-7.9175665232966708E-6</v>
      </c>
      <c r="CD114" s="19">
        <f t="shared" si="150"/>
        <v>-1.8441435257147885E-2</v>
      </c>
      <c r="CE114" s="19">
        <f t="shared" si="151"/>
        <v>-1.4529138788647949E-3</v>
      </c>
      <c r="CF114" s="19">
        <f t="shared" si="152"/>
        <v>-1.3891907009119149E-3</v>
      </c>
    </row>
    <row r="115" spans="1:84" x14ac:dyDescent="0.3">
      <c r="A115" s="2">
        <f t="shared" si="86"/>
        <v>2069</v>
      </c>
      <c r="B115" s="5">
        <f t="shared" si="87"/>
        <v>1161.0032048789585</v>
      </c>
      <c r="C115" s="5">
        <f t="shared" si="88"/>
        <v>2942.1514694466478</v>
      </c>
      <c r="D115" s="5">
        <f t="shared" si="89"/>
        <v>4303.951401131224</v>
      </c>
      <c r="E115" s="15">
        <f t="shared" si="90"/>
        <v>1.992143799926587E-4</v>
      </c>
      <c r="F115" s="15">
        <f t="shared" si="91"/>
        <v>3.9246568700154164E-4</v>
      </c>
      <c r="G115" s="15">
        <f t="shared" si="92"/>
        <v>8.0120473916994424E-4</v>
      </c>
      <c r="H115" s="5">
        <f t="shared" si="93"/>
        <v>123193.925889488</v>
      </c>
      <c r="I115" s="5">
        <f t="shared" si="94"/>
        <v>39360.086836895694</v>
      </c>
      <c r="J115" s="5">
        <f t="shared" si="95"/>
        <v>15216.267199160087</v>
      </c>
      <c r="K115" s="5">
        <f t="shared" si="96"/>
        <v>106109.89304058958</v>
      </c>
      <c r="L115" s="5">
        <f t="shared" si="97"/>
        <v>13377.994724485899</v>
      </c>
      <c r="M115" s="5">
        <f t="shared" si="98"/>
        <v>3535.4179870991893</v>
      </c>
      <c r="N115" s="15">
        <f t="shared" si="99"/>
        <v>1.2213618611095045E-2</v>
      </c>
      <c r="O115" s="15">
        <f t="shared" si="100"/>
        <v>1.6571634863101758E-2</v>
      </c>
      <c r="P115" s="15">
        <f t="shared" si="101"/>
        <v>1.5191441694574648E-2</v>
      </c>
      <c r="Q115" s="5">
        <f t="shared" si="102"/>
        <v>9167.2319743823537</v>
      </c>
      <c r="R115" s="5">
        <f t="shared" si="103"/>
        <v>11447.615527816892</v>
      </c>
      <c r="S115" s="5">
        <f t="shared" si="104"/>
        <v>5612.1737765372054</v>
      </c>
      <c r="T115" s="5">
        <f t="shared" si="105"/>
        <v>74.41301921497238</v>
      </c>
      <c r="U115" s="5">
        <f t="shared" si="106"/>
        <v>290.84324877774475</v>
      </c>
      <c r="V115" s="5">
        <f t="shared" si="107"/>
        <v>368.82723621250472</v>
      </c>
      <c r="W115" s="15">
        <f t="shared" si="108"/>
        <v>-1.0734613539272964E-2</v>
      </c>
      <c r="X115" s="15">
        <f t="shared" si="109"/>
        <v>-1.217998157191269E-2</v>
      </c>
      <c r="Y115" s="15">
        <f t="shared" si="110"/>
        <v>-9.7425357312937999E-3</v>
      </c>
      <c r="Z115" s="5">
        <f t="shared" si="131"/>
        <v>16676.087836910261</v>
      </c>
      <c r="AA115" s="5">
        <f t="shared" si="132"/>
        <v>33345.380002611499</v>
      </c>
      <c r="AB115" s="5">
        <f t="shared" si="133"/>
        <v>23272.278651695582</v>
      </c>
      <c r="AC115" s="16">
        <f t="shared" si="114"/>
        <v>1.8219122326111001</v>
      </c>
      <c r="AD115" s="16">
        <f t="shared" si="115"/>
        <v>2.9262192212106743</v>
      </c>
      <c r="AE115" s="16">
        <f t="shared" si="116"/>
        <v>4.1720709961768918</v>
      </c>
      <c r="AF115" s="15">
        <f t="shared" si="117"/>
        <v>-4.0504037456468023E-3</v>
      </c>
      <c r="AG115" s="15">
        <f t="shared" si="118"/>
        <v>2.9673830763510267E-4</v>
      </c>
      <c r="AH115" s="15">
        <f t="shared" si="119"/>
        <v>9.7937136394747881E-3</v>
      </c>
      <c r="AI115" s="1">
        <f t="shared" si="77"/>
        <v>215585.37951879785</v>
      </c>
      <c r="AJ115" s="1">
        <f t="shared" si="78"/>
        <v>66129.364573885352</v>
      </c>
      <c r="AK115" s="1">
        <f t="shared" si="79"/>
        <v>25751.300068513036</v>
      </c>
      <c r="AL115" s="14">
        <f t="shared" si="120"/>
        <v>37.753670991188933</v>
      </c>
      <c r="AM115" s="14">
        <f t="shared" si="121"/>
        <v>7.3460502659674152</v>
      </c>
      <c r="AN115" s="14">
        <f t="shared" si="122"/>
        <v>2.5515346432488428</v>
      </c>
      <c r="AO115" s="11">
        <f t="shared" si="123"/>
        <v>1.1396952831997669E-2</v>
      </c>
      <c r="AP115" s="11">
        <f t="shared" si="124"/>
        <v>1.4357154661518826E-2</v>
      </c>
      <c r="AQ115" s="11">
        <f t="shared" si="125"/>
        <v>1.302375078173547E-2</v>
      </c>
      <c r="AR115" s="1">
        <f t="shared" si="134"/>
        <v>123193.925889488</v>
      </c>
      <c r="AS115" s="1">
        <f t="shared" si="129"/>
        <v>39360.086836895694</v>
      </c>
      <c r="AT115" s="1">
        <f t="shared" si="130"/>
        <v>15216.267199160087</v>
      </c>
      <c r="AU115" s="1">
        <f t="shared" si="83"/>
        <v>24638.785177897604</v>
      </c>
      <c r="AV115" s="1">
        <f t="shared" si="84"/>
        <v>7872.0173673791396</v>
      </c>
      <c r="AW115" s="1">
        <f t="shared" si="85"/>
        <v>3043.2534398320176</v>
      </c>
      <c r="AX115" s="1">
        <f t="shared" si="153"/>
        <v>84887.914432471662</v>
      </c>
      <c r="AY115" s="1">
        <f t="shared" si="139"/>
        <v>10702.39577958872</v>
      </c>
      <c r="AZ115" s="1">
        <f t="shared" si="140"/>
        <v>2828.3343896793517</v>
      </c>
      <c r="BA115" s="1">
        <f t="shared" si="154"/>
        <v>13176.326392857296</v>
      </c>
      <c r="BB115" s="1">
        <f t="shared" si="155"/>
        <v>27297.937139151956</v>
      </c>
      <c r="BC115" s="1">
        <f t="shared" si="156"/>
        <v>34205.4095649929</v>
      </c>
      <c r="BD115" s="1">
        <f t="shared" si="157"/>
        <v>5357.7230253958815</v>
      </c>
      <c r="BE115" s="2">
        <f t="shared" si="164"/>
        <v>0</v>
      </c>
      <c r="BF115" s="2">
        <f t="shared" si="165"/>
        <v>0</v>
      </c>
      <c r="BG115" s="2">
        <f t="shared" si="166"/>
        <v>0</v>
      </c>
      <c r="BH115" s="2">
        <f t="shared" si="141"/>
        <v>0</v>
      </c>
      <c r="BI115" s="2">
        <f t="shared" si="158"/>
        <v>0</v>
      </c>
      <c r="BJ115" s="2">
        <f t="shared" si="142"/>
        <v>0</v>
      </c>
      <c r="BK115" s="2">
        <f t="shared" si="143"/>
        <v>0</v>
      </c>
      <c r="BL115" s="2">
        <f t="shared" si="144"/>
        <v>0</v>
      </c>
      <c r="BM115" s="2">
        <f t="shared" si="145"/>
        <v>0</v>
      </c>
      <c r="BN115" s="2">
        <f t="shared" si="146"/>
        <v>0</v>
      </c>
      <c r="BO115" s="2">
        <f t="shared" si="159"/>
        <v>0</v>
      </c>
      <c r="BP115" s="2">
        <f t="shared" si="160"/>
        <v>0</v>
      </c>
      <c r="BQ115" s="2">
        <f t="shared" si="161"/>
        <v>0</v>
      </c>
      <c r="BR115" s="11">
        <f t="shared" si="162"/>
        <v>4.3144676088201689E-2</v>
      </c>
      <c r="BS115" s="17">
        <f t="shared" si="136"/>
        <v>7.5512410135242639E-2</v>
      </c>
      <c r="BT115" s="17">
        <f t="shared" si="137"/>
        <v>7.1742721991253006E-2</v>
      </c>
      <c r="BU115" s="12">
        <f>(BU$3*temperature!$I225+BU$4*temperature!$I225^2+BU$5*temperature!$I225^6)*(K115/K$56)^$BW$1</f>
        <v>-1.342025050194025</v>
      </c>
      <c r="BV115" s="12">
        <f>(BV$3*temperature!$I225+BV$4*temperature!$I225^2+BV$5*temperature!$I225^6)*(L115/L$56)^$BW$1</f>
        <v>-2.4343871834355406</v>
      </c>
      <c r="BW115" s="12">
        <f>(BW$3*temperature!$I225+BW$4*temperature!$I225^2+BW$5*temperature!$I225^6)*(M115/M$56)^$BW$1</f>
        <v>-3.2500944967133081</v>
      </c>
      <c r="BX115" s="12">
        <f>(BX$3*temperature!$M225+BX$4*temperature!$M225^2+BX$5*temperature!$M225^6)*(K115/K$56)^$BW$1</f>
        <v>-1.3420365816206496</v>
      </c>
      <c r="BY115" s="12">
        <f>(BY$3*temperature!$M225+BY$4*temperature!$M225^2+BY$5*temperature!$M225^6)*(L115/L$56)^$BW$1</f>
        <v>-2.4343962654453892</v>
      </c>
      <c r="BZ115" s="12">
        <f>(BZ$3*temperature!$M225+BZ$4*temperature!$M225^2+BZ$5*temperature!$M225^6)*(M115/M$56)^$BW$1</f>
        <v>-3.2501024980743383</v>
      </c>
      <c r="CA115" s="19">
        <f t="shared" si="147"/>
        <v>-1.153142662468909E-5</v>
      </c>
      <c r="CB115" s="19">
        <f t="shared" si="148"/>
        <v>-9.0820098486155132E-6</v>
      </c>
      <c r="CC115" s="19">
        <f t="shared" si="149"/>
        <v>-8.0013610301854499E-6</v>
      </c>
      <c r="CD115" s="19">
        <f t="shared" si="150"/>
        <v>-1.8998212606893137E-2</v>
      </c>
      <c r="CE115" s="19">
        <f t="shared" si="151"/>
        <v>-1.4346008222082519E-3</v>
      </c>
      <c r="CF115" s="19">
        <f t="shared" si="152"/>
        <v>-1.3629834853870523E-3</v>
      </c>
    </row>
    <row r="116" spans="1:84" x14ac:dyDescent="0.3">
      <c r="A116" s="2">
        <f t="shared" si="86"/>
        <v>2070</v>
      </c>
      <c r="B116" s="5">
        <f t="shared" si="87"/>
        <v>1161.2229289859065</v>
      </c>
      <c r="C116" s="5">
        <f t="shared" si="88"/>
        <v>2943.2484282694809</v>
      </c>
      <c r="D116" s="5">
        <f t="shared" si="89"/>
        <v>4307.2273300779807</v>
      </c>
      <c r="E116" s="15">
        <f t="shared" si="90"/>
        <v>1.8925366099302576E-4</v>
      </c>
      <c r="F116" s="15">
        <f t="shared" si="91"/>
        <v>3.7284240265146454E-4</v>
      </c>
      <c r="G116" s="15">
        <f t="shared" si="92"/>
        <v>7.6114450221144696E-4</v>
      </c>
      <c r="H116" s="5">
        <f t="shared" si="93"/>
        <v>124696.04213562008</v>
      </c>
      <c r="I116" s="5">
        <f t="shared" si="94"/>
        <v>40018.30771569888</v>
      </c>
      <c r="J116" s="5">
        <f t="shared" si="95"/>
        <v>15456.055603752699</v>
      </c>
      <c r="K116" s="5">
        <f t="shared" si="96"/>
        <v>107383.37921428823</v>
      </c>
      <c r="L116" s="5">
        <f t="shared" si="97"/>
        <v>13596.646253618535</v>
      </c>
      <c r="M116" s="5">
        <f t="shared" si="98"/>
        <v>3588.4002443569361</v>
      </c>
      <c r="N116" s="15">
        <f t="shared" si="99"/>
        <v>1.2001578148905567E-2</v>
      </c>
      <c r="O116" s="15">
        <f t="shared" si="100"/>
        <v>1.6344118355229753E-2</v>
      </c>
      <c r="P116" s="15">
        <f t="shared" si="101"/>
        <v>1.4986136703235786E-2</v>
      </c>
      <c r="Q116" s="5">
        <f t="shared" si="102"/>
        <v>9179.4024040468594</v>
      </c>
      <c r="R116" s="5">
        <f t="shared" si="103"/>
        <v>11497.291155754619</v>
      </c>
      <c r="S116" s="5">
        <f t="shared" si="104"/>
        <v>5645.0758328525944</v>
      </c>
      <c r="T116" s="5">
        <f t="shared" si="105"/>
        <v>73.614224211409152</v>
      </c>
      <c r="U116" s="5">
        <f t="shared" si="106"/>
        <v>287.30078336731663</v>
      </c>
      <c r="V116" s="5">
        <f t="shared" si="107"/>
        <v>365.23392368503005</v>
      </c>
      <c r="W116" s="15">
        <f t="shared" si="108"/>
        <v>-1.0734613539272964E-2</v>
      </c>
      <c r="X116" s="15">
        <f t="shared" si="109"/>
        <v>-1.217998157191269E-2</v>
      </c>
      <c r="Y116" s="15">
        <f t="shared" si="110"/>
        <v>-9.7425357312937999E-3</v>
      </c>
      <c r="Z116" s="5">
        <f t="shared" si="131"/>
        <v>16634.242667097689</v>
      </c>
      <c r="AA116" s="5">
        <f t="shared" si="132"/>
        <v>33508.172803376438</v>
      </c>
      <c r="AB116" s="5">
        <f t="shared" si="133"/>
        <v>23643.701244212723</v>
      </c>
      <c r="AC116" s="16">
        <f t="shared" si="114"/>
        <v>1.8145327524798924</v>
      </c>
      <c r="AD116" s="16">
        <f t="shared" si="115"/>
        <v>2.9270875425501459</v>
      </c>
      <c r="AE116" s="16">
        <f t="shared" si="116"/>
        <v>4.2129310647970062</v>
      </c>
      <c r="AF116" s="15">
        <f t="shared" si="117"/>
        <v>-4.0504037456468023E-3</v>
      </c>
      <c r="AG116" s="15">
        <f t="shared" si="118"/>
        <v>2.9673830763510267E-4</v>
      </c>
      <c r="AH116" s="15">
        <f t="shared" si="119"/>
        <v>9.7937136394747881E-3</v>
      </c>
      <c r="AI116" s="1">
        <f t="shared" si="77"/>
        <v>218665.62674481567</v>
      </c>
      <c r="AJ116" s="1">
        <f t="shared" si="78"/>
        <v>67388.445483875956</v>
      </c>
      <c r="AK116" s="1">
        <f t="shared" si="79"/>
        <v>26219.423501493748</v>
      </c>
      <c r="AL116" s="14">
        <f t="shared" si="120"/>
        <v>38.179645030635058</v>
      </c>
      <c r="AM116" s="14">
        <f t="shared" si="121"/>
        <v>7.4504639619890041</v>
      </c>
      <c r="AN116" s="14">
        <f t="shared" si="122"/>
        <v>2.5844328890404338</v>
      </c>
      <c r="AO116" s="11">
        <f t="shared" si="123"/>
        <v>1.1282983303677692E-2</v>
      </c>
      <c r="AP116" s="11">
        <f t="shared" si="124"/>
        <v>1.4213583114903637E-2</v>
      </c>
      <c r="AQ116" s="11">
        <f t="shared" si="125"/>
        <v>1.2893513273918116E-2</v>
      </c>
      <c r="AR116" s="1">
        <f t="shared" si="134"/>
        <v>124696.04213562008</v>
      </c>
      <c r="AS116" s="1">
        <f t="shared" si="129"/>
        <v>40018.30771569888</v>
      </c>
      <c r="AT116" s="1">
        <f t="shared" si="130"/>
        <v>15456.055603752699</v>
      </c>
      <c r="AU116" s="1">
        <f t="shared" si="83"/>
        <v>24939.208427124016</v>
      </c>
      <c r="AV116" s="1">
        <f t="shared" si="84"/>
        <v>8003.6615431397768</v>
      </c>
      <c r="AW116" s="1">
        <f t="shared" si="85"/>
        <v>3091.21112075054</v>
      </c>
      <c r="AX116" s="1">
        <f t="shared" si="153"/>
        <v>85906.703371430587</v>
      </c>
      <c r="AY116" s="1">
        <f t="shared" si="139"/>
        <v>10877.31700289483</v>
      </c>
      <c r="AZ116" s="1">
        <f t="shared" si="140"/>
        <v>2870.7201954855486</v>
      </c>
      <c r="BA116" s="1">
        <f t="shared" si="154"/>
        <v>13192.673601715425</v>
      </c>
      <c r="BB116" s="1">
        <f t="shared" si="155"/>
        <v>27355.830884591021</v>
      </c>
      <c r="BC116" s="1">
        <f t="shared" si="156"/>
        <v>34295.514632745566</v>
      </c>
      <c r="BD116" s="1">
        <f t="shared" si="157"/>
        <v>5113.8225298725465</v>
      </c>
      <c r="BE116" s="2">
        <f t="shared" si="164"/>
        <v>0</v>
      </c>
      <c r="BF116" s="2">
        <f t="shared" si="165"/>
        <v>0</v>
      </c>
      <c r="BG116" s="2">
        <f t="shared" si="166"/>
        <v>0</v>
      </c>
      <c r="BH116" s="2">
        <f t="shared" si="141"/>
        <v>0</v>
      </c>
      <c r="BI116" s="2">
        <f t="shared" si="158"/>
        <v>0</v>
      </c>
      <c r="BJ116" s="2">
        <f t="shared" si="142"/>
        <v>0</v>
      </c>
      <c r="BK116" s="2">
        <f t="shared" si="143"/>
        <v>0</v>
      </c>
      <c r="BL116" s="2">
        <f t="shared" si="144"/>
        <v>0</v>
      </c>
      <c r="BM116" s="2">
        <f t="shared" si="145"/>
        <v>0</v>
      </c>
      <c r="BN116" s="2">
        <f t="shared" si="146"/>
        <v>0</v>
      </c>
      <c r="BO116" s="2">
        <f t="shared" si="159"/>
        <v>0</v>
      </c>
      <c r="BP116" s="2">
        <f t="shared" si="160"/>
        <v>0</v>
      </c>
      <c r="BQ116" s="2">
        <f t="shared" si="161"/>
        <v>0</v>
      </c>
      <c r="BR116" s="11">
        <f t="shared" si="162"/>
        <v>4.294792498745667E-2</v>
      </c>
      <c r="BS116" s="17">
        <f t="shared" si="136"/>
        <v>7.2389201484893348E-2</v>
      </c>
      <c r="BT116" s="17">
        <f t="shared" si="137"/>
        <v>6.8326401896431438E-2</v>
      </c>
      <c r="BU116" s="12">
        <f>(BU$3*temperature!$I226+BU$4*temperature!$I226^2+BU$5*temperature!$I226^6)*(K116/K$56)^$BW$1</f>
        <v>-1.5530264788487451</v>
      </c>
      <c r="BV116" s="12">
        <f>(BV$3*temperature!$I226+BV$4*temperature!$I226^2+BV$5*temperature!$I226^6)*(L116/L$56)^$BW$1</f>
        <v>-2.5934172643181044</v>
      </c>
      <c r="BW116" s="12">
        <f>(BW$3*temperature!$I226+BW$4*temperature!$I226^2+BW$5*temperature!$I226^6)*(M116/M$56)^$BW$1</f>
        <v>-3.3866444735724262</v>
      </c>
      <c r="BX116" s="12">
        <f>(BX$3*temperature!$M226+BX$4*temperature!$M226^2+BX$5*temperature!$M226^6)*(K116/K$56)^$BW$1</f>
        <v>-1.5530382062260928</v>
      </c>
      <c r="BY116" s="12">
        <f>(BY$3*temperature!$M226+BY$4*temperature!$M226^2+BY$5*temperature!$M226^6)*(L116/L$56)^$BW$1</f>
        <v>-2.5934264614691465</v>
      </c>
      <c r="BZ116" s="12">
        <f>(BZ$3*temperature!$M226+BZ$4*temperature!$M226^2+BZ$5*temperature!$M226^6)*(M116/M$56)^$BW$1</f>
        <v>-3.3866525555580624</v>
      </c>
      <c r="CA116" s="19">
        <f t="shared" si="147"/>
        <v>-1.1727377347670043E-5</v>
      </c>
      <c r="CB116" s="19">
        <f t="shared" si="148"/>
        <v>-9.197151042084073E-6</v>
      </c>
      <c r="CC116" s="19">
        <f t="shared" si="149"/>
        <v>-8.081985636287925E-6</v>
      </c>
      <c r="CD116" s="19">
        <f t="shared" si="150"/>
        <v>-1.955327579778458E-2</v>
      </c>
      <c r="CE116" s="19">
        <f t="shared" si="151"/>
        <v>-1.4154460214155166E-3</v>
      </c>
      <c r="CF116" s="19">
        <f t="shared" si="152"/>
        <v>-1.3360049805511952E-3</v>
      </c>
    </row>
    <row r="117" spans="1:84" x14ac:dyDescent="0.3">
      <c r="A117" s="2">
        <f t="shared" si="86"/>
        <v>2071</v>
      </c>
      <c r="B117" s="5">
        <f t="shared" si="87"/>
        <v>1161.4317063919191</v>
      </c>
      <c r="C117" s="5">
        <f t="shared" si="88"/>
        <v>2944.2909276942974</v>
      </c>
      <c r="D117" s="5">
        <f t="shared" si="89"/>
        <v>4310.3418313599414</v>
      </c>
      <c r="E117" s="15">
        <f t="shared" si="90"/>
        <v>1.7979097794337446E-4</v>
      </c>
      <c r="F117" s="15">
        <f t="shared" si="91"/>
        <v>3.542002825188913E-4</v>
      </c>
      <c r="G117" s="15">
        <f t="shared" si="92"/>
        <v>7.2308727710087455E-4</v>
      </c>
      <c r="H117" s="5">
        <f t="shared" si="93"/>
        <v>126189.02132649724</v>
      </c>
      <c r="I117" s="5">
        <f t="shared" si="94"/>
        <v>40677.756584867566</v>
      </c>
      <c r="J117" s="5">
        <f t="shared" si="95"/>
        <v>15695.883188354604</v>
      </c>
      <c r="K117" s="5">
        <f t="shared" si="96"/>
        <v>108649.54059030606</v>
      </c>
      <c r="L117" s="5">
        <f t="shared" si="97"/>
        <v>13815.807467342473</v>
      </c>
      <c r="M117" s="5">
        <f t="shared" si="98"/>
        <v>3641.4474309575694</v>
      </c>
      <c r="N117" s="15">
        <f t="shared" si="99"/>
        <v>1.1791036799942312E-2</v>
      </c>
      <c r="O117" s="15">
        <f t="shared" si="100"/>
        <v>1.6118769999301286E-2</v>
      </c>
      <c r="P117" s="15">
        <f t="shared" si="101"/>
        <v>1.4782962598459903E-2</v>
      </c>
      <c r="Q117" s="5">
        <f t="shared" si="102"/>
        <v>9189.5897892318153</v>
      </c>
      <c r="R117" s="5">
        <f t="shared" si="103"/>
        <v>11544.406916592614</v>
      </c>
      <c r="S117" s="5">
        <f t="shared" si="104"/>
        <v>5676.8182699912904</v>
      </c>
      <c r="T117" s="5">
        <f t="shared" si="105"/>
        <v>72.824003963506286</v>
      </c>
      <c r="U117" s="5">
        <f t="shared" si="106"/>
        <v>283.8014651203066</v>
      </c>
      <c r="V117" s="5">
        <f t="shared" si="107"/>
        <v>361.67561913324801</v>
      </c>
      <c r="W117" s="15">
        <f t="shared" si="108"/>
        <v>-1.0734613539272964E-2</v>
      </c>
      <c r="X117" s="15">
        <f t="shared" si="109"/>
        <v>-1.217998157191269E-2</v>
      </c>
      <c r="Y117" s="15">
        <f t="shared" si="110"/>
        <v>-9.7425357312937999E-3</v>
      </c>
      <c r="Z117" s="5">
        <f t="shared" si="131"/>
        <v>16588.86146385959</v>
      </c>
      <c r="AA117" s="5">
        <f t="shared" si="132"/>
        <v>33663.564020778358</v>
      </c>
      <c r="AB117" s="5">
        <f t="shared" si="133"/>
        <v>24015.232525476906</v>
      </c>
      <c r="AC117" s="16">
        <f t="shared" si="114"/>
        <v>1.8071831622226491</v>
      </c>
      <c r="AD117" s="16">
        <f t="shared" si="115"/>
        <v>2.9279561215538221</v>
      </c>
      <c r="AE117" s="16">
        <f t="shared" si="116"/>
        <v>4.2541913052284759</v>
      </c>
      <c r="AF117" s="15">
        <f t="shared" si="117"/>
        <v>-4.0504037456468023E-3</v>
      </c>
      <c r="AG117" s="15">
        <f t="shared" si="118"/>
        <v>2.9673830763510267E-4</v>
      </c>
      <c r="AH117" s="15">
        <f t="shared" si="119"/>
        <v>9.7937136394747881E-3</v>
      </c>
      <c r="AI117" s="1">
        <f t="shared" si="77"/>
        <v>221738.27249745812</v>
      </c>
      <c r="AJ117" s="1">
        <f t="shared" si="78"/>
        <v>68653.262478628138</v>
      </c>
      <c r="AK117" s="1">
        <f t="shared" si="79"/>
        <v>26688.692272094915</v>
      </c>
      <c r="AL117" s="14">
        <f t="shared" si="120"/>
        <v>38.606117525081849</v>
      </c>
      <c r="AM117" s="14">
        <f t="shared" si="121"/>
        <v>7.5553027728696458</v>
      </c>
      <c r="AN117" s="14">
        <f t="shared" si="122"/>
        <v>2.617422084603223</v>
      </c>
      <c r="AO117" s="11">
        <f t="shared" si="123"/>
        <v>1.1170153470640916E-2</v>
      </c>
      <c r="AP117" s="11">
        <f t="shared" si="124"/>
        <v>1.40714472837546E-2</v>
      </c>
      <c r="AQ117" s="11">
        <f t="shared" si="125"/>
        <v>1.2764578141178935E-2</v>
      </c>
      <c r="AR117" s="1">
        <f t="shared" si="134"/>
        <v>126189.02132649724</v>
      </c>
      <c r="AS117" s="1">
        <f t="shared" si="129"/>
        <v>40677.756584867566</v>
      </c>
      <c r="AT117" s="1">
        <f t="shared" si="130"/>
        <v>15695.883188354604</v>
      </c>
      <c r="AU117" s="1">
        <f t="shared" si="83"/>
        <v>25237.804265299448</v>
      </c>
      <c r="AV117" s="1">
        <f t="shared" si="84"/>
        <v>8135.5513169735132</v>
      </c>
      <c r="AW117" s="1">
        <f t="shared" si="85"/>
        <v>3139.1766376709211</v>
      </c>
      <c r="AX117" s="1">
        <f t="shared" si="153"/>
        <v>86919.632472244848</v>
      </c>
      <c r="AY117" s="1">
        <f t="shared" si="139"/>
        <v>11052.645973873978</v>
      </c>
      <c r="AZ117" s="1">
        <f t="shared" si="140"/>
        <v>2913.1579447660561</v>
      </c>
      <c r="BA117" s="1">
        <f t="shared" si="154"/>
        <v>13208.659902393834</v>
      </c>
      <c r="BB117" s="1">
        <f t="shared" si="155"/>
        <v>27412.600251864063</v>
      </c>
      <c r="BC117" s="1">
        <f t="shared" si="156"/>
        <v>34383.566513537378</v>
      </c>
      <c r="BD117" s="1">
        <f t="shared" si="157"/>
        <v>4880.771362929484</v>
      </c>
      <c r="BE117" s="2">
        <f t="shared" si="164"/>
        <v>0</v>
      </c>
      <c r="BF117" s="2">
        <f t="shared" si="165"/>
        <v>0</v>
      </c>
      <c r="BG117" s="2">
        <f t="shared" si="166"/>
        <v>0</v>
      </c>
      <c r="BH117" s="2">
        <f t="shared" si="141"/>
        <v>0</v>
      </c>
      <c r="BI117" s="2">
        <f t="shared" si="158"/>
        <v>0</v>
      </c>
      <c r="BJ117" s="2">
        <f t="shared" si="142"/>
        <v>0</v>
      </c>
      <c r="BK117" s="2">
        <f t="shared" si="143"/>
        <v>0</v>
      </c>
      <c r="BL117" s="2">
        <f t="shared" si="144"/>
        <v>0</v>
      </c>
      <c r="BM117" s="2">
        <f t="shared" si="145"/>
        <v>0</v>
      </c>
      <c r="BN117" s="2">
        <f t="shared" si="146"/>
        <v>0</v>
      </c>
      <c r="BO117" s="2">
        <f t="shared" si="159"/>
        <v>0</v>
      </c>
      <c r="BP117" s="2">
        <f t="shared" si="160"/>
        <v>0</v>
      </c>
      <c r="BQ117" s="2">
        <f t="shared" si="161"/>
        <v>0</v>
      </c>
      <c r="BR117" s="11">
        <f t="shared" si="162"/>
        <v>4.2752107975766424E-2</v>
      </c>
      <c r="BS117" s="17">
        <f t="shared" si="136"/>
        <v>6.9408260710393535E-2</v>
      </c>
      <c r="BT117" s="17">
        <f t="shared" si="137"/>
        <v>6.5072763710887077E-2</v>
      </c>
      <c r="BU117" s="12">
        <f>(BU$3*temperature!$I227+BU$4*temperature!$I227^2+BU$5*temperature!$I227^6)*(K117/K$56)^$BW$1</f>
        <v>-1.7686676884359878</v>
      </c>
      <c r="BV117" s="12">
        <f>(BV$3*temperature!$I227+BV$4*temperature!$I227^2+BV$5*temperature!$I227^6)*(L117/L$56)^$BW$1</f>
        <v>-2.7553012011235589</v>
      </c>
      <c r="BW117" s="12">
        <f>(BW$3*temperature!$I227+BW$4*temperature!$I227^2+BW$5*temperature!$I227^6)*(M117/M$56)^$BW$1</f>
        <v>-3.5254263608343526</v>
      </c>
      <c r="BX117" s="12">
        <f>(BX$3*temperature!$M227+BX$4*temperature!$M227^2+BX$5*temperature!$M227^6)*(K117/K$56)^$BW$1</f>
        <v>-1.7686796063508041</v>
      </c>
      <c r="BY117" s="12">
        <f>(BY$3*temperature!$M227+BY$4*temperature!$M227^2+BY$5*temperature!$M227^6)*(L117/L$56)^$BW$1</f>
        <v>-2.7553105093899823</v>
      </c>
      <c r="BZ117" s="12">
        <f>(BZ$3*temperature!$M227+BZ$4*temperature!$M227^2+BZ$5*temperature!$M227^6)*(M117/M$56)^$BW$1</f>
        <v>-3.5254345203187776</v>
      </c>
      <c r="CA117" s="19">
        <f t="shared" si="147"/>
        <v>-1.191791481636173E-5</v>
      </c>
      <c r="CB117" s="19">
        <f t="shared" si="148"/>
        <v>-9.3082664234245271E-6</v>
      </c>
      <c r="CC117" s="19">
        <f t="shared" si="149"/>
        <v>-8.1594844250076903E-6</v>
      </c>
      <c r="CD117" s="19">
        <f t="shared" si="150"/>
        <v>-2.0106197171405257E-2</v>
      </c>
      <c r="CE117" s="19">
        <f t="shared" si="151"/>
        <v>-1.3955361751674731E-3</v>
      </c>
      <c r="CF117" s="19">
        <f t="shared" si="152"/>
        <v>-1.3083658176593605E-3</v>
      </c>
    </row>
    <row r="118" spans="1:84" x14ac:dyDescent="0.3">
      <c r="A118" s="2">
        <f t="shared" si="86"/>
        <v>2072</v>
      </c>
      <c r="B118" s="5">
        <f t="shared" si="87"/>
        <v>1161.6300805871103</v>
      </c>
      <c r="C118" s="5">
        <f t="shared" si="88"/>
        <v>2945.2816529387837</v>
      </c>
      <c r="D118" s="5">
        <f t="shared" si="89"/>
        <v>4313.3027470312427</v>
      </c>
      <c r="E118" s="15">
        <f t="shared" si="90"/>
        <v>1.7080142904620573E-4</v>
      </c>
      <c r="F118" s="15">
        <f t="shared" si="91"/>
        <v>3.364902683929467E-4</v>
      </c>
      <c r="G118" s="15">
        <f t="shared" si="92"/>
        <v>6.8693291324583075E-4</v>
      </c>
      <c r="H118" s="5">
        <f t="shared" si="93"/>
        <v>127672.34553715233</v>
      </c>
      <c r="I118" s="5">
        <f t="shared" si="94"/>
        <v>41338.258566709388</v>
      </c>
      <c r="J118" s="5">
        <f t="shared" si="95"/>
        <v>15935.698363237299</v>
      </c>
      <c r="K118" s="5">
        <f t="shared" si="96"/>
        <v>109907.91963016681</v>
      </c>
      <c r="L118" s="5">
        <f t="shared" si="97"/>
        <v>14035.417809859486</v>
      </c>
      <c r="M118" s="5">
        <f t="shared" si="98"/>
        <v>3694.5466844880093</v>
      </c>
      <c r="N118" s="15">
        <f t="shared" si="99"/>
        <v>1.1582000559080319E-2</v>
      </c>
      <c r="O118" s="15">
        <f t="shared" si="100"/>
        <v>1.5895585041708404E-2</v>
      </c>
      <c r="P118" s="15">
        <f t="shared" si="101"/>
        <v>1.4581908578171321E-2</v>
      </c>
      <c r="Q118" s="5">
        <f t="shared" si="102"/>
        <v>9197.8051322379979</v>
      </c>
      <c r="R118" s="5">
        <f t="shared" si="103"/>
        <v>11588.964528286435</v>
      </c>
      <c r="S118" s="5">
        <f t="shared" si="104"/>
        <v>5707.4019452316152</v>
      </c>
      <c r="T118" s="5">
        <f t="shared" si="105"/>
        <v>72.042266424575558</v>
      </c>
      <c r="U118" s="5">
        <f t="shared" si="106"/>
        <v>280.34476850505945</v>
      </c>
      <c r="V118" s="5">
        <f t="shared" si="107"/>
        <v>358.15198149070454</v>
      </c>
      <c r="W118" s="15">
        <f t="shared" si="108"/>
        <v>-1.0734613539272964E-2</v>
      </c>
      <c r="X118" s="15">
        <f t="shared" si="109"/>
        <v>-1.217998157191269E-2</v>
      </c>
      <c r="Y118" s="15">
        <f t="shared" si="110"/>
        <v>-9.7425357312937999E-3</v>
      </c>
      <c r="Z118" s="5">
        <f t="shared" si="131"/>
        <v>16540.005778383096</v>
      </c>
      <c r="AA118" s="5">
        <f t="shared" si="132"/>
        <v>33811.547106066377</v>
      </c>
      <c r="AB118" s="5">
        <f t="shared" si="133"/>
        <v>24386.791763319765</v>
      </c>
      <c r="AC118" s="16">
        <f t="shared" si="114"/>
        <v>1.7998633407733127</v>
      </c>
      <c r="AD118" s="16">
        <f t="shared" si="115"/>
        <v>2.9288249582981618</v>
      </c>
      <c r="AE118" s="16">
        <f t="shared" si="116"/>
        <v>4.2958556366394269</v>
      </c>
      <c r="AF118" s="15">
        <f t="shared" si="117"/>
        <v>-4.0504037456468023E-3</v>
      </c>
      <c r="AG118" s="15">
        <f t="shared" si="118"/>
        <v>2.9673830763510267E-4</v>
      </c>
      <c r="AH118" s="15">
        <f t="shared" si="119"/>
        <v>9.7937136394747881E-3</v>
      </c>
      <c r="AI118" s="1">
        <f t="shared" si="77"/>
        <v>224802.24951301177</v>
      </c>
      <c r="AJ118" s="1">
        <f t="shared" si="78"/>
        <v>69923.487547738841</v>
      </c>
      <c r="AK118" s="1">
        <f t="shared" si="79"/>
        <v>27158.999682556343</v>
      </c>
      <c r="AL118" s="14">
        <f t="shared" si="120"/>
        <v>39.033041420166008</v>
      </c>
      <c r="AM118" s="14">
        <f t="shared" si="121"/>
        <v>7.6605536771040734</v>
      </c>
      <c r="AN118" s="14">
        <f t="shared" si="122"/>
        <v>2.6504982704433142</v>
      </c>
      <c r="AO118" s="11">
        <f t="shared" si="123"/>
        <v>1.1058451935934506E-2</v>
      </c>
      <c r="AP118" s="11">
        <f t="shared" si="124"/>
        <v>1.3930732810917055E-2</v>
      </c>
      <c r="AQ118" s="11">
        <f t="shared" si="125"/>
        <v>1.2636932359767145E-2</v>
      </c>
      <c r="AR118" s="1">
        <f t="shared" si="134"/>
        <v>127672.34553715233</v>
      </c>
      <c r="AS118" s="1">
        <f t="shared" si="129"/>
        <v>41338.258566709388</v>
      </c>
      <c r="AT118" s="1">
        <f t="shared" si="130"/>
        <v>15935.698363237299</v>
      </c>
      <c r="AU118" s="1">
        <f t="shared" si="83"/>
        <v>25534.469107430468</v>
      </c>
      <c r="AV118" s="1">
        <f t="shared" si="84"/>
        <v>8267.6517133418783</v>
      </c>
      <c r="AW118" s="1">
        <f t="shared" si="85"/>
        <v>3187.13967264746</v>
      </c>
      <c r="AX118" s="1">
        <f t="shared" si="153"/>
        <v>87926.335704133453</v>
      </c>
      <c r="AY118" s="1">
        <f t="shared" si="139"/>
        <v>11228.334247887589</v>
      </c>
      <c r="AZ118" s="1">
        <f t="shared" si="140"/>
        <v>2955.6373475904074</v>
      </c>
      <c r="BA118" s="1">
        <f t="shared" si="154"/>
        <v>13224.292644912341</v>
      </c>
      <c r="BB118" s="1">
        <f t="shared" si="155"/>
        <v>27468.27310512025</v>
      </c>
      <c r="BC118" s="1">
        <f t="shared" si="156"/>
        <v>34469.627739881427</v>
      </c>
      <c r="BD118" s="1">
        <f t="shared" si="157"/>
        <v>4658.1063399629993</v>
      </c>
      <c r="BE118" s="2">
        <f t="shared" si="164"/>
        <v>0</v>
      </c>
      <c r="BF118" s="2">
        <f t="shared" si="165"/>
        <v>0</v>
      </c>
      <c r="BG118" s="2">
        <f t="shared" si="166"/>
        <v>0</v>
      </c>
      <c r="BH118" s="2">
        <f t="shared" si="141"/>
        <v>0</v>
      </c>
      <c r="BI118" s="2">
        <f t="shared" si="158"/>
        <v>0</v>
      </c>
      <c r="BJ118" s="2">
        <f t="shared" si="142"/>
        <v>0</v>
      </c>
      <c r="BK118" s="2">
        <f t="shared" si="143"/>
        <v>0</v>
      </c>
      <c r="BL118" s="2">
        <f t="shared" si="144"/>
        <v>0</v>
      </c>
      <c r="BM118" s="2">
        <f t="shared" si="145"/>
        <v>0</v>
      </c>
      <c r="BN118" s="2">
        <f t="shared" si="146"/>
        <v>0</v>
      </c>
      <c r="BO118" s="2">
        <f t="shared" si="159"/>
        <v>0</v>
      </c>
      <c r="BP118" s="2">
        <f t="shared" si="160"/>
        <v>0</v>
      </c>
      <c r="BQ118" s="2">
        <f t="shared" si="161"/>
        <v>0</v>
      </c>
      <c r="BR118" s="11">
        <f t="shared" si="162"/>
        <v>4.2557267184262421E-2</v>
      </c>
      <c r="BS118" s="17">
        <f t="shared" si="136"/>
        <v>6.6562570508854418E-2</v>
      </c>
      <c r="BT118" s="17">
        <f t="shared" si="137"/>
        <v>6.1974060677035307E-2</v>
      </c>
      <c r="BU118" s="12">
        <f>(BU$3*temperature!$I228+BU$4*temperature!$I228^2+BU$5*temperature!$I228^6)*(K118/K$56)^$BW$1</f>
        <v>-1.9889134193659261</v>
      </c>
      <c r="BV118" s="12">
        <f>(BV$3*temperature!$I228+BV$4*temperature!$I228^2+BV$5*temperature!$I228^6)*(L118/L$56)^$BW$1</f>
        <v>-2.9200039007835472</v>
      </c>
      <c r="BW118" s="12">
        <f>(BW$3*temperature!$I228+BW$4*temperature!$I228^2+BW$5*temperature!$I228^6)*(M118/M$56)^$BW$1</f>
        <v>-3.6664109475710096</v>
      </c>
      <c r="BX118" s="12">
        <f>(BX$3*temperature!$M228+BX$4*temperature!$M228^2+BX$5*temperature!$M228^6)*(K118/K$56)^$BW$1</f>
        <v>-1.9889255224324236</v>
      </c>
      <c r="BY118" s="12">
        <f>(BY$3*temperature!$M228+BY$4*temperature!$M228^2+BY$5*temperature!$M228^6)*(L118/L$56)^$BW$1</f>
        <v>-2.9200133161864934</v>
      </c>
      <c r="BZ118" s="12">
        <f>(BZ$3*temperature!$M228+BZ$4*temperature!$M228^2+BZ$5*temperature!$M228^6)*(M118/M$56)^$BW$1</f>
        <v>-3.6664191814746609</v>
      </c>
      <c r="CA118" s="19">
        <f t="shared" si="147"/>
        <v>-1.2103066497459736E-5</v>
      </c>
      <c r="CB118" s="19">
        <f t="shared" si="148"/>
        <v>-9.4154029461890332E-6</v>
      </c>
      <c r="CC118" s="19">
        <f t="shared" si="149"/>
        <v>-8.2339036513445762E-6</v>
      </c>
      <c r="CD118" s="19">
        <f t="shared" si="150"/>
        <v>-2.0656562543619167E-2</v>
      </c>
      <c r="CE118" s="19">
        <f t="shared" si="151"/>
        <v>-1.3749539007802119E-3</v>
      </c>
      <c r="CF118" s="19">
        <f t="shared" si="152"/>
        <v>-1.2801710604572289E-3</v>
      </c>
    </row>
    <row r="119" spans="1:84" x14ac:dyDescent="0.3">
      <c r="A119" s="2">
        <f t="shared" si="86"/>
        <v>2073</v>
      </c>
      <c r="B119" s="5">
        <f t="shared" si="87"/>
        <v>1161.8185682610083</v>
      </c>
      <c r="C119" s="5">
        <f t="shared" si="88"/>
        <v>2946.2231586219796</v>
      </c>
      <c r="D119" s="5">
        <f t="shared" si="89"/>
        <v>4316.117549171885</v>
      </c>
      <c r="E119" s="15">
        <f t="shared" si="90"/>
        <v>1.6226135759389544E-4</v>
      </c>
      <c r="F119" s="15">
        <f t="shared" si="91"/>
        <v>3.1966575497329933E-4</v>
      </c>
      <c r="G119" s="15">
        <f t="shared" si="92"/>
        <v>6.5258626758353923E-4</v>
      </c>
      <c r="H119" s="5">
        <f t="shared" si="93"/>
        <v>129145.50336387141</v>
      </c>
      <c r="I119" s="5">
        <f t="shared" si="94"/>
        <v>41999.639073398022</v>
      </c>
      <c r="J119" s="5">
        <f t="shared" si="95"/>
        <v>16175.44992700464</v>
      </c>
      <c r="K119" s="5">
        <f t="shared" si="96"/>
        <v>111158.06451361366</v>
      </c>
      <c r="L119" s="5">
        <f t="shared" si="97"/>
        <v>14255.416786908389</v>
      </c>
      <c r="M119" s="5">
        <f t="shared" si="98"/>
        <v>3747.6852154103526</v>
      </c>
      <c r="N119" s="15">
        <f t="shared" si="99"/>
        <v>1.1374474993735673E-2</v>
      </c>
      <c r="O119" s="15">
        <f t="shared" si="100"/>
        <v>1.5674558465538446E-2</v>
      </c>
      <c r="P119" s="15">
        <f t="shared" si="101"/>
        <v>1.4382963719324904E-2</v>
      </c>
      <c r="Q119" s="5">
        <f t="shared" si="102"/>
        <v>9204.0606168233317</v>
      </c>
      <c r="R119" s="5">
        <f t="shared" si="103"/>
        <v>11630.96737295037</v>
      </c>
      <c r="S119" s="5">
        <f t="shared" si="104"/>
        <v>5736.8283083123042</v>
      </c>
      <c r="T119" s="5">
        <f t="shared" si="105"/>
        <v>71.268920536014406</v>
      </c>
      <c r="U119" s="5">
        <f t="shared" si="106"/>
        <v>276.93017439088567</v>
      </c>
      <c r="V119" s="5">
        <f t="shared" si="107"/>
        <v>354.6626730137977</v>
      </c>
      <c r="W119" s="15">
        <f t="shared" si="108"/>
        <v>-1.0734613539272964E-2</v>
      </c>
      <c r="X119" s="15">
        <f t="shared" si="109"/>
        <v>-1.217998157191269E-2</v>
      </c>
      <c r="Y119" s="15">
        <f t="shared" si="110"/>
        <v>-9.7425357312937999E-3</v>
      </c>
      <c r="Z119" s="5">
        <f t="shared" si="131"/>
        <v>16487.738680460468</v>
      </c>
      <c r="AA119" s="5">
        <f t="shared" si="132"/>
        <v>33952.120457322169</v>
      </c>
      <c r="AB119" s="5">
        <f t="shared" si="133"/>
        <v>24758.298800110249</v>
      </c>
      <c r="AC119" s="16">
        <f t="shared" si="114"/>
        <v>1.792573167556192</v>
      </c>
      <c r="AD119" s="16">
        <f t="shared" si="115"/>
        <v>2.9296940528596465</v>
      </c>
      <c r="AE119" s="16">
        <f t="shared" si="116"/>
        <v>4.3379280165811975</v>
      </c>
      <c r="AF119" s="15">
        <f t="shared" si="117"/>
        <v>-4.0504037456468023E-3</v>
      </c>
      <c r="AG119" s="15">
        <f t="shared" si="118"/>
        <v>2.9673830763510267E-4</v>
      </c>
      <c r="AH119" s="15">
        <f t="shared" si="119"/>
        <v>9.7937136394747881E-3</v>
      </c>
      <c r="AI119" s="1">
        <f t="shared" si="77"/>
        <v>227856.49366914105</v>
      </c>
      <c r="AJ119" s="1">
        <f t="shared" si="78"/>
        <v>71198.790506306832</v>
      </c>
      <c r="AK119" s="1">
        <f t="shared" si="79"/>
        <v>27630.239386948168</v>
      </c>
      <c r="AL119" s="14">
        <f t="shared" si="120"/>
        <v>39.460369982499671</v>
      </c>
      <c r="AM119" s="14">
        <f t="shared" si="121"/>
        <v>7.7662036322989048</v>
      </c>
      <c r="AN119" s="14">
        <f t="shared" si="122"/>
        <v>2.6836574961329536</v>
      </c>
      <c r="AO119" s="11">
        <f t="shared" si="123"/>
        <v>1.094786741657516E-2</v>
      </c>
      <c r="AP119" s="11">
        <f t="shared" si="124"/>
        <v>1.3791425482807885E-2</v>
      </c>
      <c r="AQ119" s="11">
        <f t="shared" si="125"/>
        <v>1.2510563036169473E-2</v>
      </c>
      <c r="AR119" s="1">
        <f t="shared" si="134"/>
        <v>129145.50336387141</v>
      </c>
      <c r="AS119" s="1">
        <f t="shared" si="129"/>
        <v>41999.639073398022</v>
      </c>
      <c r="AT119" s="1">
        <f t="shared" si="130"/>
        <v>16175.44992700464</v>
      </c>
      <c r="AU119" s="1">
        <f t="shared" si="83"/>
        <v>25829.100672774282</v>
      </c>
      <c r="AV119" s="1">
        <f t="shared" si="84"/>
        <v>8399.9278146796041</v>
      </c>
      <c r="AW119" s="1">
        <f t="shared" si="85"/>
        <v>3235.0899854009281</v>
      </c>
      <c r="AX119" s="1">
        <f t="shared" si="153"/>
        <v>88926.451610890916</v>
      </c>
      <c r="AY119" s="1">
        <f t="shared" si="139"/>
        <v>11404.33342952671</v>
      </c>
      <c r="AZ119" s="1">
        <f t="shared" si="140"/>
        <v>2998.1481723282823</v>
      </c>
      <c r="BA119" s="1">
        <f t="shared" si="154"/>
        <v>13239.578920663213</v>
      </c>
      <c r="BB119" s="1">
        <f t="shared" si="155"/>
        <v>27522.876325287209</v>
      </c>
      <c r="BC119" s="1">
        <f t="shared" si="156"/>
        <v>34553.758505929218</v>
      </c>
      <c r="BD119" s="1">
        <f t="shared" si="157"/>
        <v>4445.3824771652853</v>
      </c>
      <c r="BE119" s="2">
        <f t="shared" si="164"/>
        <v>0</v>
      </c>
      <c r="BF119" s="2">
        <f t="shared" si="165"/>
        <v>0</v>
      </c>
      <c r="BG119" s="2">
        <f t="shared" si="166"/>
        <v>0</v>
      </c>
      <c r="BH119" s="2">
        <f t="shared" si="141"/>
        <v>0</v>
      </c>
      <c r="BI119" s="2">
        <f t="shared" si="158"/>
        <v>0</v>
      </c>
      <c r="BJ119" s="2">
        <f t="shared" si="142"/>
        <v>0</v>
      </c>
      <c r="BK119" s="2">
        <f t="shared" si="143"/>
        <v>0</v>
      </c>
      <c r="BL119" s="2">
        <f t="shared" si="144"/>
        <v>0</v>
      </c>
      <c r="BM119" s="2">
        <f t="shared" si="145"/>
        <v>0</v>
      </c>
      <c r="BN119" s="2">
        <f t="shared" si="146"/>
        <v>0</v>
      </c>
      <c r="BO119" s="2">
        <f t="shared" si="159"/>
        <v>0</v>
      </c>
      <c r="BP119" s="2">
        <f t="shared" si="160"/>
        <v>0</v>
      </c>
      <c r="BQ119" s="2">
        <f t="shared" si="161"/>
        <v>0</v>
      </c>
      <c r="BR119" s="11">
        <f t="shared" si="162"/>
        <v>4.2363442425941783E-2</v>
      </c>
      <c r="BS119" s="17">
        <f t="shared" si="136"/>
        <v>6.3845481302553797E-2</v>
      </c>
      <c r="BT119" s="17">
        <f t="shared" si="137"/>
        <v>5.9022914930509811E-2</v>
      </c>
      <c r="BU119" s="12">
        <f>(BU$3*temperature!$I229+BU$4*temperature!$I229^2+BU$5*temperature!$I229^6)*(K119/K$56)^$BW$1</f>
        <v>-2.2137259790741828</v>
      </c>
      <c r="BV119" s="12">
        <f>(BV$3*temperature!$I229+BV$4*temperature!$I229^2+BV$5*temperature!$I229^6)*(L119/L$56)^$BW$1</f>
        <v>-3.0874887802338655</v>
      </c>
      <c r="BW119" s="12">
        <f>(BW$3*temperature!$I229+BW$4*temperature!$I229^2+BW$5*temperature!$I229^6)*(M119/M$56)^$BW$1</f>
        <v>-3.8095678642672017</v>
      </c>
      <c r="BX119" s="12">
        <f>(BX$3*temperature!$M229+BX$4*temperature!$M229^2+BX$5*temperature!$M229^6)*(K119/K$56)^$BW$1</f>
        <v>-2.2137382619414541</v>
      </c>
      <c r="BY119" s="12">
        <f>(BY$3*temperature!$M229+BY$4*temperature!$M229^2+BY$5*temperature!$M229^6)*(L119/L$56)^$BW$1</f>
        <v>-3.0874982988451176</v>
      </c>
      <c r="BZ119" s="12">
        <f>(BZ$3*temperature!$M229+BZ$4*temperature!$M229^2+BZ$5*temperature!$M229^6)*(M119/M$56)^$BW$1</f>
        <v>-3.8095761695587287</v>
      </c>
      <c r="CA119" s="19">
        <f t="shared" si="147"/>
        <v>-1.2282867271284914E-5</v>
      </c>
      <c r="CB119" s="19">
        <f t="shared" si="148"/>
        <v>-9.5186112520906363E-6</v>
      </c>
      <c r="CC119" s="19">
        <f t="shared" si="149"/>
        <v>-8.3052915269554717E-6</v>
      </c>
      <c r="CD119" s="19">
        <f t="shared" si="150"/>
        <v>-2.120397140792948E-2</v>
      </c>
      <c r="CE119" s="19">
        <f t="shared" si="151"/>
        <v>-1.353777760064847E-3</v>
      </c>
      <c r="CF119" s="19">
        <f t="shared" si="152"/>
        <v>-1.2515202005991841E-3</v>
      </c>
    </row>
    <row r="120" spans="1:84" x14ac:dyDescent="0.3">
      <c r="A120" s="2">
        <f t="shared" si="86"/>
        <v>2074</v>
      </c>
      <c r="B120" s="5">
        <f t="shared" si="87"/>
        <v>1161.9976606062639</v>
      </c>
      <c r="C120" s="5">
        <f t="shared" si="88"/>
        <v>2947.1178749397845</v>
      </c>
      <c r="D120" s="5">
        <f t="shared" si="89"/>
        <v>4318.7933562616581</v>
      </c>
      <c r="E120" s="15">
        <f t="shared" si="90"/>
        <v>1.5414828971420066E-4</v>
      </c>
      <c r="F120" s="15">
        <f t="shared" si="91"/>
        <v>3.0368246722463436E-4</v>
      </c>
      <c r="G120" s="15">
        <f t="shared" si="92"/>
        <v>6.1995695420436229E-4</v>
      </c>
      <c r="H120" s="5">
        <f t="shared" si="93"/>
        <v>130607.99032064484</v>
      </c>
      <c r="I120" s="5">
        <f t="shared" si="94"/>
        <v>42661.72394847995</v>
      </c>
      <c r="J120" s="5">
        <f t="shared" si="95"/>
        <v>16415.087094078543</v>
      </c>
      <c r="K120" s="5">
        <f t="shared" si="96"/>
        <v>112399.52949001726</v>
      </c>
      <c r="L120" s="5">
        <f t="shared" si="97"/>
        <v>14475.74401799304</v>
      </c>
      <c r="M120" s="5">
        <f t="shared" si="98"/>
        <v>3800.8503162761695</v>
      </c>
      <c r="N120" s="15">
        <f t="shared" si="99"/>
        <v>1.1168465210650957E-2</v>
      </c>
      <c r="O120" s="15">
        <f t="shared" si="100"/>
        <v>1.5455684977726536E-2</v>
      </c>
      <c r="P120" s="15">
        <f t="shared" si="101"/>
        <v>1.4186116978876395E-2</v>
      </c>
      <c r="Q120" s="5">
        <f t="shared" si="102"/>
        <v>9208.3695824785827</v>
      </c>
      <c r="R120" s="5">
        <f t="shared" si="103"/>
        <v>11670.420469391735</v>
      </c>
      <c r="S120" s="5">
        <f t="shared" si="104"/>
        <v>5765.0993901603069</v>
      </c>
      <c r="T120" s="5">
        <f t="shared" si="105"/>
        <v>70.50387621669914</v>
      </c>
      <c r="U120" s="5">
        <f t="shared" si="106"/>
        <v>273.55716997009813</v>
      </c>
      <c r="V120" s="5">
        <f t="shared" si="107"/>
        <v>351.20735924940459</v>
      </c>
      <c r="W120" s="15">
        <f t="shared" si="108"/>
        <v>-1.0734613539272964E-2</v>
      </c>
      <c r="X120" s="15">
        <f t="shared" si="109"/>
        <v>-1.217998157191269E-2</v>
      </c>
      <c r="Y120" s="15">
        <f t="shared" si="110"/>
        <v>-9.7425357312937999E-3</v>
      </c>
      <c r="Z120" s="5">
        <f t="shared" si="131"/>
        <v>16432.124676916286</v>
      </c>
      <c r="AA120" s="5">
        <f t="shared" si="132"/>
        <v>34085.287351578547</v>
      </c>
      <c r="AB120" s="5">
        <f t="shared" si="133"/>
        <v>25129.674095701834</v>
      </c>
      <c r="AC120" s="16">
        <f t="shared" si="114"/>
        <v>1.7853125224839765</v>
      </c>
      <c r="AD120" s="16">
        <f t="shared" si="115"/>
        <v>2.9305634053147807</v>
      </c>
      <c r="AE120" s="16">
        <f t="shared" si="116"/>
        <v>4.3804124413642489</v>
      </c>
      <c r="AF120" s="15">
        <f t="shared" si="117"/>
        <v>-4.0504037456468023E-3</v>
      </c>
      <c r="AG120" s="15">
        <f t="shared" si="118"/>
        <v>2.9673830763510267E-4</v>
      </c>
      <c r="AH120" s="15">
        <f t="shared" si="119"/>
        <v>9.7937136394747881E-3</v>
      </c>
      <c r="AI120" s="1">
        <f t="shared" si="77"/>
        <v>230899.94497500124</v>
      </c>
      <c r="AJ120" s="1">
        <f t="shared" si="78"/>
        <v>72478.839270355747</v>
      </c>
      <c r="AK120" s="1">
        <f t="shared" si="79"/>
        <v>28102.305433654281</v>
      </c>
      <c r="AL120" s="14">
        <f t="shared" si="120"/>
        <v>39.888056812289307</v>
      </c>
      <c r="AM120" s="14">
        <f t="shared" si="121"/>
        <v>7.8722395807912759</v>
      </c>
      <c r="AN120" s="14">
        <f t="shared" si="122"/>
        <v>2.7168958217430852</v>
      </c>
      <c r="AO120" s="11">
        <f t="shared" si="123"/>
        <v>1.0838388742409407E-2</v>
      </c>
      <c r="AP120" s="11">
        <f t="shared" si="124"/>
        <v>1.3653511227979807E-2</v>
      </c>
      <c r="AQ120" s="11">
        <f t="shared" si="125"/>
        <v>1.2385457405807777E-2</v>
      </c>
      <c r="AR120" s="1">
        <f t="shared" si="134"/>
        <v>130607.99032064484</v>
      </c>
      <c r="AS120" s="1">
        <f t="shared" si="129"/>
        <v>42661.72394847995</v>
      </c>
      <c r="AT120" s="1">
        <f t="shared" si="130"/>
        <v>16415.087094078543</v>
      </c>
      <c r="AU120" s="1">
        <f t="shared" si="83"/>
        <v>26121.598064128968</v>
      </c>
      <c r="AV120" s="1">
        <f t="shared" si="84"/>
        <v>8532.3447896959897</v>
      </c>
      <c r="AW120" s="1">
        <f t="shared" si="85"/>
        <v>3283.0174188157089</v>
      </c>
      <c r="AX120" s="1">
        <f t="shared" si="153"/>
        <v>89919.623592013828</v>
      </c>
      <c r="AY120" s="1">
        <f t="shared" si="139"/>
        <v>11580.595214394432</v>
      </c>
      <c r="AZ120" s="1">
        <f t="shared" si="140"/>
        <v>3040.6802530209352</v>
      </c>
      <c r="BA120" s="1">
        <f t="shared" si="154"/>
        <v>13254.525574003148</v>
      </c>
      <c r="BB120" s="1">
        <f t="shared" si="155"/>
        <v>27576.435850054251</v>
      </c>
      <c r="BC120" s="1">
        <f t="shared" si="156"/>
        <v>34636.016753475924</v>
      </c>
      <c r="BD120" s="1">
        <f t="shared" si="157"/>
        <v>4242.1724124144657</v>
      </c>
      <c r="BE120" s="2">
        <f t="shared" si="164"/>
        <v>0</v>
      </c>
      <c r="BF120" s="2">
        <f t="shared" si="165"/>
        <v>0</v>
      </c>
      <c r="BG120" s="2">
        <f t="shared" si="166"/>
        <v>0</v>
      </c>
      <c r="BH120" s="2">
        <f t="shared" si="141"/>
        <v>0</v>
      </c>
      <c r="BI120" s="2">
        <f t="shared" si="158"/>
        <v>0</v>
      </c>
      <c r="BJ120" s="2">
        <f t="shared" si="142"/>
        <v>0</v>
      </c>
      <c r="BK120" s="2">
        <f t="shared" si="143"/>
        <v>0</v>
      </c>
      <c r="BL120" s="2">
        <f t="shared" si="144"/>
        <v>0</v>
      </c>
      <c r="BM120" s="2">
        <f t="shared" si="145"/>
        <v>0</v>
      </c>
      <c r="BN120" s="2">
        <f t="shared" si="146"/>
        <v>0</v>
      </c>
      <c r="BO120" s="2">
        <f t="shared" si="159"/>
        <v>0</v>
      </c>
      <c r="BP120" s="2">
        <f t="shared" si="160"/>
        <v>0</v>
      </c>
      <c r="BQ120" s="2">
        <f t="shared" si="161"/>
        <v>0</v>
      </c>
      <c r="BR120" s="11">
        <f t="shared" si="162"/>
        <v>4.2170671266355403E-2</v>
      </c>
      <c r="BS120" s="17">
        <f t="shared" si="136"/>
        <v>6.1250691173477062E-2</v>
      </c>
      <c r="BT120" s="17">
        <f t="shared" si="137"/>
        <v>5.6212299933818863E-2</v>
      </c>
      <c r="BU120" s="12">
        <f>(BU$3*temperature!$I230+BU$4*temperature!$I230^2+BU$5*temperature!$I230^6)*(K120/K$56)^$BW$1</f>
        <v>-2.4430653472486128</v>
      </c>
      <c r="BV120" s="12">
        <f>(BV$3*temperature!$I230+BV$4*temperature!$I230^2+BV$5*temperature!$I230^6)*(L120/L$56)^$BW$1</f>
        <v>-3.2577178422708886</v>
      </c>
      <c r="BW120" s="12">
        <f>(BW$3*temperature!$I230+BW$4*temperature!$I230^2+BW$5*temperature!$I230^6)*(M120/M$56)^$BW$1</f>
        <v>-3.954865640977538</v>
      </c>
      <c r="BX120" s="12">
        <f>(BX$3*temperature!$M230+BX$4*temperature!$M230^2+BX$5*temperature!$M230^6)*(K120/K$56)^$BW$1</f>
        <v>-2.4430778046074759</v>
      </c>
      <c r="BY120" s="12">
        <f>(BY$3*temperature!$M230+BY$4*temperature!$M230^2+BY$5*temperature!$M230^6)*(L120/L$56)^$BW$1</f>
        <v>-3.2577274602162434</v>
      </c>
      <c r="BZ120" s="12">
        <f>(BZ$3*temperature!$M230+BZ$4*temperature!$M230^2+BZ$5*temperature!$M230^6)*(M120/M$56)^$BW$1</f>
        <v>-3.9548740146755619</v>
      </c>
      <c r="CA120" s="19">
        <f t="shared" si="147"/>
        <v>-1.2457358863127155E-5</v>
      </c>
      <c r="CB120" s="19">
        <f t="shared" si="148"/>
        <v>-9.6179453548117522E-6</v>
      </c>
      <c r="CC120" s="19">
        <f t="shared" si="149"/>
        <v>-8.3736980238668934E-6</v>
      </c>
      <c r="CD120" s="19">
        <f t="shared" si="150"/>
        <v>-2.1748037178559429E-2</v>
      </c>
      <c r="CE120" s="19">
        <f t="shared" si="151"/>
        <v>-1.332082308853241E-3</v>
      </c>
      <c r="CF120" s="19">
        <f t="shared" si="152"/>
        <v>-1.2225071888530264E-3</v>
      </c>
    </row>
    <row r="121" spans="1:84" x14ac:dyDescent="0.3">
      <c r="A121" s="2">
        <f t="shared" si="86"/>
        <v>2075</v>
      </c>
      <c r="B121" s="5">
        <f t="shared" si="87"/>
        <v>1162.1678245606965</v>
      </c>
      <c r="C121" s="5">
        <f t="shared" si="88"/>
        <v>2947.9681135658748</v>
      </c>
      <c r="D121" s="5">
        <f t="shared" si="89"/>
        <v>4321.3369489378947</v>
      </c>
      <c r="E121" s="15">
        <f t="shared" si="90"/>
        <v>1.4644087522849061E-4</v>
      </c>
      <c r="F121" s="15">
        <f t="shared" si="91"/>
        <v>2.8849834386340264E-4</v>
      </c>
      <c r="G121" s="15">
        <f t="shared" si="92"/>
        <v>5.8895910649414413E-4</v>
      </c>
      <c r="H121" s="5">
        <f t="shared" si="93"/>
        <v>132059.30921853406</v>
      </c>
      <c r="I121" s="5">
        <f t="shared" si="94"/>
        <v>43324.339605827685</v>
      </c>
      <c r="J121" s="5">
        <f t="shared" si="95"/>
        <v>16654.559521860869</v>
      </c>
      <c r="K121" s="5">
        <f t="shared" si="96"/>
        <v>113631.87521428151</v>
      </c>
      <c r="L121" s="5">
        <f t="shared" si="97"/>
        <v>14696.339287544864</v>
      </c>
      <c r="M121" s="5">
        <f t="shared" si="98"/>
        <v>3854.0293706914604</v>
      </c>
      <c r="N121" s="15">
        <f t="shared" si="99"/>
        <v>1.0963975826728811E-2</v>
      </c>
      <c r="O121" s="15">
        <f t="shared" si="100"/>
        <v>1.5238958997729535E-2</v>
      </c>
      <c r="P121" s="15">
        <f t="shared" si="101"/>
        <v>1.399135719382727E-2</v>
      </c>
      <c r="Q121" s="5">
        <f t="shared" si="102"/>
        <v>9210.7464972245689</v>
      </c>
      <c r="R121" s="5">
        <f t="shared" si="103"/>
        <v>11707.330443924786</v>
      </c>
      <c r="S121" s="5">
        <f t="shared" si="104"/>
        <v>5792.2177914401145</v>
      </c>
      <c r="T121" s="5">
        <f t="shared" si="105"/>
        <v>69.747044352492139</v>
      </c>
      <c r="U121" s="5">
        <f t="shared" si="106"/>
        <v>270.22524868099777</v>
      </c>
      <c r="V121" s="5">
        <f t="shared" si="107"/>
        <v>347.78570900282392</v>
      </c>
      <c r="W121" s="15">
        <f t="shared" si="108"/>
        <v>-1.0734613539272964E-2</v>
      </c>
      <c r="X121" s="15">
        <f t="shared" si="109"/>
        <v>-1.217998157191269E-2</v>
      </c>
      <c r="Y121" s="15">
        <f t="shared" si="110"/>
        <v>-9.7425357312937999E-3</v>
      </c>
      <c r="Z121" s="5">
        <f t="shared" si="131"/>
        <v>16373.229628769399</v>
      </c>
      <c r="AA121" s="5">
        <f t="shared" si="132"/>
        <v>34211.055871543904</v>
      </c>
      <c r="AB121" s="5">
        <f t="shared" si="133"/>
        <v>25500.838769996539</v>
      </c>
      <c r="AC121" s="16">
        <f t="shared" si="114"/>
        <v>1.7780812859557573</v>
      </c>
      <c r="AD121" s="16">
        <f t="shared" si="115"/>
        <v>2.9314330157400912</v>
      </c>
      <c r="AE121" s="16">
        <f t="shared" si="116"/>
        <v>4.423312946437763</v>
      </c>
      <c r="AF121" s="15">
        <f t="shared" si="117"/>
        <v>-4.0504037456468023E-3</v>
      </c>
      <c r="AG121" s="15">
        <f t="shared" si="118"/>
        <v>2.9673830763510267E-4</v>
      </c>
      <c r="AH121" s="15">
        <f t="shared" si="119"/>
        <v>9.7937136394747881E-3</v>
      </c>
      <c r="AI121" s="1">
        <f t="shared" ref="AI121:AI184" si="167">(1-$AI$5)*AI120+AU120</f>
        <v>233931.54854163009</v>
      </c>
      <c r="AJ121" s="1">
        <f t="shared" ref="AJ121:AJ184" si="168">(1-$AI$5)*AJ120+AV120</f>
        <v>73763.300133016164</v>
      </c>
      <c r="AK121" s="1">
        <f t="shared" ref="AK121:AK184" si="169">(1-$AI$5)*AK120+AW120</f>
        <v>28575.092309104562</v>
      </c>
      <c r="AL121" s="14">
        <f t="shared" si="120"/>
        <v>40.316055855541094</v>
      </c>
      <c r="AM121" s="14">
        <f t="shared" si="121"/>
        <v>7.978648455181899</v>
      </c>
      <c r="AN121" s="14">
        <f t="shared" si="122"/>
        <v>2.7502093192445392</v>
      </c>
      <c r="AO121" s="11">
        <f t="shared" si="123"/>
        <v>1.0730004854985313E-2</v>
      </c>
      <c r="AP121" s="11">
        <f t="shared" si="124"/>
        <v>1.3516976115700009E-2</v>
      </c>
      <c r="AQ121" s="11">
        <f t="shared" si="125"/>
        <v>1.2261602831749699E-2</v>
      </c>
      <c r="AR121" s="1">
        <f t="shared" si="134"/>
        <v>132059.30921853406</v>
      </c>
      <c r="AS121" s="1">
        <f t="shared" si="129"/>
        <v>43324.339605827685</v>
      </c>
      <c r="AT121" s="1">
        <f t="shared" si="130"/>
        <v>16654.559521860869</v>
      </c>
      <c r="AU121" s="1">
        <f t="shared" ref="AU121:AU184" si="170">$AU$5*AR121</f>
        <v>26411.861843706814</v>
      </c>
      <c r="AV121" s="1">
        <f t="shared" ref="AV121:AV184" si="171">$AU$5*AS121</f>
        <v>8664.8679211655381</v>
      </c>
      <c r="AW121" s="1">
        <f t="shared" ref="AW121:AW184" si="172">$AU$5*AT121</f>
        <v>3330.9119043721739</v>
      </c>
      <c r="AX121" s="1">
        <f t="shared" si="153"/>
        <v>90905.500171425199</v>
      </c>
      <c r="AY121" s="1">
        <f t="shared" si="139"/>
        <v>11757.071430035889</v>
      </c>
      <c r="AZ121" s="1">
        <f t="shared" si="140"/>
        <v>3083.2234965531684</v>
      </c>
      <c r="BA121" s="1">
        <f t="shared" si="154"/>
        <v>13269.139213288045</v>
      </c>
      <c r="BB121" s="1">
        <f t="shared" si="155"/>
        <v>27628.976712339627</v>
      </c>
      <c r="BC121" s="1">
        <f t="shared" si="156"/>
        <v>34716.458255784732</v>
      </c>
      <c r="BD121" s="1">
        <f t="shared" si="157"/>
        <v>4048.0658316700474</v>
      </c>
      <c r="BE121" s="2">
        <f t="shared" si="164"/>
        <v>0</v>
      </c>
      <c r="BF121" s="2">
        <f t="shared" si="165"/>
        <v>0</v>
      </c>
      <c r="BG121" s="2">
        <f t="shared" si="166"/>
        <v>0</v>
      </c>
      <c r="BH121" s="2">
        <f t="shared" si="141"/>
        <v>0</v>
      </c>
      <c r="BI121" s="2">
        <f t="shared" si="158"/>
        <v>0</v>
      </c>
      <c r="BJ121" s="2">
        <f t="shared" si="142"/>
        <v>0</v>
      </c>
      <c r="BK121" s="2">
        <f t="shared" si="143"/>
        <v>0</v>
      </c>
      <c r="BL121" s="2">
        <f t="shared" si="144"/>
        <v>0</v>
      </c>
      <c r="BM121" s="2">
        <f t="shared" si="145"/>
        <v>0</v>
      </c>
      <c r="BN121" s="2">
        <f t="shared" si="146"/>
        <v>0</v>
      </c>
      <c r="BO121" s="2">
        <f t="shared" si="159"/>
        <v>0</v>
      </c>
      <c r="BP121" s="2">
        <f t="shared" si="160"/>
        <v>0</v>
      </c>
      <c r="BQ121" s="2">
        <f t="shared" si="161"/>
        <v>0</v>
      </c>
      <c r="BR121" s="11">
        <f t="shared" si="162"/>
        <v>4.1978989092857438E-2</v>
      </c>
      <c r="BS121" s="17">
        <f t="shared" si="136"/>
        <v>5.8772226912747923E-2</v>
      </c>
      <c r="BT121" s="17">
        <f t="shared" si="137"/>
        <v>5.3535523746494153E-2</v>
      </c>
      <c r="BU121" s="12">
        <f>(BU$3*temperature!$I231+BU$4*temperature!$I231^2+BU$5*temperature!$I231^6)*(K121/K$56)^$BW$1</f>
        <v>-2.6768892815529322</v>
      </c>
      <c r="BV121" s="12">
        <f>(BV$3*temperature!$I231+BV$4*temperature!$I231^2+BV$5*temperature!$I231^6)*(L121/L$56)^$BW$1</f>
        <v>-3.4306517512689694</v>
      </c>
      <c r="BW121" s="12">
        <f>(BW$3*temperature!$I231+BW$4*temperature!$I231^2+BW$5*temperature!$I231^6)*(M121/M$56)^$BW$1</f>
        <v>-4.1022717654864937</v>
      </c>
      <c r="BX121" s="12">
        <f>(BX$3*temperature!$M231+BX$4*temperature!$M231^2+BX$5*temperature!$M231^6)*(K121/K$56)^$BW$1</f>
        <v>-2.6769019081422414</v>
      </c>
      <c r="BY121" s="12">
        <f>(BY$3*temperature!$M231+BY$4*temperature!$M231^2+BY$5*temperature!$M231^6)*(L121/L$56)^$BW$1</f>
        <v>-3.4306614647312688</v>
      </c>
      <c r="BZ121" s="12">
        <f>(BZ$3*temperature!$M231+BZ$4*temperature!$M231^2+BZ$5*temperature!$M231^6)*(M121/M$56)^$BW$1</f>
        <v>-4.1022802046611924</v>
      </c>
      <c r="CA121" s="19">
        <f t="shared" si="147"/>
        <v>-1.2626589309228109E-5</v>
      </c>
      <c r="CB121" s="19">
        <f t="shared" si="148"/>
        <v>-9.7134622993877429E-6</v>
      </c>
      <c r="CC121" s="19">
        <f t="shared" si="149"/>
        <v>-8.4391746986156591E-6</v>
      </c>
      <c r="CD121" s="19">
        <f t="shared" si="150"/>
        <v>-2.2288387387033468E-2</v>
      </c>
      <c r="CE121" s="19">
        <f t="shared" si="151"/>
        <v>-1.3099381610299596E-3</v>
      </c>
      <c r="CF121" s="19">
        <f t="shared" si="152"/>
        <v>-1.1932204922295909E-3</v>
      </c>
    </row>
    <row r="122" spans="1:84" x14ac:dyDescent="0.3">
      <c r="A122" s="2">
        <f t="shared" ref="A122:A185" si="173">1+A121</f>
        <v>2076</v>
      </c>
      <c r="B122" s="5">
        <f t="shared" ref="B122:B185" si="174">B121*(1+E122)</f>
        <v>1162.3295039904181</v>
      </c>
      <c r="C122" s="5">
        <f t="shared" ref="C122:C185" si="175">C121*(1+F122)</f>
        <v>2948.7760732884744</v>
      </c>
      <c r="D122" s="5">
        <f t="shared" ref="D122:D185" si="176">D121*(1+G122)</f>
        <v>4323.7547851487852</v>
      </c>
      <c r="E122" s="15">
        <f t="shared" ref="E122:E185" si="177">E121*$E$5</f>
        <v>1.3911883146706607E-4</v>
      </c>
      <c r="F122" s="15">
        <f t="shared" ref="F122:F185" si="178">F121*$E$5</f>
        <v>2.7407342667023251E-4</v>
      </c>
      <c r="G122" s="15">
        <f t="shared" ref="G122:G185" si="179">G121*$E$5</f>
        <v>5.5951115116943694E-4</v>
      </c>
      <c r="H122" s="5">
        <f t="shared" ref="H122:H185" si="180">AR122</f>
        <v>133498.97052762916</v>
      </c>
      <c r="I122" s="5">
        <f t="shared" ref="I122:I185" si="181">AS122</f>
        <v>43987.313165821928</v>
      </c>
      <c r="J122" s="5">
        <f t="shared" ref="J122:J185" si="182">AT122</f>
        <v>16893.817337492866</v>
      </c>
      <c r="K122" s="5">
        <f t="shared" ref="K122:K185" si="183">H122/B122*1000</f>
        <v>114854.66906699952</v>
      </c>
      <c r="L122" s="5">
        <f t="shared" ref="L122:L185" si="184">I122/C122*1000</f>
        <v>14917.142594950346</v>
      </c>
      <c r="M122" s="5">
        <f t="shared" ref="M122:M185" si="185">J122/D122*1000</f>
        <v>3907.2098620207785</v>
      </c>
      <c r="N122" s="15">
        <f t="shared" ref="N122:N185" si="186">K122/K121-1</f>
        <v>1.0761010943558968E-2</v>
      </c>
      <c r="O122" s="15">
        <f t="shared" ref="O122:O185" si="187">L122/L121-1</f>
        <v>1.5024374647679251E-2</v>
      </c>
      <c r="P122" s="15">
        <f t="shared" ref="P122:P185" si="188">M122/M121-1</f>
        <v>1.3798673080630097E-2</v>
      </c>
      <c r="Q122" s="5">
        <f t="shared" ref="Q122:Q185" si="189">T122*H122/1000</f>
        <v>9211.2069290311701</v>
      </c>
      <c r="R122" s="5">
        <f t="shared" ref="R122:R185" si="190">U122*I122/1000</f>
        <v>11741.705499544751</v>
      </c>
      <c r="S122" s="5">
        <f t="shared" ref="S122:S185" si="191">V122*J122/1000</f>
        <v>5818.1866709145861</v>
      </c>
      <c r="T122" s="5">
        <f t="shared" ref="T122:T185" si="192">T121*(1+W122)</f>
        <v>68.998336785861611</v>
      </c>
      <c r="U122" s="5">
        <f t="shared" ref="U122:U185" si="193">U121*(1+X122)</f>
        <v>266.93391013179769</v>
      </c>
      <c r="V122" s="5">
        <f t="shared" ref="V122:V185" si="194">V121*(1+Y122)</f>
        <v>344.39739430603055</v>
      </c>
      <c r="W122" s="15">
        <f t="shared" ref="W122:W185" si="195">T$5-1</f>
        <v>-1.0734613539272964E-2</v>
      </c>
      <c r="X122" s="15">
        <f t="shared" ref="X122:X185" si="196">U$5-1</f>
        <v>-1.217998157191269E-2</v>
      </c>
      <c r="Y122" s="15">
        <f t="shared" ref="Y122:Y185" si="197">V$5-1</f>
        <v>-9.7425357312937999E-3</v>
      </c>
      <c r="Z122" s="5">
        <f t="shared" si="131"/>
        <v>16311.120667366582</v>
      </c>
      <c r="AA122" s="5">
        <f t="shared" si="132"/>
        <v>34329.438827145095</v>
      </c>
      <c r="AB122" s="5">
        <f t="shared" si="133"/>
        <v>25871.714644994645</v>
      </c>
      <c r="AC122" s="16">
        <f t="shared" ref="AC122:AC185" si="198">AC121*(1+AF122)</f>
        <v>1.7708793388550577</v>
      </c>
      <c r="AD122" s="16">
        <f t="shared" ref="AD122:AD185" si="199">AD121*(1+AG122)</f>
        <v>2.9323028842121275</v>
      </c>
      <c r="AE122" s="16">
        <f t="shared" ref="AE122:AE185" si="200">AE121*(1+AH122)</f>
        <v>4.4666336067729562</v>
      </c>
      <c r="AF122" s="15">
        <f t="shared" ref="AF122:AF185" si="201">AC$5-1</f>
        <v>-4.0504037456468023E-3</v>
      </c>
      <c r="AG122" s="15">
        <f t="shared" ref="AG122:AG185" si="202">AD$5-1</f>
        <v>2.9673830763510267E-4</v>
      </c>
      <c r="AH122" s="15">
        <f t="shared" ref="AH122:AH185" si="203">AE$5-1</f>
        <v>9.7937136394747881E-3</v>
      </c>
      <c r="AI122" s="1">
        <f t="shared" si="167"/>
        <v>236950.2555311739</v>
      </c>
      <c r="AJ122" s="1">
        <f t="shared" si="168"/>
        <v>75051.838040880088</v>
      </c>
      <c r="AK122" s="1">
        <f t="shared" si="169"/>
        <v>29048.494982566281</v>
      </c>
      <c r="AL122" s="14">
        <f t="shared" ref="AL122:AL185" si="204">AL121*(1+AO122)</f>
        <v>40.744321415854273</v>
      </c>
      <c r="AM122" s="14">
        <f t="shared" ref="AM122:AM185" si="205">AM121*(1+AP122)</f>
        <v>8.0854171837801161</v>
      </c>
      <c r="AN122" s="14">
        <f t="shared" ref="AN122:AN185" si="206">AN121*(1+AQ122)</f>
        <v>2.7835940738775249</v>
      </c>
      <c r="AO122" s="11">
        <f t="shared" ref="AO122:AO185" si="207">AO$5*AO121</f>
        <v>1.062270480643546E-2</v>
      </c>
      <c r="AP122" s="11">
        <f t="shared" ref="AP122:AP185" si="208">AP$5*AP121</f>
        <v>1.3381806354543009E-2</v>
      </c>
      <c r="AQ122" s="11">
        <f t="shared" ref="AQ122:AQ185" si="209">AQ$5*AQ121</f>
        <v>1.2138986803432202E-2</v>
      </c>
      <c r="AR122" s="1">
        <f t="shared" si="134"/>
        <v>133498.97052762916</v>
      </c>
      <c r="AS122" s="1">
        <f t="shared" si="129"/>
        <v>43987.313165821928</v>
      </c>
      <c r="AT122" s="1">
        <f t="shared" si="130"/>
        <v>16893.817337492866</v>
      </c>
      <c r="AU122" s="1">
        <f t="shared" si="170"/>
        <v>26699.794105525834</v>
      </c>
      <c r="AV122" s="1">
        <f t="shared" si="171"/>
        <v>8797.4626331643867</v>
      </c>
      <c r="AW122" s="1">
        <f t="shared" si="172"/>
        <v>3378.7634674985734</v>
      </c>
      <c r="AX122" s="1">
        <f t="shared" si="153"/>
        <v>91883.735253599618</v>
      </c>
      <c r="AY122" s="1">
        <f t="shared" si="139"/>
        <v>11933.714075960277</v>
      </c>
      <c r="AZ122" s="1">
        <f t="shared" si="140"/>
        <v>3125.7678896166226</v>
      </c>
      <c r="BA122" s="1">
        <f t="shared" si="154"/>
        <v>13283.426221374762</v>
      </c>
      <c r="BB122" s="1">
        <f t="shared" si="155"/>
        <v>27680.523077278514</v>
      </c>
      <c r="BC122" s="1">
        <f t="shared" si="156"/>
        <v>34795.136699169343</v>
      </c>
      <c r="BD122" s="1">
        <f t="shared" si="157"/>
        <v>3862.6689023325007</v>
      </c>
      <c r="BE122" s="2">
        <f t="shared" si="164"/>
        <v>0</v>
      </c>
      <c r="BF122" s="2">
        <f t="shared" si="165"/>
        <v>0</v>
      </c>
      <c r="BG122" s="2">
        <f t="shared" si="166"/>
        <v>0</v>
      </c>
      <c r="BH122" s="2">
        <f t="shared" si="141"/>
        <v>0</v>
      </c>
      <c r="BI122" s="2">
        <f t="shared" si="158"/>
        <v>0</v>
      </c>
      <c r="BJ122" s="2">
        <f t="shared" si="142"/>
        <v>0</v>
      </c>
      <c r="BK122" s="2">
        <f t="shared" si="143"/>
        <v>0</v>
      </c>
      <c r="BL122" s="2">
        <f t="shared" si="144"/>
        <v>0</v>
      </c>
      <c r="BM122" s="2">
        <f t="shared" si="145"/>
        <v>0</v>
      </c>
      <c r="BN122" s="2">
        <f t="shared" si="146"/>
        <v>0</v>
      </c>
      <c r="BO122" s="2">
        <f t="shared" si="159"/>
        <v>0</v>
      </c>
      <c r="BP122" s="2">
        <f t="shared" si="160"/>
        <v>0</v>
      </c>
      <c r="BQ122" s="2">
        <f t="shared" si="161"/>
        <v>0</v>
      </c>
      <c r="BR122" s="11">
        <f t="shared" si="162"/>
        <v>4.1788429182374215E-2</v>
      </c>
      <c r="BS122" s="17">
        <f t="shared" si="136"/>
        <v>5.6404426123711743E-2</v>
      </c>
      <c r="BT122" s="17">
        <f t="shared" si="137"/>
        <v>5.0986213091899192E-2</v>
      </c>
      <c r="BU122" s="12">
        <f>(BU$3*temperature!$I232+BU$4*temperature!$I232^2+BU$5*temperature!$I232^6)*(K122/K$56)^$BW$1</f>
        <v>-2.9151534235920447</v>
      </c>
      <c r="BV122" s="12">
        <f>(BV$3*temperature!$I232+BV$4*temperature!$I232^2+BV$5*temperature!$I232^6)*(L122/L$56)^$BW$1</f>
        <v>-3.606249908596638</v>
      </c>
      <c r="BW122" s="12">
        <f>(BW$3*temperature!$I232+BW$4*temperature!$I232^2+BW$5*temperature!$I232^6)*(M122/M$56)^$BW$1</f>
        <v>-4.2517527413449923</v>
      </c>
      <c r="BX122" s="12">
        <f>(BX$3*temperature!$M232+BX$4*temperature!$M232^2+BX$5*temperature!$M232^6)*(K122/K$56)^$BW$1</f>
        <v>-2.9151662142044406</v>
      </c>
      <c r="BY122" s="12">
        <f>(BY$3*temperature!$M232+BY$4*temperature!$M232^2+BY$5*temperature!$M232^6)*(L122/L$56)^$BW$1</f>
        <v>-3.606259713818484</v>
      </c>
      <c r="BZ122" s="12">
        <f>(BZ$3*temperature!$M232+BZ$4*temperature!$M232^2+BZ$5*temperature!$M232^6)*(M122/M$56)^$BW$1</f>
        <v>-4.2517612431194785</v>
      </c>
      <c r="CA122" s="19">
        <f t="shared" si="147"/>
        <v>-1.2790612395896517E-5</v>
      </c>
      <c r="CB122" s="19">
        <f t="shared" si="148"/>
        <v>-9.8052218460153995E-6</v>
      </c>
      <c r="CC122" s="19">
        <f t="shared" si="149"/>
        <v>-8.5017744861914935E-6</v>
      </c>
      <c r="CD122" s="19">
        <f t="shared" si="150"/>
        <v>-2.2824663764854317E-2</v>
      </c>
      <c r="CE122" s="19">
        <f t="shared" si="151"/>
        <v>-1.2874120611232856E-3</v>
      </c>
      <c r="CF122" s="19">
        <f t="shared" si="152"/>
        <v>-1.1637431704658123E-3</v>
      </c>
    </row>
    <row r="123" spans="1:84" x14ac:dyDescent="0.3">
      <c r="A123" s="2">
        <f t="shared" si="173"/>
        <v>2077</v>
      </c>
      <c r="B123" s="5">
        <f t="shared" si="174"/>
        <v>1162.4831208166743</v>
      </c>
      <c r="C123" s="5">
        <f t="shared" si="175"/>
        <v>2949.5438453932193</v>
      </c>
      <c r="D123" s="5">
        <f t="shared" si="176"/>
        <v>4326.0530147151367</v>
      </c>
      <c r="E123" s="15">
        <f t="shared" si="177"/>
        <v>1.3216288989371277E-4</v>
      </c>
      <c r="F123" s="15">
        <f t="shared" si="178"/>
        <v>2.6036975533672089E-4</v>
      </c>
      <c r="G123" s="15">
        <f t="shared" si="179"/>
        <v>5.3153559361096504E-4</v>
      </c>
      <c r="H123" s="5">
        <f t="shared" si="180"/>
        <v>134926.4927213286</v>
      </c>
      <c r="I123" s="5">
        <f t="shared" si="181"/>
        <v>44650.472588559292</v>
      </c>
      <c r="J123" s="5">
        <f t="shared" si="182"/>
        <v>17132.81116413814</v>
      </c>
      <c r="K123" s="5">
        <f t="shared" si="183"/>
        <v>116067.48545866134</v>
      </c>
      <c r="L123" s="5">
        <f t="shared" si="184"/>
        <v>15138.094203378998</v>
      </c>
      <c r="M123" s="5">
        <f t="shared" si="185"/>
        <v>3960.3793818200138</v>
      </c>
      <c r="N123" s="15">
        <f t="shared" si="186"/>
        <v>1.0559574125404758E-2</v>
      </c>
      <c r="O123" s="15">
        <f t="shared" si="187"/>
        <v>1.4811925743972276E-2</v>
      </c>
      <c r="P123" s="15">
        <f t="shared" si="188"/>
        <v>1.3608053234114292E-2</v>
      </c>
      <c r="Q123" s="5">
        <f t="shared" si="189"/>
        <v>9209.7675159591399</v>
      </c>
      <c r="R123" s="5">
        <f t="shared" si="190"/>
        <v>11773.555383545818</v>
      </c>
      <c r="S123" s="5">
        <f t="shared" si="191"/>
        <v>5843.0097336103736</v>
      </c>
      <c r="T123" s="5">
        <f t="shared" si="192"/>
        <v>68.257666305612787</v>
      </c>
      <c r="U123" s="5">
        <f t="shared" si="193"/>
        <v>263.68266002547381</v>
      </c>
      <c r="V123" s="5">
        <f t="shared" si="194"/>
        <v>341.04209038623958</v>
      </c>
      <c r="W123" s="15">
        <f t="shared" si="195"/>
        <v>-1.0734613539272964E-2</v>
      </c>
      <c r="X123" s="15">
        <f t="shared" si="196"/>
        <v>-1.217998157191269E-2</v>
      </c>
      <c r="Y123" s="15">
        <f t="shared" si="197"/>
        <v>-9.7425357312937999E-3</v>
      </c>
      <c r="Z123" s="5">
        <f t="shared" si="131"/>
        <v>16245.866109718692</v>
      </c>
      <c r="AA123" s="5">
        <f t="shared" si="132"/>
        <v>34440.453672114214</v>
      </c>
      <c r="AB123" s="5">
        <f t="shared" si="133"/>
        <v>26242.22428620802</v>
      </c>
      <c r="AC123" s="16">
        <f t="shared" si="198"/>
        <v>1.7637065625478705</v>
      </c>
      <c r="AD123" s="16">
        <f t="shared" si="199"/>
        <v>2.9331730108074621</v>
      </c>
      <c r="AE123" s="16">
        <f t="shared" si="200"/>
        <v>4.510378537250145</v>
      </c>
      <c r="AF123" s="15">
        <f t="shared" si="201"/>
        <v>-4.0504037456468023E-3</v>
      </c>
      <c r="AG123" s="15">
        <f t="shared" si="202"/>
        <v>2.9673830763510267E-4</v>
      </c>
      <c r="AH123" s="15">
        <f t="shared" si="203"/>
        <v>9.7937136394747881E-3</v>
      </c>
      <c r="AI123" s="1">
        <f t="shared" si="167"/>
        <v>239955.02408358234</v>
      </c>
      <c r="AJ123" s="1">
        <f t="shared" si="168"/>
        <v>76344.116869956459</v>
      </c>
      <c r="AK123" s="1">
        <f t="shared" si="169"/>
        <v>29522.408951808229</v>
      </c>
      <c r="AL123" s="14">
        <f t="shared" si="204"/>
        <v>41.172808165804028</v>
      </c>
      <c r="AM123" s="14">
        <f t="shared" si="205"/>
        <v>8.1925326959586648</v>
      </c>
      <c r="AN123" s="14">
        <f t="shared" si="206"/>
        <v>2.8170461854891471</v>
      </c>
      <c r="AO123" s="11">
        <f t="shared" si="207"/>
        <v>1.0516477758371105E-2</v>
      </c>
      <c r="AP123" s="11">
        <f t="shared" si="208"/>
        <v>1.3247988290997579E-2</v>
      </c>
      <c r="AQ123" s="11">
        <f t="shared" si="209"/>
        <v>1.2017596935397879E-2</v>
      </c>
      <c r="AR123" s="1">
        <f t="shared" si="134"/>
        <v>134926.4927213286</v>
      </c>
      <c r="AS123" s="1">
        <f t="shared" si="129"/>
        <v>44650.472588559292</v>
      </c>
      <c r="AT123" s="1">
        <f t="shared" si="130"/>
        <v>17132.81116413814</v>
      </c>
      <c r="AU123" s="1">
        <f t="shared" si="170"/>
        <v>26985.298544265723</v>
      </c>
      <c r="AV123" s="1">
        <f t="shared" si="171"/>
        <v>8930.0945177118592</v>
      </c>
      <c r="AW123" s="1">
        <f t="shared" si="172"/>
        <v>3426.5622328276281</v>
      </c>
      <c r="AX123" s="1">
        <f t="shared" si="153"/>
        <v>92853.988366929072</v>
      </c>
      <c r="AY123" s="1">
        <f t="shared" si="139"/>
        <v>12110.475362703201</v>
      </c>
      <c r="AZ123" s="1">
        <f t="shared" si="140"/>
        <v>3168.303505456011</v>
      </c>
      <c r="BA123" s="1">
        <f t="shared" si="154"/>
        <v>13297.39276561336</v>
      </c>
      <c r="BB123" s="1">
        <f t="shared" si="155"/>
        <v>27731.098277769986</v>
      </c>
      <c r="BC123" s="1">
        <f t="shared" si="156"/>
        <v>34872.103762290004</v>
      </c>
      <c r="BD123" s="1">
        <f t="shared" si="157"/>
        <v>3685.603714822817</v>
      </c>
      <c r="BE123" s="2">
        <f t="shared" si="164"/>
        <v>0</v>
      </c>
      <c r="BF123" s="2">
        <f t="shared" si="165"/>
        <v>0</v>
      </c>
      <c r="BG123" s="2">
        <f t="shared" si="166"/>
        <v>0</v>
      </c>
      <c r="BH123" s="2">
        <f t="shared" si="141"/>
        <v>0</v>
      </c>
      <c r="BI123" s="2">
        <f t="shared" si="158"/>
        <v>0</v>
      </c>
      <c r="BJ123" s="2">
        <f t="shared" si="142"/>
        <v>0</v>
      </c>
      <c r="BK123" s="2">
        <f t="shared" si="143"/>
        <v>0</v>
      </c>
      <c r="BL123" s="2">
        <f t="shared" si="144"/>
        <v>0</v>
      </c>
      <c r="BM123" s="2">
        <f t="shared" si="145"/>
        <v>0</v>
      </c>
      <c r="BN123" s="2">
        <f t="shared" si="146"/>
        <v>0</v>
      </c>
      <c r="BO123" s="2">
        <f t="shared" si="159"/>
        <v>0</v>
      </c>
      <c r="BP123" s="2">
        <f t="shared" si="160"/>
        <v>0</v>
      </c>
      <c r="BQ123" s="2">
        <f t="shared" si="161"/>
        <v>0</v>
      </c>
      <c r="BR123" s="11">
        <f t="shared" si="162"/>
        <v>4.1599022767724064E-2</v>
      </c>
      <c r="BS123" s="17">
        <f t="shared" si="136"/>
        <v>5.414192032059674E-2</v>
      </c>
      <c r="BT123" s="17">
        <f t="shared" si="137"/>
        <v>4.8558298182761132E-2</v>
      </c>
      <c r="BU123" s="12">
        <f>(BU$3*temperature!$I233+BU$4*temperature!$I233^2+BU$5*temperature!$I233^6)*(K123/K$56)^$BW$1</f>
        <v>-3.1578114048785988</v>
      </c>
      <c r="BV123" s="12">
        <f>(BV$3*temperature!$I233+BV$4*temperature!$I233^2+BV$5*temperature!$I233^6)*(L123/L$56)^$BW$1</f>
        <v>-3.7844705275796695</v>
      </c>
      <c r="BW123" s="12">
        <f>(BW$3*temperature!$I233+BW$4*temperature!$I233^2+BW$5*temperature!$I233^6)*(M123/M$56)^$BW$1</f>
        <v>-4.4032741456641364</v>
      </c>
      <c r="BX123" s="12">
        <f>(BX$3*temperature!$M233+BX$4*temperature!$M233^2+BX$5*temperature!$M233^6)*(K123/K$56)^$BW$1</f>
        <v>-3.1578243543657809</v>
      </c>
      <c r="BY123" s="12">
        <f>(BY$3*temperature!$M233+BY$4*temperature!$M233^2+BY$5*temperature!$M233^6)*(L123/L$56)^$BW$1</f>
        <v>-3.7844804208658527</v>
      </c>
      <c r="BZ123" s="12">
        <f>(BZ$3*temperature!$M233+BZ$4*temperature!$M233^2+BZ$5*temperature!$M233^6)*(M123/M$56)^$BW$1</f>
        <v>-4.4032827072156806</v>
      </c>
      <c r="CA123" s="19">
        <f t="shared" si="147"/>
        <v>-1.2949487182112307E-5</v>
      </c>
      <c r="CB123" s="19">
        <f t="shared" si="148"/>
        <v>-9.8932861831713126E-6</v>
      </c>
      <c r="CC123" s="19">
        <f t="shared" si="149"/>
        <v>-8.5615515441617163E-6</v>
      </c>
      <c r="CD123" s="19">
        <f t="shared" si="150"/>
        <v>-2.3356522374328351E-2</v>
      </c>
      <c r="CE123" s="19">
        <f t="shared" si="151"/>
        <v>-1.2645669733571206E-3</v>
      </c>
      <c r="CF123" s="19">
        <f t="shared" si="152"/>
        <v>-1.1341529779649682E-3</v>
      </c>
    </row>
    <row r="124" spans="1:84" x14ac:dyDescent="0.3">
      <c r="A124" s="2">
        <f t="shared" si="173"/>
        <v>2078</v>
      </c>
      <c r="B124" s="5">
        <f t="shared" si="174"/>
        <v>1162.6290760889392</v>
      </c>
      <c r="C124" s="5">
        <f t="shared" si="175"/>
        <v>2950.27341880213</v>
      </c>
      <c r="D124" s="5">
        <f t="shared" si="176"/>
        <v>4328.2374933144465</v>
      </c>
      <c r="E124" s="15">
        <f t="shared" si="177"/>
        <v>1.2555474539902711E-4</v>
      </c>
      <c r="F124" s="15">
        <f t="shared" si="178"/>
        <v>2.4735126756988485E-4</v>
      </c>
      <c r="G124" s="15">
        <f t="shared" si="179"/>
        <v>5.0495881393041678E-4</v>
      </c>
      <c r="H124" s="5">
        <f t="shared" si="180"/>
        <v>136341.40260272101</v>
      </c>
      <c r="I124" s="5">
        <f t="shared" si="181"/>
        <v>45313.646803895543</v>
      </c>
      <c r="J124" s="5">
        <f t="shared" si="182"/>
        <v>17371.492146720549</v>
      </c>
      <c r="K124" s="5">
        <f t="shared" si="183"/>
        <v>117269.90611775403</v>
      </c>
      <c r="L124" s="5">
        <f t="shared" si="184"/>
        <v>15359.13468735172</v>
      </c>
      <c r="M124" s="5">
        <f t="shared" si="185"/>
        <v>4013.5256379884854</v>
      </c>
      <c r="N124" s="15">
        <f t="shared" si="186"/>
        <v>1.0359668380348852E-2</v>
      </c>
      <c r="O124" s="15">
        <f t="shared" si="187"/>
        <v>1.460160579020453E-2</v>
      </c>
      <c r="P124" s="15">
        <f t="shared" si="188"/>
        <v>1.3419486126111435E-2</v>
      </c>
      <c r="Q124" s="5">
        <f t="shared" si="189"/>
        <v>9206.4459351255719</v>
      </c>
      <c r="R124" s="5">
        <f t="shared" si="190"/>
        <v>11802.891353669649</v>
      </c>
      <c r="S124" s="5">
        <f t="shared" si="191"/>
        <v>5866.6912187841026</v>
      </c>
      <c r="T124" s="5">
        <f t="shared" si="192"/>
        <v>67.524946636729382</v>
      </c>
      <c r="U124" s="5">
        <f t="shared" si="193"/>
        <v>260.47101008553062</v>
      </c>
      <c r="V124" s="5">
        <f t="shared" si="194"/>
        <v>337.71947563477653</v>
      </c>
      <c r="W124" s="15">
        <f t="shared" si="195"/>
        <v>-1.0734613539272964E-2</v>
      </c>
      <c r="X124" s="15">
        <f t="shared" si="196"/>
        <v>-1.217998157191269E-2</v>
      </c>
      <c r="Y124" s="15">
        <f t="shared" si="197"/>
        <v>-9.7425357312937999E-3</v>
      </c>
      <c r="Z124" s="5">
        <f t="shared" si="131"/>
        <v>16177.535373264483</v>
      </c>
      <c r="AA124" s="5">
        <f t="shared" si="132"/>
        <v>34544.122415855105</v>
      </c>
      <c r="AB124" s="5">
        <f t="shared" si="133"/>
        <v>26612.291043322399</v>
      </c>
      <c r="AC124" s="16">
        <f t="shared" si="198"/>
        <v>1.7565628388807049</v>
      </c>
      <c r="AD124" s="16">
        <f t="shared" si="199"/>
        <v>2.9340433956026901</v>
      </c>
      <c r="AE124" s="16">
        <f t="shared" si="200"/>
        <v>4.5545518930496058</v>
      </c>
      <c r="AF124" s="15">
        <f t="shared" si="201"/>
        <v>-4.0504037456468023E-3</v>
      </c>
      <c r="AG124" s="15">
        <f t="shared" si="202"/>
        <v>2.9673830763510267E-4</v>
      </c>
      <c r="AH124" s="15">
        <f t="shared" si="203"/>
        <v>9.7937136394747881E-3</v>
      </c>
      <c r="AI124" s="1">
        <f t="shared" si="167"/>
        <v>242944.8202194898</v>
      </c>
      <c r="AJ124" s="1">
        <f t="shared" si="168"/>
        <v>77639.799700672665</v>
      </c>
      <c r="AK124" s="1">
        <f t="shared" si="169"/>
        <v>29996.730289455038</v>
      </c>
      <c r="AL124" s="14">
        <f t="shared" si="204"/>
        <v>41.601471157916137</v>
      </c>
      <c r="AM124" s="14">
        <f t="shared" si="205"/>
        <v>8.2999819274160433</v>
      </c>
      <c r="AN124" s="14">
        <f t="shared" si="206"/>
        <v>2.8505617698386994</v>
      </c>
      <c r="AO124" s="11">
        <f t="shared" si="207"/>
        <v>1.0411312980787395E-2</v>
      </c>
      <c r="AP124" s="11">
        <f t="shared" si="208"/>
        <v>1.3115508408087603E-2</v>
      </c>
      <c r="AQ124" s="11">
        <f t="shared" si="209"/>
        <v>1.18974209660439E-2</v>
      </c>
      <c r="AR124" s="1">
        <f t="shared" si="134"/>
        <v>136341.40260272101</v>
      </c>
      <c r="AS124" s="1">
        <f t="shared" si="129"/>
        <v>45313.646803895543</v>
      </c>
      <c r="AT124" s="1">
        <f t="shared" si="130"/>
        <v>17371.492146720549</v>
      </c>
      <c r="AU124" s="1">
        <f t="shared" si="170"/>
        <v>27268.280520544202</v>
      </c>
      <c r="AV124" s="1">
        <f t="shared" si="171"/>
        <v>9062.7293607791089</v>
      </c>
      <c r="AW124" s="1">
        <f t="shared" si="172"/>
        <v>3474.29842934411</v>
      </c>
      <c r="AX124" s="1">
        <f t="shared" si="153"/>
        <v>93815.924894203214</v>
      </c>
      <c r="AY124" s="1">
        <f t="shared" si="139"/>
        <v>12287.307749881376</v>
      </c>
      <c r="AZ124" s="1">
        <f t="shared" si="140"/>
        <v>3210.820510390789</v>
      </c>
      <c r="BA124" s="1">
        <f t="shared" si="154"/>
        <v>13311.04480735236</v>
      </c>
      <c r="BB124" s="1">
        <f t="shared" si="155"/>
        <v>27780.72484862202</v>
      </c>
      <c r="BC124" s="1">
        <f t="shared" si="156"/>
        <v>34947.409193133833</v>
      </c>
      <c r="BD124" s="1">
        <f t="shared" si="157"/>
        <v>3516.5077334545717</v>
      </c>
      <c r="BE124" s="2">
        <f t="shared" si="164"/>
        <v>0</v>
      </c>
      <c r="BF124" s="2">
        <f t="shared" si="165"/>
        <v>0</v>
      </c>
      <c r="BG124" s="2">
        <f t="shared" si="166"/>
        <v>0</v>
      </c>
      <c r="BH124" s="2">
        <f t="shared" si="141"/>
        <v>0</v>
      </c>
      <c r="BI124" s="2">
        <f t="shared" si="158"/>
        <v>0</v>
      </c>
      <c r="BJ124" s="2">
        <f t="shared" si="142"/>
        <v>0</v>
      </c>
      <c r="BK124" s="2">
        <f t="shared" si="143"/>
        <v>0</v>
      </c>
      <c r="BL124" s="2">
        <f t="shared" si="144"/>
        <v>0</v>
      </c>
      <c r="BM124" s="2">
        <f t="shared" si="145"/>
        <v>0</v>
      </c>
      <c r="BN124" s="2">
        <f t="shared" si="146"/>
        <v>0</v>
      </c>
      <c r="BO124" s="2">
        <f t="shared" si="159"/>
        <v>0</v>
      </c>
      <c r="BP124" s="2">
        <f t="shared" si="160"/>
        <v>0</v>
      </c>
      <c r="BQ124" s="2">
        <f t="shared" si="161"/>
        <v>0</v>
      </c>
      <c r="BR124" s="11">
        <f t="shared" si="162"/>
        <v>4.1410799102442358E-2</v>
      </c>
      <c r="BS124" s="17">
        <f t="shared" si="136"/>
        <v>5.1979618967701695E-2</v>
      </c>
      <c r="BT124" s="17">
        <f t="shared" si="137"/>
        <v>4.6245998269296318E-2</v>
      </c>
      <c r="BU124" s="12">
        <f>(BU$3*temperature!$I234+BU$4*temperature!$I234^2+BU$5*temperature!$I234^6)*(K124/K$56)^$BW$1</f>
        <v>-3.404814952574704</v>
      </c>
      <c r="BV124" s="12">
        <f>(BV$3*temperature!$I234+BV$4*temperature!$I234^2+BV$5*temperature!$I234^6)*(L124/L$56)^$BW$1</f>
        <v>-3.9652707078691658</v>
      </c>
      <c r="BW124" s="12">
        <f>(BW$3*temperature!$I234+BW$4*temperature!$I234^2+BW$5*temperature!$I234^6)*(M124/M$56)^$BW$1</f>
        <v>-4.5568006865537996</v>
      </c>
      <c r="BX124" s="12">
        <f>(BX$3*temperature!$M234+BX$4*temperature!$M234^2+BX$5*temperature!$M234^6)*(K124/K$56)^$BW$1</f>
        <v>-3.4048280558522288</v>
      </c>
      <c r="BY124" s="12">
        <f>(BY$3*temperature!$M234+BY$4*temperature!$M234^2+BY$5*temperature!$M234^6)*(L124/L$56)^$BW$1</f>
        <v>-3.9652806855888221</v>
      </c>
      <c r="BZ124" s="12">
        <f>(BZ$3*temperature!$M234+BZ$4*temperature!$M234^2+BZ$5*temperature!$M234^6)*(M124/M$56)^$BW$1</f>
        <v>-4.5568093051148919</v>
      </c>
      <c r="CA124" s="19">
        <f t="shared" si="147"/>
        <v>-1.3103277524795232E-5</v>
      </c>
      <c r="CB124" s="19">
        <f t="shared" si="148"/>
        <v>-9.977719656273365E-6</v>
      </c>
      <c r="CC124" s="19">
        <f t="shared" si="149"/>
        <v>-8.6185610923550371E-6</v>
      </c>
      <c r="CD124" s="19">
        <f t="shared" si="150"/>
        <v>-2.3883633671678263E-2</v>
      </c>
      <c r="CE124" s="19">
        <f t="shared" si="151"/>
        <v>-1.2414621778180062E-3</v>
      </c>
      <c r="CF124" s="19">
        <f t="shared" si="152"/>
        <v>-1.1045224814449403E-3</v>
      </c>
    </row>
    <row r="125" spans="1:84" x14ac:dyDescent="0.3">
      <c r="A125" s="2">
        <f t="shared" si="173"/>
        <v>2079</v>
      </c>
      <c r="B125" s="5">
        <f t="shared" si="174"/>
        <v>1162.767751006699</v>
      </c>
      <c r="C125" s="5">
        <f t="shared" si="175"/>
        <v>2950.9666849784571</v>
      </c>
      <c r="D125" s="5">
        <f t="shared" si="176"/>
        <v>4330.3137959019286</v>
      </c>
      <c r="E125" s="15">
        <f t="shared" si="177"/>
        <v>1.1927700812907576E-4</v>
      </c>
      <c r="F125" s="15">
        <f t="shared" si="178"/>
        <v>2.3498370419139061E-4</v>
      </c>
      <c r="G125" s="15">
        <f t="shared" si="179"/>
        <v>4.7971087323389595E-4</v>
      </c>
      <c r="H125" s="5">
        <f t="shared" si="180"/>
        <v>137743.23561289997</v>
      </c>
      <c r="I125" s="5">
        <f t="shared" si="181"/>
        <v>45976.665838149347</v>
      </c>
      <c r="J125" s="5">
        <f t="shared" si="182"/>
        <v>17609.811977052606</v>
      </c>
      <c r="K125" s="5">
        <f t="shared" si="183"/>
        <v>118461.52036263896</v>
      </c>
      <c r="L125" s="5">
        <f t="shared" si="184"/>
        <v>15580.204978994871</v>
      </c>
      <c r="M125" s="5">
        <f t="shared" si="185"/>
        <v>4066.6364626318705</v>
      </c>
      <c r="N125" s="15">
        <f t="shared" si="186"/>
        <v>1.016129614436978E-2</v>
      </c>
      <c r="O125" s="15">
        <f t="shared" si="187"/>
        <v>1.4393407971427186E-2</v>
      </c>
      <c r="P125" s="15">
        <f t="shared" si="188"/>
        <v>1.323296010387609E-2</v>
      </c>
      <c r="Q125" s="5">
        <f t="shared" si="189"/>
        <v>9201.2608705936218</v>
      </c>
      <c r="R125" s="5">
        <f t="shared" si="190"/>
        <v>11829.726142873709</v>
      </c>
      <c r="S125" s="5">
        <f t="shared" si="191"/>
        <v>5889.2358876879634</v>
      </c>
      <c r="T125" s="5">
        <f t="shared" si="192"/>
        <v>66.800092430324057</v>
      </c>
      <c r="U125" s="5">
        <f t="shared" si="193"/>
        <v>257.29847798267139</v>
      </c>
      <c r="V125" s="5">
        <f t="shared" si="194"/>
        <v>334.42923157625091</v>
      </c>
      <c r="W125" s="15">
        <f t="shared" si="195"/>
        <v>-1.0734613539272964E-2</v>
      </c>
      <c r="X125" s="15">
        <f t="shared" si="196"/>
        <v>-1.217998157191269E-2</v>
      </c>
      <c r="Y125" s="15">
        <f t="shared" si="197"/>
        <v>-9.7425357312937999E-3</v>
      </c>
      <c r="Z125" s="5">
        <f t="shared" si="131"/>
        <v>16106.198890280484</v>
      </c>
      <c r="AA125" s="5">
        <f t="shared" si="132"/>
        <v>34640.471530834089</v>
      </c>
      <c r="AB125" s="5">
        <f t="shared" si="133"/>
        <v>26981.839090002199</v>
      </c>
      <c r="AC125" s="16">
        <f t="shared" si="198"/>
        <v>1.7494480501786385</v>
      </c>
      <c r="AD125" s="16">
        <f t="shared" si="199"/>
        <v>2.934914038674429</v>
      </c>
      <c r="AE125" s="16">
        <f t="shared" si="200"/>
        <v>4.5991578700462616</v>
      </c>
      <c r="AF125" s="15">
        <f t="shared" si="201"/>
        <v>-4.0504037456468023E-3</v>
      </c>
      <c r="AG125" s="15">
        <f t="shared" si="202"/>
        <v>2.9673830763510267E-4</v>
      </c>
      <c r="AH125" s="15">
        <f t="shared" si="203"/>
        <v>9.7937136394747881E-3</v>
      </c>
      <c r="AI125" s="1">
        <f t="shared" si="167"/>
        <v>245918.61871808505</v>
      </c>
      <c r="AJ125" s="1">
        <f t="shared" si="168"/>
        <v>78938.549091384513</v>
      </c>
      <c r="AK125" s="1">
        <f t="shared" si="169"/>
        <v>30471.355689853644</v>
      </c>
      <c r="AL125" s="14">
        <f t="shared" si="204"/>
        <v>42.030265835235539</v>
      </c>
      <c r="AM125" s="14">
        <f t="shared" si="205"/>
        <v>8.4077518253444836</v>
      </c>
      <c r="AN125" s="14">
        <f t="shared" si="206"/>
        <v>2.8841369598705269</v>
      </c>
      <c r="AO125" s="11">
        <f t="shared" si="207"/>
        <v>1.0307199850979521E-2</v>
      </c>
      <c r="AP125" s="11">
        <f t="shared" si="208"/>
        <v>1.2984353324006727E-2</v>
      </c>
      <c r="AQ125" s="11">
        <f t="shared" si="209"/>
        <v>1.1778446756383461E-2</v>
      </c>
      <c r="AR125" s="1">
        <f t="shared" si="134"/>
        <v>137743.23561289997</v>
      </c>
      <c r="AS125" s="1">
        <f t="shared" ref="AS125:AS188" si="210">MAX(0.3*C125,AM125*AJ125^$AR$5*C125^(1-$AR$5)*(1-BJ124+BV124/100))</f>
        <v>45976.665838149347</v>
      </c>
      <c r="AT125" s="1">
        <f t="shared" ref="AT125:AT188" si="211">MAX(0.3*D125,AN125*AK125^$AR$5*D125^(1-$AR$5)*(1-BK124+BW124/100))</f>
        <v>17609.811977052606</v>
      </c>
      <c r="AU125" s="1">
        <f t="shared" si="170"/>
        <v>27548.647122579994</v>
      </c>
      <c r="AV125" s="1">
        <f t="shared" si="171"/>
        <v>9195.3331676298694</v>
      </c>
      <c r="AW125" s="1">
        <f t="shared" si="172"/>
        <v>3521.9623954105214</v>
      </c>
      <c r="AX125" s="1">
        <f t="shared" si="153"/>
        <v>94769.216290111159</v>
      </c>
      <c r="AY125" s="1">
        <f t="shared" si="139"/>
        <v>12464.163983195896</v>
      </c>
      <c r="AZ125" s="1">
        <f t="shared" si="140"/>
        <v>3253.3091701054964</v>
      </c>
      <c r="BA125" s="1">
        <f t="shared" si="154"/>
        <v>13324.38811097882</v>
      </c>
      <c r="BB125" s="1">
        <f t="shared" si="155"/>
        <v>27829.424559334828</v>
      </c>
      <c r="BC125" s="1">
        <f t="shared" si="156"/>
        <v>35021.10088366281</v>
      </c>
      <c r="BD125" s="1">
        <f t="shared" si="157"/>
        <v>3355.0332575057059</v>
      </c>
      <c r="BE125" s="2">
        <f t="shared" si="164"/>
        <v>0</v>
      </c>
      <c r="BF125" s="2">
        <f t="shared" si="165"/>
        <v>0</v>
      </c>
      <c r="BG125" s="2">
        <f t="shared" si="166"/>
        <v>0</v>
      </c>
      <c r="BH125" s="2">
        <f t="shared" si="141"/>
        <v>0</v>
      </c>
      <c r="BI125" s="2">
        <f t="shared" si="158"/>
        <v>0</v>
      </c>
      <c r="BJ125" s="2">
        <f t="shared" si="142"/>
        <v>0</v>
      </c>
      <c r="BK125" s="2">
        <f t="shared" si="143"/>
        <v>0</v>
      </c>
      <c r="BL125" s="2">
        <f t="shared" si="144"/>
        <v>0</v>
      </c>
      <c r="BM125" s="2">
        <f t="shared" si="145"/>
        <v>0</v>
      </c>
      <c r="BN125" s="2">
        <f t="shared" si="146"/>
        <v>0</v>
      </c>
      <c r="BO125" s="2">
        <f t="shared" si="159"/>
        <v>0</v>
      </c>
      <c r="BP125" s="2">
        <f t="shared" si="160"/>
        <v>0</v>
      </c>
      <c r="BQ125" s="2">
        <f t="shared" si="161"/>
        <v>0</v>
      </c>
      <c r="BR125" s="11">
        <f t="shared" si="162"/>
        <v>4.1223785524140383E-2</v>
      </c>
      <c r="BS125" s="17">
        <f t="shared" si="136"/>
        <v>4.9912694406953735E-2</v>
      </c>
      <c r="BT125" s="17">
        <f t="shared" si="137"/>
        <v>4.4043807875520299E-2</v>
      </c>
      <c r="BU125" s="12">
        <f>(BU$3*temperature!$I235+BU$4*temperature!$I235^2+BU$5*temperature!$I235^6)*(K125/K$56)^$BW$1</f>
        <v>-3.6561139947967081</v>
      </c>
      <c r="BV125" s="12">
        <f>(BV$3*temperature!$I235+BV$4*temperature!$I235^2+BV$5*temperature!$I235^6)*(L125/L$56)^$BW$1</f>
        <v>-4.148606509082513</v>
      </c>
      <c r="BW125" s="12">
        <f>(BW$3*temperature!$I235+BW$4*temperature!$I235^2+BW$5*temperature!$I235^6)*(M125/M$56)^$BW$1</f>
        <v>-4.7122962601008496</v>
      </c>
      <c r="BX125" s="12">
        <f>(BX$3*temperature!$M235+BX$4*temperature!$M235^2+BX$5*temperature!$M235^6)*(K125/K$56)^$BW$1</f>
        <v>-3.6561272468483388</v>
      </c>
      <c r="BY125" s="12">
        <f>(BY$3*temperature!$M235+BY$4*temperature!$M235^2+BY$5*temperature!$M235^6)*(L125/L$56)^$BW$1</f>
        <v>-4.1486165676710041</v>
      </c>
      <c r="BZ125" s="12">
        <f>(BZ$3*temperature!$M235+BZ$4*temperature!$M235^2+BZ$5*temperature!$M235^6)*(M125/M$56)^$BW$1</f>
        <v>-4.7123049329600946</v>
      </c>
      <c r="CA125" s="19">
        <f t="shared" si="147"/>
        <v>-1.3252051630718853E-5</v>
      </c>
      <c r="CB125" s="19">
        <f t="shared" si="148"/>
        <v>-1.0058588491013154E-5</v>
      </c>
      <c r="CC125" s="19">
        <f t="shared" si="149"/>
        <v>-8.6728592449958342E-6</v>
      </c>
      <c r="CD125" s="19">
        <f t="shared" si="150"/>
        <v>-2.4405682525870082E-2</v>
      </c>
      <c r="CE125" s="19">
        <f t="shared" si="151"/>
        <v>-1.218153373706884E-3</v>
      </c>
      <c r="CF125" s="19">
        <f t="shared" si="152"/>
        <v>-1.0749191922403648E-3</v>
      </c>
    </row>
    <row r="126" spans="1:84" x14ac:dyDescent="0.3">
      <c r="A126" s="2">
        <f t="shared" si="173"/>
        <v>2080</v>
      </c>
      <c r="B126" s="5">
        <f t="shared" si="174"/>
        <v>1162.8995078922637</v>
      </c>
      <c r="C126" s="5">
        <f t="shared" si="175"/>
        <v>2951.6254426069099</v>
      </c>
      <c r="D126" s="5">
        <f t="shared" si="176"/>
        <v>4332.2872295837178</v>
      </c>
      <c r="E126" s="15">
        <f t="shared" si="177"/>
        <v>1.1331315772262197E-4</v>
      </c>
      <c r="F126" s="15">
        <f t="shared" si="178"/>
        <v>2.2323451898182106E-4</v>
      </c>
      <c r="G126" s="15">
        <f t="shared" si="179"/>
        <v>4.557253295722011E-4</v>
      </c>
      <c r="H126" s="5">
        <f t="shared" si="180"/>
        <v>139131.53612108866</v>
      </c>
      <c r="I126" s="5">
        <f t="shared" si="181"/>
        <v>46639.360937305115</v>
      </c>
      <c r="J126" s="5">
        <f t="shared" si="182"/>
        <v>17847.722918295734</v>
      </c>
      <c r="K126" s="5">
        <f t="shared" si="183"/>
        <v>119641.92535712934</v>
      </c>
      <c r="L126" s="5">
        <f t="shared" si="184"/>
        <v>15801.246412929917</v>
      </c>
      <c r="M126" s="5">
        <f t="shared" si="185"/>
        <v>4119.6998196286931</v>
      </c>
      <c r="N126" s="15">
        <f t="shared" si="186"/>
        <v>9.9644592680971922E-3</v>
      </c>
      <c r="O126" s="15">
        <f t="shared" si="187"/>
        <v>1.4187325149640495E-2</v>
      </c>
      <c r="P126" s="15">
        <f t="shared" si="188"/>
        <v>1.3048463388458664E-2</v>
      </c>
      <c r="Q126" s="5">
        <f t="shared" si="189"/>
        <v>9194.2319802863167</v>
      </c>
      <c r="R126" s="5">
        <f t="shared" si="190"/>
        <v>11854.073922810448</v>
      </c>
      <c r="S126" s="5">
        <f t="shared" si="191"/>
        <v>5910.6490111362091</v>
      </c>
      <c r="T126" s="5">
        <f t="shared" si="192"/>
        <v>66.083019253696818</v>
      </c>
      <c r="U126" s="5">
        <f t="shared" si="193"/>
        <v>254.16458726236127</v>
      </c>
      <c r="V126" s="5">
        <f t="shared" si="194"/>
        <v>331.17104283803013</v>
      </c>
      <c r="W126" s="15">
        <f t="shared" si="195"/>
        <v>-1.0734613539272964E-2</v>
      </c>
      <c r="X126" s="15">
        <f t="shared" si="196"/>
        <v>-1.217998157191269E-2</v>
      </c>
      <c r="Y126" s="15">
        <f t="shared" si="197"/>
        <v>-9.7425357312937999E-3</v>
      </c>
      <c r="Z126" s="5">
        <f t="shared" ref="Z126:Z189" si="212">Q125*AC126*(1-BE125)</f>
        <v>16031.92802214826</v>
      </c>
      <c r="AA126" s="5">
        <f t="shared" ref="AA126:AA189" si="213">R125*AD126*(1-BF125)</f>
        <v>34729.531855747846</v>
      </c>
      <c r="AB126" s="5">
        <f t="shared" ref="AB126:AB189" si="214">S125*AE126*(1-BG125)</f>
        <v>27350.793462738067</v>
      </c>
      <c r="AC126" s="16">
        <f t="shared" si="198"/>
        <v>1.7423620792433805</v>
      </c>
      <c r="AD126" s="16">
        <f t="shared" si="199"/>
        <v>2.9357849400993197</v>
      </c>
      <c r="AE126" s="16">
        <f t="shared" si="200"/>
        <v>4.6442007052082319</v>
      </c>
      <c r="AF126" s="15">
        <f t="shared" si="201"/>
        <v>-4.0504037456468023E-3</v>
      </c>
      <c r="AG126" s="15">
        <f t="shared" si="202"/>
        <v>2.9673830763510267E-4</v>
      </c>
      <c r="AH126" s="15">
        <f t="shared" si="203"/>
        <v>9.7937136394747881E-3</v>
      </c>
      <c r="AI126" s="1">
        <f t="shared" si="167"/>
        <v>248875.40396885655</v>
      </c>
      <c r="AJ126" s="1">
        <f t="shared" si="168"/>
        <v>80240.027349875934</v>
      </c>
      <c r="AK126" s="1">
        <f t="shared" si="169"/>
        <v>30946.182516278805</v>
      </c>
      <c r="AL126" s="14">
        <f t="shared" si="204"/>
        <v>42.459148041491581</v>
      </c>
      <c r="AM126" s="14">
        <f t="shared" si="205"/>
        <v>8.5158293535017098</v>
      </c>
      <c r="AN126" s="14">
        <f t="shared" si="206"/>
        <v>2.9177679069542797</v>
      </c>
      <c r="AO126" s="11">
        <f t="shared" si="207"/>
        <v>1.0204127852469725E-2</v>
      </c>
      <c r="AP126" s="11">
        <f t="shared" si="208"/>
        <v>1.2854509790766659E-2</v>
      </c>
      <c r="AQ126" s="11">
        <f t="shared" si="209"/>
        <v>1.1660662288819627E-2</v>
      </c>
      <c r="AR126" s="1">
        <f t="shared" ref="AR126:AR189" si="215">MAX(0.3*B126,AL126*AI126^$AR$5*B126^(1-$AR$5)*(1-BI125+BU125/100))</f>
        <v>139131.53612108866</v>
      </c>
      <c r="AS126" s="1">
        <f t="shared" si="210"/>
        <v>46639.360937305115</v>
      </c>
      <c r="AT126" s="1">
        <f t="shared" si="211"/>
        <v>17847.722918295734</v>
      </c>
      <c r="AU126" s="1">
        <f t="shared" si="170"/>
        <v>27826.307224217733</v>
      </c>
      <c r="AV126" s="1">
        <f t="shared" si="171"/>
        <v>9327.8721874610237</v>
      </c>
      <c r="AW126" s="1">
        <f t="shared" si="172"/>
        <v>3569.5445836591471</v>
      </c>
      <c r="AX126" s="1">
        <f t="shared" si="153"/>
        <v>95713.540285703479</v>
      </c>
      <c r="AY126" s="1">
        <f t="shared" si="139"/>
        <v>12640.997130343936</v>
      </c>
      <c r="AZ126" s="1">
        <f t="shared" si="140"/>
        <v>3295.7598557029551</v>
      </c>
      <c r="BA126" s="1">
        <f t="shared" si="154"/>
        <v>13337.428252514163</v>
      </c>
      <c r="BB126" s="1">
        <f t="shared" si="155"/>
        <v>27877.218445562918</v>
      </c>
      <c r="BC126" s="1">
        <f t="shared" si="156"/>
        <v>35093.224942125184</v>
      </c>
      <c r="BD126" s="1">
        <f t="shared" si="157"/>
        <v>3200.8468932485071</v>
      </c>
      <c r="BE126" s="2">
        <f t="shared" si="164"/>
        <v>0</v>
      </c>
      <c r="BF126" s="2">
        <f t="shared" si="165"/>
        <v>0</v>
      </c>
      <c r="BG126" s="2">
        <f t="shared" si="166"/>
        <v>0</v>
      </c>
      <c r="BH126" s="2">
        <f t="shared" si="141"/>
        <v>0</v>
      </c>
      <c r="BI126" s="2">
        <f t="shared" si="158"/>
        <v>0</v>
      </c>
      <c r="BJ126" s="2">
        <f t="shared" si="142"/>
        <v>0</v>
      </c>
      <c r="BK126" s="2">
        <f t="shared" si="143"/>
        <v>0</v>
      </c>
      <c r="BL126" s="2">
        <f t="shared" si="144"/>
        <v>0</v>
      </c>
      <c r="BM126" s="2">
        <f t="shared" si="145"/>
        <v>0</v>
      </c>
      <c r="BN126" s="2">
        <f t="shared" si="146"/>
        <v>0</v>
      </c>
      <c r="BO126" s="2">
        <f t="shared" si="159"/>
        <v>0</v>
      </c>
      <c r="BP126" s="2">
        <f t="shared" si="160"/>
        <v>0</v>
      </c>
      <c r="BQ126" s="2">
        <f t="shared" si="161"/>
        <v>0</v>
      </c>
      <c r="BR126" s="11">
        <f t="shared" si="162"/>
        <v>4.103800751638606E-2</v>
      </c>
      <c r="BS126" s="17">
        <f t="shared" si="136"/>
        <v>4.7936567624440353E-2</v>
      </c>
      <c r="BT126" s="17">
        <f t="shared" si="137"/>
        <v>4.194648369097171E-2</v>
      </c>
      <c r="BU126" s="12">
        <f>(BU$3*temperature!$I236+BU$4*temperature!$I236^2+BU$5*temperature!$I236^6)*(K126/K$56)^$BW$1</f>
        <v>-3.9116567652848522</v>
      </c>
      <c r="BV126" s="12">
        <f>(BV$3*temperature!$I236+BV$4*temperature!$I236^2+BV$5*temperature!$I236^6)*(L126/L$56)^$BW$1</f>
        <v>-4.3344330235945776</v>
      </c>
      <c r="BW126" s="12">
        <f>(BW$3*temperature!$I236+BW$4*temperature!$I236^2+BW$5*temperature!$I236^6)*(M126/M$56)^$BW$1</f>
        <v>-4.8697240067885819</v>
      </c>
      <c r="BX126" s="12">
        <f>(BX$3*temperature!$M236+BX$4*temperature!$M236^2+BX$5*temperature!$M236^6)*(K126/K$56)^$BW$1</f>
        <v>-3.9116701611665059</v>
      </c>
      <c r="BY126" s="12">
        <f>(BY$3*temperature!$M236+BY$4*temperature!$M236^2+BY$5*temperature!$M236^6)*(L126/L$56)^$BW$1</f>
        <v>-4.3344431595551445</v>
      </c>
      <c r="BZ126" s="12">
        <f>(BZ$3*temperature!$M236+BZ$4*temperature!$M236^2+BZ$5*temperature!$M236^6)*(M126/M$56)^$BW$1</f>
        <v>-4.8697327312914682</v>
      </c>
      <c r="CA126" s="19">
        <f t="shared" si="147"/>
        <v>-1.3395881653721631E-5</v>
      </c>
      <c r="CB126" s="19">
        <f t="shared" si="148"/>
        <v>-1.0135960566870494E-5</v>
      </c>
      <c r="CC126" s="19">
        <f t="shared" si="149"/>
        <v>-8.7245028863591756E-6</v>
      </c>
      <c r="CD126" s="19">
        <f t="shared" si="150"/>
        <v>-2.4922368256187748E-2</v>
      </c>
      <c r="CE126" s="19">
        <f t="shared" si="151"/>
        <v>-1.1946927912739496E-3</v>
      </c>
      <c r="CF126" s="19">
        <f t="shared" si="152"/>
        <v>-1.0454057135985705E-3</v>
      </c>
    </row>
    <row r="127" spans="1:84" x14ac:dyDescent="0.3">
      <c r="A127" s="2">
        <f t="shared" si="173"/>
        <v>2081</v>
      </c>
      <c r="B127" s="5">
        <f t="shared" si="174"/>
        <v>1163.0246911168495</v>
      </c>
      <c r="C127" s="5">
        <f t="shared" si="175"/>
        <v>2952.2514020585104</v>
      </c>
      <c r="D127" s="5">
        <f t="shared" si="176"/>
        <v>4334.162845957946</v>
      </c>
      <c r="E127" s="15">
        <f t="shared" si="177"/>
        <v>1.0764749983649086E-4</v>
      </c>
      <c r="F127" s="15">
        <f t="shared" si="178"/>
        <v>2.1207279303273E-4</v>
      </c>
      <c r="G127" s="15">
        <f t="shared" si="179"/>
        <v>4.3293906309359103E-4</v>
      </c>
      <c r="H127" s="5">
        <f t="shared" si="180"/>
        <v>140505.8576965004</v>
      </c>
      <c r="I127" s="5">
        <f t="shared" si="181"/>
        <v>47301.56468656654</v>
      </c>
      <c r="J127" s="5">
        <f t="shared" si="182"/>
        <v>18085.177828698041</v>
      </c>
      <c r="K127" s="5">
        <f t="shared" si="183"/>
        <v>120810.72634973295</v>
      </c>
      <c r="L127" s="5">
        <f t="shared" si="184"/>
        <v>16022.200769753103</v>
      </c>
      <c r="M127" s="5">
        <f t="shared" si="185"/>
        <v>4172.7038118939936</v>
      </c>
      <c r="N127" s="15">
        <f t="shared" si="186"/>
        <v>9.7691590060486888E-3</v>
      </c>
      <c r="O127" s="15">
        <f t="shared" si="187"/>
        <v>1.3983349860450467E-2</v>
      </c>
      <c r="P127" s="15">
        <f t="shared" si="188"/>
        <v>1.2865984073101133E-2</v>
      </c>
      <c r="Q127" s="5">
        <f t="shared" si="189"/>
        <v>9185.3798620234757</v>
      </c>
      <c r="R127" s="5">
        <f t="shared" si="190"/>
        <v>11875.950266109707</v>
      </c>
      <c r="S127" s="5">
        <f t="shared" si="191"/>
        <v>5930.93635687613</v>
      </c>
      <c r="T127" s="5">
        <f t="shared" si="192"/>
        <v>65.373643580500044</v>
      </c>
      <c r="U127" s="5">
        <f t="shared" si="193"/>
        <v>251.0688672732729</v>
      </c>
      <c r="V127" s="5">
        <f t="shared" si="194"/>
        <v>327.94459712001077</v>
      </c>
      <c r="W127" s="15">
        <f t="shared" si="195"/>
        <v>-1.0734613539272964E-2</v>
      </c>
      <c r="X127" s="15">
        <f t="shared" si="196"/>
        <v>-1.217998157191269E-2</v>
      </c>
      <c r="Y127" s="15">
        <f t="shared" si="197"/>
        <v>-9.7425357312937999E-3</v>
      </c>
      <c r="Z127" s="5">
        <f t="shared" si="212"/>
        <v>15954.794973682741</v>
      </c>
      <c r="AA127" s="5">
        <f t="shared" si="213"/>
        <v>34811.338494727243</v>
      </c>
      <c r="AB127" s="5">
        <f t="shared" si="214"/>
        <v>27719.080098646475</v>
      </c>
      <c r="AC127" s="16">
        <f t="shared" si="198"/>
        <v>1.7353048093513401</v>
      </c>
      <c r="AD127" s="16">
        <f t="shared" si="199"/>
        <v>2.9366560999540252</v>
      </c>
      <c r="AE127" s="16">
        <f t="shared" si="200"/>
        <v>4.6896846769992884</v>
      </c>
      <c r="AF127" s="15">
        <f t="shared" si="201"/>
        <v>-4.0504037456468023E-3</v>
      </c>
      <c r="AG127" s="15">
        <f t="shared" si="202"/>
        <v>2.9673830763510267E-4</v>
      </c>
      <c r="AH127" s="15">
        <f t="shared" si="203"/>
        <v>9.7937136394747881E-3</v>
      </c>
      <c r="AI127" s="1">
        <f t="shared" si="167"/>
        <v>251814.17079618864</v>
      </c>
      <c r="AJ127" s="1">
        <f t="shared" si="168"/>
        <v>81543.896802349365</v>
      </c>
      <c r="AK127" s="1">
        <f t="shared" si="169"/>
        <v>31421.108848310072</v>
      </c>
      <c r="AL127" s="14">
        <f t="shared" si="204"/>
        <v>42.888074030862676</v>
      </c>
      <c r="AM127" s="14">
        <f t="shared" si="205"/>
        <v>8.6242014971847851</v>
      </c>
      <c r="AN127" s="14">
        <f t="shared" si="206"/>
        <v>2.9514507820924281</v>
      </c>
      <c r="AO127" s="11">
        <f t="shared" si="207"/>
        <v>1.0102086573945028E-2</v>
      </c>
      <c r="AP127" s="11">
        <f t="shared" si="208"/>
        <v>1.2725964692858992E-2</v>
      </c>
      <c r="AQ127" s="11">
        <f t="shared" si="209"/>
        <v>1.1544055665931431E-2</v>
      </c>
      <c r="AR127" s="1">
        <f t="shared" si="215"/>
        <v>140505.8576965004</v>
      </c>
      <c r="AS127" s="1">
        <f t="shared" si="210"/>
        <v>47301.56468656654</v>
      </c>
      <c r="AT127" s="1">
        <f t="shared" si="211"/>
        <v>18085.177828698041</v>
      </c>
      <c r="AU127" s="1">
        <f t="shared" si="170"/>
        <v>28101.171539300081</v>
      </c>
      <c r="AV127" s="1">
        <f t="shared" si="171"/>
        <v>9460.3129373133088</v>
      </c>
      <c r="AW127" s="1">
        <f t="shared" si="172"/>
        <v>3617.0355657396085</v>
      </c>
      <c r="AX127" s="1">
        <f t="shared" si="153"/>
        <v>96648.581079786367</v>
      </c>
      <c r="AY127" s="1">
        <f t="shared" si="139"/>
        <v>12817.760615802483</v>
      </c>
      <c r="AZ127" s="1">
        <f t="shared" si="140"/>
        <v>3338.1630495151949</v>
      </c>
      <c r="BA127" s="1">
        <f t="shared" si="154"/>
        <v>13350.170627785887</v>
      </c>
      <c r="BB127" s="1">
        <f t="shared" si="155"/>
        <v>27924.126839296798</v>
      </c>
      <c r="BC127" s="1">
        <f t="shared" si="156"/>
        <v>35163.825763035253</v>
      </c>
      <c r="BD127" s="1">
        <f t="shared" si="157"/>
        <v>3053.6290375625026</v>
      </c>
      <c r="BE127" s="2">
        <f t="shared" si="164"/>
        <v>0</v>
      </c>
      <c r="BF127" s="2">
        <f t="shared" si="165"/>
        <v>0</v>
      </c>
      <c r="BG127" s="2">
        <f t="shared" si="166"/>
        <v>0</v>
      </c>
      <c r="BH127" s="2">
        <f t="shared" si="141"/>
        <v>0</v>
      </c>
      <c r="BI127" s="2">
        <f t="shared" si="158"/>
        <v>0</v>
      </c>
      <c r="BJ127" s="2">
        <f t="shared" si="142"/>
        <v>0</v>
      </c>
      <c r="BK127" s="2">
        <f t="shared" si="143"/>
        <v>0</v>
      </c>
      <c r="BL127" s="2">
        <f t="shared" si="144"/>
        <v>0</v>
      </c>
      <c r="BM127" s="2">
        <f t="shared" si="145"/>
        <v>0</v>
      </c>
      <c r="BN127" s="2">
        <f t="shared" si="146"/>
        <v>0</v>
      </c>
      <c r="BO127" s="2">
        <f t="shared" si="159"/>
        <v>0</v>
      </c>
      <c r="BP127" s="2">
        <f t="shared" si="160"/>
        <v>0</v>
      </c>
      <c r="BQ127" s="2">
        <f t="shared" si="161"/>
        <v>0</v>
      </c>
      <c r="BR127" s="11">
        <f t="shared" si="162"/>
        <v>4.0853488769107632E-2</v>
      </c>
      <c r="BS127" s="17">
        <f t="shared" ref="BS127:BS190" si="216">BS126/(1+BR126)</f>
        <v>4.6046894809155969E-2</v>
      </c>
      <c r="BT127" s="17">
        <f t="shared" ref="BT127:BT190" si="217">BT126/(1+BT$5)</f>
        <v>3.9949032086639726E-2</v>
      </c>
      <c r="BU127" s="12">
        <f>(BU$3*temperature!$I237+BU$4*temperature!$I237^2+BU$5*temperature!$I237^6)*(K127/K$56)^$BW$1</f>
        <v>-4.1713899072530616</v>
      </c>
      <c r="BV127" s="12">
        <f>(BV$3*temperature!$I237+BV$4*temperature!$I237^2+BV$5*temperature!$I237^6)*(L127/L$56)^$BW$1</f>
        <v>-4.5227044483658707</v>
      </c>
      <c r="BW127" s="12">
        <f>(BW$3*temperature!$I237+BW$4*temperature!$I237^2+BW$5*temperature!$I237^6)*(M127/M$56)^$BW$1</f>
        <v>-5.0290463672657886</v>
      </c>
      <c r="BX127" s="12">
        <f>(BX$3*temperature!$M237+BX$4*temperature!$M237^2+BX$5*temperature!$M237^6)*(K127/K$56)^$BW$1</f>
        <v>-4.1714034420963149</v>
      </c>
      <c r="BY127" s="12">
        <f>(BY$3*temperature!$M237+BY$4*temperature!$M237^2+BY$5*temperature!$M237^6)*(L127/L$56)^$BW$1</f>
        <v>-4.5227146582710471</v>
      </c>
      <c r="BZ127" s="12">
        <f>(BZ$3*temperature!$M237+BZ$4*temperature!$M237^2+BZ$5*temperature!$M237^6)*(M127/M$56)^$BW$1</f>
        <v>-5.0290551408152968</v>
      </c>
      <c r="CA127" s="19">
        <f t="shared" si="147"/>
        <v>-1.3534843253282247E-5</v>
      </c>
      <c r="CB127" s="19">
        <f t="shared" si="148"/>
        <v>-1.0209905176417067E-5</v>
      </c>
      <c r="CC127" s="19">
        <f t="shared" si="149"/>
        <v>-8.7735495082341686E-6</v>
      </c>
      <c r="CD127" s="19">
        <f t="shared" si="150"/>
        <v>-2.5433404532814174E-2</v>
      </c>
      <c r="CE127" s="19">
        <f t="shared" si="151"/>
        <v>-1.1711293031612048E-3</v>
      </c>
      <c r="CF127" s="19">
        <f t="shared" si="152"/>
        <v>-1.0160398937538817E-3</v>
      </c>
    </row>
    <row r="128" spans="1:84" x14ac:dyDescent="0.3">
      <c r="A128" s="2">
        <f t="shared" si="173"/>
        <v>2082</v>
      </c>
      <c r="B128" s="5">
        <f t="shared" si="174"/>
        <v>1163.1436279820839</v>
      </c>
      <c r="C128" s="5">
        <f t="shared" si="175"/>
        <v>2952.8461896490512</v>
      </c>
      <c r="D128" s="5">
        <f t="shared" si="176"/>
        <v>4335.9454529396789</v>
      </c>
      <c r="E128" s="15">
        <f t="shared" si="177"/>
        <v>1.0226512484466631E-4</v>
      </c>
      <c r="F128" s="15">
        <f t="shared" si="178"/>
        <v>2.0146915338109349E-4</v>
      </c>
      <c r="G128" s="15">
        <f t="shared" si="179"/>
        <v>4.1129210993891144E-4</v>
      </c>
      <c r="H128" s="5">
        <f t="shared" si="180"/>
        <v>141865.76336190448</v>
      </c>
      <c r="I128" s="5">
        <f t="shared" si="181"/>
        <v>47963.111126128628</v>
      </c>
      <c r="J128" s="5">
        <f t="shared" si="182"/>
        <v>18322.130184560032</v>
      </c>
      <c r="K128" s="5">
        <f t="shared" si="183"/>
        <v>121967.53689656086</v>
      </c>
      <c r="L128" s="5">
        <f t="shared" si="184"/>
        <v>16243.010318065057</v>
      </c>
      <c r="M128" s="5">
        <f t="shared" si="185"/>
        <v>4225.6366883347237</v>
      </c>
      <c r="N128" s="15">
        <f t="shared" si="186"/>
        <v>9.57539600812507E-3</v>
      </c>
      <c r="O128" s="15">
        <f t="shared" si="187"/>
        <v>1.3781474310869957E-2</v>
      </c>
      <c r="P128" s="15">
        <f t="shared" si="188"/>
        <v>1.2685510121722254E-2</v>
      </c>
      <c r="Q128" s="5">
        <f t="shared" si="189"/>
        <v>9174.7260187794764</v>
      </c>
      <c r="R128" s="5">
        <f t="shared" si="190"/>
        <v>11895.372107558354</v>
      </c>
      <c r="S128" s="5">
        <f t="shared" si="191"/>
        <v>5950.1041767692122</v>
      </c>
      <c r="T128" s="5">
        <f t="shared" si="192"/>
        <v>64.671882781009202</v>
      </c>
      <c r="U128" s="5">
        <f t="shared" si="193"/>
        <v>248.01085309660346</v>
      </c>
      <c r="V128" s="5">
        <f t="shared" si="194"/>
        <v>324.74958516468433</v>
      </c>
      <c r="W128" s="15">
        <f t="shared" si="195"/>
        <v>-1.0734613539272964E-2</v>
      </c>
      <c r="X128" s="15">
        <f t="shared" si="196"/>
        <v>-1.217998157191269E-2</v>
      </c>
      <c r="Y128" s="15">
        <f t="shared" si="197"/>
        <v>-9.7425357312937999E-3</v>
      </c>
      <c r="Z128" s="5">
        <f t="shared" si="212"/>
        <v>15874.87270771759</v>
      </c>
      <c r="AA128" s="5">
        <f t="shared" si="213"/>
        <v>34885.930712840367</v>
      </c>
      <c r="AB128" s="5">
        <f t="shared" si="214"/>
        <v>28086.6258721372</v>
      </c>
      <c r="AC128" s="16">
        <f t="shared" si="198"/>
        <v>1.7282761242517046</v>
      </c>
      <c r="AD128" s="16">
        <f t="shared" si="199"/>
        <v>2.9375275183152318</v>
      </c>
      <c r="AE128" s="16">
        <f t="shared" si="200"/>
        <v>4.7356141057852525</v>
      </c>
      <c r="AF128" s="15">
        <f t="shared" si="201"/>
        <v>-4.0504037456468023E-3</v>
      </c>
      <c r="AG128" s="15">
        <f t="shared" si="202"/>
        <v>2.9673830763510267E-4</v>
      </c>
      <c r="AH128" s="15">
        <f t="shared" si="203"/>
        <v>9.7937136394747881E-3</v>
      </c>
      <c r="AI128" s="1">
        <f t="shared" si="167"/>
        <v>254733.92525586986</v>
      </c>
      <c r="AJ128" s="1">
        <f t="shared" si="168"/>
        <v>82849.820059427744</v>
      </c>
      <c r="AK128" s="1">
        <f t="shared" si="169"/>
        <v>31896.033529218672</v>
      </c>
      <c r="AL128" s="14">
        <f t="shared" si="204"/>
        <v>43.317000477343711</v>
      </c>
      <c r="AM128" s="14">
        <f t="shared" si="205"/>
        <v>8.7328552681044869</v>
      </c>
      <c r="AN128" s="14">
        <f t="shared" si="206"/>
        <v>2.9851817770949229</v>
      </c>
      <c r="AO128" s="11">
        <f t="shared" si="207"/>
        <v>1.0001065708205577E-2</v>
      </c>
      <c r="AP128" s="11">
        <f t="shared" si="208"/>
        <v>1.2598705045930402E-2</v>
      </c>
      <c r="AQ128" s="11">
        <f t="shared" si="209"/>
        <v>1.1428615109272117E-2</v>
      </c>
      <c r="AR128" s="1">
        <f t="shared" si="215"/>
        <v>141865.76336190448</v>
      </c>
      <c r="AS128" s="1">
        <f t="shared" si="210"/>
        <v>47963.111126128628</v>
      </c>
      <c r="AT128" s="1">
        <f t="shared" si="211"/>
        <v>18322.130184560032</v>
      </c>
      <c r="AU128" s="1">
        <f t="shared" si="170"/>
        <v>28373.152672380897</v>
      </c>
      <c r="AV128" s="1">
        <f t="shared" si="171"/>
        <v>9592.6222252257267</v>
      </c>
      <c r="AW128" s="1">
        <f t="shared" si="172"/>
        <v>3664.4260369120066</v>
      </c>
      <c r="AX128" s="1">
        <f t="shared" si="153"/>
        <v>97574.029517248695</v>
      </c>
      <c r="AY128" s="1">
        <f t="shared" si="139"/>
        <v>12994.408254452044</v>
      </c>
      <c r="AZ128" s="1">
        <f t="shared" si="140"/>
        <v>3380.5093506677795</v>
      </c>
      <c r="BA128" s="1">
        <f t="shared" si="154"/>
        <v>13362.620460194581</v>
      </c>
      <c r="BB128" s="1">
        <f t="shared" si="155"/>
        <v>27970.169397805275</v>
      </c>
      <c r="BC128" s="1">
        <f t="shared" si="156"/>
        <v>35232.946094836283</v>
      </c>
      <c r="BD128" s="1">
        <f t="shared" si="157"/>
        <v>2913.0733736352718</v>
      </c>
      <c r="BE128" s="2">
        <f t="shared" si="164"/>
        <v>0</v>
      </c>
      <c r="BF128" s="2">
        <f t="shared" si="165"/>
        <v>0</v>
      </c>
      <c r="BG128" s="2">
        <f t="shared" si="166"/>
        <v>0</v>
      </c>
      <c r="BH128" s="2">
        <f t="shared" si="141"/>
        <v>0</v>
      </c>
      <c r="BI128" s="2">
        <f t="shared" si="158"/>
        <v>0</v>
      </c>
      <c r="BJ128" s="2">
        <f t="shared" si="142"/>
        <v>0</v>
      </c>
      <c r="BK128" s="2">
        <f t="shared" si="143"/>
        <v>0</v>
      </c>
      <c r="BL128" s="2">
        <f t="shared" si="144"/>
        <v>0</v>
      </c>
      <c r="BM128" s="2">
        <f t="shared" si="145"/>
        <v>0</v>
      </c>
      <c r="BN128" s="2">
        <f t="shared" si="146"/>
        <v>0</v>
      </c>
      <c r="BO128" s="2">
        <f t="shared" si="159"/>
        <v>0</v>
      </c>
      <c r="BP128" s="2">
        <f t="shared" si="160"/>
        <v>0</v>
      </c>
      <c r="BQ128" s="2">
        <f t="shared" si="161"/>
        <v>0</v>
      </c>
      <c r="BR128" s="11">
        <f t="shared" si="162"/>
        <v>4.0670251237544502E-2</v>
      </c>
      <c r="BS128" s="17">
        <f t="shared" si="216"/>
        <v>4.4239554659714977E-2</v>
      </c>
      <c r="BT128" s="17">
        <f t="shared" si="217"/>
        <v>3.8046697225371164E-2</v>
      </c>
      <c r="BU128" s="12">
        <f>(BU$3*temperature!$I238+BU$4*temperature!$I238^2+BU$5*temperature!$I238^6)*(K128/K$56)^$BW$1</f>
        <v>-4.4352585762471293</v>
      </c>
      <c r="BV128" s="12">
        <f>(BV$3*temperature!$I238+BV$4*temperature!$I238^2+BV$5*temperature!$I238^6)*(L128/L$56)^$BW$1</f>
        <v>-4.7133741557032636</v>
      </c>
      <c r="BW128" s="12">
        <f>(BW$3*temperature!$I238+BW$4*temperature!$I238^2+BW$5*temperature!$I238^6)*(M128/M$56)^$BW$1</f>
        <v>-5.1902251373803789</v>
      </c>
      <c r="BX128" s="12">
        <f>(BX$3*temperature!$M238+BX$4*temperature!$M238^2+BX$5*temperature!$M238^6)*(K128/K$56)^$BW$1</f>
        <v>-4.4352722452623805</v>
      </c>
      <c r="BY128" s="12">
        <f>(BY$3*temperature!$M238+BY$4*temperature!$M238^2+BY$5*temperature!$M238^6)*(L128/L$56)^$BW$1</f>
        <v>-4.713384436196054</v>
      </c>
      <c r="BZ128" s="12">
        <f>(BZ$3*temperature!$M238+BZ$4*temperature!$M238^2+BZ$5*temperature!$M238^6)*(M128/M$56)^$BW$1</f>
        <v>-5.190233957437461</v>
      </c>
      <c r="CA128" s="19">
        <f t="shared" si="147"/>
        <v>-1.3669015251238648E-5</v>
      </c>
      <c r="CB128" s="19">
        <f t="shared" si="148"/>
        <v>-1.0280492790393225E-5</v>
      </c>
      <c r="CC128" s="19">
        <f t="shared" si="149"/>
        <v>-8.8200570820262669E-6</v>
      </c>
      <c r="CD128" s="19">
        <f t="shared" si="150"/>
        <v>-2.5938519352516155E-2</v>
      </c>
      <c r="CE128" s="19">
        <f t="shared" si="151"/>
        <v>-1.1475085446877131E-3</v>
      </c>
      <c r="CF128" s="19">
        <f t="shared" si="152"/>
        <v>-9.8687499227961264E-4</v>
      </c>
    </row>
    <row r="129" spans="1:84" x14ac:dyDescent="0.3">
      <c r="A129" s="2">
        <f t="shared" si="173"/>
        <v>2083</v>
      </c>
      <c r="B129" s="5">
        <f t="shared" si="174"/>
        <v>1163.2566295589952</v>
      </c>
      <c r="C129" s="5">
        <f t="shared" si="175"/>
        <v>2953.4113516998495</v>
      </c>
      <c r="D129" s="5">
        <f t="shared" si="176"/>
        <v>4337.6396260859019</v>
      </c>
      <c r="E129" s="15">
        <f t="shared" si="177"/>
        <v>9.7151868602433E-5</v>
      </c>
      <c r="F129" s="15">
        <f t="shared" si="178"/>
        <v>1.9139569571203881E-4</v>
      </c>
      <c r="G129" s="15">
        <f t="shared" si="179"/>
        <v>3.9072750444196585E-4</v>
      </c>
      <c r="H129" s="5">
        <f t="shared" si="180"/>
        <v>143210.82582890987</v>
      </c>
      <c r="I129" s="5">
        <f t="shared" si="181"/>
        <v>48623.835863046552</v>
      </c>
      <c r="J129" s="5">
        <f t="shared" si="182"/>
        <v>18558.534102383772</v>
      </c>
      <c r="K129" s="5">
        <f t="shared" si="183"/>
        <v>123111.97906794037</v>
      </c>
      <c r="L129" s="5">
        <f t="shared" si="184"/>
        <v>16463.617855013959</v>
      </c>
      <c r="M129" s="5">
        <f t="shared" si="185"/>
        <v>4278.486850492508</v>
      </c>
      <c r="N129" s="15">
        <f t="shared" si="186"/>
        <v>9.3831703131801447E-3</v>
      </c>
      <c r="O129" s="15">
        <f t="shared" si="187"/>
        <v>1.3581690378140499E-2</v>
      </c>
      <c r="P129" s="15">
        <f t="shared" si="188"/>
        <v>1.2507029367593736E-2</v>
      </c>
      <c r="Q129" s="5">
        <f t="shared" si="189"/>
        <v>9162.2928232580034</v>
      </c>
      <c r="R129" s="5">
        <f t="shared" si="190"/>
        <v>11912.357704271046</v>
      </c>
      <c r="S129" s="5">
        <f t="shared" si="191"/>
        <v>5968.1591937901894</v>
      </c>
      <c r="T129" s="5">
        <f t="shared" si="192"/>
        <v>63.977655112497906</v>
      </c>
      <c r="U129" s="5">
        <f t="shared" si="193"/>
        <v>244.99008547625249</v>
      </c>
      <c r="V129" s="5">
        <f t="shared" si="194"/>
        <v>321.58570072749455</v>
      </c>
      <c r="W129" s="15">
        <f t="shared" si="195"/>
        <v>-1.0734613539272964E-2</v>
      </c>
      <c r="X129" s="15">
        <f t="shared" si="196"/>
        <v>-1.217998157191269E-2</v>
      </c>
      <c r="Y129" s="15">
        <f t="shared" si="197"/>
        <v>-9.7425357312937999E-3</v>
      </c>
      <c r="Z129" s="5">
        <f t="shared" si="212"/>
        <v>15792.234860135328</v>
      </c>
      <c r="AA129" s="5">
        <f t="shared" si="213"/>
        <v>34953.351828163533</v>
      </c>
      <c r="AB129" s="5">
        <f t="shared" si="214"/>
        <v>28453.358630372044</v>
      </c>
      <c r="AC129" s="16">
        <f t="shared" si="198"/>
        <v>1.7212759081645237</v>
      </c>
      <c r="AD129" s="16">
        <f t="shared" si="199"/>
        <v>2.9383991952596484</v>
      </c>
      <c r="AE129" s="16">
        <f t="shared" si="200"/>
        <v>4.7819933542443707</v>
      </c>
      <c r="AF129" s="15">
        <f t="shared" si="201"/>
        <v>-4.0504037456468023E-3</v>
      </c>
      <c r="AG129" s="15">
        <f t="shared" si="202"/>
        <v>2.9673830763510267E-4</v>
      </c>
      <c r="AH129" s="15">
        <f t="shared" si="203"/>
        <v>9.7937136394747881E-3</v>
      </c>
      <c r="AI129" s="1">
        <f t="shared" si="167"/>
        <v>257633.6854026638</v>
      </c>
      <c r="AJ129" s="1">
        <f t="shared" si="168"/>
        <v>84157.4602787107</v>
      </c>
      <c r="AK129" s="1">
        <f t="shared" si="169"/>
        <v>32370.856213208812</v>
      </c>
      <c r="AL129" s="14">
        <f t="shared" si="204"/>
        <v>43.745884483719436</v>
      </c>
      <c r="AM129" s="14">
        <f t="shared" si="205"/>
        <v>8.8417777091588192</v>
      </c>
      <c r="AN129" s="14">
        <f t="shared" si="206"/>
        <v>3.0189571057209377</v>
      </c>
      <c r="AO129" s="11">
        <f t="shared" si="207"/>
        <v>9.901055051123521E-3</v>
      </c>
      <c r="AP129" s="11">
        <f t="shared" si="208"/>
        <v>1.2472717995471097E-2</v>
      </c>
      <c r="AQ129" s="11">
        <f t="shared" si="209"/>
        <v>1.1314328958179395E-2</v>
      </c>
      <c r="AR129" s="1">
        <f t="shared" si="215"/>
        <v>143210.82582890987</v>
      </c>
      <c r="AS129" s="1">
        <f t="shared" si="210"/>
        <v>48623.835863046552</v>
      </c>
      <c r="AT129" s="1">
        <f t="shared" si="211"/>
        <v>18558.534102383772</v>
      </c>
      <c r="AU129" s="1">
        <f t="shared" si="170"/>
        <v>28642.165165781975</v>
      </c>
      <c r="AV129" s="1">
        <f t="shared" si="171"/>
        <v>9724.7671726093104</v>
      </c>
      <c r="AW129" s="1">
        <f t="shared" si="172"/>
        <v>3711.7068204767547</v>
      </c>
      <c r="AX129" s="1">
        <f t="shared" si="153"/>
        <v>98489.583254352299</v>
      </c>
      <c r="AY129" s="1">
        <f t="shared" si="139"/>
        <v>13170.894284011167</v>
      </c>
      <c r="AZ129" s="1">
        <f t="shared" si="140"/>
        <v>3422.7894803940067</v>
      </c>
      <c r="BA129" s="1">
        <f t="shared" si="154"/>
        <v>13374.782808094778</v>
      </c>
      <c r="BB129" s="1">
        <f t="shared" si="155"/>
        <v>28015.365131379222</v>
      </c>
      <c r="BC129" s="1">
        <f t="shared" si="156"/>
        <v>35300.627105268111</v>
      </c>
      <c r="BD129" s="1">
        <f t="shared" si="157"/>
        <v>2778.8863791489084</v>
      </c>
      <c r="BE129" s="2">
        <f t="shared" si="164"/>
        <v>0</v>
      </c>
      <c r="BF129" s="2">
        <f t="shared" si="165"/>
        <v>0</v>
      </c>
      <c r="BG129" s="2">
        <f t="shared" si="166"/>
        <v>0</v>
      </c>
      <c r="BH129" s="2">
        <f t="shared" si="141"/>
        <v>0</v>
      </c>
      <c r="BI129" s="2">
        <f t="shared" si="158"/>
        <v>0</v>
      </c>
      <c r="BJ129" s="2">
        <f t="shared" si="142"/>
        <v>0</v>
      </c>
      <c r="BK129" s="2">
        <f t="shared" si="143"/>
        <v>0</v>
      </c>
      <c r="BL129" s="2">
        <f t="shared" si="144"/>
        <v>0</v>
      </c>
      <c r="BM129" s="2">
        <f t="shared" si="145"/>
        <v>0</v>
      </c>
      <c r="BN129" s="2">
        <f t="shared" si="146"/>
        <v>0</v>
      </c>
      <c r="BO129" s="2">
        <f t="shared" si="159"/>
        <v>0</v>
      </c>
      <c r="BP129" s="2">
        <f t="shared" si="160"/>
        <v>0</v>
      </c>
      <c r="BQ129" s="2">
        <f t="shared" si="161"/>
        <v>0</v>
      </c>
      <c r="BR129" s="11">
        <f t="shared" si="162"/>
        <v>4.0488315199736585E-2</v>
      </c>
      <c r="BS129" s="17">
        <f t="shared" si="216"/>
        <v>4.2510636397174006E-2</v>
      </c>
      <c r="BT129" s="17">
        <f t="shared" si="217"/>
        <v>3.6234949738448728E-2</v>
      </c>
      <c r="BU129" s="12">
        <f>(BU$3*temperature!$I239+BU$4*temperature!$I239^2+BU$5*temperature!$I239^6)*(K129/K$56)^$BW$1</f>
        <v>-4.7032065418525013</v>
      </c>
      <c r="BV129" s="12">
        <f>(BV$3*temperature!$I239+BV$4*temperature!$I239^2+BV$5*temperature!$I239^6)*(L129/L$56)^$BW$1</f>
        <v>-4.9063947628576043</v>
      </c>
      <c r="BW129" s="12">
        <f>(BW$3*temperature!$I239+BW$4*temperature!$I239^2+BW$5*temperature!$I239^6)*(M129/M$56)^$BW$1</f>
        <v>-5.3532215223989672</v>
      </c>
      <c r="BX129" s="12">
        <f>(BX$3*temperature!$M239+BX$4*temperature!$M239^2+BX$5*temperature!$M239^6)*(K129/K$56)^$BW$1</f>
        <v>-4.7032203403317894</v>
      </c>
      <c r="BY129" s="12">
        <f>(BY$3*temperature!$M239+BY$4*temperature!$M239^2+BY$5*temperature!$M239^6)*(L129/L$56)^$BW$1</f>
        <v>-4.9064051106524946</v>
      </c>
      <c r="BZ129" s="12">
        <f>(BZ$3*temperature!$M239+BZ$4*temperature!$M239^2+BZ$5*temperature!$M239^6)*(M129/M$56)^$BW$1</f>
        <v>-5.35323038648293</v>
      </c>
      <c r="CA129" s="19">
        <f t="shared" si="147"/>
        <v>-1.3798479288062993E-5</v>
      </c>
      <c r="CB129" s="19">
        <f t="shared" si="148"/>
        <v>-1.0347794890286366E-5</v>
      </c>
      <c r="CC129" s="19">
        <f t="shared" si="149"/>
        <v>-8.8640839628340018E-6</v>
      </c>
      <c r="CD129" s="19">
        <f t="shared" si="150"/>
        <v>-2.6437454988270135E-2</v>
      </c>
      <c r="CE129" s="19">
        <f t="shared" si="151"/>
        <v>-1.1238730362730059E-3</v>
      </c>
      <c r="CF129" s="19">
        <f t="shared" si="152"/>
        <v>-9.5795985271246898E-4</v>
      </c>
    </row>
    <row r="130" spans="1:84" x14ac:dyDescent="0.3">
      <c r="A130" s="2">
        <f t="shared" si="173"/>
        <v>2084</v>
      </c>
      <c r="B130" s="5">
        <f t="shared" si="174"/>
        <v>1163.3639914864596</v>
      </c>
      <c r="C130" s="5">
        <f t="shared" si="175"/>
        <v>2953.9483584092131</v>
      </c>
      <c r="D130" s="5">
        <f t="shared" si="176"/>
        <v>4339.249719436858</v>
      </c>
      <c r="E130" s="15">
        <f t="shared" si="177"/>
        <v>9.229427517231135E-5</v>
      </c>
      <c r="F130" s="15">
        <f t="shared" si="178"/>
        <v>1.8182591092643686E-4</v>
      </c>
      <c r="G130" s="15">
        <f t="shared" si="179"/>
        <v>3.7119112921986754E-4</v>
      </c>
      <c r="H130" s="5">
        <f t="shared" si="180"/>
        <v>144540.62771502085</v>
      </c>
      <c r="I130" s="5">
        <f t="shared" si="181"/>
        <v>49283.576179095384</v>
      </c>
      <c r="J130" s="5">
        <f t="shared" si="182"/>
        <v>18794.344360164636</v>
      </c>
      <c r="K130" s="5">
        <f t="shared" si="183"/>
        <v>124243.68363880477</v>
      </c>
      <c r="L130" s="5">
        <f t="shared" si="184"/>
        <v>16683.966745321177</v>
      </c>
      <c r="M130" s="5">
        <f t="shared" si="185"/>
        <v>4331.2428588700222</v>
      </c>
      <c r="N130" s="15">
        <f t="shared" si="186"/>
        <v>9.1924813444828057E-3</v>
      </c>
      <c r="O130" s="15">
        <f t="shared" si="187"/>
        <v>1.3383989609556668E-2</v>
      </c>
      <c r="P130" s="15">
        <f t="shared" si="188"/>
        <v>1.2330529512189825E-2</v>
      </c>
      <c r="Q130" s="5">
        <f t="shared" si="189"/>
        <v>9148.1034818782773</v>
      </c>
      <c r="R130" s="5">
        <f t="shared" si="190"/>
        <v>11926.926594946848</v>
      </c>
      <c r="S130" s="5">
        <f t="shared" si="191"/>
        <v>5985.1085888531379</v>
      </c>
      <c r="T130" s="5">
        <f t="shared" si="192"/>
        <v>63.29087970971635</v>
      </c>
      <c r="U130" s="5">
        <f t="shared" si="193"/>
        <v>242.00611074985042</v>
      </c>
      <c r="V130" s="5">
        <f t="shared" si="194"/>
        <v>318.45264054748378</v>
      </c>
      <c r="W130" s="15">
        <f t="shared" si="195"/>
        <v>-1.0734613539272964E-2</v>
      </c>
      <c r="X130" s="15">
        <f t="shared" si="196"/>
        <v>-1.217998157191269E-2</v>
      </c>
      <c r="Y130" s="15">
        <f t="shared" si="197"/>
        <v>-9.7425357312937999E-3</v>
      </c>
      <c r="Z130" s="5">
        <f t="shared" si="212"/>
        <v>15706.955655521282</v>
      </c>
      <c r="AA130" s="5">
        <f t="shared" si="213"/>
        <v>35013.649100689312</v>
      </c>
      <c r="AB130" s="5">
        <f t="shared" si="214"/>
        <v>28819.207227446139</v>
      </c>
      <c r="AC130" s="16">
        <f t="shared" si="198"/>
        <v>1.7143040457788026</v>
      </c>
      <c r="AD130" s="16">
        <f t="shared" si="199"/>
        <v>2.939271130864006</v>
      </c>
      <c r="AE130" s="16">
        <f t="shared" si="200"/>
        <v>4.8288268277817119</v>
      </c>
      <c r="AF130" s="15">
        <f t="shared" si="201"/>
        <v>-4.0504037456468023E-3</v>
      </c>
      <c r="AG130" s="15">
        <f t="shared" si="202"/>
        <v>2.9673830763510267E-4</v>
      </c>
      <c r="AH130" s="15">
        <f t="shared" si="203"/>
        <v>9.7937136394747881E-3</v>
      </c>
      <c r="AI130" s="1">
        <f t="shared" si="167"/>
        <v>260512.48202817939</v>
      </c>
      <c r="AJ130" s="1">
        <f t="shared" si="168"/>
        <v>85466.481423448946</v>
      </c>
      <c r="AK130" s="1">
        <f t="shared" si="169"/>
        <v>32845.477412364686</v>
      </c>
      <c r="AL130" s="14">
        <f t="shared" si="204"/>
        <v>44.174683590147502</v>
      </c>
      <c r="AM130" s="14">
        <f t="shared" si="205"/>
        <v>8.9509558991043505</v>
      </c>
      <c r="AN130" s="14">
        <f t="shared" si="206"/>
        <v>3.05277300478765</v>
      </c>
      <c r="AO130" s="11">
        <f t="shared" si="207"/>
        <v>9.8020445006122853E-3</v>
      </c>
      <c r="AP130" s="11">
        <f t="shared" si="208"/>
        <v>1.2347990815516387E-2</v>
      </c>
      <c r="AQ130" s="11">
        <f t="shared" si="209"/>
        <v>1.1201185668597602E-2</v>
      </c>
      <c r="AR130" s="1">
        <f t="shared" si="215"/>
        <v>144540.62771502085</v>
      </c>
      <c r="AS130" s="1">
        <f t="shared" si="210"/>
        <v>49283.576179095384</v>
      </c>
      <c r="AT130" s="1">
        <f t="shared" si="211"/>
        <v>18794.344360164636</v>
      </c>
      <c r="AU130" s="1">
        <f t="shared" si="170"/>
        <v>28908.125543004171</v>
      </c>
      <c r="AV130" s="1">
        <f t="shared" si="171"/>
        <v>9856.7152358190779</v>
      </c>
      <c r="AW130" s="1">
        <f t="shared" si="172"/>
        <v>3758.8688720329274</v>
      </c>
      <c r="AX130" s="1">
        <f t="shared" si="153"/>
        <v>99394.946911043822</v>
      </c>
      <c r="AY130" s="1">
        <f t="shared" si="139"/>
        <v>13347.173396256938</v>
      </c>
      <c r="AZ130" s="1">
        <f t="shared" si="140"/>
        <v>3464.9942870960176</v>
      </c>
      <c r="BA130" s="1">
        <f t="shared" si="154"/>
        <v>13386.662571807519</v>
      </c>
      <c r="BB130" s="1">
        <f t="shared" si="155"/>
        <v>28059.732429917294</v>
      </c>
      <c r="BC130" s="1">
        <f t="shared" si="156"/>
        <v>35366.908444468187</v>
      </c>
      <c r="BD130" s="1">
        <f t="shared" si="157"/>
        <v>2650.7868472542987</v>
      </c>
      <c r="BE130" s="2">
        <f t="shared" si="164"/>
        <v>0</v>
      </c>
      <c r="BF130" s="2">
        <f t="shared" si="165"/>
        <v>0</v>
      </c>
      <c r="BG130" s="2">
        <f t="shared" si="166"/>
        <v>0</v>
      </c>
      <c r="BH130" s="2">
        <f t="shared" si="141"/>
        <v>0</v>
      </c>
      <c r="BI130" s="2">
        <f t="shared" si="158"/>
        <v>0</v>
      </c>
      <c r="BJ130" s="2">
        <f t="shared" si="142"/>
        <v>0</v>
      </c>
      <c r="BK130" s="2">
        <f t="shared" si="143"/>
        <v>0</v>
      </c>
      <c r="BL130" s="2">
        <f t="shared" si="144"/>
        <v>0</v>
      </c>
      <c r="BM130" s="2">
        <f t="shared" si="145"/>
        <v>0</v>
      </c>
      <c r="BN130" s="2">
        <f t="shared" si="146"/>
        <v>0</v>
      </c>
      <c r="BO130" s="2">
        <f t="shared" si="159"/>
        <v>0</v>
      </c>
      <c r="BP130" s="2">
        <f t="shared" si="160"/>
        <v>0</v>
      </c>
      <c r="BQ130" s="2">
        <f t="shared" si="161"/>
        <v>0</v>
      </c>
      <c r="BR130" s="11">
        <f t="shared" si="162"/>
        <v>4.0307699312565254E-2</v>
      </c>
      <c r="BS130" s="17">
        <f t="shared" si="216"/>
        <v>4.0856428444382371E-2</v>
      </c>
      <c r="BT130" s="17">
        <f t="shared" si="217"/>
        <v>3.4509475941379743E-2</v>
      </c>
      <c r="BU130" s="12">
        <f>(BU$3*temperature!$I240+BU$4*temperature!$I240^2+BU$5*temperature!$I240^6)*(K130/K$56)^$BW$1</f>
        <v>-4.9751762881051054</v>
      </c>
      <c r="BV130" s="12">
        <f>(BV$3*temperature!$I240+BV$4*temperature!$I240^2+BV$5*temperature!$I240^6)*(L130/L$56)^$BW$1</f>
        <v>-5.1017182003709998</v>
      </c>
      <c r="BW130" s="12">
        <f>(BW$3*temperature!$I240+BW$4*temperature!$I240^2+BW$5*temperature!$I240^6)*(M130/M$56)^$BW$1</f>
        <v>-5.5179961903401624</v>
      </c>
      <c r="BX130" s="12">
        <f>(BX$3*temperature!$M240+BX$4*temperature!$M240^2+BX$5*temperature!$M240^6)*(K130/K$56)^$BW$1</f>
        <v>-4.9751902114245423</v>
      </c>
      <c r="BY130" s="12">
        <f>(BY$3*temperature!$M240+BY$4*temperature!$M240^2+BY$5*temperature!$M240^6)*(L130/L$56)^$BW$1</f>
        <v>-5.1017286122547318</v>
      </c>
      <c r="BZ130" s="12">
        <f>(BZ$3*temperature!$M240+BZ$4*temperature!$M240^2+BZ$5*temperature!$M240^6)*(M130/M$56)^$BW$1</f>
        <v>-5.5180050960288973</v>
      </c>
      <c r="CA130" s="19">
        <f t="shared" si="147"/>
        <v>-1.3923319436948134E-5</v>
      </c>
      <c r="CB130" s="19">
        <f t="shared" si="148"/>
        <v>-1.0411883732075466E-5</v>
      </c>
      <c r="CC130" s="19">
        <f t="shared" si="149"/>
        <v>-8.9056887349059366E-6</v>
      </c>
      <c r="CD130" s="19">
        <f t="shared" si="150"/>
        <v>-2.6929967772191202E-2</v>
      </c>
      <c r="CE130" s="19">
        <f t="shared" si="151"/>
        <v>-1.1002623012940531E-3</v>
      </c>
      <c r="CF130" s="19">
        <f t="shared" si="152"/>
        <v>-9.2933907493656417E-4</v>
      </c>
    </row>
    <row r="131" spans="1:84" x14ac:dyDescent="0.3">
      <c r="A131" s="2">
        <f t="shared" si="173"/>
        <v>2085</v>
      </c>
      <c r="B131" s="5">
        <f t="shared" si="174"/>
        <v>1163.4659947309976</v>
      </c>
      <c r="C131" s="5">
        <f t="shared" si="175"/>
        <v>2954.4586075427555</v>
      </c>
      <c r="D131" s="5">
        <f t="shared" si="176"/>
        <v>4340.7798758900162</v>
      </c>
      <c r="E131" s="15">
        <f t="shared" si="177"/>
        <v>8.7679561413695777E-5</v>
      </c>
      <c r="F131" s="15">
        <f t="shared" si="178"/>
        <v>1.7273461538011502E-4</v>
      </c>
      <c r="G131" s="15">
        <f t="shared" si="179"/>
        <v>3.5263157275887413E-4</v>
      </c>
      <c r="H131" s="5">
        <f t="shared" si="180"/>
        <v>145854.76174255891</v>
      </c>
      <c r="I131" s="5">
        <f t="shared" si="181"/>
        <v>49942.171134527191</v>
      </c>
      <c r="J131" s="5">
        <f t="shared" si="182"/>
        <v>19029.516417790586</v>
      </c>
      <c r="K131" s="5">
        <f t="shared" si="183"/>
        <v>125362.29026296697</v>
      </c>
      <c r="L131" s="5">
        <f t="shared" si="184"/>
        <v>16904.000958762612</v>
      </c>
      <c r="M131" s="5">
        <f t="shared" si="185"/>
        <v>4383.8934389385149</v>
      </c>
      <c r="N131" s="15">
        <f t="shared" si="186"/>
        <v>9.0033279069072769E-3</v>
      </c>
      <c r="O131" s="15">
        <f t="shared" si="187"/>
        <v>1.3188363223221033E-2</v>
      </c>
      <c r="P131" s="15">
        <f t="shared" si="188"/>
        <v>1.215599812434176E-2</v>
      </c>
      <c r="Q131" s="5">
        <f t="shared" si="189"/>
        <v>9132.1819982652669</v>
      </c>
      <c r="R131" s="5">
        <f t="shared" si="190"/>
        <v>11939.099558306152</v>
      </c>
      <c r="S131" s="5">
        <f t="shared" si="191"/>
        <v>6000.9599874756386</v>
      </c>
      <c r="T131" s="5">
        <f t="shared" si="192"/>
        <v>62.611476575471933</v>
      </c>
      <c r="U131" s="5">
        <f t="shared" si="193"/>
        <v>239.05848078062698</v>
      </c>
      <c r="V131" s="5">
        <f t="shared" si="194"/>
        <v>315.35010431822508</v>
      </c>
      <c r="W131" s="15">
        <f t="shared" si="195"/>
        <v>-1.0734613539272964E-2</v>
      </c>
      <c r="X131" s="15">
        <f t="shared" si="196"/>
        <v>-1.217998157191269E-2</v>
      </c>
      <c r="Y131" s="15">
        <f t="shared" si="197"/>
        <v>-9.7425357312937999E-3</v>
      </c>
      <c r="Z131" s="5">
        <f t="shared" si="212"/>
        <v>15619.109823611905</v>
      </c>
      <c r="AA131" s="5">
        <f t="shared" si="213"/>
        <v>35066.873618343678</v>
      </c>
      <c r="AB131" s="5">
        <f t="shared" si="214"/>
        <v>29184.101557228758</v>
      </c>
      <c r="AC131" s="16">
        <f t="shared" si="198"/>
        <v>1.7073604222506027</v>
      </c>
      <c r="AD131" s="16">
        <f t="shared" si="199"/>
        <v>2.9401433252050593</v>
      </c>
      <c r="AE131" s="16">
        <f t="shared" si="200"/>
        <v>4.8761189749476195</v>
      </c>
      <c r="AF131" s="15">
        <f t="shared" si="201"/>
        <v>-4.0504037456468023E-3</v>
      </c>
      <c r="AG131" s="15">
        <f t="shared" si="202"/>
        <v>2.9673830763510267E-4</v>
      </c>
      <c r="AH131" s="15">
        <f t="shared" si="203"/>
        <v>9.7937136394747881E-3</v>
      </c>
      <c r="AI131" s="1">
        <f t="shared" si="167"/>
        <v>263369.35936836567</v>
      </c>
      <c r="AJ131" s="1">
        <f t="shared" si="168"/>
        <v>86776.54851692314</v>
      </c>
      <c r="AK131" s="1">
        <f t="shared" si="169"/>
        <v>33319.798543161145</v>
      </c>
      <c r="AL131" s="14">
        <f t="shared" si="204"/>
        <v>44.603355782355081</v>
      </c>
      <c r="AM131" s="14">
        <f t="shared" si="205"/>
        <v>9.0603769571242623</v>
      </c>
      <c r="AN131" s="14">
        <f t="shared" si="206"/>
        <v>3.0866257352460522</v>
      </c>
      <c r="AO131" s="11">
        <f t="shared" si="207"/>
        <v>9.7040240556061624E-3</v>
      </c>
      <c r="AP131" s="11">
        <f t="shared" si="208"/>
        <v>1.2224510907361224E-2</v>
      </c>
      <c r="AQ131" s="11">
        <f t="shared" si="209"/>
        <v>1.1089173811911626E-2</v>
      </c>
      <c r="AR131" s="1">
        <f t="shared" si="215"/>
        <v>145854.76174255891</v>
      </c>
      <c r="AS131" s="1">
        <f t="shared" si="210"/>
        <v>49942.171134527191</v>
      </c>
      <c r="AT131" s="1">
        <f t="shared" si="211"/>
        <v>19029.516417790586</v>
      </c>
      <c r="AU131" s="1">
        <f t="shared" si="170"/>
        <v>29170.952348511782</v>
      </c>
      <c r="AV131" s="1">
        <f t="shared" si="171"/>
        <v>9988.4342269054396</v>
      </c>
      <c r="AW131" s="1">
        <f t="shared" si="172"/>
        <v>3805.9032835581174</v>
      </c>
      <c r="AX131" s="1">
        <f t="shared" si="153"/>
        <v>100289.83221037356</v>
      </c>
      <c r="AY131" s="1">
        <f t="shared" si="139"/>
        <v>13523.200767010088</v>
      </c>
      <c r="AZ131" s="1">
        <f t="shared" si="140"/>
        <v>3507.1147511508129</v>
      </c>
      <c r="BA131" s="1">
        <f t="shared" si="154"/>
        <v>13398.264500281761</v>
      </c>
      <c r="BB131" s="1">
        <f t="shared" si="155"/>
        <v>28103.289088393914</v>
      </c>
      <c r="BC131" s="1">
        <f t="shared" si="156"/>
        <v>35431.828305840267</v>
      </c>
      <c r="BD131" s="1">
        <f t="shared" si="157"/>
        <v>2528.5054205502643</v>
      </c>
      <c r="BE131" s="2">
        <f t="shared" si="164"/>
        <v>0</v>
      </c>
      <c r="BF131" s="2">
        <f t="shared" si="165"/>
        <v>0</v>
      </c>
      <c r="BG131" s="2">
        <f t="shared" si="166"/>
        <v>0</v>
      </c>
      <c r="BH131" s="2">
        <f t="shared" si="141"/>
        <v>0</v>
      </c>
      <c r="BI131" s="2">
        <f t="shared" si="158"/>
        <v>0</v>
      </c>
      <c r="BJ131" s="2">
        <f t="shared" si="142"/>
        <v>0</v>
      </c>
      <c r="BK131" s="2">
        <f t="shared" si="143"/>
        <v>0</v>
      </c>
      <c r="BL131" s="2">
        <f t="shared" si="144"/>
        <v>0</v>
      </c>
      <c r="BM131" s="2">
        <f t="shared" si="145"/>
        <v>0</v>
      </c>
      <c r="BN131" s="2">
        <f t="shared" si="146"/>
        <v>0</v>
      </c>
      <c r="BO131" s="2">
        <f t="shared" si="159"/>
        <v>0</v>
      </c>
      <c r="BP131" s="2">
        <f t="shared" si="160"/>
        <v>0</v>
      </c>
      <c r="BQ131" s="2">
        <f t="shared" si="161"/>
        <v>0</v>
      </c>
      <c r="BR131" s="11">
        <f t="shared" si="162"/>
        <v>4.0128420666379644E-2</v>
      </c>
      <c r="BS131" s="17">
        <f t="shared" si="216"/>
        <v>3.9273407734442684E-2</v>
      </c>
      <c r="BT131" s="17">
        <f t="shared" si="217"/>
        <v>3.28661675632188E-2</v>
      </c>
      <c r="BU131" s="12">
        <f>(BU$3*temperature!$I241+BU$4*temperature!$I241^2+BU$5*temperature!$I241^6)*(K131/K$56)^$BW$1</f>
        <v>-5.2511091124706075</v>
      </c>
      <c r="BV131" s="12">
        <f>(BV$3*temperature!$I241+BV$4*temperature!$I241^2+BV$5*temperature!$I241^6)*(L131/L$56)^$BW$1</f>
        <v>-5.2992957790945079</v>
      </c>
      <c r="BW131" s="12">
        <f>(BW$3*temperature!$I241+BW$4*temperature!$I241^2+BW$5*temperature!$I241^6)*(M131/M$56)^$BW$1</f>
        <v>-5.6845093243551634</v>
      </c>
      <c r="BX131" s="12">
        <f>(BX$3*temperature!$M241+BX$4*temperature!$M241^2+BX$5*temperature!$M241^6)*(K131/K$56)^$BW$1</f>
        <v>-5.2511231560925662</v>
      </c>
      <c r="BY131" s="12">
        <f>(BY$3*temperature!$M241+BY$4*temperature!$M241^2+BY$5*temperature!$M241^6)*(L131/L$56)^$BW$1</f>
        <v>-5.2993062519267342</v>
      </c>
      <c r="BZ131" s="12">
        <f>(BZ$3*temperature!$M241+BZ$4*temperature!$M241^2+BZ$5*temperature!$M241^6)*(M131/M$56)^$BW$1</f>
        <v>-5.6845182692853129</v>
      </c>
      <c r="CA131" s="19">
        <f t="shared" si="147"/>
        <v>-1.4043621958670371E-5</v>
      </c>
      <c r="CB131" s="19">
        <f t="shared" si="148"/>
        <v>-1.0472832226327E-5</v>
      </c>
      <c r="CC131" s="19">
        <f t="shared" si="149"/>
        <v>-8.9449301494681777E-6</v>
      </c>
      <c r="CD131" s="19">
        <f t="shared" si="150"/>
        <v>-2.7415828092301447E-2</v>
      </c>
      <c r="CE131" s="19">
        <f t="shared" si="151"/>
        <v>-1.0767129950463427E-3</v>
      </c>
      <c r="CF131" s="19">
        <f t="shared" si="152"/>
        <v>-9.0105319996598059E-4</v>
      </c>
    </row>
    <row r="132" spans="1:84" x14ac:dyDescent="0.3">
      <c r="A132" s="2">
        <f t="shared" si="173"/>
        <v>2086</v>
      </c>
      <c r="B132" s="5">
        <f t="shared" si="174"/>
        <v>1163.5629063097285</v>
      </c>
      <c r="C132" s="5">
        <f t="shared" si="175"/>
        <v>2954.9434279504244</v>
      </c>
      <c r="D132" s="5">
        <f t="shared" si="176"/>
        <v>4342.2340371229193</v>
      </c>
      <c r="E132" s="15">
        <f t="shared" si="177"/>
        <v>8.3295583343010989E-5</v>
      </c>
      <c r="F132" s="15">
        <f t="shared" si="178"/>
        <v>1.6409788461110926E-4</v>
      </c>
      <c r="G132" s="15">
        <f t="shared" si="179"/>
        <v>3.3499999412093043E-4</v>
      </c>
      <c r="H132" s="5">
        <f t="shared" si="180"/>
        <v>147152.83091958071</v>
      </c>
      <c r="I132" s="5">
        <f t="shared" si="181"/>
        <v>50599.461667644173</v>
      </c>
      <c r="J132" s="5">
        <f t="shared" si="182"/>
        <v>19264.006436516742</v>
      </c>
      <c r="K132" s="5">
        <f t="shared" si="183"/>
        <v>126467.44763141335</v>
      </c>
      <c r="L132" s="5">
        <f t="shared" si="184"/>
        <v>17123.66510608307</v>
      </c>
      <c r="M132" s="5">
        <f t="shared" si="185"/>
        <v>4436.4274868244329</v>
      </c>
      <c r="N132" s="15">
        <f t="shared" si="186"/>
        <v>8.8157081856763408E-3</v>
      </c>
      <c r="O132" s="15">
        <f t="shared" si="187"/>
        <v>1.2994802109650205E-2</v>
      </c>
      <c r="P132" s="15">
        <f t="shared" si="188"/>
        <v>1.1983422639633812E-2</v>
      </c>
      <c r="Q132" s="5">
        <f t="shared" si="189"/>
        <v>9114.553136334056</v>
      </c>
      <c r="R132" s="5">
        <f t="shared" si="190"/>
        <v>11948.898570801737</v>
      </c>
      <c r="S132" s="5">
        <f t="shared" si="191"/>
        <v>6015.7214462929533</v>
      </c>
      <c r="T132" s="5">
        <f t="shared" si="192"/>
        <v>61.939366571310998</v>
      </c>
      <c r="U132" s="5">
        <f t="shared" si="193"/>
        <v>236.1467528901095</v>
      </c>
      <c r="V132" s="5">
        <f t="shared" si="194"/>
        <v>312.27779465903757</v>
      </c>
      <c r="W132" s="15">
        <f t="shared" si="195"/>
        <v>-1.0734613539272964E-2</v>
      </c>
      <c r="X132" s="15">
        <f t="shared" si="196"/>
        <v>-1.217998157191269E-2</v>
      </c>
      <c r="Y132" s="15">
        <f t="shared" si="197"/>
        <v>-9.7425357312937999E-3</v>
      </c>
      <c r="Z132" s="5">
        <f t="shared" si="212"/>
        <v>15528.772516699104</v>
      </c>
      <c r="AA132" s="5">
        <f t="shared" si="213"/>
        <v>35113.08018038435</v>
      </c>
      <c r="AB132" s="5">
        <f t="shared" si="214"/>
        <v>29547.972584809562</v>
      </c>
      <c r="AC132" s="16">
        <f t="shared" si="198"/>
        <v>1.7004449232011498</v>
      </c>
      <c r="AD132" s="16">
        <f t="shared" si="199"/>
        <v>2.9410157783595854</v>
      </c>
      <c r="AE132" s="16">
        <f t="shared" si="200"/>
        <v>4.9238742878602659</v>
      </c>
      <c r="AF132" s="15">
        <f t="shared" si="201"/>
        <v>-4.0504037456468023E-3</v>
      </c>
      <c r="AG132" s="15">
        <f t="shared" si="202"/>
        <v>2.9673830763510267E-4</v>
      </c>
      <c r="AH132" s="15">
        <f t="shared" si="203"/>
        <v>9.7937136394747881E-3</v>
      </c>
      <c r="AI132" s="1">
        <f t="shared" si="167"/>
        <v>266203.37578004086</v>
      </c>
      <c r="AJ132" s="1">
        <f t="shared" si="168"/>
        <v>88087.327892136265</v>
      </c>
      <c r="AK132" s="1">
        <f t="shared" si="169"/>
        <v>33793.721972403153</v>
      </c>
      <c r="AL132" s="14">
        <f t="shared" si="204"/>
        <v>45.031859499453084</v>
      </c>
      <c r="AM132" s="14">
        <f t="shared" si="205"/>
        <v>9.1700280472920603</v>
      </c>
      <c r="AN132" s="14">
        <f t="shared" si="206"/>
        <v>3.1205115832238106</v>
      </c>
      <c r="AO132" s="11">
        <f t="shared" si="207"/>
        <v>9.6069838150500998E-3</v>
      </c>
      <c r="AP132" s="11">
        <f t="shared" si="208"/>
        <v>1.2102265798287611E-2</v>
      </c>
      <c r="AQ132" s="11">
        <f t="shared" si="209"/>
        <v>1.0978282073792509E-2</v>
      </c>
      <c r="AR132" s="1">
        <f t="shared" si="215"/>
        <v>147152.83091958071</v>
      </c>
      <c r="AS132" s="1">
        <f t="shared" si="210"/>
        <v>50599.461667644173</v>
      </c>
      <c r="AT132" s="1">
        <f t="shared" si="211"/>
        <v>19264.006436516742</v>
      </c>
      <c r="AU132" s="1">
        <f t="shared" si="170"/>
        <v>29430.566183916144</v>
      </c>
      <c r="AV132" s="1">
        <f t="shared" si="171"/>
        <v>10119.892333528835</v>
      </c>
      <c r="AW132" s="1">
        <f t="shared" si="172"/>
        <v>3852.8012873033485</v>
      </c>
      <c r="AX132" s="1">
        <f t="shared" si="153"/>
        <v>101173.95810513067</v>
      </c>
      <c r="AY132" s="1">
        <f t="shared" si="139"/>
        <v>13698.932084866456</v>
      </c>
      <c r="AZ132" s="1">
        <f t="shared" si="140"/>
        <v>3549.141989459546</v>
      </c>
      <c r="BA132" s="1">
        <f t="shared" si="154"/>
        <v>13409.593197420983</v>
      </c>
      <c r="BB132" s="1">
        <f t="shared" si="155"/>
        <v>28146.052331249106</v>
      </c>
      <c r="BC132" s="1">
        <f t="shared" si="156"/>
        <v>35495.423484729559</v>
      </c>
      <c r="BD132" s="1">
        <f t="shared" si="157"/>
        <v>2411.7841382090751</v>
      </c>
      <c r="BE132" s="2">
        <f t="shared" si="164"/>
        <v>0</v>
      </c>
      <c r="BF132" s="2">
        <f t="shared" si="165"/>
        <v>0</v>
      </c>
      <c r="BG132" s="2">
        <f t="shared" si="166"/>
        <v>0</v>
      </c>
      <c r="BH132" s="2">
        <f t="shared" si="141"/>
        <v>0</v>
      </c>
      <c r="BI132" s="2">
        <f t="shared" si="158"/>
        <v>0</v>
      </c>
      <c r="BJ132" s="2">
        <f t="shared" si="142"/>
        <v>0</v>
      </c>
      <c r="BK132" s="2">
        <f t="shared" si="143"/>
        <v>0</v>
      </c>
      <c r="BL132" s="2">
        <f t="shared" si="144"/>
        <v>0</v>
      </c>
      <c r="BM132" s="2">
        <f t="shared" si="145"/>
        <v>0</v>
      </c>
      <c r="BN132" s="2">
        <f t="shared" si="146"/>
        <v>0</v>
      </c>
      <c r="BO132" s="2">
        <f t="shared" si="159"/>
        <v>0</v>
      </c>
      <c r="BP132" s="2">
        <f t="shared" si="160"/>
        <v>0</v>
      </c>
      <c r="BQ132" s="2">
        <f t="shared" si="161"/>
        <v>0</v>
      </c>
      <c r="BR132" s="11">
        <f t="shared" si="162"/>
        <v>3.9950494838179668E-2</v>
      </c>
      <c r="BS132" s="17">
        <f t="shared" si="216"/>
        <v>3.7758229612917762E-2</v>
      </c>
      <c r="BT132" s="17">
        <f t="shared" si="217"/>
        <v>3.1301111964970284E-2</v>
      </c>
      <c r="BU132" s="12">
        <f>(BU$3*temperature!$I242+BU$4*temperature!$I242^2+BU$5*temperature!$I242^6)*(K132/K$56)^$BW$1</f>
        <v>-5.5309452232692298</v>
      </c>
      <c r="BV132" s="12">
        <f>(BV$3*temperature!$I242+BV$4*temperature!$I242^2+BV$5*temperature!$I242^6)*(L132/L$56)^$BW$1</f>
        <v>-5.4990782558049416</v>
      </c>
      <c r="BW132" s="12">
        <f>(BW$3*temperature!$I242+BW$4*temperature!$I242^2+BW$5*temperature!$I242^6)*(M132/M$56)^$BW$1</f>
        <v>-5.8527206740954316</v>
      </c>
      <c r="BX132" s="12">
        <f>(BX$3*temperature!$M242+BX$4*temperature!$M242^2+BX$5*temperature!$M242^6)*(K132/K$56)^$BW$1</f>
        <v>-5.5309593827441743</v>
      </c>
      <c r="BY132" s="12">
        <f>(BY$3*temperature!$M242+BY$4*temperature!$M242^2+BY$5*temperature!$M242^6)*(L132/L$56)^$BW$1</f>
        <v>-5.4990887865186373</v>
      </c>
      <c r="BZ132" s="12">
        <f>(BZ$3*temperature!$M242+BZ$4*temperature!$M242^2+BZ$5*temperature!$M242^6)*(M132/M$56)^$BW$1</f>
        <v>-5.8527296559623991</v>
      </c>
      <c r="CA132" s="19">
        <f t="shared" si="147"/>
        <v>-1.4159474944541728E-5</v>
      </c>
      <c r="CB132" s="19">
        <f t="shared" si="148"/>
        <v>-1.0530713695722227E-5</v>
      </c>
      <c r="CC132" s="19">
        <f t="shared" si="149"/>
        <v>-8.9818669675167939E-6</v>
      </c>
      <c r="CD132" s="19">
        <f t="shared" si="150"/>
        <v>-2.7894820094780011E-2</v>
      </c>
      <c r="CE132" s="19">
        <f t="shared" si="151"/>
        <v>-1.053259022149736E-3</v>
      </c>
      <c r="CF132" s="19">
        <f t="shared" si="152"/>
        <v>-8.7313888702941214E-4</v>
      </c>
    </row>
    <row r="133" spans="1:84" x14ac:dyDescent="0.3">
      <c r="A133" s="2">
        <f t="shared" si="173"/>
        <v>2087</v>
      </c>
      <c r="B133" s="5">
        <f t="shared" si="174"/>
        <v>1163.654979978214</v>
      </c>
      <c r="C133" s="5">
        <f t="shared" si="175"/>
        <v>2955.4040829178134</v>
      </c>
      <c r="D133" s="5">
        <f t="shared" si="176"/>
        <v>4343.6159530809819</v>
      </c>
      <c r="E133" s="15">
        <f t="shared" si="177"/>
        <v>7.9130804175860434E-5</v>
      </c>
      <c r="F133" s="15">
        <f t="shared" si="178"/>
        <v>1.5589299038055378E-4</v>
      </c>
      <c r="G133" s="15">
        <f t="shared" si="179"/>
        <v>3.1824999441488387E-4</v>
      </c>
      <c r="H133" s="5">
        <f t="shared" si="180"/>
        <v>148434.44870296074</v>
      </c>
      <c r="I133" s="5">
        <f t="shared" si="181"/>
        <v>51255.290690119808</v>
      </c>
      <c r="J133" s="5">
        <f t="shared" si="182"/>
        <v>19497.771297488369</v>
      </c>
      <c r="K133" s="5">
        <f t="shared" si="183"/>
        <v>127558.8136147879</v>
      </c>
      <c r="L133" s="5">
        <f t="shared" si="184"/>
        <v>17342.904473325503</v>
      </c>
      <c r="M133" s="5">
        <f t="shared" si="185"/>
        <v>4488.8340746742015</v>
      </c>
      <c r="N133" s="15">
        <f t="shared" si="186"/>
        <v>8.6296197465398627E-3</v>
      </c>
      <c r="O133" s="15">
        <f t="shared" si="187"/>
        <v>1.2803296834189348E-2</v>
      </c>
      <c r="P133" s="15">
        <f t="shared" si="188"/>
        <v>1.1812790360128389E-2</v>
      </c>
      <c r="Q133" s="5">
        <f t="shared" si="189"/>
        <v>9095.2423830564312</v>
      </c>
      <c r="R133" s="5">
        <f t="shared" si="190"/>
        <v>11956.346763697184</v>
      </c>
      <c r="S133" s="5">
        <f t="shared" si="191"/>
        <v>6029.4014394356582</v>
      </c>
      <c r="T133" s="5">
        <f t="shared" si="192"/>
        <v>61.274471408300613</v>
      </c>
      <c r="U133" s="5">
        <f t="shared" si="193"/>
        <v>233.27048979164095</v>
      </c>
      <c r="V133" s="5">
        <f t="shared" si="194"/>
        <v>309.23541708648224</v>
      </c>
      <c r="W133" s="15">
        <f t="shared" si="195"/>
        <v>-1.0734613539272964E-2</v>
      </c>
      <c r="X133" s="15">
        <f t="shared" si="196"/>
        <v>-1.217998157191269E-2</v>
      </c>
      <c r="Y133" s="15">
        <f t="shared" si="197"/>
        <v>-9.7425357312937999E-3</v>
      </c>
      <c r="Z133" s="5">
        <f t="shared" si="212"/>
        <v>15436.019228143005</v>
      </c>
      <c r="AA133" s="5">
        <f t="shared" si="213"/>
        <v>35152.327178451022</v>
      </c>
      <c r="AB133" s="5">
        <f t="shared" si="214"/>
        <v>29910.752376500724</v>
      </c>
      <c r="AC133" s="16">
        <f t="shared" si="198"/>
        <v>1.6935574347149498</v>
      </c>
      <c r="AD133" s="16">
        <f t="shared" si="199"/>
        <v>2.9418884904043838</v>
      </c>
      <c r="AE133" s="16">
        <f t="shared" si="200"/>
        <v>4.9720973026323421</v>
      </c>
      <c r="AF133" s="15">
        <f t="shared" si="201"/>
        <v>-4.0504037456468023E-3</v>
      </c>
      <c r="AG133" s="15">
        <f t="shared" si="202"/>
        <v>2.9673830763510267E-4</v>
      </c>
      <c r="AH133" s="15">
        <f t="shared" si="203"/>
        <v>9.7937136394747881E-3</v>
      </c>
      <c r="AI133" s="1">
        <f t="shared" si="167"/>
        <v>269013.60438595293</v>
      </c>
      <c r="AJ133" s="1">
        <f t="shared" si="168"/>
        <v>89398.487436451484</v>
      </c>
      <c r="AK133" s="1">
        <f t="shared" si="169"/>
        <v>34267.15106246619</v>
      </c>
      <c r="AL133" s="14">
        <f t="shared" si="204"/>
        <v>45.460153641372216</v>
      </c>
      <c r="AM133" s="14">
        <f t="shared" si="205"/>
        <v>9.2798963829300813</v>
      </c>
      <c r="AN133" s="14">
        <f t="shared" si="206"/>
        <v>3.1544268610352266</v>
      </c>
      <c r="AO133" s="11">
        <f t="shared" si="207"/>
        <v>9.5109139768995987E-3</v>
      </c>
      <c r="AP133" s="11">
        <f t="shared" si="208"/>
        <v>1.1981243140304734E-2</v>
      </c>
      <c r="AQ133" s="11">
        <f t="shared" si="209"/>
        <v>1.0868499253054584E-2</v>
      </c>
      <c r="AR133" s="1">
        <f t="shared" si="215"/>
        <v>148434.44870296074</v>
      </c>
      <c r="AS133" s="1">
        <f t="shared" si="210"/>
        <v>51255.290690119808</v>
      </c>
      <c r="AT133" s="1">
        <f t="shared" si="211"/>
        <v>19497.771297488369</v>
      </c>
      <c r="AU133" s="1">
        <f t="shared" si="170"/>
        <v>29686.889740592149</v>
      </c>
      <c r="AV133" s="1">
        <f t="shared" si="171"/>
        <v>10251.058138023962</v>
      </c>
      <c r="AW133" s="1">
        <f t="shared" si="172"/>
        <v>3899.5542594976741</v>
      </c>
      <c r="AX133" s="1">
        <f t="shared" si="153"/>
        <v>102047.05089183032</v>
      </c>
      <c r="AY133" s="1">
        <f t="shared" si="139"/>
        <v>13874.323578660404</v>
      </c>
      <c r="AZ133" s="1">
        <f t="shared" si="140"/>
        <v>3591.0672597393609</v>
      </c>
      <c r="BA133" s="1">
        <f t="shared" si="154"/>
        <v>13420.653128090767</v>
      </c>
      <c r="BB133" s="1">
        <f t="shared" si="155"/>
        <v>28188.038835739328</v>
      </c>
      <c r="BC133" s="1">
        <f t="shared" si="156"/>
        <v>35557.729434947614</v>
      </c>
      <c r="BD133" s="1">
        <f t="shared" si="157"/>
        <v>2300.3759963230668</v>
      </c>
      <c r="BE133" s="2">
        <f t="shared" si="164"/>
        <v>0</v>
      </c>
      <c r="BF133" s="2">
        <f t="shared" si="165"/>
        <v>0</v>
      </c>
      <c r="BG133" s="2">
        <f t="shared" si="166"/>
        <v>0</v>
      </c>
      <c r="BH133" s="2">
        <f t="shared" si="141"/>
        <v>0</v>
      </c>
      <c r="BI133" s="2">
        <f t="shared" si="158"/>
        <v>0</v>
      </c>
      <c r="BJ133" s="2">
        <f t="shared" si="142"/>
        <v>0</v>
      </c>
      <c r="BK133" s="2">
        <f t="shared" si="143"/>
        <v>0</v>
      </c>
      <c r="BL133" s="2">
        <f t="shared" si="144"/>
        <v>0</v>
      </c>
      <c r="BM133" s="2">
        <f t="shared" si="145"/>
        <v>0</v>
      </c>
      <c r="BN133" s="2">
        <f t="shared" si="146"/>
        <v>0</v>
      </c>
      <c r="BO133" s="2">
        <f t="shared" si="159"/>
        <v>0</v>
      </c>
      <c r="BP133" s="2">
        <f t="shared" si="160"/>
        <v>0</v>
      </c>
      <c r="BQ133" s="2">
        <f t="shared" si="161"/>
        <v>0</v>
      </c>
      <c r="BR133" s="11">
        <f t="shared" si="162"/>
        <v>3.9773935943419686E-2</v>
      </c>
      <c r="BS133" s="17">
        <f t="shared" si="216"/>
        <v>3.6307718300372646E-2</v>
      </c>
      <c r="BT133" s="17">
        <f t="shared" si="217"/>
        <v>2.9810582823781222E-2</v>
      </c>
      <c r="BU133" s="12">
        <f>(BU$3*temperature!$I243+BU$4*temperature!$I243^2+BU$5*temperature!$I243^6)*(K133/K$56)^$BW$1</f>
        <v>-5.814623835434154</v>
      </c>
      <c r="BV133" s="12">
        <f>(BV$3*temperature!$I243+BV$4*temperature!$I243^2+BV$5*temperature!$I243^6)*(L133/L$56)^$BW$1</f>
        <v>-5.7010158973567311</v>
      </c>
      <c r="BW133" s="12">
        <f>(BW$3*temperature!$I243+BW$4*temperature!$I243^2+BW$5*temperature!$I243^6)*(M133/M$56)^$BW$1</f>
        <v>-6.0225896060126001</v>
      </c>
      <c r="BX133" s="12">
        <f>(BX$3*temperature!$M243+BX$4*temperature!$M243^2+BX$5*temperature!$M243^6)*(K133/K$56)^$BW$1</f>
        <v>-5.814638106402227</v>
      </c>
      <c r="BY133" s="12">
        <f>(BY$3*temperature!$M243+BY$4*temperature!$M243^2+BY$5*temperature!$M243^6)*(L133/L$56)^$BW$1</f>
        <v>-5.7010264829585164</v>
      </c>
      <c r="BZ133" s="12">
        <f>(BZ$3*temperature!$M243+BZ$4*temperature!$M243^2+BZ$5*temperature!$M243^6)*(M133/M$56)^$BW$1</f>
        <v>-6.0225986225705137</v>
      </c>
      <c r="CA133" s="19">
        <f t="shared" si="147"/>
        <v>-1.4270968073049062E-5</v>
      </c>
      <c r="CB133" s="19">
        <f t="shared" si="148"/>
        <v>-1.0585601785351173E-5</v>
      </c>
      <c r="CC133" s="19">
        <f t="shared" si="149"/>
        <v>-9.0165579136325391E-6</v>
      </c>
      <c r="CD133" s="19">
        <f t="shared" si="150"/>
        <v>-2.8366741591091836E-2</v>
      </c>
      <c r="CE133" s="19">
        <f t="shared" si="151"/>
        <v>-1.0299316627888268E-3</v>
      </c>
      <c r="CF133" s="19">
        <f t="shared" si="152"/>
        <v>-8.4562909964204275E-4</v>
      </c>
    </row>
    <row r="134" spans="1:84" x14ac:dyDescent="0.3">
      <c r="A134" s="2">
        <f t="shared" si="173"/>
        <v>2088</v>
      </c>
      <c r="B134" s="5">
        <f t="shared" si="174"/>
        <v>1163.7424568848455</v>
      </c>
      <c r="C134" s="5">
        <f t="shared" si="175"/>
        <v>2955.8417733590686</v>
      </c>
      <c r="D134" s="5">
        <f t="shared" si="176"/>
        <v>4344.9291910461498</v>
      </c>
      <c r="E134" s="15">
        <f t="shared" si="177"/>
        <v>7.5174263967067411E-5</v>
      </c>
      <c r="F134" s="15">
        <f t="shared" si="178"/>
        <v>1.4809834086152609E-4</v>
      </c>
      <c r="G134" s="15">
        <f t="shared" si="179"/>
        <v>3.0233749469413967E-4</v>
      </c>
      <c r="H134" s="5">
        <f t="shared" si="180"/>
        <v>149699.23914383686</v>
      </c>
      <c r="I134" s="5">
        <f t="shared" si="181"/>
        <v>51909.503178012914</v>
      </c>
      <c r="J134" s="5">
        <f t="shared" si="182"/>
        <v>19730.768619288683</v>
      </c>
      <c r="K134" s="5">
        <f t="shared" si="183"/>
        <v>128636.05539026053</v>
      </c>
      <c r="L134" s="5">
        <f t="shared" si="184"/>
        <v>17561.665054561454</v>
      </c>
      <c r="M134" s="5">
        <f t="shared" si="185"/>
        <v>4541.1024556968687</v>
      </c>
      <c r="N134" s="15">
        <f t="shared" si="186"/>
        <v>8.4450595372089765E-3</v>
      </c>
      <c r="O134" s="15">
        <f t="shared" si="187"/>
        <v>1.2613837640195635E-2</v>
      </c>
      <c r="P134" s="15">
        <f t="shared" si="188"/>
        <v>1.1644088454408008E-2</v>
      </c>
      <c r="Q134" s="5">
        <f t="shared" si="189"/>
        <v>9074.2759109948602</v>
      </c>
      <c r="R134" s="5">
        <f t="shared" si="190"/>
        <v>11961.468379604978</v>
      </c>
      <c r="S134" s="5">
        <f t="shared" si="191"/>
        <v>6042.0088447849257</v>
      </c>
      <c r="T134" s="5">
        <f t="shared" si="192"/>
        <v>60.616713637909278</v>
      </c>
      <c r="U134" s="5">
        <f t="shared" si="193"/>
        <v>230.42925952470773</v>
      </c>
      <c r="V134" s="5">
        <f t="shared" si="194"/>
        <v>306.22267998613563</v>
      </c>
      <c r="W134" s="15">
        <f t="shared" si="195"/>
        <v>-1.0734613539272964E-2</v>
      </c>
      <c r="X134" s="15">
        <f t="shared" si="196"/>
        <v>-1.217998157191269E-2</v>
      </c>
      <c r="Y134" s="15">
        <f t="shared" si="197"/>
        <v>-9.7425357312937999E-3</v>
      </c>
      <c r="Z134" s="5">
        <f t="shared" si="212"/>
        <v>15340.925712136856</v>
      </c>
      <c r="AA134" s="5">
        <f t="shared" si="213"/>
        <v>35184.676475537308</v>
      </c>
      <c r="AB134" s="5">
        <f t="shared" si="214"/>
        <v>30272.374128353647</v>
      </c>
      <c r="AC134" s="16">
        <f t="shared" si="198"/>
        <v>1.6866978433379123</v>
      </c>
      <c r="AD134" s="16">
        <f t="shared" si="199"/>
        <v>2.9427614614162776</v>
      </c>
      <c r="AE134" s="16">
        <f t="shared" si="200"/>
        <v>5.0207925998019283</v>
      </c>
      <c r="AF134" s="15">
        <f t="shared" si="201"/>
        <v>-4.0504037456468023E-3</v>
      </c>
      <c r="AG134" s="15">
        <f t="shared" si="202"/>
        <v>2.9673830763510267E-4</v>
      </c>
      <c r="AH134" s="15">
        <f t="shared" si="203"/>
        <v>9.7937136394747881E-3</v>
      </c>
      <c r="AI134" s="1">
        <f t="shared" si="167"/>
        <v>271799.1336879498</v>
      </c>
      <c r="AJ134" s="1">
        <f t="shared" si="168"/>
        <v>90709.696830830304</v>
      </c>
      <c r="AK134" s="1">
        <f t="shared" si="169"/>
        <v>34739.990215717247</v>
      </c>
      <c r="AL134" s="14">
        <f t="shared" si="204"/>
        <v>45.888197575925354</v>
      </c>
      <c r="AM134" s="14">
        <f t="shared" si="205"/>
        <v>9.3899692308619951</v>
      </c>
      <c r="AN134" s="14">
        <f t="shared" si="206"/>
        <v>3.1883679081583738</v>
      </c>
      <c r="AO134" s="11">
        <f t="shared" si="207"/>
        <v>9.4158048371306025E-3</v>
      </c>
      <c r="AP134" s="11">
        <f t="shared" si="208"/>
        <v>1.1861430708901687E-2</v>
      </c>
      <c r="AQ134" s="11">
        <f t="shared" si="209"/>
        <v>1.0759814260524039E-2</v>
      </c>
      <c r="AR134" s="1">
        <f t="shared" si="215"/>
        <v>149699.23914383686</v>
      </c>
      <c r="AS134" s="1">
        <f t="shared" si="210"/>
        <v>51909.503178012914</v>
      </c>
      <c r="AT134" s="1">
        <f t="shared" si="211"/>
        <v>19730.768619288683</v>
      </c>
      <c r="AU134" s="1">
        <f t="shared" si="170"/>
        <v>29939.847828767375</v>
      </c>
      <c r="AV134" s="1">
        <f t="shared" si="171"/>
        <v>10381.900635602584</v>
      </c>
      <c r="AW134" s="1">
        <f t="shared" si="172"/>
        <v>3946.1537238577366</v>
      </c>
      <c r="AX134" s="1">
        <f t="shared" si="153"/>
        <v>102908.84431220841</v>
      </c>
      <c r="AY134" s="1">
        <f t="shared" ref="AY134:AY197" si="218">(AS134-AV134)/C134*1000</f>
        <v>14049.332043649163</v>
      </c>
      <c r="AZ134" s="1">
        <f t="shared" ref="AZ134:AZ197" si="219">(AT134-AW134)/D134*1000</f>
        <v>3632.8819645574954</v>
      </c>
      <c r="BA134" s="1">
        <f t="shared" si="154"/>
        <v>13431.448623822329</v>
      </c>
      <c r="BB134" s="1">
        <f t="shared" si="155"/>
        <v>28229.264754287637</v>
      </c>
      <c r="BC134" s="1">
        <f t="shared" si="156"/>
        <v>35618.780323193008</v>
      </c>
      <c r="BD134" s="1">
        <f t="shared" si="157"/>
        <v>2194.0445214881634</v>
      </c>
      <c r="BE134" s="2">
        <f t="shared" si="164"/>
        <v>0</v>
      </c>
      <c r="BF134" s="2">
        <f t="shared" si="165"/>
        <v>0</v>
      </c>
      <c r="BG134" s="2">
        <f t="shared" si="166"/>
        <v>0</v>
      </c>
      <c r="BH134" s="2">
        <f t="shared" ref="BH134:BH197" si="220">(BE134*Z134+BF134*AA134+BG134*AB134)/(Z134+AA134+AB134)</f>
        <v>0</v>
      </c>
      <c r="BI134" s="2">
        <f t="shared" si="158"/>
        <v>0</v>
      </c>
      <c r="BJ134" s="2">
        <f t="shared" ref="BJ134:BJ197" si="221">BJ$5*BF134^2</f>
        <v>0</v>
      </c>
      <c r="BK134" s="2">
        <f t="shared" ref="BK134:BK197" si="222">BK$5*BG134^2</f>
        <v>0</v>
      </c>
      <c r="BL134" s="2">
        <f t="shared" ref="BL134:BL197" si="223">BI134*AR134</f>
        <v>0</v>
      </c>
      <c r="BM134" s="2">
        <f t="shared" ref="BM134:BM197" si="224">BJ134*AS134</f>
        <v>0</v>
      </c>
      <c r="BN134" s="2">
        <f t="shared" ref="BN134:BN197" si="225">BK134*AT134</f>
        <v>0</v>
      </c>
      <c r="BO134" s="2">
        <f t="shared" si="159"/>
        <v>0</v>
      </c>
      <c r="BP134" s="2">
        <f t="shared" si="160"/>
        <v>0</v>
      </c>
      <c r="BQ134" s="2">
        <f t="shared" si="161"/>
        <v>0</v>
      </c>
      <c r="BR134" s="11">
        <f t="shared" si="162"/>
        <v>3.9598756686413744E-2</v>
      </c>
      <c r="BS134" s="17">
        <f t="shared" si="216"/>
        <v>3.4918857883689404E-2</v>
      </c>
      <c r="BT134" s="17">
        <f t="shared" si="217"/>
        <v>2.8391031260744021E-2</v>
      </c>
      <c r="BU134" s="12">
        <f>(BU$3*temperature!$I244+BU$4*temperature!$I244^2+BU$5*temperature!$I244^6)*(K134/K$56)^$BW$1</f>
        <v>-6.1020832645025243</v>
      </c>
      <c r="BV134" s="12">
        <f>(BV$3*temperature!$I244+BV$4*temperature!$I244^2+BV$5*temperature!$I244^6)*(L134/L$56)^$BW$1</f>
        <v>-5.9050585433121956</v>
      </c>
      <c r="BW134" s="12">
        <f>(BW$3*temperature!$I244+BW$4*temperature!$I244^2+BW$5*temperature!$I244^6)*(M134/M$56)^$BW$1</f>
        <v>-6.1940751525415232</v>
      </c>
      <c r="BX134" s="12">
        <f>(BX$3*temperature!$M244+BX$4*temperature!$M244^2+BX$5*temperature!$M244^6)*(K134/K$56)^$BW$1</f>
        <v>-6.102097642694857</v>
      </c>
      <c r="BY134" s="12">
        <f>(BY$3*temperature!$M244+BY$4*temperature!$M244^2+BY$5*temperature!$M244^6)*(L134/L$56)^$BW$1</f>
        <v>-5.9050691808824682</v>
      </c>
      <c r="BZ134" s="12">
        <f>(BZ$3*temperature!$M244+BZ$4*temperature!$M244^2+BZ$5*temperature!$M244^6)*(M134/M$56)^$BW$1</f>
        <v>-6.194084201603081</v>
      </c>
      <c r="CA134" s="19">
        <f t="shared" ref="CA134:CA197" si="226">BX134-BU134</f>
        <v>-1.4378192332742401E-5</v>
      </c>
      <c r="CB134" s="19">
        <f t="shared" ref="CB134:CB197" si="227">BY134-BV134</f>
        <v>-1.0637570272642449E-5</v>
      </c>
      <c r="CC134" s="19">
        <f t="shared" ref="CC134:CC197" si="228">BZ134-BW134</f>
        <v>-9.0490615578531219E-6</v>
      </c>
      <c r="CD134" s="19">
        <f t="shared" ref="CD134:CD197" si="229">SUMPRODUCT(CA134:CC134,AR134:AT134)/100</f>
        <v>-2.8831403801690553E-2</v>
      </c>
      <c r="CE134" s="19">
        <f t="shared" ref="CE134:CE197" si="230">CD134*BS134</f>
        <v>-1.0067596919384949E-3</v>
      </c>
      <c r="CF134" s="19">
        <f t="shared" ref="CF134:CF197" si="231">CD134*BT134</f>
        <v>-8.1855328662493046E-4</v>
      </c>
    </row>
    <row r="135" spans="1:84" x14ac:dyDescent="0.3">
      <c r="A135" s="2">
        <f t="shared" si="173"/>
        <v>2089</v>
      </c>
      <c r="B135" s="5">
        <f t="shared" si="174"/>
        <v>1163.8255661933567</v>
      </c>
      <c r="C135" s="5">
        <f t="shared" si="175"/>
        <v>2956.2576408584277</v>
      </c>
      <c r="D135" s="5">
        <f t="shared" si="176"/>
        <v>4346.1771443020816</v>
      </c>
      <c r="E135" s="15">
        <f t="shared" si="177"/>
        <v>7.1415550768714036E-5</v>
      </c>
      <c r="F135" s="15">
        <f t="shared" si="178"/>
        <v>1.4069342381844977E-4</v>
      </c>
      <c r="G135" s="15">
        <f t="shared" si="179"/>
        <v>2.8722061995943267E-4</v>
      </c>
      <c r="H135" s="5">
        <f t="shared" si="180"/>
        <v>150946.83701565253</v>
      </c>
      <c r="I135" s="5">
        <f t="shared" si="181"/>
        <v>52561.946258428601</v>
      </c>
      <c r="J135" s="5">
        <f t="shared" si="182"/>
        <v>19962.956774492279</v>
      </c>
      <c r="K135" s="5">
        <f t="shared" si="183"/>
        <v>129698.84955300458</v>
      </c>
      <c r="L135" s="5">
        <f t="shared" si="184"/>
        <v>17779.893583011879</v>
      </c>
      <c r="M135" s="5">
        <f t="shared" si="185"/>
        <v>4593.2220688850848</v>
      </c>
      <c r="N135" s="15">
        <f t="shared" si="186"/>
        <v>8.262023889956005E-3</v>
      </c>
      <c r="O135" s="15">
        <f t="shared" si="187"/>
        <v>1.2426414452867851E-2</v>
      </c>
      <c r="P135" s="15">
        <f t="shared" si="188"/>
        <v>1.1477303957947882E-2</v>
      </c>
      <c r="Q135" s="5">
        <f t="shared" si="189"/>
        <v>9051.6805406866461</v>
      </c>
      <c r="R135" s="5">
        <f t="shared" si="190"/>
        <v>11964.288728574606</v>
      </c>
      <c r="S135" s="5">
        <f t="shared" si="191"/>
        <v>6053.5529301206625</v>
      </c>
      <c r="T135" s="5">
        <f t="shared" si="192"/>
        <v>59.966016642985544</v>
      </c>
      <c r="U135" s="5">
        <f t="shared" si="193"/>
        <v>227.6226353900673</v>
      </c>
      <c r="V135" s="5">
        <f t="shared" si="194"/>
        <v>303.23929458463817</v>
      </c>
      <c r="W135" s="15">
        <f t="shared" si="195"/>
        <v>-1.0734613539272964E-2</v>
      </c>
      <c r="X135" s="15">
        <f t="shared" si="196"/>
        <v>-1.217998157191269E-2</v>
      </c>
      <c r="Y135" s="15">
        <f t="shared" si="197"/>
        <v>-9.7425357312937999E-3</v>
      </c>
      <c r="Z135" s="5">
        <f t="shared" si="212"/>
        <v>15243.56790485817</v>
      </c>
      <c r="AA135" s="5">
        <f t="shared" si="213"/>
        <v>35210.193283151923</v>
      </c>
      <c r="AB135" s="5">
        <f t="shared" si="214"/>
        <v>30632.772193154015</v>
      </c>
      <c r="AC135" s="16">
        <f t="shared" si="198"/>
        <v>1.679866036075482</v>
      </c>
      <c r="AD135" s="16">
        <f t="shared" si="199"/>
        <v>2.9436346914721119</v>
      </c>
      <c r="AE135" s="16">
        <f t="shared" si="200"/>
        <v>5.0699648047675829</v>
      </c>
      <c r="AF135" s="15">
        <f t="shared" si="201"/>
        <v>-4.0504037456468023E-3</v>
      </c>
      <c r="AG135" s="15">
        <f t="shared" si="202"/>
        <v>2.9673830763510267E-4</v>
      </c>
      <c r="AH135" s="15">
        <f t="shared" si="203"/>
        <v>9.7937136394747881E-3</v>
      </c>
      <c r="AI135" s="1">
        <f t="shared" si="167"/>
        <v>274559.06814792217</v>
      </c>
      <c r="AJ135" s="1">
        <f t="shared" si="168"/>
        <v>92020.627783349861</v>
      </c>
      <c r="AK135" s="1">
        <f t="shared" si="169"/>
        <v>35212.144918003265</v>
      </c>
      <c r="AL135" s="14">
        <f t="shared" si="204"/>
        <v>46.315951145500932</v>
      </c>
      <c r="AM135" s="14">
        <f t="shared" si="205"/>
        <v>9.5002339155586775</v>
      </c>
      <c r="AN135" s="14">
        <f t="shared" si="206"/>
        <v>3.2223310921795134</v>
      </c>
      <c r="AO135" s="11">
        <f t="shared" si="207"/>
        <v>9.3216467887592969E-3</v>
      </c>
      <c r="AP135" s="11">
        <f t="shared" si="208"/>
        <v>1.174281640181267E-2</v>
      </c>
      <c r="AQ135" s="11">
        <f t="shared" si="209"/>
        <v>1.0652216117918799E-2</v>
      </c>
      <c r="AR135" s="1">
        <f t="shared" si="215"/>
        <v>150946.83701565253</v>
      </c>
      <c r="AS135" s="1">
        <f t="shared" si="210"/>
        <v>52561.946258428601</v>
      </c>
      <c r="AT135" s="1">
        <f t="shared" si="211"/>
        <v>19962.956774492279</v>
      </c>
      <c r="AU135" s="1">
        <f t="shared" si="170"/>
        <v>30189.367403130509</v>
      </c>
      <c r="AV135" s="1">
        <f t="shared" si="171"/>
        <v>10512.389251685721</v>
      </c>
      <c r="AW135" s="1">
        <f t="shared" si="172"/>
        <v>3992.5913548984558</v>
      </c>
      <c r="AX135" s="1">
        <f t="shared" ref="AX135:AX198" si="232">(AR135-AU135)/B135*1000</f>
        <v>103759.07964240365</v>
      </c>
      <c r="AY135" s="1">
        <f t="shared" si="218"/>
        <v>14223.914866409503</v>
      </c>
      <c r="AZ135" s="1">
        <f t="shared" si="219"/>
        <v>3674.5776551080685</v>
      </c>
      <c r="BA135" s="1">
        <f t="shared" ref="BA135:BA198" si="233">LN(AX135)*B135</f>
        <v>13441.983888226427</v>
      </c>
      <c r="BB135" s="1">
        <f t="shared" ref="BB135:BB198" si="234">LN(AY135)*C135</f>
        <v>28269.745735870776</v>
      </c>
      <c r="BC135" s="1">
        <f t="shared" ref="BC135:BC198" si="235">LN(AZ135)*D135</f>
        <v>35678.609081417046</v>
      </c>
      <c r="BD135" s="1">
        <f t="shared" ref="BD135:BD198" si="236">SUM(BA135:BC135)*BT135</f>
        <v>2092.5633575884031</v>
      </c>
      <c r="BE135" s="2">
        <f t="shared" si="164"/>
        <v>0</v>
      </c>
      <c r="BF135" s="2">
        <f t="shared" si="165"/>
        <v>0</v>
      </c>
      <c r="BG135" s="2">
        <f t="shared" si="166"/>
        <v>0</v>
      </c>
      <c r="BH135" s="2">
        <f t="shared" si="220"/>
        <v>0</v>
      </c>
      <c r="BI135" s="2">
        <f t="shared" ref="BI135:BI198" si="237">BI$5*BE135^2</f>
        <v>0</v>
      </c>
      <c r="BJ135" s="2">
        <f t="shared" si="221"/>
        <v>0</v>
      </c>
      <c r="BK135" s="2">
        <f t="shared" si="222"/>
        <v>0</v>
      </c>
      <c r="BL135" s="2">
        <f t="shared" si="223"/>
        <v>0</v>
      </c>
      <c r="BM135" s="2">
        <f t="shared" si="224"/>
        <v>0</v>
      </c>
      <c r="BN135" s="2">
        <f t="shared" si="225"/>
        <v>0</v>
      </c>
      <c r="BO135" s="2">
        <f t="shared" ref="BO135:BO198" si="238">2*BI$5*BE135*AR135/Z135*1000</f>
        <v>0</v>
      </c>
      <c r="BP135" s="2">
        <f t="shared" ref="BP135:BP198" si="239">2*BJ$5*BF135*AS135/AA135*1000</f>
        <v>0</v>
      </c>
      <c r="BQ135" s="2">
        <f t="shared" ref="BQ135:BQ198" si="240">2*BK$5*BG135*AT135/AB135*1000</f>
        <v>0</v>
      </c>
      <c r="BR135" s="11">
        <f t="shared" ref="BR135:BR198" si="241">SUM(H135:J135)*SUM(B134:D134)/SUM(H134:J134)/SUM(B135:D135)-1+BR$5</f>
        <v>3.9424968409367239E-2</v>
      </c>
      <c r="BS135" s="17">
        <f t="shared" si="216"/>
        <v>3.3588783806349228E-2</v>
      </c>
      <c r="BT135" s="17">
        <f t="shared" si="217"/>
        <v>2.7039077391184781E-2</v>
      </c>
      <c r="BU135" s="12">
        <f>(BU$3*temperature!$I245+BU$4*temperature!$I245^2+BU$5*temperature!$I245^6)*(K135/K$56)^$BW$1</f>
        <v>-6.3932610187481718</v>
      </c>
      <c r="BV135" s="12">
        <f>(BV$3*temperature!$I245+BV$4*temperature!$I245^2+BV$5*temperature!$I245^6)*(L135/L$56)^$BW$1</f>
        <v>-6.1111556670002019</v>
      </c>
      <c r="BW135" s="12">
        <f>(BW$3*temperature!$I245+BW$4*temperature!$I245^2+BW$5*temperature!$I245^6)*(M135/M$56)^$BW$1</f>
        <v>-6.3671360601224469</v>
      </c>
      <c r="BX135" s="12">
        <f>(BX$3*temperature!$M245+BX$4*temperature!$M245^2+BX$5*temperature!$M245^6)*(K135/K$56)^$BW$1</f>
        <v>-6.3932754999879693</v>
      </c>
      <c r="BY135" s="12">
        <f>(BY$3*temperature!$M245+BY$4*temperature!$M245^2+BY$5*temperature!$M245^6)*(L135/L$56)^$BW$1</f>
        <v>-6.1111663536931555</v>
      </c>
      <c r="BZ135" s="12">
        <f>(BZ$3*temperature!$M245+BZ$4*temperature!$M245^2+BZ$5*temperature!$M245^6)*(M135/M$56)^$BW$1</f>
        <v>-6.3671451395586907</v>
      </c>
      <c r="CA135" s="19">
        <f t="shared" si="226"/>
        <v>-1.4481239797525802E-5</v>
      </c>
      <c r="CB135" s="19">
        <f t="shared" si="227"/>
        <v>-1.0686692953676413E-5</v>
      </c>
      <c r="CC135" s="19">
        <f t="shared" si="228"/>
        <v>-9.0794362437307541E-6</v>
      </c>
      <c r="CD135" s="19">
        <f t="shared" si="229"/>
        <v>-2.9288631174835312E-2</v>
      </c>
      <c r="CE135" s="19">
        <f t="shared" si="230"/>
        <v>-9.8376950051544355E-4</v>
      </c>
      <c r="CF135" s="19">
        <f t="shared" si="231"/>
        <v>-7.9193756501823927E-4</v>
      </c>
    </row>
    <row r="136" spans="1:84" x14ac:dyDescent="0.3">
      <c r="A136" s="2">
        <f t="shared" si="173"/>
        <v>2090</v>
      </c>
      <c r="B136" s="5">
        <f t="shared" si="174"/>
        <v>1163.9045256749748</v>
      </c>
      <c r="C136" s="5">
        <f t="shared" si="175"/>
        <v>2956.6527705671506</v>
      </c>
      <c r="D136" s="5">
        <f t="shared" si="176"/>
        <v>4347.3630404112291</v>
      </c>
      <c r="E136" s="15">
        <f t="shared" si="177"/>
        <v>6.7844773230278332E-5</v>
      </c>
      <c r="F136" s="15">
        <f t="shared" si="178"/>
        <v>1.3365875262752726E-4</v>
      </c>
      <c r="G136" s="15">
        <f t="shared" si="179"/>
        <v>2.7285958896146101E-4</v>
      </c>
      <c r="H136" s="5">
        <f t="shared" si="180"/>
        <v>152176.88792505703</v>
      </c>
      <c r="I136" s="5">
        <f t="shared" si="181"/>
        <v>53212.4692917957</v>
      </c>
      <c r="J136" s="5">
        <f t="shared" si="182"/>
        <v>20194.294905208058</v>
      </c>
      <c r="K136" s="5">
        <f t="shared" si="183"/>
        <v>130746.88221253044</v>
      </c>
      <c r="L136" s="5">
        <f t="shared" si="184"/>
        <v>17997.537560553104</v>
      </c>
      <c r="M136" s="5">
        <f t="shared" si="185"/>
        <v>4645.1825434155189</v>
      </c>
      <c r="N136" s="15">
        <f t="shared" si="186"/>
        <v>8.0805085252322328E-3</v>
      </c>
      <c r="O136" s="15">
        <f t="shared" si="187"/>
        <v>1.2241016883766775E-2</v>
      </c>
      <c r="P136" s="15">
        <f t="shared" si="188"/>
        <v>1.1312423773807812E-2</v>
      </c>
      <c r="Q136" s="5">
        <f t="shared" si="189"/>
        <v>9027.4837029580849</v>
      </c>
      <c r="R136" s="5">
        <f t="shared" si="190"/>
        <v>11964.834143820253</v>
      </c>
      <c r="S136" s="5">
        <f t="shared" si="191"/>
        <v>6064.0433391781771</v>
      </c>
      <c r="T136" s="5">
        <f t="shared" si="192"/>
        <v>59.322304628833486</v>
      </c>
      <c r="U136" s="5">
        <f t="shared" si="193"/>
        <v>224.85019588566607</v>
      </c>
      <c r="V136" s="5">
        <f t="shared" si="194"/>
        <v>300.28497492201501</v>
      </c>
      <c r="W136" s="15">
        <f t="shared" si="195"/>
        <v>-1.0734613539272964E-2</v>
      </c>
      <c r="X136" s="15">
        <f t="shared" si="196"/>
        <v>-1.217998157191269E-2</v>
      </c>
      <c r="Y136" s="15">
        <f t="shared" si="197"/>
        <v>-9.7425357312937999E-3</v>
      </c>
      <c r="Z136" s="5">
        <f t="shared" si="212"/>
        <v>15144.021847131415</v>
      </c>
      <c r="AA136" s="5">
        <f t="shared" si="213"/>
        <v>35228.946036931622</v>
      </c>
      <c r="AB136" s="5">
        <f t="shared" si="214"/>
        <v>30991.882105865956</v>
      </c>
      <c r="AC136" s="16">
        <f t="shared" si="198"/>
        <v>1.673061900390777</v>
      </c>
      <c r="AD136" s="16">
        <f t="shared" si="199"/>
        <v>2.9445081806487554</v>
      </c>
      <c r="AE136" s="16">
        <f t="shared" si="200"/>
        <v>5.1196185882276923</v>
      </c>
      <c r="AF136" s="15">
        <f t="shared" si="201"/>
        <v>-4.0504037456468023E-3</v>
      </c>
      <c r="AG136" s="15">
        <f t="shared" si="202"/>
        <v>2.9673830763510267E-4</v>
      </c>
      <c r="AH136" s="15">
        <f t="shared" si="203"/>
        <v>9.7937136394747881E-3</v>
      </c>
      <c r="AI136" s="1">
        <f t="shared" si="167"/>
        <v>277292.52873626043</v>
      </c>
      <c r="AJ136" s="1">
        <f t="shared" si="168"/>
        <v>93330.954256700599</v>
      </c>
      <c r="AK136" s="1">
        <f t="shared" si="169"/>
        <v>35683.521781101394</v>
      </c>
      <c r="AL136" s="14">
        <f t="shared" si="204"/>
        <v>46.743374673392083</v>
      </c>
      <c r="AM136" s="14">
        <f t="shared" si="205"/>
        <v>9.6106778231769106</v>
      </c>
      <c r="AN136" s="14">
        <f t="shared" si="206"/>
        <v>3.2563128097049252</v>
      </c>
      <c r="AO136" s="11">
        <f t="shared" si="207"/>
        <v>9.2284303208717035E-3</v>
      </c>
      <c r="AP136" s="11">
        <f t="shared" si="208"/>
        <v>1.1625388237794543E-2</v>
      </c>
      <c r="AQ136" s="11">
        <f t="shared" si="209"/>
        <v>1.0545693956739611E-2</v>
      </c>
      <c r="AR136" s="1">
        <f t="shared" si="215"/>
        <v>152176.88792505703</v>
      </c>
      <c r="AS136" s="1">
        <f t="shared" si="210"/>
        <v>53212.4692917957</v>
      </c>
      <c r="AT136" s="1">
        <f t="shared" si="211"/>
        <v>20194.294905208058</v>
      </c>
      <c r="AU136" s="1">
        <f t="shared" si="170"/>
        <v>30435.377585011407</v>
      </c>
      <c r="AV136" s="1">
        <f t="shared" si="171"/>
        <v>10642.493858359141</v>
      </c>
      <c r="AW136" s="1">
        <f t="shared" si="172"/>
        <v>4038.858981041612</v>
      </c>
      <c r="AX136" s="1">
        <f t="shared" si="232"/>
        <v>104597.50577002433</v>
      </c>
      <c r="AY136" s="1">
        <f t="shared" si="218"/>
        <v>14398.030048442484</v>
      </c>
      <c r="AZ136" s="1">
        <f t="shared" si="219"/>
        <v>3716.1460347324155</v>
      </c>
      <c r="BA136" s="1">
        <f t="shared" si="233"/>
        <v>13452.263002131403</v>
      </c>
      <c r="BB136" s="1">
        <f t="shared" si="234"/>
        <v>28309.496946480118</v>
      </c>
      <c r="BC136" s="1">
        <f t="shared" si="235"/>
        <v>35737.247457185644</v>
      </c>
      <c r="BD136" s="1">
        <f t="shared" si="236"/>
        <v>1995.7158657003351</v>
      </c>
      <c r="BE136" s="2">
        <f t="shared" si="164"/>
        <v>0</v>
      </c>
      <c r="BF136" s="2">
        <f t="shared" si="165"/>
        <v>0</v>
      </c>
      <c r="BG136" s="2">
        <f t="shared" si="166"/>
        <v>0</v>
      </c>
      <c r="BH136" s="2">
        <f t="shared" si="220"/>
        <v>0</v>
      </c>
      <c r="BI136" s="2">
        <f t="shared" si="237"/>
        <v>0</v>
      </c>
      <c r="BJ136" s="2">
        <f t="shared" si="221"/>
        <v>0</v>
      </c>
      <c r="BK136" s="2">
        <f t="shared" si="222"/>
        <v>0</v>
      </c>
      <c r="BL136" s="2">
        <f t="shared" si="223"/>
        <v>0</v>
      </c>
      <c r="BM136" s="2">
        <f t="shared" si="224"/>
        <v>0</v>
      </c>
      <c r="BN136" s="2">
        <f t="shared" si="225"/>
        <v>0</v>
      </c>
      <c r="BO136" s="2">
        <f t="shared" si="238"/>
        <v>0</v>
      </c>
      <c r="BP136" s="2">
        <f t="shared" si="239"/>
        <v>0</v>
      </c>
      <c r="BQ136" s="2">
        <f t="shared" si="240"/>
        <v>0</v>
      </c>
      <c r="BR136" s="11">
        <f t="shared" si="241"/>
        <v>3.9252581140069437E-2</v>
      </c>
      <c r="BS136" s="17">
        <f t="shared" si="216"/>
        <v>3.2314774829538845E-2</v>
      </c>
      <c r="BT136" s="17">
        <f t="shared" si="217"/>
        <v>2.5751502277318837E-2</v>
      </c>
      <c r="BU136" s="12">
        <f>(BU$3*temperature!$I246+BU$4*temperature!$I246^2+BU$5*temperature!$I246^6)*(K136/K$56)^$BW$1</f>
        <v>-6.6880938893751622</v>
      </c>
      <c r="BV136" s="12">
        <f>(BV$3*temperature!$I246+BV$4*temperature!$I246^2+BV$5*temperature!$I246^6)*(L136/L$56)^$BW$1</f>
        <v>-6.3192564349598257</v>
      </c>
      <c r="BW136" s="12">
        <f>(BW$3*temperature!$I246+BW$4*temperature!$I246^2+BW$5*temperature!$I246^6)*(M136/M$56)^$BW$1</f>
        <v>-6.5417308360234587</v>
      </c>
      <c r="BX136" s="12">
        <f>(BX$3*temperature!$M246+BX$4*temperature!$M246^2+BX$5*temperature!$M246^6)*(K136/K$56)^$BW$1</f>
        <v>-6.6881084695785402</v>
      </c>
      <c r="BY136" s="12">
        <f>(BY$3*temperature!$M246+BY$4*temperature!$M246^2+BY$5*temperature!$M246^6)*(L136/L$56)^$BW$1</f>
        <v>-6.3192671680033321</v>
      </c>
      <c r="BZ136" s="12">
        <f>(BZ$3*temperature!$M246+BZ$4*temperature!$M246^2+BZ$5*temperature!$M246^6)*(M136/M$56)^$BW$1</f>
        <v>-6.5417399437634636</v>
      </c>
      <c r="CA136" s="19">
        <f t="shared" si="226"/>
        <v>-1.4580203377967393E-5</v>
      </c>
      <c r="CB136" s="19">
        <f t="shared" si="227"/>
        <v>-1.0733043506405693E-5</v>
      </c>
      <c r="CC136" s="19">
        <f t="shared" si="228"/>
        <v>-9.1077400048433788E-6</v>
      </c>
      <c r="CD136" s="19">
        <f t="shared" si="229"/>
        <v>-2.9738261109433704E-2</v>
      </c>
      <c r="CE136" s="19">
        <f t="shared" si="230"/>
        <v>-9.6098521157338222E-4</v>
      </c>
      <c r="CF136" s="19">
        <f t="shared" si="231"/>
        <v>-7.6580489868308425E-4</v>
      </c>
    </row>
    <row r="137" spans="1:84" x14ac:dyDescent="0.3">
      <c r="A137" s="2">
        <f t="shared" si="173"/>
        <v>2091</v>
      </c>
      <c r="B137" s="5">
        <f t="shared" si="174"/>
        <v>1163.9795422716506</v>
      </c>
      <c r="C137" s="5">
        <f t="shared" si="175"/>
        <v>2957.0281939623542</v>
      </c>
      <c r="D137" s="5">
        <f t="shared" si="176"/>
        <v>4348.4899491188889</v>
      </c>
      <c r="E137" s="15">
        <f t="shared" si="177"/>
        <v>6.4452534568764416E-5</v>
      </c>
      <c r="F137" s="15">
        <f t="shared" si="178"/>
        <v>1.269758149961509E-4</v>
      </c>
      <c r="G137" s="15">
        <f t="shared" si="179"/>
        <v>2.5921660951338794E-4</v>
      </c>
      <c r="H137" s="5">
        <f t="shared" si="180"/>
        <v>153389.0484059515</v>
      </c>
      <c r="I137" s="5">
        <f t="shared" si="181"/>
        <v>53860.923949736782</v>
      </c>
      <c r="J137" s="5">
        <f t="shared" si="182"/>
        <v>20424.742937600411</v>
      </c>
      <c r="K137" s="5">
        <f t="shared" si="183"/>
        <v>131779.84907414587</v>
      </c>
      <c r="L137" s="5">
        <f t="shared" si="184"/>
        <v>18214.545285604567</v>
      </c>
      <c r="M137" s="5">
        <f t="shared" si="185"/>
        <v>4696.9737027307528</v>
      </c>
      <c r="N137" s="15">
        <f t="shared" si="186"/>
        <v>7.900508556191177E-3</v>
      </c>
      <c r="O137" s="15">
        <f t="shared" si="187"/>
        <v>1.2057634235868919E-2</v>
      </c>
      <c r="P137" s="15">
        <f t="shared" si="188"/>
        <v>1.1149434673702441E-2</v>
      </c>
      <c r="Q137" s="5">
        <f t="shared" si="189"/>
        <v>9001.7134012453316</v>
      </c>
      <c r="R137" s="5">
        <f t="shared" si="190"/>
        <v>11963.1319371749</v>
      </c>
      <c r="S137" s="5">
        <f t="shared" si="191"/>
        <v>6073.4900776300183</v>
      </c>
      <c r="T137" s="5">
        <f t="shared" si="192"/>
        <v>58.685502614383935</v>
      </c>
      <c r="U137" s="5">
        <f t="shared" si="193"/>
        <v>222.1115246433377</v>
      </c>
      <c r="V137" s="5">
        <f t="shared" si="194"/>
        <v>297.35943782426659</v>
      </c>
      <c r="W137" s="15">
        <f t="shared" si="195"/>
        <v>-1.0734613539272964E-2</v>
      </c>
      <c r="X137" s="15">
        <f t="shared" si="196"/>
        <v>-1.217998157191269E-2</v>
      </c>
      <c r="Y137" s="15">
        <f t="shared" si="197"/>
        <v>-9.7425357312937999E-3</v>
      </c>
      <c r="Z137" s="5">
        <f t="shared" si="212"/>
        <v>15042.36360871842</v>
      </c>
      <c r="AA137" s="5">
        <f t="shared" si="213"/>
        <v>35241.006270966733</v>
      </c>
      <c r="AB137" s="5">
        <f t="shared" si="214"/>
        <v>31349.640607500689</v>
      </c>
      <c r="AC137" s="16">
        <f t="shared" si="198"/>
        <v>1.6662853242027351</v>
      </c>
      <c r="AD137" s="16">
        <f t="shared" si="199"/>
        <v>2.9453819290230987</v>
      </c>
      <c r="AE137" s="16">
        <f t="shared" si="200"/>
        <v>5.1697586666241264</v>
      </c>
      <c r="AF137" s="15">
        <f t="shared" si="201"/>
        <v>-4.0504037456468023E-3</v>
      </c>
      <c r="AG137" s="15">
        <f t="shared" si="202"/>
        <v>2.9673830763510267E-4</v>
      </c>
      <c r="AH137" s="15">
        <f t="shared" si="203"/>
        <v>9.7937136394747881E-3</v>
      </c>
      <c r="AI137" s="1">
        <f t="shared" si="167"/>
        <v>279998.65344764577</v>
      </c>
      <c r="AJ137" s="1">
        <f t="shared" si="168"/>
        <v>94640.352689389678</v>
      </c>
      <c r="AK137" s="1">
        <f t="shared" si="169"/>
        <v>36154.028584032865</v>
      </c>
      <c r="AL137" s="14">
        <f t="shared" si="204"/>
        <v>47.170428969766519</v>
      </c>
      <c r="AM137" s="14">
        <f t="shared" si="205"/>
        <v>9.7212884054904762</v>
      </c>
      <c r="AN137" s="14">
        <f t="shared" si="206"/>
        <v>3.2903094872402985</v>
      </c>
      <c r="AO137" s="11">
        <f t="shared" si="207"/>
        <v>9.1361460176629869E-3</v>
      </c>
      <c r="AP137" s="11">
        <f t="shared" si="208"/>
        <v>1.1509134355416598E-2</v>
      </c>
      <c r="AQ137" s="11">
        <f t="shared" si="209"/>
        <v>1.0440237017172215E-2</v>
      </c>
      <c r="AR137" s="1">
        <f t="shared" si="215"/>
        <v>153389.0484059515</v>
      </c>
      <c r="AS137" s="1">
        <f t="shared" si="210"/>
        <v>53860.923949736782</v>
      </c>
      <c r="AT137" s="1">
        <f t="shared" si="211"/>
        <v>20424.742937600411</v>
      </c>
      <c r="AU137" s="1">
        <f t="shared" si="170"/>
        <v>30677.809681190301</v>
      </c>
      <c r="AV137" s="1">
        <f t="shared" si="171"/>
        <v>10772.184789947358</v>
      </c>
      <c r="AW137" s="1">
        <f t="shared" si="172"/>
        <v>4084.9485875200826</v>
      </c>
      <c r="AX137" s="1">
        <f t="shared" si="232"/>
        <v>105423.87925931669</v>
      </c>
      <c r="AY137" s="1">
        <f t="shared" si="218"/>
        <v>14571.63622848365</v>
      </c>
      <c r="AZ137" s="1">
        <f t="shared" si="219"/>
        <v>3757.5789621846025</v>
      </c>
      <c r="BA137" s="1">
        <f t="shared" si="233"/>
        <v>13462.289928458478</v>
      </c>
      <c r="BB137" s="1">
        <f t="shared" si="234"/>
        <v>28348.533088692122</v>
      </c>
      <c r="BC137" s="1">
        <f t="shared" si="235"/>
        <v>35794.726062090354</v>
      </c>
      <c r="BD137" s="1">
        <f t="shared" si="236"/>
        <v>1903.2947369968115</v>
      </c>
      <c r="BE137" s="2">
        <f t="shared" si="164"/>
        <v>0</v>
      </c>
      <c r="BF137" s="2">
        <f t="shared" si="165"/>
        <v>0</v>
      </c>
      <c r="BG137" s="2">
        <f t="shared" si="166"/>
        <v>0</v>
      </c>
      <c r="BH137" s="2">
        <f t="shared" si="220"/>
        <v>0</v>
      </c>
      <c r="BI137" s="2">
        <f t="shared" si="237"/>
        <v>0</v>
      </c>
      <c r="BJ137" s="2">
        <f t="shared" si="221"/>
        <v>0</v>
      </c>
      <c r="BK137" s="2">
        <f t="shared" si="222"/>
        <v>0</v>
      </c>
      <c r="BL137" s="2">
        <f t="shared" si="223"/>
        <v>0</v>
      </c>
      <c r="BM137" s="2">
        <f t="shared" si="224"/>
        <v>0</v>
      </c>
      <c r="BN137" s="2">
        <f t="shared" si="225"/>
        <v>0</v>
      </c>
      <c r="BO137" s="2">
        <f t="shared" si="238"/>
        <v>0</v>
      </c>
      <c r="BP137" s="2">
        <f t="shared" si="239"/>
        <v>0</v>
      </c>
      <c r="BQ137" s="2">
        <f t="shared" si="240"/>
        <v>0</v>
      </c>
      <c r="BR137" s="11">
        <f t="shared" si="241"/>
        <v>3.9081603638231738E-2</v>
      </c>
      <c r="BS137" s="17">
        <f t="shared" si="216"/>
        <v>3.1094245437513608E-2</v>
      </c>
      <c r="BT137" s="17">
        <f t="shared" si="217"/>
        <v>2.4525240264113176E-2</v>
      </c>
      <c r="BU137" s="12">
        <f>(BU$3*temperature!$I247+BU$4*temperature!$I247^2+BU$5*temperature!$I247^6)*(K137/K$56)^$BW$1</f>
        <v>-6.9865180387007673</v>
      </c>
      <c r="BV137" s="12">
        <f>(BV$3*temperature!$I247+BV$4*temperature!$I247^2+BV$5*temperature!$I247^6)*(L137/L$56)^$BW$1</f>
        <v>-6.5293097647318659</v>
      </c>
      <c r="BW137" s="12">
        <f>(BW$3*temperature!$I247+BW$4*temperature!$I247^2+BW$5*temperature!$I247^6)*(M137/M$56)^$BW$1</f>
        <v>-6.7178177939291412</v>
      </c>
      <c r="BX137" s="12">
        <f>(BX$3*temperature!$M247+BX$4*temperature!$M247^2+BX$5*temperature!$M247^6)*(K137/K$56)^$BW$1</f>
        <v>-6.9865327138773701</v>
      </c>
      <c r="BY137" s="12">
        <f>(BY$3*temperature!$M247+BY$4*temperature!$M247^2+BY$5*temperature!$M247^6)*(L137/L$56)^$BW$1</f>
        <v>-6.5293205414272357</v>
      </c>
      <c r="BZ137" s="12">
        <f>(BZ$3*temperature!$M247+BZ$4*temperature!$M247^2+BZ$5*temperature!$M247^6)*(M137/M$56)^$BW$1</f>
        <v>-6.7178269279596359</v>
      </c>
      <c r="CA137" s="19">
        <f t="shared" si="226"/>
        <v>-1.4675176602807483E-5</v>
      </c>
      <c r="CB137" s="19">
        <f t="shared" si="227"/>
        <v>-1.0776695369862921E-5</v>
      </c>
      <c r="CC137" s="19">
        <f t="shared" si="228"/>
        <v>-9.1340304946285755E-6</v>
      </c>
      <c r="CD137" s="19">
        <f t="shared" si="229"/>
        <v>-3.0180143688765829E-2</v>
      </c>
      <c r="CE137" s="19">
        <f t="shared" si="230"/>
        <v>-9.3842879519791202E-4</v>
      </c>
      <c r="CF137" s="19">
        <f t="shared" si="231"/>
        <v>-7.4017527517244086E-4</v>
      </c>
    </row>
    <row r="138" spans="1:84" x14ac:dyDescent="0.3">
      <c r="A138" s="2">
        <f t="shared" si="173"/>
        <v>2092</v>
      </c>
      <c r="B138" s="5">
        <f t="shared" si="174"/>
        <v>1164.050812631752</v>
      </c>
      <c r="C138" s="5">
        <f t="shared" si="175"/>
        <v>2957.3848914740047</v>
      </c>
      <c r="D138" s="5">
        <f t="shared" si="176"/>
        <v>4349.5607898989465</v>
      </c>
      <c r="E138" s="15">
        <f t="shared" si="177"/>
        <v>6.1229907840326195E-5</v>
      </c>
      <c r="F138" s="15">
        <f t="shared" si="178"/>
        <v>1.2062702424634335E-4</v>
      </c>
      <c r="G138" s="15">
        <f t="shared" si="179"/>
        <v>2.4625577903771852E-4</v>
      </c>
      <c r="H138" s="5">
        <f t="shared" si="180"/>
        <v>154582.98599699812</v>
      </c>
      <c r="I138" s="5">
        <f t="shared" si="181"/>
        <v>54507.164288522377</v>
      </c>
      <c r="J138" s="5">
        <f t="shared" si="182"/>
        <v>20654.261595378808</v>
      </c>
      <c r="K138" s="5">
        <f t="shared" si="183"/>
        <v>132797.45550583667</v>
      </c>
      <c r="L138" s="5">
        <f t="shared" si="184"/>
        <v>18430.86587940036</v>
      </c>
      <c r="M138" s="5">
        <f t="shared" si="185"/>
        <v>4748.5855683048558</v>
      </c>
      <c r="N138" s="15">
        <f t="shared" si="186"/>
        <v>7.7220184940283154E-3</v>
      </c>
      <c r="O138" s="15">
        <f t="shared" si="187"/>
        <v>1.1876255509203348E-2</v>
      </c>
      <c r="P138" s="15">
        <f t="shared" si="188"/>
        <v>1.0988323299339964E-2</v>
      </c>
      <c r="Q138" s="5">
        <f t="shared" si="189"/>
        <v>8974.3981739960127</v>
      </c>
      <c r="R138" s="5">
        <f t="shared" si="190"/>
        <v>11959.21035435651</v>
      </c>
      <c r="S138" s="5">
        <f t="shared" si="191"/>
        <v>6081.9034990094015</v>
      </c>
      <c r="T138" s="5">
        <f t="shared" si="192"/>
        <v>58.055536423460531</v>
      </c>
      <c r="U138" s="5">
        <f t="shared" si="193"/>
        <v>219.4062103662724</v>
      </c>
      <c r="V138" s="5">
        <f t="shared" si="194"/>
        <v>294.46240287622624</v>
      </c>
      <c r="W138" s="15">
        <f t="shared" si="195"/>
        <v>-1.0734613539272964E-2</v>
      </c>
      <c r="X138" s="15">
        <f t="shared" si="196"/>
        <v>-1.217998157191269E-2</v>
      </c>
      <c r="Y138" s="15">
        <f t="shared" si="197"/>
        <v>-9.7425357312937999E-3</v>
      </c>
      <c r="Z138" s="5">
        <f t="shared" si="212"/>
        <v>14938.669214343114</v>
      </c>
      <c r="AA138" s="5">
        <f t="shared" si="213"/>
        <v>35246.448491092626</v>
      </c>
      <c r="AB138" s="5">
        <f t="shared" si="214"/>
        <v>31705.985667392728</v>
      </c>
      <c r="AC138" s="16">
        <f t="shared" si="198"/>
        <v>1.659536195884268</v>
      </c>
      <c r="AD138" s="16">
        <f t="shared" si="199"/>
        <v>2.9462559366720562</v>
      </c>
      <c r="AE138" s="16">
        <f t="shared" si="200"/>
        <v>5.220389802590236</v>
      </c>
      <c r="AF138" s="15">
        <f t="shared" si="201"/>
        <v>-4.0504037456468023E-3</v>
      </c>
      <c r="AG138" s="15">
        <f t="shared" si="202"/>
        <v>2.9673830763510267E-4</v>
      </c>
      <c r="AH138" s="15">
        <f t="shared" si="203"/>
        <v>9.7937136394747881E-3</v>
      </c>
      <c r="AI138" s="1">
        <f t="shared" si="167"/>
        <v>282676.59778407152</v>
      </c>
      <c r="AJ138" s="1">
        <f t="shared" si="168"/>
        <v>95948.502210398059</v>
      </c>
      <c r="AK138" s="1">
        <f t="shared" si="169"/>
        <v>36623.574313149664</v>
      </c>
      <c r="AL138" s="14">
        <f t="shared" si="204"/>
        <v>47.59707533728227</v>
      </c>
      <c r="AM138" s="14">
        <f t="shared" si="205"/>
        <v>9.832053183713354</v>
      </c>
      <c r="AN138" s="14">
        <f t="shared" si="206"/>
        <v>3.324317582037871</v>
      </c>
      <c r="AO138" s="11">
        <f t="shared" si="207"/>
        <v>9.0447845574863576E-3</v>
      </c>
      <c r="AP138" s="11">
        <f t="shared" si="208"/>
        <v>1.1394043011862432E-2</v>
      </c>
      <c r="AQ138" s="11">
        <f t="shared" si="209"/>
        <v>1.0335834647000492E-2</v>
      </c>
      <c r="AR138" s="1">
        <f t="shared" si="215"/>
        <v>154582.98599699812</v>
      </c>
      <c r="AS138" s="1">
        <f t="shared" si="210"/>
        <v>54507.164288522377</v>
      </c>
      <c r="AT138" s="1">
        <f t="shared" si="211"/>
        <v>20654.261595378808</v>
      </c>
      <c r="AU138" s="1">
        <f t="shared" si="170"/>
        <v>30916.597199399625</v>
      </c>
      <c r="AV138" s="1">
        <f t="shared" si="171"/>
        <v>10901.432857704476</v>
      </c>
      <c r="AW138" s="1">
        <f t="shared" si="172"/>
        <v>4130.8523190757614</v>
      </c>
      <c r="AX138" s="1">
        <f t="shared" si="232"/>
        <v>106237.96440466934</v>
      </c>
      <c r="AY138" s="1">
        <f t="shared" si="218"/>
        <v>14744.692703520292</v>
      </c>
      <c r="AZ138" s="1">
        <f t="shared" si="219"/>
        <v>3798.8684546438849</v>
      </c>
      <c r="BA138" s="1">
        <f t="shared" si="233"/>
        <v>13472.06851684689</v>
      </c>
      <c r="BB138" s="1">
        <f t="shared" si="234"/>
        <v>28386.86842038362</v>
      </c>
      <c r="BC138" s="1">
        <f t="shared" si="235"/>
        <v>35851.074418262499</v>
      </c>
      <c r="BD138" s="1">
        <f t="shared" si="236"/>
        <v>1815.1016184956468</v>
      </c>
      <c r="BE138" s="2">
        <f t="shared" si="164"/>
        <v>0</v>
      </c>
      <c r="BF138" s="2">
        <f t="shared" si="165"/>
        <v>0</v>
      </c>
      <c r="BG138" s="2">
        <f t="shared" si="166"/>
        <v>0</v>
      </c>
      <c r="BH138" s="2">
        <f t="shared" si="220"/>
        <v>0</v>
      </c>
      <c r="BI138" s="2">
        <f t="shared" si="237"/>
        <v>0</v>
      </c>
      <c r="BJ138" s="2">
        <f t="shared" si="221"/>
        <v>0</v>
      </c>
      <c r="BK138" s="2">
        <f t="shared" si="222"/>
        <v>0</v>
      </c>
      <c r="BL138" s="2">
        <f t="shared" si="223"/>
        <v>0</v>
      </c>
      <c r="BM138" s="2">
        <f t="shared" si="224"/>
        <v>0</v>
      </c>
      <c r="BN138" s="2">
        <f t="shared" si="225"/>
        <v>0</v>
      </c>
      <c r="BO138" s="2">
        <f t="shared" si="238"/>
        <v>0</v>
      </c>
      <c r="BP138" s="2">
        <f t="shared" si="239"/>
        <v>0</v>
      </c>
      <c r="BQ138" s="2">
        <f t="shared" si="240"/>
        <v>0</v>
      </c>
      <c r="BR138" s="11">
        <f t="shared" si="241"/>
        <v>3.8912043440531202E-2</v>
      </c>
      <c r="BS138" s="17">
        <f t="shared" si="216"/>
        <v>2.9924738662142101E-2</v>
      </c>
      <c r="BT138" s="17">
        <f t="shared" si="217"/>
        <v>2.3357371680107784E-2</v>
      </c>
      <c r="BU138" s="12">
        <f>(BU$3*temperature!$I248+BU$4*temperature!$I248^2+BU$5*temperature!$I248^6)*(K138/K$56)^$BW$1</f>
        <v>-7.2884690862653194</v>
      </c>
      <c r="BV138" s="12">
        <f>(BV$3*temperature!$I248+BV$4*temperature!$I248^2+BV$5*temperature!$I248^6)*(L138/L$56)^$BW$1</f>
        <v>-6.7412643809668484</v>
      </c>
      <c r="BW138" s="12">
        <f>(BW$3*temperature!$I248+BW$4*temperature!$I248^2+BW$5*temperature!$I248^6)*(M138/M$56)^$BW$1</f>
        <v>-6.8953550982661262</v>
      </c>
      <c r="BX138" s="12">
        <f>(BX$3*temperature!$M248+BX$4*temperature!$M248^2+BX$5*temperature!$M248^6)*(K138/K$56)^$BW$1</f>
        <v>-7.288483852518767</v>
      </c>
      <c r="BY138" s="12">
        <f>(BY$3*temperature!$M248+BY$4*temperature!$M248^2+BY$5*temperature!$M248^6)*(L138/L$56)^$BW$1</f>
        <v>-6.7412751986884967</v>
      </c>
      <c r="BZ138" s="12">
        <f>(BZ$3*temperature!$M248+BZ$4*temperature!$M248^2+BZ$5*temperature!$M248^6)*(M138/M$56)^$BW$1</f>
        <v>-6.8953642566310487</v>
      </c>
      <c r="CA138" s="19">
        <f t="shared" si="226"/>
        <v>-1.4766253447540123E-5</v>
      </c>
      <c r="CB138" s="19">
        <f t="shared" si="227"/>
        <v>-1.0817721648237466E-5</v>
      </c>
      <c r="CC138" s="19">
        <f t="shared" si="228"/>
        <v>-9.1583649224347141E-6</v>
      </c>
      <c r="CD138" s="19">
        <f t="shared" si="229"/>
        <v>-3.0614141459111125E-2</v>
      </c>
      <c r="CE138" s="19">
        <f t="shared" si="230"/>
        <v>-9.1612018252975008E-4</v>
      </c>
      <c r="CF138" s="19">
        <f t="shared" si="231"/>
        <v>-7.1506588072785574E-4</v>
      </c>
    </row>
    <row r="139" spans="1:84" x14ac:dyDescent="0.3">
      <c r="A139" s="2">
        <f t="shared" si="173"/>
        <v>2093</v>
      </c>
      <c r="B139" s="5">
        <f t="shared" si="174"/>
        <v>1164.118523619532</v>
      </c>
      <c r="C139" s="5">
        <f t="shared" si="175"/>
        <v>2957.7237949860637</v>
      </c>
      <c r="D139" s="5">
        <f t="shared" si="176"/>
        <v>4350.5783391556952</v>
      </c>
      <c r="E139" s="15">
        <f t="shared" si="177"/>
        <v>5.8168412448309883E-5</v>
      </c>
      <c r="F139" s="15">
        <f t="shared" si="178"/>
        <v>1.1459567303402617E-4</v>
      </c>
      <c r="G139" s="15">
        <f t="shared" si="179"/>
        <v>2.3394299008583258E-4</v>
      </c>
      <c r="H139" s="5">
        <f t="shared" si="180"/>
        <v>155758.37930292921</v>
      </c>
      <c r="I139" s="5">
        <f t="shared" si="181"/>
        <v>55151.046818106151</v>
      </c>
      <c r="J139" s="5">
        <f t="shared" si="182"/>
        <v>20882.812412251649</v>
      </c>
      <c r="K139" s="5">
        <f t="shared" si="183"/>
        <v>133799.41659087938</v>
      </c>
      <c r="L139" s="5">
        <f t="shared" si="184"/>
        <v>18646.449310648364</v>
      </c>
      <c r="M139" s="5">
        <f t="shared" si="185"/>
        <v>4800.0083630960016</v>
      </c>
      <c r="N139" s="15">
        <f t="shared" si="186"/>
        <v>7.5450322540153714E-3</v>
      </c>
      <c r="O139" s="15">
        <f t="shared" si="187"/>
        <v>1.1696869406930821E-2</v>
      </c>
      <c r="P139" s="15">
        <f t="shared" si="188"/>
        <v>1.0829076164147633E-2</v>
      </c>
      <c r="Q139" s="5">
        <f t="shared" si="189"/>
        <v>8945.5670572221497</v>
      </c>
      <c r="R139" s="5">
        <f t="shared" si="190"/>
        <v>11953.098530128738</v>
      </c>
      <c r="S139" s="5">
        <f t="shared" si="191"/>
        <v>6089.294290592713</v>
      </c>
      <c r="T139" s="5">
        <f t="shared" si="192"/>
        <v>57.432332676139495</v>
      </c>
      <c r="U139" s="5">
        <f t="shared" si="193"/>
        <v>216.733846767248</v>
      </c>
      <c r="V139" s="5">
        <f t="shared" si="194"/>
        <v>291.59359239468199</v>
      </c>
      <c r="W139" s="15">
        <f t="shared" si="195"/>
        <v>-1.0734613539272964E-2</v>
      </c>
      <c r="X139" s="15">
        <f t="shared" si="196"/>
        <v>-1.217998157191269E-2</v>
      </c>
      <c r="Y139" s="15">
        <f t="shared" si="197"/>
        <v>-9.7425357312937999E-3</v>
      </c>
      <c r="Z139" s="5">
        <f t="shared" si="212"/>
        <v>14833.01457154904</v>
      </c>
      <c r="AA139" s="5">
        <f t="shared" si="213"/>
        <v>35245.35004739774</v>
      </c>
      <c r="AB139" s="5">
        <f t="shared" si="214"/>
        <v>32060.856503868825</v>
      </c>
      <c r="AC139" s="16">
        <f t="shared" si="198"/>
        <v>1.652814404260422</v>
      </c>
      <c r="AD139" s="16">
        <f t="shared" si="199"/>
        <v>2.9471302036725642</v>
      </c>
      <c r="AE139" s="16">
        <f t="shared" si="200"/>
        <v>5.2715168054032393</v>
      </c>
      <c r="AF139" s="15">
        <f t="shared" si="201"/>
        <v>-4.0504037456468023E-3</v>
      </c>
      <c r="AG139" s="15">
        <f t="shared" si="202"/>
        <v>2.9673830763510267E-4</v>
      </c>
      <c r="AH139" s="15">
        <f t="shared" si="203"/>
        <v>9.7937136394747881E-3</v>
      </c>
      <c r="AI139" s="1">
        <f t="shared" si="167"/>
        <v>285325.53520506399</v>
      </c>
      <c r="AJ139" s="1">
        <f t="shared" si="168"/>
        <v>97255.084847062739</v>
      </c>
      <c r="AK139" s="1">
        <f t="shared" si="169"/>
        <v>37092.06920091046</v>
      </c>
      <c r="AL139" s="14">
        <f t="shared" si="204"/>
        <v>48.023275576354521</v>
      </c>
      <c r="AM139" s="14">
        <f t="shared" si="205"/>
        <v>9.9429597522148008</v>
      </c>
      <c r="AN139" s="14">
        <f t="shared" si="206"/>
        <v>3.3583335829115106</v>
      </c>
      <c r="AO139" s="11">
        <f t="shared" si="207"/>
        <v>8.9543367119114935E-3</v>
      </c>
      <c r="AP139" s="11">
        <f t="shared" si="208"/>
        <v>1.1280102581743808E-2</v>
      </c>
      <c r="AQ139" s="11">
        <f t="shared" si="209"/>
        <v>1.0232476300530487E-2</v>
      </c>
      <c r="AR139" s="1">
        <f t="shared" si="215"/>
        <v>155758.37930292921</v>
      </c>
      <c r="AS139" s="1">
        <f t="shared" si="210"/>
        <v>55151.046818106151</v>
      </c>
      <c r="AT139" s="1">
        <f t="shared" si="211"/>
        <v>20882.812412251649</v>
      </c>
      <c r="AU139" s="1">
        <f t="shared" si="170"/>
        <v>31151.675860585845</v>
      </c>
      <c r="AV139" s="1">
        <f t="shared" si="171"/>
        <v>11030.20936362123</v>
      </c>
      <c r="AW139" s="1">
        <f t="shared" si="172"/>
        <v>4176.5624824503302</v>
      </c>
      <c r="AX139" s="1">
        <f t="shared" si="232"/>
        <v>107039.5332727035</v>
      </c>
      <c r="AY139" s="1">
        <f t="shared" si="218"/>
        <v>14917.159448518692</v>
      </c>
      <c r="AZ139" s="1">
        <f t="shared" si="219"/>
        <v>3840.0066904768014</v>
      </c>
      <c r="BA139" s="1">
        <f t="shared" si="233"/>
        <v>13481.602508040871</v>
      </c>
      <c r="BB139" s="1">
        <f t="shared" si="234"/>
        <v>28424.516772625757</v>
      </c>
      <c r="BC139" s="1">
        <f t="shared" si="235"/>
        <v>35906.321003045814</v>
      </c>
      <c r="BD139" s="1">
        <f t="shared" si="236"/>
        <v>1730.9467514693933</v>
      </c>
      <c r="BE139" s="2">
        <f t="shared" si="164"/>
        <v>0</v>
      </c>
      <c r="BF139" s="2">
        <f t="shared" si="165"/>
        <v>0</v>
      </c>
      <c r="BG139" s="2">
        <f t="shared" si="166"/>
        <v>0</v>
      </c>
      <c r="BH139" s="2">
        <f t="shared" si="220"/>
        <v>0</v>
      </c>
      <c r="BI139" s="2">
        <f t="shared" si="237"/>
        <v>0</v>
      </c>
      <c r="BJ139" s="2">
        <f t="shared" si="221"/>
        <v>0</v>
      </c>
      <c r="BK139" s="2">
        <f t="shared" si="222"/>
        <v>0</v>
      </c>
      <c r="BL139" s="2">
        <f t="shared" si="223"/>
        <v>0</v>
      </c>
      <c r="BM139" s="2">
        <f t="shared" si="224"/>
        <v>0</v>
      </c>
      <c r="BN139" s="2">
        <f t="shared" si="225"/>
        <v>0</v>
      </c>
      <c r="BO139" s="2">
        <f t="shared" si="238"/>
        <v>0</v>
      </c>
      <c r="BP139" s="2">
        <f t="shared" si="239"/>
        <v>0</v>
      </c>
      <c r="BQ139" s="2">
        <f t="shared" si="240"/>
        <v>0</v>
      </c>
      <c r="BR139" s="11">
        <f t="shared" si="241"/>
        <v>3.8743906904344011E-2</v>
      </c>
      <c r="BS139" s="17">
        <f t="shared" si="216"/>
        <v>2.8803919302967475E-2</v>
      </c>
      <c r="BT139" s="17">
        <f t="shared" si="217"/>
        <v>2.2245115885816936E-2</v>
      </c>
      <c r="BU139" s="12">
        <f>(BU$3*temperature!$I249+BU$4*temperature!$I249^2+BU$5*temperature!$I249^6)*(K139/K$56)^$BW$1</f>
        <v>-7.5938821928153271</v>
      </c>
      <c r="BV139" s="12">
        <f>(BV$3*temperature!$I249+BV$4*temperature!$I249^2+BV$5*temperature!$I249^6)*(L139/L$56)^$BW$1</f>
        <v>-6.9550688698239638</v>
      </c>
      <c r="BW139" s="12">
        <f>(BW$3*temperature!$I249+BW$4*temperature!$I249^2+BW$5*temperature!$I249^6)*(M139/M$56)^$BW$1</f>
        <v>-7.0743008072404638</v>
      </c>
      <c r="BX139" s="12">
        <f>(BX$3*temperature!$M249+BX$4*temperature!$M249^2+BX$5*temperature!$M249^6)*(K139/K$56)^$BW$1</f>
        <v>-7.5938970463434412</v>
      </c>
      <c r="BY139" s="12">
        <f>(BY$3*temperature!$M249+BY$4*temperature!$M249^2+BY$5*temperature!$M249^6)*(L139/L$56)^$BW$1</f>
        <v>-6.9550797260189698</v>
      </c>
      <c r="BZ139" s="12">
        <f>(BZ$3*temperature!$M249+BZ$4*temperature!$M249^2+BZ$5*temperature!$M249^6)*(M139/M$56)^$BW$1</f>
        <v>-7.0743099880404632</v>
      </c>
      <c r="CA139" s="19">
        <f t="shared" si="226"/>
        <v>-1.4853528114144865E-5</v>
      </c>
      <c r="CB139" s="19">
        <f t="shared" si="227"/>
        <v>-1.0856195006070379E-5</v>
      </c>
      <c r="CC139" s="19">
        <f t="shared" si="228"/>
        <v>-9.1807999993420708E-6</v>
      </c>
      <c r="CD139" s="19">
        <f t="shared" si="229"/>
        <v>-3.1040129092166371E-2</v>
      </c>
      <c r="CE139" s="19">
        <f t="shared" si="230"/>
        <v>-8.9407737352445319E-4</v>
      </c>
      <c r="CF139" s="19">
        <f t="shared" si="231"/>
        <v>-6.904912687659586E-4</v>
      </c>
    </row>
    <row r="140" spans="1:84" x14ac:dyDescent="0.3">
      <c r="A140" s="2">
        <f t="shared" si="173"/>
        <v>2094</v>
      </c>
      <c r="B140" s="5">
        <f t="shared" si="174"/>
        <v>1164.1828527996317</v>
      </c>
      <c r="C140" s="5">
        <f t="shared" si="175"/>
        <v>2958.0457902175522</v>
      </c>
      <c r="D140" s="5">
        <f t="shared" si="176"/>
        <v>4351.5452370956973</v>
      </c>
      <c r="E140" s="15">
        <f t="shared" si="177"/>
        <v>5.5259991825894384E-5</v>
      </c>
      <c r="F140" s="15">
        <f t="shared" si="178"/>
        <v>1.0886588938232486E-4</v>
      </c>
      <c r="G140" s="15">
        <f t="shared" si="179"/>
        <v>2.2224584058154093E-4</v>
      </c>
      <c r="H140" s="5">
        <f t="shared" si="180"/>
        <v>156914.91804001664</v>
      </c>
      <c r="I140" s="5">
        <f t="shared" si="181"/>
        <v>55792.430566752097</v>
      </c>
      <c r="J140" s="5">
        <f t="shared" si="182"/>
        <v>21110.357743341236</v>
      </c>
      <c r="K140" s="5">
        <f t="shared" si="183"/>
        <v>134785.45716651555</v>
      </c>
      <c r="L140" s="5">
        <f t="shared" si="184"/>
        <v>18861.246418585288</v>
      </c>
      <c r="M140" s="5">
        <f t="shared" si="185"/>
        <v>4851.2325146895828</v>
      </c>
      <c r="N140" s="15">
        <f t="shared" si="186"/>
        <v>7.3695431621441099E-3</v>
      </c>
      <c r="O140" s="15">
        <f t="shared" si="187"/>
        <v>1.1519464341892771E-2</v>
      </c>
      <c r="P140" s="15">
        <f t="shared" si="188"/>
        <v>1.0671679655270827E-2</v>
      </c>
      <c r="Q140" s="5">
        <f t="shared" si="189"/>
        <v>8915.249547271862</v>
      </c>
      <c r="R140" s="5">
        <f t="shared" si="190"/>
        <v>11944.826443436974</v>
      </c>
      <c r="S140" s="5">
        <f t="shared" si="191"/>
        <v>6095.673459258086</v>
      </c>
      <c r="T140" s="5">
        <f t="shared" si="192"/>
        <v>56.815818780202179</v>
      </c>
      <c r="U140" s="5">
        <f t="shared" si="193"/>
        <v>214.09403250761318</v>
      </c>
      <c r="V140" s="5">
        <f t="shared" si="194"/>
        <v>288.75273140176046</v>
      </c>
      <c r="W140" s="15">
        <f t="shared" si="195"/>
        <v>-1.0734613539272964E-2</v>
      </c>
      <c r="X140" s="15">
        <f t="shared" si="196"/>
        <v>-1.217998157191269E-2</v>
      </c>
      <c r="Y140" s="15">
        <f t="shared" si="197"/>
        <v>-9.7425357312937999E-3</v>
      </c>
      <c r="Z140" s="5">
        <f t="shared" si="212"/>
        <v>14725.475400478565</v>
      </c>
      <c r="AA140" s="5">
        <f t="shared" si="213"/>
        <v>35237.791006189793</v>
      </c>
      <c r="AB140" s="5">
        <f t="shared" si="214"/>
        <v>32414.193603303735</v>
      </c>
      <c r="AC140" s="16">
        <f t="shared" si="198"/>
        <v>1.6461198386065465</v>
      </c>
      <c r="AD140" s="16">
        <f t="shared" si="199"/>
        <v>2.9480047301015824</v>
      </c>
      <c r="AE140" s="16">
        <f t="shared" si="200"/>
        <v>5.3231445314410379</v>
      </c>
      <c r="AF140" s="15">
        <f t="shared" si="201"/>
        <v>-4.0504037456468023E-3</v>
      </c>
      <c r="AG140" s="15">
        <f t="shared" si="202"/>
        <v>2.9673830763510267E-4</v>
      </c>
      <c r="AH140" s="15">
        <f t="shared" si="203"/>
        <v>9.7937136394747881E-3</v>
      </c>
      <c r="AI140" s="1">
        <f t="shared" si="167"/>
        <v>287944.65754514345</v>
      </c>
      <c r="AJ140" s="1">
        <f t="shared" si="168"/>
        <v>98559.785725977708</v>
      </c>
      <c r="AK140" s="1">
        <f t="shared" si="169"/>
        <v>37559.424763269744</v>
      </c>
      <c r="AL140" s="14">
        <f t="shared" si="204"/>
        <v>48.448991990078916</v>
      </c>
      <c r="AM140" s="14">
        <f t="shared" si="205"/>
        <v>10.053995782126222</v>
      </c>
      <c r="AN140" s="14">
        <f t="shared" si="206"/>
        <v>3.3923540110199641</v>
      </c>
      <c r="AO140" s="11">
        <f t="shared" si="207"/>
        <v>8.864793344792378E-3</v>
      </c>
      <c r="AP140" s="11">
        <f t="shared" si="208"/>
        <v>1.116730155592637E-2</v>
      </c>
      <c r="AQ140" s="11">
        <f t="shared" si="209"/>
        <v>1.0130151537525181E-2</v>
      </c>
      <c r="AR140" s="1">
        <f t="shared" si="215"/>
        <v>156914.91804001664</v>
      </c>
      <c r="AS140" s="1">
        <f t="shared" si="210"/>
        <v>55792.430566752097</v>
      </c>
      <c r="AT140" s="1">
        <f t="shared" si="211"/>
        <v>21110.357743341236</v>
      </c>
      <c r="AU140" s="1">
        <f t="shared" si="170"/>
        <v>31382.983608003327</v>
      </c>
      <c r="AV140" s="1">
        <f t="shared" si="171"/>
        <v>11158.48611335042</v>
      </c>
      <c r="AW140" s="1">
        <f t="shared" si="172"/>
        <v>4222.0715486682475</v>
      </c>
      <c r="AX140" s="1">
        <f t="shared" si="232"/>
        <v>107828.36573321244</v>
      </c>
      <c r="AY140" s="1">
        <f t="shared" si="218"/>
        <v>15088.997134868232</v>
      </c>
      <c r="AZ140" s="1">
        <f t="shared" si="219"/>
        <v>3880.9860117516664</v>
      </c>
      <c r="BA140" s="1">
        <f t="shared" si="233"/>
        <v>13490.895538049876</v>
      </c>
      <c r="BB140" s="1">
        <f t="shared" si="234"/>
        <v>28461.491566789893</v>
      </c>
      <c r="BC140" s="1">
        <f t="shared" si="235"/>
        <v>35960.493291882594</v>
      </c>
      <c r="BD140" s="1">
        <f t="shared" si="236"/>
        <v>1650.6486223075083</v>
      </c>
      <c r="BE140" s="2">
        <f t="shared" ref="BE140:BE203" si="242">BE139</f>
        <v>0</v>
      </c>
      <c r="BF140" s="2">
        <f t="shared" ref="BF140:BF203" si="243">BF139</f>
        <v>0</v>
      </c>
      <c r="BG140" s="2">
        <f t="shared" ref="BG140:BG203" si="244">BG139</f>
        <v>0</v>
      </c>
      <c r="BH140" s="2">
        <f t="shared" si="220"/>
        <v>0</v>
      </c>
      <c r="BI140" s="2">
        <f t="shared" si="237"/>
        <v>0</v>
      </c>
      <c r="BJ140" s="2">
        <f t="shared" si="221"/>
        <v>0</v>
      </c>
      <c r="BK140" s="2">
        <f t="shared" si="222"/>
        <v>0</v>
      </c>
      <c r="BL140" s="2">
        <f t="shared" si="223"/>
        <v>0</v>
      </c>
      <c r="BM140" s="2">
        <f t="shared" si="224"/>
        <v>0</v>
      </c>
      <c r="BN140" s="2">
        <f t="shared" si="225"/>
        <v>0</v>
      </c>
      <c r="BO140" s="2">
        <f t="shared" si="238"/>
        <v>0</v>
      </c>
      <c r="BP140" s="2">
        <f t="shared" si="239"/>
        <v>0</v>
      </c>
      <c r="BQ140" s="2">
        <f t="shared" si="240"/>
        <v>0</v>
      </c>
      <c r="BR140" s="11">
        <f t="shared" si="241"/>
        <v>3.8577199250202171E-2</v>
      </c>
      <c r="BS140" s="17">
        <f t="shared" si="216"/>
        <v>2.772956752045716E-2</v>
      </c>
      <c r="BT140" s="17">
        <f t="shared" si="217"/>
        <v>2.1185824653158988E-2</v>
      </c>
      <c r="BU140" s="12">
        <f>(BU$3*temperature!$I250+BU$4*temperature!$I250^2+BU$5*temperature!$I250^6)*(K140/K$56)^$BW$1</f>
        <v>-7.9026921421140743</v>
      </c>
      <c r="BV140" s="12">
        <f>(BV$3*temperature!$I250+BV$4*temperature!$I250^2+BV$5*temperature!$I250^6)*(L140/L$56)^$BW$1</f>
        <v>-7.1706717316404518</v>
      </c>
      <c r="BW140" s="12">
        <f>(BW$3*temperature!$I250+BW$4*temperature!$I250^2+BW$5*temperature!$I250^6)*(M140/M$56)^$BW$1</f>
        <v>-7.2546129145661773</v>
      </c>
      <c r="BX140" s="12">
        <f>(BX$3*temperature!$M250+BX$4*temperature!$M250^2+BX$5*temperature!$M250^6)*(K140/K$56)^$BW$1</f>
        <v>-7.9027070792089846</v>
      </c>
      <c r="BY140" s="12">
        <f>(BY$3*temperature!$M250+BY$4*temperature!$M250^2+BY$5*temperature!$M250^6)*(L140/L$56)^$BW$1</f>
        <v>-7.1706826238280161</v>
      </c>
      <c r="BZ140" s="12">
        <f>(BZ$3*temperature!$M250+BZ$4*temperature!$M250^2+BZ$5*temperature!$M250^6)*(M140/M$56)^$BW$1</f>
        <v>-7.2546221159580346</v>
      </c>
      <c r="CA140" s="19">
        <f t="shared" si="226"/>
        <v>-1.4937094910294491E-5</v>
      </c>
      <c r="CB140" s="19">
        <f t="shared" si="227"/>
        <v>-1.0892187564337519E-5</v>
      </c>
      <c r="CC140" s="19">
        <f t="shared" si="228"/>
        <v>-9.2013918573385922E-6</v>
      </c>
      <c r="CD140" s="19">
        <f t="shared" si="229"/>
        <v>-3.1457993158532364E-2</v>
      </c>
      <c r="CE140" s="19">
        <f t="shared" si="230"/>
        <v>-8.7231654534760262E-4</v>
      </c>
      <c r="CF140" s="19">
        <f t="shared" si="231"/>
        <v>-6.664635269969417E-4</v>
      </c>
    </row>
    <row r="141" spans="1:84" x14ac:dyDescent="0.3">
      <c r="A141" s="2">
        <f t="shared" si="173"/>
        <v>2095</v>
      </c>
      <c r="B141" s="5">
        <f t="shared" si="174"/>
        <v>1164.243968897815</v>
      </c>
      <c r="C141" s="5">
        <f t="shared" si="175"/>
        <v>2958.3517189890485</v>
      </c>
      <c r="D141" s="5">
        <f t="shared" si="176"/>
        <v>4352.4639942832919</v>
      </c>
      <c r="E141" s="15">
        <f t="shared" si="177"/>
        <v>5.249699223459966E-5</v>
      </c>
      <c r="F141" s="15">
        <f t="shared" si="178"/>
        <v>1.0342259491320861E-4</v>
      </c>
      <c r="G141" s="15">
        <f t="shared" si="179"/>
        <v>2.1113354855246388E-4</v>
      </c>
      <c r="H141" s="5">
        <f t="shared" si="180"/>
        <v>158052.30306608303</v>
      </c>
      <c r="I141" s="5">
        <f t="shared" si="181"/>
        <v>56431.177141271408</v>
      </c>
      <c r="J141" s="5">
        <f t="shared" si="182"/>
        <v>21336.86077556085</v>
      </c>
      <c r="K141" s="5">
        <f t="shared" si="183"/>
        <v>135755.31184903666</v>
      </c>
      <c r="L141" s="5">
        <f t="shared" si="184"/>
        <v>19075.208934438502</v>
      </c>
      <c r="M141" s="5">
        <f t="shared" si="185"/>
        <v>4902.2486581360754</v>
      </c>
      <c r="N141" s="15">
        <f t="shared" si="186"/>
        <v>7.195543962305484E-3</v>
      </c>
      <c r="O141" s="15">
        <f t="shared" si="187"/>
        <v>1.134402844354887E-2</v>
      </c>
      <c r="P141" s="15">
        <f t="shared" si="188"/>
        <v>1.0516120035890975E-2</v>
      </c>
      <c r="Q141" s="5">
        <f t="shared" si="189"/>
        <v>8883.4755638842198</v>
      </c>
      <c r="R141" s="5">
        <f t="shared" si="190"/>
        <v>11934.424872597505</v>
      </c>
      <c r="S141" s="5">
        <f t="shared" si="191"/>
        <v>6101.0523173375459</v>
      </c>
      <c r="T141" s="5">
        <f t="shared" si="192"/>
        <v>56.205922922679342</v>
      </c>
      <c r="U141" s="5">
        <f t="shared" si="193"/>
        <v>211.48637113701398</v>
      </c>
      <c r="V141" s="5">
        <f t="shared" si="194"/>
        <v>285.93954759857013</v>
      </c>
      <c r="W141" s="15">
        <f t="shared" si="195"/>
        <v>-1.0734613539272964E-2</v>
      </c>
      <c r="X141" s="15">
        <f t="shared" si="196"/>
        <v>-1.217998157191269E-2</v>
      </c>
      <c r="Y141" s="15">
        <f t="shared" si="197"/>
        <v>-9.7425357312937999E-3</v>
      </c>
      <c r="Z141" s="5">
        <f t="shared" si="212"/>
        <v>14616.127165654225</v>
      </c>
      <c r="AA141" s="5">
        <f t="shared" si="213"/>
        <v>35223.854021657549</v>
      </c>
      <c r="AB141" s="5">
        <f t="shared" si="214"/>
        <v>32765.938737558376</v>
      </c>
      <c r="AC141" s="16">
        <f t="shared" si="198"/>
        <v>1.6394523886464711</v>
      </c>
      <c r="AD141" s="16">
        <f t="shared" si="199"/>
        <v>2.9488795160360928</v>
      </c>
      <c r="AE141" s="16">
        <f t="shared" si="200"/>
        <v>5.3752778846435074</v>
      </c>
      <c r="AF141" s="15">
        <f t="shared" si="201"/>
        <v>-4.0504037456468023E-3</v>
      </c>
      <c r="AG141" s="15">
        <f t="shared" si="202"/>
        <v>2.9673830763510267E-4</v>
      </c>
      <c r="AH141" s="15">
        <f t="shared" si="203"/>
        <v>9.7937136394747881E-3</v>
      </c>
      <c r="AI141" s="1">
        <f t="shared" si="167"/>
        <v>290533.17539863242</v>
      </c>
      <c r="AJ141" s="1">
        <f t="shared" si="168"/>
        <v>99862.293266730354</v>
      </c>
      <c r="AK141" s="1">
        <f t="shared" si="169"/>
        <v>38025.553835611019</v>
      </c>
      <c r="AL141" s="14">
        <f t="shared" si="204"/>
        <v>48.874187388816907</v>
      </c>
      <c r="AM141" s="14">
        <f t="shared" si="205"/>
        <v>10.165149024839828</v>
      </c>
      <c r="AN141" s="14">
        <f t="shared" si="206"/>
        <v>3.426375420618522</v>
      </c>
      <c r="AO141" s="11">
        <f t="shared" si="207"/>
        <v>8.7761454113444541E-3</v>
      </c>
      <c r="AP141" s="11">
        <f t="shared" si="208"/>
        <v>1.1055628540367107E-2</v>
      </c>
      <c r="AQ141" s="11">
        <f t="shared" si="209"/>
        <v>1.0028850022149928E-2</v>
      </c>
      <c r="AR141" s="1">
        <f t="shared" si="215"/>
        <v>158052.30306608303</v>
      </c>
      <c r="AS141" s="1">
        <f t="shared" si="210"/>
        <v>56431.177141271408</v>
      </c>
      <c r="AT141" s="1">
        <f t="shared" si="211"/>
        <v>21336.86077556085</v>
      </c>
      <c r="AU141" s="1">
        <f t="shared" si="170"/>
        <v>31610.460613216608</v>
      </c>
      <c r="AV141" s="1">
        <f t="shared" si="171"/>
        <v>11286.235428254282</v>
      </c>
      <c r="AW141" s="1">
        <f t="shared" si="172"/>
        <v>4267.3721551121698</v>
      </c>
      <c r="AX141" s="1">
        <f t="shared" si="232"/>
        <v>108604.24947922934</v>
      </c>
      <c r="AY141" s="1">
        <f t="shared" si="218"/>
        <v>15260.167147550805</v>
      </c>
      <c r="AZ141" s="1">
        <f t="shared" si="219"/>
        <v>3921.7989265088604</v>
      </c>
      <c r="BA141" s="1">
        <f t="shared" si="233"/>
        <v>13499.951142092994</v>
      </c>
      <c r="BB141" s="1">
        <f t="shared" si="234"/>
        <v>28497.805830897458</v>
      </c>
      <c r="BC141" s="1">
        <f t="shared" si="235"/>
        <v>36013.617799469626</v>
      </c>
      <c r="BD141" s="1">
        <f t="shared" si="236"/>
        <v>1574.0336256011522</v>
      </c>
      <c r="BE141" s="2">
        <f t="shared" si="242"/>
        <v>0</v>
      </c>
      <c r="BF141" s="2">
        <f t="shared" si="243"/>
        <v>0</v>
      </c>
      <c r="BG141" s="2">
        <f t="shared" si="244"/>
        <v>0</v>
      </c>
      <c r="BH141" s="2">
        <f t="shared" si="220"/>
        <v>0</v>
      </c>
      <c r="BI141" s="2">
        <f t="shared" si="237"/>
        <v>0</v>
      </c>
      <c r="BJ141" s="2">
        <f t="shared" si="221"/>
        <v>0</v>
      </c>
      <c r="BK141" s="2">
        <f t="shared" si="222"/>
        <v>0</v>
      </c>
      <c r="BL141" s="2">
        <f t="shared" si="223"/>
        <v>0</v>
      </c>
      <c r="BM141" s="2">
        <f t="shared" si="224"/>
        <v>0</v>
      </c>
      <c r="BN141" s="2">
        <f t="shared" si="225"/>
        <v>0</v>
      </c>
      <c r="BO141" s="2">
        <f t="shared" si="238"/>
        <v>0</v>
      </c>
      <c r="BP141" s="2">
        <f t="shared" si="239"/>
        <v>0</v>
      </c>
      <c r="BQ141" s="2">
        <f t="shared" si="240"/>
        <v>0</v>
      </c>
      <c r="BR141" s="11">
        <f t="shared" si="241"/>
        <v>3.8411924603005437E-2</v>
      </c>
      <c r="BS141" s="17">
        <f t="shared" si="216"/>
        <v>2.6699572781374789E-2</v>
      </c>
      <c r="BT141" s="17">
        <f t="shared" si="217"/>
        <v>2.0176975860151415E-2</v>
      </c>
      <c r="BU141" s="12">
        <f>(BU$3*temperature!$I251+BU$4*temperature!$I251^2+BU$5*temperature!$I251^6)*(K141/K$56)^$BW$1</f>
        <v>-8.2148334205421349</v>
      </c>
      <c r="BV141" s="12">
        <f>(BV$3*temperature!$I251+BV$4*temperature!$I251^2+BV$5*temperature!$I251^6)*(L141/L$56)^$BW$1</f>
        <v>-7.3880214318561617</v>
      </c>
      <c r="BW141" s="12">
        <f>(BW$3*temperature!$I251+BW$4*temperature!$I251^2+BW$5*temperature!$I251^6)*(M141/M$56)^$BW$1</f>
        <v>-7.4362493898681761</v>
      </c>
      <c r="BX141" s="12">
        <f>(BX$3*temperature!$M251+BX$4*temperature!$M251^2+BX$5*temperature!$M251^6)*(K141/K$56)^$BW$1</f>
        <v>-8.2148484375901347</v>
      </c>
      <c r="BY141" s="12">
        <f>(BY$3*temperature!$M251+BY$4*temperature!$M251^2+BY$5*temperature!$M251^6)*(L141/L$56)^$BW$1</f>
        <v>-7.3880323576269902</v>
      </c>
      <c r="BZ141" s="12">
        <f>(BZ$3*temperature!$M251+BZ$4*temperature!$M251^2+BZ$5*temperature!$M251^6)*(M141/M$56)^$BW$1</f>
        <v>-7.4362586100642023</v>
      </c>
      <c r="CA141" s="19">
        <f t="shared" si="226"/>
        <v>-1.5017047999776878E-5</v>
      </c>
      <c r="CB141" s="19">
        <f t="shared" si="227"/>
        <v>-1.0925770828507098E-5</v>
      </c>
      <c r="CC141" s="19">
        <f t="shared" si="228"/>
        <v>-9.2201960262272564E-6</v>
      </c>
      <c r="CD141" s="19">
        <f t="shared" si="229"/>
        <v>-3.186763169582061E-2</v>
      </c>
      <c r="CE141" s="19">
        <f t="shared" si="230"/>
        <v>-8.5085215183260848E-4</v>
      </c>
      <c r="CF141" s="19">
        <f t="shared" si="231"/>
        <v>-6.4299243544676859E-4</v>
      </c>
    </row>
    <row r="142" spans="1:84" x14ac:dyDescent="0.3">
      <c r="A142" s="2">
        <f t="shared" si="173"/>
        <v>2096</v>
      </c>
      <c r="B142" s="5">
        <f t="shared" si="174"/>
        <v>1164.3020322390798</v>
      </c>
      <c r="C142" s="5">
        <f t="shared" si="175"/>
        <v>2958.6423813799202</v>
      </c>
      <c r="D142" s="5">
        <f t="shared" si="176"/>
        <v>4353.3369978929486</v>
      </c>
      <c r="E142" s="15">
        <f t="shared" si="177"/>
        <v>4.9872142622869677E-5</v>
      </c>
      <c r="F142" s="15">
        <f t="shared" si="178"/>
        <v>9.8251465167548176E-5</v>
      </c>
      <c r="G142" s="15">
        <f t="shared" si="179"/>
        <v>2.0057687112484069E-4</v>
      </c>
      <c r="H142" s="5">
        <f t="shared" si="180"/>
        <v>159170.24639545198</v>
      </c>
      <c r="I142" s="5">
        <f t="shared" si="181"/>
        <v>57067.150782896286</v>
      </c>
      <c r="J142" s="5">
        <f t="shared" si="182"/>
        <v>21562.28553695785</v>
      </c>
      <c r="K142" s="5">
        <f t="shared" si="183"/>
        <v>136708.72504563976</v>
      </c>
      <c r="L142" s="5">
        <f t="shared" si="184"/>
        <v>19288.289501308362</v>
      </c>
      <c r="M142" s="5">
        <f t="shared" si="185"/>
        <v>4953.0476384883996</v>
      </c>
      <c r="N142" s="15">
        <f t="shared" si="186"/>
        <v>7.0230268239028781E-3</v>
      </c>
      <c r="O142" s="15">
        <f t="shared" si="187"/>
        <v>1.1170549565261201E-2</v>
      </c>
      <c r="P142" s="15">
        <f t="shared" si="188"/>
        <v>1.0362383447852119E-2</v>
      </c>
      <c r="Q142" s="5">
        <f t="shared" si="189"/>
        <v>8850.2754135881278</v>
      </c>
      <c r="R142" s="5">
        <f t="shared" si="190"/>
        <v>11921.925350614858</v>
      </c>
      <c r="S142" s="5">
        <f t="shared" si="191"/>
        <v>6105.4424684801688</v>
      </c>
      <c r="T142" s="5">
        <f t="shared" si="192"/>
        <v>55.602574061486216</v>
      </c>
      <c r="U142" s="5">
        <f t="shared" si="193"/>
        <v>208.91047103385446</v>
      </c>
      <c r="V142" s="5">
        <f t="shared" si="194"/>
        <v>283.15377133910107</v>
      </c>
      <c r="W142" s="15">
        <f t="shared" si="195"/>
        <v>-1.0734613539272964E-2</v>
      </c>
      <c r="X142" s="15">
        <f t="shared" si="196"/>
        <v>-1.217998157191269E-2</v>
      </c>
      <c r="Y142" s="15">
        <f t="shared" si="197"/>
        <v>-9.7425357312937999E-3</v>
      </c>
      <c r="Z142" s="5">
        <f t="shared" si="212"/>
        <v>14505.045009834312</v>
      </c>
      <c r="AA142" s="5">
        <f t="shared" si="213"/>
        <v>35203.62420745728</v>
      </c>
      <c r="AB142" s="5">
        <f t="shared" si="214"/>
        <v>33116.034979802527</v>
      </c>
      <c r="AC142" s="16">
        <f t="shared" si="198"/>
        <v>1.6328119445506879</v>
      </c>
      <c r="AD142" s="16">
        <f t="shared" si="199"/>
        <v>2.9497545615531013</v>
      </c>
      <c r="AE142" s="16">
        <f t="shared" si="200"/>
        <v>5.4279218169783077</v>
      </c>
      <c r="AF142" s="15">
        <f t="shared" si="201"/>
        <v>-4.0504037456468023E-3</v>
      </c>
      <c r="AG142" s="15">
        <f t="shared" si="202"/>
        <v>2.9673830763510267E-4</v>
      </c>
      <c r="AH142" s="15">
        <f t="shared" si="203"/>
        <v>9.7937136394747881E-3</v>
      </c>
      <c r="AI142" s="1">
        <f t="shared" si="167"/>
        <v>293090.31847198581</v>
      </c>
      <c r="AJ142" s="1">
        <f t="shared" si="168"/>
        <v>101162.29936831161</v>
      </c>
      <c r="AK142" s="1">
        <f t="shared" si="169"/>
        <v>38490.370607162091</v>
      </c>
      <c r="AL142" s="14">
        <f t="shared" si="204"/>
        <v>49.298825094448603</v>
      </c>
      <c r="AM142" s="14">
        <f t="shared" si="205"/>
        <v>10.276407315399169</v>
      </c>
      <c r="AN142" s="14">
        <f t="shared" si="206"/>
        <v>3.4603943997793563</v>
      </c>
      <c r="AO142" s="11">
        <f t="shared" si="207"/>
        <v>8.6883839572310089E-3</v>
      </c>
      <c r="AP142" s="11">
        <f t="shared" si="208"/>
        <v>1.0945072254963436E-2</v>
      </c>
      <c r="AQ142" s="11">
        <f t="shared" si="209"/>
        <v>9.9285615219284282E-3</v>
      </c>
      <c r="AR142" s="1">
        <f t="shared" si="215"/>
        <v>159170.24639545198</v>
      </c>
      <c r="AS142" s="1">
        <f t="shared" si="210"/>
        <v>57067.150782896286</v>
      </c>
      <c r="AT142" s="1">
        <f t="shared" si="211"/>
        <v>21562.28553695785</v>
      </c>
      <c r="AU142" s="1">
        <f t="shared" si="170"/>
        <v>31834.049279090395</v>
      </c>
      <c r="AV142" s="1">
        <f t="shared" si="171"/>
        <v>11413.430156579258</v>
      </c>
      <c r="AW142" s="1">
        <f t="shared" si="172"/>
        <v>4312.4571073915704</v>
      </c>
      <c r="AX142" s="1">
        <f t="shared" si="232"/>
        <v>109366.98003651181</v>
      </c>
      <c r="AY142" s="1">
        <f t="shared" si="218"/>
        <v>15430.631601046689</v>
      </c>
      <c r="AZ142" s="1">
        <f t="shared" si="219"/>
        <v>3962.4381107907202</v>
      </c>
      <c r="BA142" s="1">
        <f t="shared" si="233"/>
        <v>13508.772758337982</v>
      </c>
      <c r="BB142" s="1">
        <f t="shared" si="234"/>
        <v>28533.472215245041</v>
      </c>
      <c r="BC142" s="1">
        <f t="shared" si="235"/>
        <v>36065.720119239435</v>
      </c>
      <c r="BD142" s="1">
        <f t="shared" si="236"/>
        <v>1500.9357392032648</v>
      </c>
      <c r="BE142" s="2">
        <f t="shared" si="242"/>
        <v>0</v>
      </c>
      <c r="BF142" s="2">
        <f t="shared" si="243"/>
        <v>0</v>
      </c>
      <c r="BG142" s="2">
        <f t="shared" si="244"/>
        <v>0</v>
      </c>
      <c r="BH142" s="2">
        <f t="shared" si="220"/>
        <v>0</v>
      </c>
      <c r="BI142" s="2">
        <f t="shared" si="237"/>
        <v>0</v>
      </c>
      <c r="BJ142" s="2">
        <f t="shared" si="221"/>
        <v>0</v>
      </c>
      <c r="BK142" s="2">
        <f t="shared" si="222"/>
        <v>0</v>
      </c>
      <c r="BL142" s="2">
        <f t="shared" si="223"/>
        <v>0</v>
      </c>
      <c r="BM142" s="2">
        <f t="shared" si="224"/>
        <v>0</v>
      </c>
      <c r="BN142" s="2">
        <f t="shared" si="225"/>
        <v>0</v>
      </c>
      <c r="BO142" s="2">
        <f t="shared" si="238"/>
        <v>0</v>
      </c>
      <c r="BP142" s="2">
        <f t="shared" si="239"/>
        <v>0</v>
      </c>
      <c r="BQ142" s="2">
        <f t="shared" si="240"/>
        <v>0</v>
      </c>
      <c r="BR142" s="11">
        <f t="shared" si="241"/>
        <v>3.8248086031984013E-2</v>
      </c>
      <c r="BS142" s="17">
        <f t="shared" si="216"/>
        <v>2.5711928136401441E-2</v>
      </c>
      <c r="BT142" s="17">
        <f t="shared" si="217"/>
        <v>1.9216167485858488E-2</v>
      </c>
      <c r="BU142" s="12">
        <f>(BU$3*temperature!$I252+BU$4*temperature!$I252^2+BU$5*temperature!$I252^6)*(K142/K$56)^$BW$1</f>
        <v>-8.5302402944571512</v>
      </c>
      <c r="BV142" s="12">
        <f>(BV$3*temperature!$I252+BV$4*temperature!$I252^2+BV$5*temperature!$I252^6)*(L142/L$56)^$BW$1</f>
        <v>-7.6070664501826206</v>
      </c>
      <c r="BW142" s="12">
        <f>(BW$3*temperature!$I252+BW$4*temperature!$I252^2+BW$5*temperature!$I252^6)*(M142/M$56)^$BW$1</f>
        <v>-7.6191682177466102</v>
      </c>
      <c r="BX142" s="12">
        <f>(BX$3*temperature!$M252+BX$4*temperature!$M252^2+BX$5*temperature!$M252^6)*(K142/K$56)^$BW$1</f>
        <v>-8.5302553879385066</v>
      </c>
      <c r="BY142" s="12">
        <f>(BY$3*temperature!$M252+BY$4*temperature!$M252^2+BY$5*temperature!$M252^6)*(L142/L$56)^$BW$1</f>
        <v>-7.6070774071982257</v>
      </c>
      <c r="BZ142" s="12">
        <f>(BZ$3*temperature!$M252+BZ$4*temperature!$M252^2+BZ$5*temperature!$M252^6)*(M142/M$56)^$BW$1</f>
        <v>-7.6191774550139684</v>
      </c>
      <c r="CA142" s="19">
        <f t="shared" si="226"/>
        <v>-1.5093481355421545E-5</v>
      </c>
      <c r="CB142" s="19">
        <f t="shared" si="227"/>
        <v>-1.0957015605050913E-5</v>
      </c>
      <c r="CC142" s="19">
        <f t="shared" si="228"/>
        <v>-9.2372673581309073E-6</v>
      </c>
      <c r="CD142" s="19">
        <f t="shared" si="229"/>
        <v>-3.2268954043288341E-2</v>
      </c>
      <c r="CE142" s="19">
        <f t="shared" si="230"/>
        <v>-8.2969702739787055E-4</v>
      </c>
      <c r="CF142" s="19">
        <f t="shared" si="231"/>
        <v>-6.2008562548929917E-4</v>
      </c>
    </row>
    <row r="143" spans="1:84" x14ac:dyDescent="0.3">
      <c r="A143" s="2">
        <f t="shared" si="173"/>
        <v>2097</v>
      </c>
      <c r="B143" s="5">
        <f t="shared" si="174"/>
        <v>1164.3571951642373</v>
      </c>
      <c r="C143" s="5">
        <f t="shared" si="175"/>
        <v>2958.9185377813533</v>
      </c>
      <c r="D143" s="5">
        <f t="shared" si="176"/>
        <v>4354.1665176712386</v>
      </c>
      <c r="E143" s="15">
        <f t="shared" si="177"/>
        <v>4.737853549172619E-5</v>
      </c>
      <c r="F143" s="15">
        <f t="shared" si="178"/>
        <v>9.3338891909170766E-5</v>
      </c>
      <c r="G143" s="15">
        <f t="shared" si="179"/>
        <v>1.9054802756859865E-4</v>
      </c>
      <c r="H143" s="5">
        <f t="shared" si="180"/>
        <v>160268.4711992495</v>
      </c>
      <c r="I143" s="5">
        <f t="shared" si="181"/>
        <v>57700.218418826982</v>
      </c>
      <c r="J143" s="5">
        <f t="shared" si="182"/>
        <v>21786.596905027975</v>
      </c>
      <c r="K143" s="5">
        <f t="shared" si="183"/>
        <v>137645.45095342756</v>
      </c>
      <c r="L143" s="5">
        <f t="shared" si="184"/>
        <v>19500.441692487952</v>
      </c>
      <c r="M143" s="5">
        <f t="shared" si="185"/>
        <v>5003.6205130437256</v>
      </c>
      <c r="N143" s="15">
        <f t="shared" si="186"/>
        <v>6.8519833498197347E-3</v>
      </c>
      <c r="O143" s="15">
        <f t="shared" si="187"/>
        <v>1.0999015291905501E-2</v>
      </c>
      <c r="P143" s="15">
        <f t="shared" si="188"/>
        <v>1.021045591452463E-2</v>
      </c>
      <c r="Q143" s="5">
        <f t="shared" si="189"/>
        <v>8815.6797535028345</v>
      </c>
      <c r="R143" s="5">
        <f t="shared" si="190"/>
        <v>11907.360120699752</v>
      </c>
      <c r="S143" s="5">
        <f t="shared" si="191"/>
        <v>6108.8557935432691</v>
      </c>
      <c r="T143" s="5">
        <f t="shared" si="192"/>
        <v>55.005701917147356</v>
      </c>
      <c r="U143" s="5">
        <f t="shared" si="193"/>
        <v>206.3659453464825</v>
      </c>
      <c r="V143" s="5">
        <f t="shared" si="194"/>
        <v>280.39513560437928</v>
      </c>
      <c r="W143" s="15">
        <f t="shared" si="195"/>
        <v>-1.0734613539272964E-2</v>
      </c>
      <c r="X143" s="15">
        <f t="shared" si="196"/>
        <v>-1.217998157191269E-2</v>
      </c>
      <c r="Y143" s="15">
        <f t="shared" si="197"/>
        <v>-9.7425357312937999E-3</v>
      </c>
      <c r="Z143" s="5">
        <f t="shared" si="212"/>
        <v>14392.303690006212</v>
      </c>
      <c r="AA143" s="5">
        <f t="shared" si="213"/>
        <v>35177.189008445377</v>
      </c>
      <c r="AB143" s="5">
        <f t="shared" si="214"/>
        <v>33464.426718728471</v>
      </c>
      <c r="AC143" s="16">
        <f t="shared" si="198"/>
        <v>1.626198396934543</v>
      </c>
      <c r="AD143" s="16">
        <f t="shared" si="199"/>
        <v>2.9506298667296353</v>
      </c>
      <c r="AE143" s="16">
        <f t="shared" si="200"/>
        <v>5.4810813289112508</v>
      </c>
      <c r="AF143" s="15">
        <f t="shared" si="201"/>
        <v>-4.0504037456468023E-3</v>
      </c>
      <c r="AG143" s="15">
        <f t="shared" si="202"/>
        <v>2.9673830763510267E-4</v>
      </c>
      <c r="AH143" s="15">
        <f t="shared" si="203"/>
        <v>9.7937136394747881E-3</v>
      </c>
      <c r="AI143" s="1">
        <f t="shared" si="167"/>
        <v>295615.33590387763</v>
      </c>
      <c r="AJ143" s="1">
        <f t="shared" si="168"/>
        <v>102459.4995880597</v>
      </c>
      <c r="AK143" s="1">
        <f t="shared" si="169"/>
        <v>38953.790653837452</v>
      </c>
      <c r="AL143" s="14">
        <f t="shared" si="204"/>
        <v>49.722868944298938</v>
      </c>
      <c r="AM143" s="14">
        <f t="shared" si="205"/>
        <v>10.387758575781763</v>
      </c>
      <c r="AN143" s="14">
        <f t="shared" si="206"/>
        <v>3.4944075710808185</v>
      </c>
      <c r="AO143" s="11">
        <f t="shared" si="207"/>
        <v>8.6015001176586985E-3</v>
      </c>
      <c r="AP143" s="11">
        <f t="shared" si="208"/>
        <v>1.0835621532413801E-2</v>
      </c>
      <c r="AQ143" s="11">
        <f t="shared" si="209"/>
        <v>9.8292759067091437E-3</v>
      </c>
      <c r="AR143" s="1">
        <f t="shared" si="215"/>
        <v>160268.4711992495</v>
      </c>
      <c r="AS143" s="1">
        <f t="shared" si="210"/>
        <v>57700.218418826982</v>
      </c>
      <c r="AT143" s="1">
        <f t="shared" si="211"/>
        <v>21786.596905027975</v>
      </c>
      <c r="AU143" s="1">
        <f t="shared" si="170"/>
        <v>32053.694239849901</v>
      </c>
      <c r="AV143" s="1">
        <f t="shared" si="171"/>
        <v>11540.043683765398</v>
      </c>
      <c r="AW143" s="1">
        <f t="shared" si="172"/>
        <v>4357.3193810055955</v>
      </c>
      <c r="AX143" s="1">
        <f t="shared" si="232"/>
        <v>110116.36076274204</v>
      </c>
      <c r="AY143" s="1">
        <f t="shared" si="218"/>
        <v>15600.353353990358</v>
      </c>
      <c r="AZ143" s="1">
        <f t="shared" si="219"/>
        <v>4002.8964104349802</v>
      </c>
      <c r="BA143" s="1">
        <f t="shared" si="233"/>
        <v>13517.363731444781</v>
      </c>
      <c r="BB143" s="1">
        <f t="shared" si="234"/>
        <v>28568.503007334799</v>
      </c>
      <c r="BC143" s="1">
        <f t="shared" si="235"/>
        <v>36116.824961222257</v>
      </c>
      <c r="BD143" s="1">
        <f t="shared" si="236"/>
        <v>1431.1962110020863</v>
      </c>
      <c r="BE143" s="2">
        <f t="shared" si="242"/>
        <v>0</v>
      </c>
      <c r="BF143" s="2">
        <f t="shared" si="243"/>
        <v>0</v>
      </c>
      <c r="BG143" s="2">
        <f t="shared" si="244"/>
        <v>0</v>
      </c>
      <c r="BH143" s="2">
        <f t="shared" si="220"/>
        <v>0</v>
      </c>
      <c r="BI143" s="2">
        <f t="shared" si="237"/>
        <v>0</v>
      </c>
      <c r="BJ143" s="2">
        <f t="shared" si="221"/>
        <v>0</v>
      </c>
      <c r="BK143" s="2">
        <f t="shared" si="222"/>
        <v>0</v>
      </c>
      <c r="BL143" s="2">
        <f t="shared" si="223"/>
        <v>0</v>
      </c>
      <c r="BM143" s="2">
        <f t="shared" si="224"/>
        <v>0</v>
      </c>
      <c r="BN143" s="2">
        <f t="shared" si="225"/>
        <v>0</v>
      </c>
      <c r="BO143" s="2">
        <f t="shared" si="238"/>
        <v>0</v>
      </c>
      <c r="BP143" s="2">
        <f t="shared" si="239"/>
        <v>0</v>
      </c>
      <c r="BQ143" s="2">
        <f t="shared" si="240"/>
        <v>0</v>
      </c>
      <c r="BR143" s="11">
        <f t="shared" si="241"/>
        <v>3.8085685589447554E-2</v>
      </c>
      <c r="BS143" s="17">
        <f t="shared" si="216"/>
        <v>2.4764724811261886E-2</v>
      </c>
      <c r="BT143" s="17">
        <f t="shared" si="217"/>
        <v>1.8301111891293798E-2</v>
      </c>
      <c r="BU143" s="12">
        <f>(BU$3*temperature!$I253+BU$4*temperature!$I253^2+BU$5*temperature!$I253^6)*(K143/K$56)^$BW$1</f>
        <v>-8.8488468852897899</v>
      </c>
      <c r="BV143" s="12">
        <f>(BV$3*temperature!$I253+BV$4*temperature!$I253^2+BV$5*temperature!$I253^6)*(L143/L$56)^$BW$1</f>
        <v>-7.8277553280104248</v>
      </c>
      <c r="BW143" s="12">
        <f>(BW$3*temperature!$I253+BW$4*temperature!$I253^2+BW$5*temperature!$I253^6)*(M143/M$56)^$BW$1</f>
        <v>-7.8033274354933608</v>
      </c>
      <c r="BX143" s="12">
        <f>(BX$3*temperature!$M253+BX$4*temperature!$M253^2+BX$5*temperature!$M253^6)*(K143/K$56)^$BW$1</f>
        <v>-8.8488620517783243</v>
      </c>
      <c r="BY143" s="12">
        <f>(BY$3*temperature!$M253+BY$4*temperature!$M253^2+BY$5*temperature!$M253^6)*(L143/L$56)^$BW$1</f>
        <v>-7.8277663140023526</v>
      </c>
      <c r="BZ143" s="12">
        <f>(BZ$3*temperature!$M253+BZ$4*temperature!$M253^2+BZ$5*temperature!$M253^6)*(M143/M$56)^$BW$1</f>
        <v>-7.8033366881533635</v>
      </c>
      <c r="CA143" s="19">
        <f t="shared" si="226"/>
        <v>-1.516648853439051E-5</v>
      </c>
      <c r="CB143" s="19">
        <f t="shared" si="227"/>
        <v>-1.0985991927725536E-5</v>
      </c>
      <c r="CC143" s="19">
        <f t="shared" si="228"/>
        <v>-9.2526600026232586E-6</v>
      </c>
      <c r="CD143" s="19">
        <f t="shared" si="229"/>
        <v>-3.2661880384213748E-2</v>
      </c>
      <c r="CE143" s="19">
        <f t="shared" si="230"/>
        <v>-8.0886247953340608E-4</v>
      </c>
      <c r="CF143" s="19">
        <f t="shared" si="231"/>
        <v>-5.9774872749154991E-4</v>
      </c>
    </row>
    <row r="144" spans="1:84" x14ac:dyDescent="0.3">
      <c r="A144" s="2">
        <f t="shared" si="173"/>
        <v>2098</v>
      </c>
      <c r="B144" s="5">
        <f t="shared" si="174"/>
        <v>1164.4096024259986</v>
      </c>
      <c r="C144" s="5">
        <f t="shared" si="175"/>
        <v>2959.1809108500406</v>
      </c>
      <c r="D144" s="5">
        <f t="shared" si="176"/>
        <v>4354.9547116208032</v>
      </c>
      <c r="E144" s="15">
        <f t="shared" si="177"/>
        <v>4.5009608717139881E-5</v>
      </c>
      <c r="F144" s="15">
        <f t="shared" si="178"/>
        <v>8.8671947313712221E-5</v>
      </c>
      <c r="G144" s="15">
        <f t="shared" si="179"/>
        <v>1.8102062619016873E-4</v>
      </c>
      <c r="H144" s="5">
        <f t="shared" si="180"/>
        <v>161346.71179148843</v>
      </c>
      <c r="I144" s="5">
        <f t="shared" si="181"/>
        <v>58330.249709495663</v>
      </c>
      <c r="J144" s="5">
        <f t="shared" si="182"/>
        <v>22009.760614010727</v>
      </c>
      <c r="K144" s="5">
        <f t="shared" si="183"/>
        <v>138565.25354594234</v>
      </c>
      <c r="L144" s="5">
        <f t="shared" si="184"/>
        <v>19711.620028239497</v>
      </c>
      <c r="M144" s="5">
        <f t="shared" si="185"/>
        <v>5053.9585532955534</v>
      </c>
      <c r="N144" s="15">
        <f t="shared" si="186"/>
        <v>6.682404584703594E-3</v>
      </c>
      <c r="O144" s="15">
        <f t="shared" si="187"/>
        <v>1.0829412947753747E-2</v>
      </c>
      <c r="P144" s="15">
        <f t="shared" si="188"/>
        <v>1.0060323343987321E-2</v>
      </c>
      <c r="Q144" s="5">
        <f t="shared" si="189"/>
        <v>8779.7195555945291</v>
      </c>
      <c r="R144" s="5">
        <f t="shared" si="190"/>
        <v>11890.762092056892</v>
      </c>
      <c r="S144" s="5">
        <f t="shared" si="191"/>
        <v>6111.3044365290243</v>
      </c>
      <c r="T144" s="5">
        <f t="shared" si="192"/>
        <v>54.41523696461033</v>
      </c>
      <c r="U144" s="5">
        <f t="shared" si="193"/>
        <v>203.85241193509199</v>
      </c>
      <c r="V144" s="5">
        <f t="shared" si="194"/>
        <v>277.66337597687266</v>
      </c>
      <c r="W144" s="15">
        <f t="shared" si="195"/>
        <v>-1.0734613539272964E-2</v>
      </c>
      <c r="X144" s="15">
        <f t="shared" si="196"/>
        <v>-1.217998157191269E-2</v>
      </c>
      <c r="Y144" s="15">
        <f t="shared" si="197"/>
        <v>-9.7425357312937999E-3</v>
      </c>
      <c r="Z144" s="5">
        <f t="shared" si="212"/>
        <v>14277.977515572857</v>
      </c>
      <c r="AA144" s="5">
        <f t="shared" si="213"/>
        <v>35144.638072771544</v>
      </c>
      <c r="AB144" s="5">
        <f t="shared" si="214"/>
        <v>33811.059671164316</v>
      </c>
      <c r="AC144" s="16">
        <f t="shared" si="198"/>
        <v>1.6196116368564346</v>
      </c>
      <c r="AD144" s="16">
        <f t="shared" si="199"/>
        <v>2.9515054316427465</v>
      </c>
      <c r="AE144" s="16">
        <f t="shared" si="200"/>
        <v>5.5347614698812793</v>
      </c>
      <c r="AF144" s="15">
        <f t="shared" si="201"/>
        <v>-4.0504037456468023E-3</v>
      </c>
      <c r="AG144" s="15">
        <f t="shared" si="202"/>
        <v>2.9673830763510267E-4</v>
      </c>
      <c r="AH144" s="15">
        <f t="shared" si="203"/>
        <v>9.7937136394747881E-3</v>
      </c>
      <c r="AI144" s="1">
        <f t="shared" si="167"/>
        <v>298107.49655333982</v>
      </c>
      <c r="AJ144" s="1">
        <f t="shared" si="168"/>
        <v>103753.59331301913</v>
      </c>
      <c r="AK144" s="1">
        <f t="shared" si="169"/>
        <v>39415.730969459306</v>
      </c>
      <c r="AL144" s="14">
        <f t="shared" si="204"/>
        <v>50.146283294742908</v>
      </c>
      <c r="AM144" s="14">
        <f t="shared" si="205"/>
        <v>10.499190818074046</v>
      </c>
      <c r="AN144" s="14">
        <f t="shared" si="206"/>
        <v>3.5284115922659987</v>
      </c>
      <c r="AO144" s="11">
        <f t="shared" si="207"/>
        <v>8.5154851164821119E-3</v>
      </c>
      <c r="AP144" s="11">
        <f t="shared" si="208"/>
        <v>1.0727265317089663E-2</v>
      </c>
      <c r="AQ144" s="11">
        <f t="shared" si="209"/>
        <v>9.7309831476420517E-3</v>
      </c>
      <c r="AR144" s="1">
        <f t="shared" si="215"/>
        <v>161346.71179148843</v>
      </c>
      <c r="AS144" s="1">
        <f t="shared" si="210"/>
        <v>58330.249709495663</v>
      </c>
      <c r="AT144" s="1">
        <f t="shared" si="211"/>
        <v>22009.760614010727</v>
      </c>
      <c r="AU144" s="1">
        <f t="shared" si="170"/>
        <v>32269.342358297687</v>
      </c>
      <c r="AV144" s="1">
        <f t="shared" si="171"/>
        <v>11666.049941899133</v>
      </c>
      <c r="AW144" s="1">
        <f t="shared" si="172"/>
        <v>4401.9521228021458</v>
      </c>
      <c r="AX144" s="1">
        <f t="shared" si="232"/>
        <v>110852.20283675389</v>
      </c>
      <c r="AY144" s="1">
        <f t="shared" si="218"/>
        <v>15769.296022591599</v>
      </c>
      <c r="AZ144" s="1">
        <f t="shared" si="219"/>
        <v>4043.1668426364427</v>
      </c>
      <c r="BA144" s="1">
        <f t="shared" si="233"/>
        <v>13525.727315923003</v>
      </c>
      <c r="BB144" s="1">
        <f t="shared" si="234"/>
        <v>28602.910146139482</v>
      </c>
      <c r="BC144" s="1">
        <f t="shared" si="235"/>
        <v>36166.956188343967</v>
      </c>
      <c r="BD144" s="1">
        <f t="shared" si="236"/>
        <v>1364.6632571346292</v>
      </c>
      <c r="BE144" s="2">
        <f t="shared" si="242"/>
        <v>0</v>
      </c>
      <c r="BF144" s="2">
        <f t="shared" si="243"/>
        <v>0</v>
      </c>
      <c r="BG144" s="2">
        <f t="shared" si="244"/>
        <v>0</v>
      </c>
      <c r="BH144" s="2">
        <f t="shared" si="220"/>
        <v>0</v>
      </c>
      <c r="BI144" s="2">
        <f t="shared" si="237"/>
        <v>0</v>
      </c>
      <c r="BJ144" s="2">
        <f t="shared" si="221"/>
        <v>0</v>
      </c>
      <c r="BK144" s="2">
        <f t="shared" si="222"/>
        <v>0</v>
      </c>
      <c r="BL144" s="2">
        <f t="shared" si="223"/>
        <v>0</v>
      </c>
      <c r="BM144" s="2">
        <f t="shared" si="224"/>
        <v>0</v>
      </c>
      <c r="BN144" s="2">
        <f t="shared" si="225"/>
        <v>0</v>
      </c>
      <c r="BO144" s="2">
        <f t="shared" si="238"/>
        <v>0</v>
      </c>
      <c r="BP144" s="2">
        <f t="shared" si="239"/>
        <v>0</v>
      </c>
      <c r="BQ144" s="2">
        <f t="shared" si="240"/>
        <v>0</v>
      </c>
      <c r="BR144" s="11">
        <f t="shared" si="241"/>
        <v>3.7924724348348676E-2</v>
      </c>
      <c r="BS144" s="17">
        <f t="shared" si="216"/>
        <v>2.3856147093676509E-2</v>
      </c>
      <c r="BT144" s="17">
        <f t="shared" si="217"/>
        <v>1.7429630372660758E-2</v>
      </c>
      <c r="BU144" s="12">
        <f>(BU$3*temperature!$I254+BU$4*temperature!$I254^2+BU$5*temperature!$I254^6)*(K144/K$56)^$BW$1</f>
        <v>-9.1705872423589305</v>
      </c>
      <c r="BV144" s="12">
        <f>(BV$3*temperature!$I254+BV$4*temperature!$I254^2+BV$5*temperature!$I254^6)*(L144/L$56)^$BW$1</f>
        <v>-8.0500367140529665</v>
      </c>
      <c r="BW144" s="12">
        <f>(BW$3*temperature!$I254+BW$4*temperature!$I254^2+BW$5*temperature!$I254^6)*(M144/M$56)^$BW$1</f>
        <v>-7.9886851694546204</v>
      </c>
      <c r="BX144" s="12">
        <f>(BX$3*temperature!$M254+BX$4*temperature!$M254^2+BX$5*temperature!$M254^6)*(K144/K$56)^$BW$1</f>
        <v>-9.1706024785215483</v>
      </c>
      <c r="BY144" s="12">
        <f>(BY$3*temperature!$M254+BY$4*temperature!$M254^2+BY$5*temperature!$M254^6)*(L144/L$56)^$BW$1</f>
        <v>-8.0500477268219672</v>
      </c>
      <c r="BZ144" s="12">
        <f>(BZ$3*temperature!$M254+BZ$4*temperature!$M254^2+BZ$5*temperature!$M254^6)*(M144/M$56)^$BW$1</f>
        <v>-7.9886944358819898</v>
      </c>
      <c r="CA144" s="19">
        <f t="shared" si="226"/>
        <v>-1.5236162617782156E-5</v>
      </c>
      <c r="CB144" s="19">
        <f t="shared" si="227"/>
        <v>-1.1012769000728895E-5</v>
      </c>
      <c r="CC144" s="19">
        <f t="shared" si="228"/>
        <v>-9.2664273694254007E-6</v>
      </c>
      <c r="CD144" s="19">
        <f t="shared" si="229"/>
        <v>-3.3046341526532269E-2</v>
      </c>
      <c r="CE144" s="19">
        <f t="shared" si="230"/>
        <v>-7.8835838436482411E-4</v>
      </c>
      <c r="CF144" s="19">
        <f t="shared" si="231"/>
        <v>-5.7598551797616727E-4</v>
      </c>
    </row>
    <row r="145" spans="1:84" x14ac:dyDescent="0.3">
      <c r="A145" s="2">
        <f t="shared" si="173"/>
        <v>2099</v>
      </c>
      <c r="B145" s="5">
        <f t="shared" si="174"/>
        <v>1164.4593915655607</v>
      </c>
      <c r="C145" s="5">
        <f t="shared" si="175"/>
        <v>2959.4301873671679</v>
      </c>
      <c r="D145" s="5">
        <f t="shared" si="176"/>
        <v>4355.7036314182842</v>
      </c>
      <c r="E145" s="15">
        <f t="shared" si="177"/>
        <v>4.2759128281282883E-5</v>
      </c>
      <c r="F145" s="15">
        <f t="shared" si="178"/>
        <v>8.42383499480266E-5</v>
      </c>
      <c r="G145" s="15">
        <f t="shared" si="179"/>
        <v>1.7196959488066028E-4</v>
      </c>
      <c r="H145" s="5">
        <f t="shared" si="180"/>
        <v>162404.71360137334</v>
      </c>
      <c r="I145" s="5">
        <f t="shared" si="181"/>
        <v>58957.117091598535</v>
      </c>
      <c r="J145" s="5">
        <f t="shared" si="182"/>
        <v>22231.74326117575</v>
      </c>
      <c r="K145" s="5">
        <f t="shared" si="183"/>
        <v>139467.90654762796</v>
      </c>
      <c r="L145" s="5">
        <f t="shared" si="184"/>
        <v>19921.779991049301</v>
      </c>
      <c r="M145" s="5">
        <f t="shared" si="185"/>
        <v>5104.0532466018012</v>
      </c>
      <c r="N145" s="15">
        <f t="shared" si="186"/>
        <v>6.5142810234626314E-3</v>
      </c>
      <c r="O145" s="15">
        <f t="shared" si="187"/>
        <v>1.0661729604604986E-2</v>
      </c>
      <c r="P145" s="15">
        <f t="shared" si="188"/>
        <v>9.911971532410524E-3</v>
      </c>
      <c r="Q145" s="5">
        <f t="shared" si="189"/>
        <v>8742.4260714399461</v>
      </c>
      <c r="R145" s="5">
        <f t="shared" si="190"/>
        <v>11872.164796008978</v>
      </c>
      <c r="S145" s="5">
        <f t="shared" si="191"/>
        <v>6112.8007905830873</v>
      </c>
      <c r="T145" s="5">
        <f t="shared" si="192"/>
        <v>53.83111042514728</v>
      </c>
      <c r="U145" s="5">
        <f t="shared" si="193"/>
        <v>201.36949331433263</v>
      </c>
      <c r="V145" s="5">
        <f t="shared" si="194"/>
        <v>274.95823061514631</v>
      </c>
      <c r="W145" s="15">
        <f t="shared" si="195"/>
        <v>-1.0734613539272964E-2</v>
      </c>
      <c r="X145" s="15">
        <f t="shared" si="196"/>
        <v>-1.217998157191269E-2</v>
      </c>
      <c r="Y145" s="15">
        <f t="shared" si="197"/>
        <v>-9.7425357312937999E-3</v>
      </c>
      <c r="Z145" s="5">
        <f t="shared" si="212"/>
        <v>14162.140288780074</v>
      </c>
      <c r="AA145" s="5">
        <f t="shared" si="213"/>
        <v>35106.063124537839</v>
      </c>
      <c r="AB145" s="5">
        <f t="shared" si="214"/>
        <v>34155.880893102607</v>
      </c>
      <c r="AC145" s="16">
        <f t="shared" si="198"/>
        <v>1.6130515558160181</v>
      </c>
      <c r="AD145" s="16">
        <f t="shared" si="199"/>
        <v>2.9523812563695078</v>
      </c>
      <c r="AE145" s="16">
        <f t="shared" si="200"/>
        <v>5.5889673387800949</v>
      </c>
      <c r="AF145" s="15">
        <f t="shared" si="201"/>
        <v>-4.0504037456468023E-3</v>
      </c>
      <c r="AG145" s="15">
        <f t="shared" si="202"/>
        <v>2.9673830763510267E-4</v>
      </c>
      <c r="AH145" s="15">
        <f t="shared" si="203"/>
        <v>9.7937136394747881E-3</v>
      </c>
      <c r="AI145" s="1">
        <f t="shared" si="167"/>
        <v>300566.0892563035</v>
      </c>
      <c r="AJ145" s="1">
        <f t="shared" si="168"/>
        <v>105044.28392361636</v>
      </c>
      <c r="AK145" s="1">
        <f t="shared" si="169"/>
        <v>39876.109995315521</v>
      </c>
      <c r="AL145" s="14">
        <f t="shared" si="204"/>
        <v>50.569033024495752</v>
      </c>
      <c r="AM145" s="14">
        <f t="shared" si="205"/>
        <v>10.610692147539076</v>
      </c>
      <c r="AN145" s="14">
        <f t="shared" si="206"/>
        <v>3.5624031568708614</v>
      </c>
      <c r="AO145" s="11">
        <f t="shared" si="207"/>
        <v>8.4303302653172905E-3</v>
      </c>
      <c r="AP145" s="11">
        <f t="shared" si="208"/>
        <v>1.0619992663918767E-2</v>
      </c>
      <c r="AQ145" s="11">
        <f t="shared" si="209"/>
        <v>9.6336733161656307E-3</v>
      </c>
      <c r="AR145" s="1">
        <f t="shared" si="215"/>
        <v>162404.71360137334</v>
      </c>
      <c r="AS145" s="1">
        <f t="shared" si="210"/>
        <v>58957.117091598535</v>
      </c>
      <c r="AT145" s="1">
        <f t="shared" si="211"/>
        <v>22231.74326117575</v>
      </c>
      <c r="AU145" s="1">
        <f t="shared" si="170"/>
        <v>32480.94272027467</v>
      </c>
      <c r="AV145" s="1">
        <f t="shared" si="171"/>
        <v>11791.423418319708</v>
      </c>
      <c r="AW145" s="1">
        <f t="shared" si="172"/>
        <v>4446.3486522351504</v>
      </c>
      <c r="AX145" s="1">
        <f t="shared" si="232"/>
        <v>111574.32523810236</v>
      </c>
      <c r="AY145" s="1">
        <f t="shared" si="218"/>
        <v>15937.423992839444</v>
      </c>
      <c r="AZ145" s="1">
        <f t="shared" si="219"/>
        <v>4083.2425972814412</v>
      </c>
      <c r="BA145" s="1">
        <f t="shared" si="233"/>
        <v>13533.866679312392</v>
      </c>
      <c r="BB145" s="1">
        <f t="shared" si="234"/>
        <v>28636.705235730209</v>
      </c>
      <c r="BC145" s="1">
        <f t="shared" si="235"/>
        <v>36216.136851214324</v>
      </c>
      <c r="BD145" s="1">
        <f t="shared" si="236"/>
        <v>1301.1917713573951</v>
      </c>
      <c r="BE145" s="2">
        <f t="shared" si="242"/>
        <v>0</v>
      </c>
      <c r="BF145" s="2">
        <f t="shared" si="243"/>
        <v>0</v>
      </c>
      <c r="BG145" s="2">
        <f t="shared" si="244"/>
        <v>0</v>
      </c>
      <c r="BH145" s="2">
        <f t="shared" si="220"/>
        <v>0</v>
      </c>
      <c r="BI145" s="2">
        <f t="shared" si="237"/>
        <v>0</v>
      </c>
      <c r="BJ145" s="2">
        <f t="shared" si="221"/>
        <v>0</v>
      </c>
      <c r="BK145" s="2">
        <f t="shared" si="222"/>
        <v>0</v>
      </c>
      <c r="BL145" s="2">
        <f t="shared" si="223"/>
        <v>0</v>
      </c>
      <c r="BM145" s="2">
        <f t="shared" si="224"/>
        <v>0</v>
      </c>
      <c r="BN145" s="2">
        <f t="shared" si="225"/>
        <v>0</v>
      </c>
      <c r="BO145" s="2">
        <f t="shared" si="238"/>
        <v>0</v>
      </c>
      <c r="BP145" s="2">
        <f t="shared" si="239"/>
        <v>0</v>
      </c>
      <c r="BQ145" s="2">
        <f t="shared" si="240"/>
        <v>0</v>
      </c>
      <c r="BR145" s="11">
        <f t="shared" si="241"/>
        <v>3.7765202438658746E-2</v>
      </c>
      <c r="BS145" s="17">
        <f t="shared" si="216"/>
        <v>2.2984467499465693E-2</v>
      </c>
      <c r="BT145" s="17">
        <f t="shared" si="217"/>
        <v>1.6599647973962624E-2</v>
      </c>
      <c r="BU145" s="12">
        <f>(BU$3*temperature!$I255+BU$4*temperature!$I255^2+BU$5*temperature!$I255^6)*(K145/K$56)^$BW$1</f>
        <v>-9.4953954133956291</v>
      </c>
      <c r="BV145" s="12">
        <f>(BV$3*temperature!$I255+BV$4*temperature!$I255^2+BV$5*temperature!$I255^6)*(L145/L$56)^$BW$1</f>
        <v>-8.2738594082283292</v>
      </c>
      <c r="BW145" s="12">
        <f>(BW$3*temperature!$I255+BW$4*temperature!$I255^2+BW$5*temperature!$I255^6)*(M145/M$56)^$BW$1</f>
        <v>-8.1751996700368768</v>
      </c>
      <c r="BX145" s="12">
        <f>(BX$3*temperature!$M255+BX$4*temperature!$M255^2+BX$5*temperature!$M255^6)*(K145/K$56)^$BW$1</f>
        <v>-9.4954107159916816</v>
      </c>
      <c r="BY145" s="12">
        <f>(BY$3*temperature!$M255+BY$4*temperature!$M255^2+BY$5*temperature!$M255^6)*(L145/L$56)^$BW$1</f>
        <v>-8.2738704456434586</v>
      </c>
      <c r="BZ145" s="12">
        <f>(BZ$3*temperature!$M255+BZ$4*temperature!$M255^2+BZ$5*temperature!$M255^6)*(M145/M$56)^$BW$1</f>
        <v>-8.1752089486589519</v>
      </c>
      <c r="CA145" s="19">
        <f t="shared" si="226"/>
        <v>-1.5302596052535478E-5</v>
      </c>
      <c r="CB145" s="19">
        <f t="shared" si="227"/>
        <v>-1.1037415129422357E-5</v>
      </c>
      <c r="CC145" s="19">
        <f t="shared" si="228"/>
        <v>-9.278622075115095E-6</v>
      </c>
      <c r="CD145" s="19">
        <f t="shared" si="229"/>
        <v>-3.3422278492349015E-2</v>
      </c>
      <c r="CE145" s="19">
        <f t="shared" si="230"/>
        <v>-7.6819327376548719E-4</v>
      </c>
      <c r="CF145" s="19">
        <f t="shared" si="231"/>
        <v>-5.5479805746073594E-4</v>
      </c>
    </row>
    <row r="146" spans="1:84" x14ac:dyDescent="0.3">
      <c r="A146" s="2">
        <f t="shared" si="173"/>
        <v>2100</v>
      </c>
      <c r="B146" s="5">
        <f t="shared" si="174"/>
        <v>1164.5066932706379</v>
      </c>
      <c r="C146" s="5">
        <f t="shared" si="175"/>
        <v>2959.6670200071494</v>
      </c>
      <c r="D146" s="5">
        <f t="shared" si="176"/>
        <v>4356.4152275777533</v>
      </c>
      <c r="E146" s="15">
        <f t="shared" si="177"/>
        <v>4.0621171867218736E-5</v>
      </c>
      <c r="F146" s="15">
        <f t="shared" si="178"/>
        <v>8.0026432450625273E-5</v>
      </c>
      <c r="G146" s="15">
        <f t="shared" si="179"/>
        <v>1.6337111513662725E-4</v>
      </c>
      <c r="H146" s="5">
        <f t="shared" si="180"/>
        <v>163442.23313227738</v>
      </c>
      <c r="I146" s="5">
        <f t="shared" si="181"/>
        <v>59580.695816953863</v>
      </c>
      <c r="J146" s="5">
        <f t="shared" si="182"/>
        <v>22452.512312113853</v>
      </c>
      <c r="K146" s="5">
        <f t="shared" si="183"/>
        <v>140353.19339662435</v>
      </c>
      <c r="L146" s="5">
        <f t="shared" si="184"/>
        <v>20130.878039384963</v>
      </c>
      <c r="M146" s="5">
        <f t="shared" si="185"/>
        <v>5153.8962975753484</v>
      </c>
      <c r="N146" s="15">
        <f t="shared" si="186"/>
        <v>6.3476026199194013E-3</v>
      </c>
      <c r="O146" s="15">
        <f t="shared" si="187"/>
        <v>1.0495952090104677E-2</v>
      </c>
      <c r="P146" s="15">
        <f t="shared" si="188"/>
        <v>9.7653861676956222E-3</v>
      </c>
      <c r="Q146" s="5">
        <f t="shared" si="189"/>
        <v>8703.8307975446041</v>
      </c>
      <c r="R146" s="5">
        <f t="shared" si="190"/>
        <v>11851.602342519936</v>
      </c>
      <c r="S146" s="5">
        <f t="shared" si="191"/>
        <v>6113.3574840718129</v>
      </c>
      <c r="T146" s="5">
        <f t="shared" si="192"/>
        <v>53.253254258343397</v>
      </c>
      <c r="U146" s="5">
        <f t="shared" si="193"/>
        <v>198.91681659661867</v>
      </c>
      <c r="V146" s="5">
        <f t="shared" si="194"/>
        <v>272.27944022876494</v>
      </c>
      <c r="W146" s="15">
        <f t="shared" si="195"/>
        <v>-1.0734613539272964E-2</v>
      </c>
      <c r="X146" s="15">
        <f t="shared" si="196"/>
        <v>-1.217998157191269E-2</v>
      </c>
      <c r="Y146" s="15">
        <f t="shared" si="197"/>
        <v>-9.7425357312937999E-3</v>
      </c>
      <c r="Z146" s="5">
        <f t="shared" si="212"/>
        <v>14044.865247424705</v>
      </c>
      <c r="AA146" s="5">
        <f t="shared" si="213"/>
        <v>35061.557837221138</v>
      </c>
      <c r="AB146" s="5">
        <f t="shared" si="214"/>
        <v>34498.838789160342</v>
      </c>
      <c r="AC146" s="16">
        <f t="shared" si="198"/>
        <v>1.6065180457524195</v>
      </c>
      <c r="AD146" s="16">
        <f t="shared" si="199"/>
        <v>2.9532573409870166</v>
      </c>
      <c r="AE146" s="16">
        <f t="shared" si="200"/>
        <v>5.643704084436485</v>
      </c>
      <c r="AF146" s="15">
        <f t="shared" si="201"/>
        <v>-4.0504037456468023E-3</v>
      </c>
      <c r="AG146" s="15">
        <f t="shared" si="202"/>
        <v>2.9673830763510267E-4</v>
      </c>
      <c r="AH146" s="15">
        <f t="shared" si="203"/>
        <v>9.7937136394747881E-3</v>
      </c>
      <c r="AI146" s="1">
        <f t="shared" si="167"/>
        <v>302990.42305094784</v>
      </c>
      <c r="AJ146" s="1">
        <f t="shared" si="168"/>
        <v>106331.27894957444</v>
      </c>
      <c r="AK146" s="1">
        <f t="shared" si="169"/>
        <v>40334.847648019124</v>
      </c>
      <c r="AL146" s="14">
        <f t="shared" si="204"/>
        <v>50.991083537594044</v>
      </c>
      <c r="AM146" s="14">
        <f t="shared" si="205"/>
        <v>10.722250765577382</v>
      </c>
      <c r="AN146" s="14">
        <f t="shared" si="206"/>
        <v>3.5963789948222948</v>
      </c>
      <c r="AO146" s="11">
        <f t="shared" si="207"/>
        <v>8.346026962664118E-3</v>
      </c>
      <c r="AP146" s="11">
        <f t="shared" si="208"/>
        <v>1.0513792737279579E-2</v>
      </c>
      <c r="AQ146" s="11">
        <f t="shared" si="209"/>
        <v>9.5373365830039736E-3</v>
      </c>
      <c r="AR146" s="1">
        <f t="shared" si="215"/>
        <v>163442.23313227738</v>
      </c>
      <c r="AS146" s="1">
        <f t="shared" si="210"/>
        <v>59580.695816953863</v>
      </c>
      <c r="AT146" s="1">
        <f t="shared" si="211"/>
        <v>22452.512312113853</v>
      </c>
      <c r="AU146" s="1">
        <f t="shared" si="170"/>
        <v>32688.446626455479</v>
      </c>
      <c r="AV146" s="1">
        <f t="shared" si="171"/>
        <v>11916.139163390773</v>
      </c>
      <c r="AW146" s="1">
        <f t="shared" si="172"/>
        <v>4490.5024624227708</v>
      </c>
      <c r="AX146" s="1">
        <f t="shared" si="232"/>
        <v>112282.55471729948</v>
      </c>
      <c r="AY146" s="1">
        <f t="shared" si="218"/>
        <v>16104.702431507974</v>
      </c>
      <c r="AZ146" s="1">
        <f t="shared" si="219"/>
        <v>4123.1170380602789</v>
      </c>
      <c r="BA146" s="1">
        <f t="shared" si="233"/>
        <v>13541.784905194761</v>
      </c>
      <c r="BB146" s="1">
        <f t="shared" si="234"/>
        <v>28669.89955829423</v>
      </c>
      <c r="BC146" s="1">
        <f t="shared" si="235"/>
        <v>36264.389221459038</v>
      </c>
      <c r="BD146" s="1">
        <f t="shared" si="236"/>
        <v>1240.6430452846562</v>
      </c>
      <c r="BE146" s="2">
        <f t="shared" si="242"/>
        <v>0</v>
      </c>
      <c r="BF146" s="2">
        <f t="shared" si="243"/>
        <v>0</v>
      </c>
      <c r="BG146" s="2">
        <f t="shared" si="244"/>
        <v>0</v>
      </c>
      <c r="BH146" s="2">
        <f t="shared" si="220"/>
        <v>0</v>
      </c>
      <c r="BI146" s="2">
        <f t="shared" si="237"/>
        <v>0</v>
      </c>
      <c r="BJ146" s="2">
        <f t="shared" si="221"/>
        <v>0</v>
      </c>
      <c r="BK146" s="2">
        <f t="shared" si="222"/>
        <v>0</v>
      </c>
      <c r="BL146" s="2">
        <f t="shared" si="223"/>
        <v>0</v>
      </c>
      <c r="BM146" s="2">
        <f t="shared" si="224"/>
        <v>0</v>
      </c>
      <c r="BN146" s="2">
        <f t="shared" si="225"/>
        <v>0</v>
      </c>
      <c r="BO146" s="2">
        <f t="shared" si="238"/>
        <v>0</v>
      </c>
      <c r="BP146" s="2">
        <f t="shared" si="239"/>
        <v>0</v>
      </c>
      <c r="BQ146" s="2">
        <f t="shared" si="240"/>
        <v>0</v>
      </c>
      <c r="BR146" s="11">
        <f t="shared" si="241"/>
        <v>3.7607119082591484E-2</v>
      </c>
      <c r="BS146" s="17">
        <f t="shared" si="216"/>
        <v>2.214804220208403E-2</v>
      </c>
      <c r="BT146" s="17">
        <f t="shared" si="217"/>
        <v>1.5809188546631069E-2</v>
      </c>
      <c r="BU146" s="12">
        <f>(BU$3*temperature!$I256+BU$4*temperature!$I256^2+BU$5*temperature!$I256^6)*(K146/K$56)^$BW$1</f>
        <v>-9.8232055127713771</v>
      </c>
      <c r="BV146" s="12">
        <f>(BV$3*temperature!$I256+BV$4*temperature!$I256^2+BV$5*temperature!$I256^6)*(L146/L$56)^$BW$1</f>
        <v>-8.4991724037849785</v>
      </c>
      <c r="BW146" s="12">
        <f>(BW$3*temperature!$I256+BW$4*temperature!$I256^2+BW$5*temperature!$I256^6)*(M146/M$56)^$BW$1</f>
        <v>-8.3628293453565519</v>
      </c>
      <c r="BX146" s="12">
        <f>(BX$3*temperature!$M256+BX$4*temperature!$M256^2+BX$5*temperature!$M256^6)*(K146/K$56)^$BW$1</f>
        <v>-9.8232208786519362</v>
      </c>
      <c r="BY146" s="12">
        <f>(BY$3*temperature!$M256+BY$4*temperature!$M256^2+BY$5*temperature!$M256^6)*(L146/L$56)^$BW$1</f>
        <v>-8.4991834637826607</v>
      </c>
      <c r="BZ146" s="12">
        <f>(BZ$3*temperature!$M256+BZ$4*temperature!$M256^2+BZ$5*temperature!$M256^6)*(M146/M$56)^$BW$1</f>
        <v>-8.362838634652487</v>
      </c>
      <c r="CA146" s="19">
        <f t="shared" si="226"/>
        <v>-1.5365880559059519E-5</v>
      </c>
      <c r="CB146" s="19">
        <f t="shared" si="227"/>
        <v>-1.1059997682139056E-5</v>
      </c>
      <c r="CC146" s="19">
        <f t="shared" si="228"/>
        <v>-9.2892959351331683E-6</v>
      </c>
      <c r="CD146" s="19">
        <f t="shared" si="229"/>
        <v>-3.3789642216067228E-2</v>
      </c>
      <c r="CE146" s="19">
        <f t="shared" si="230"/>
        <v>-7.4837442179477706E-4</v>
      </c>
      <c r="CF146" s="19">
        <f t="shared" si="231"/>
        <v>-5.3418682471701167E-4</v>
      </c>
    </row>
    <row r="147" spans="1:84" x14ac:dyDescent="0.3">
      <c r="A147" s="2">
        <f t="shared" si="173"/>
        <v>2101</v>
      </c>
      <c r="B147" s="5">
        <f t="shared" si="174"/>
        <v>1164.5516317158392</v>
      </c>
      <c r="C147" s="5">
        <f t="shared" si="175"/>
        <v>2959.8920290203596</v>
      </c>
      <c r="D147" s="5">
        <f t="shared" si="176"/>
        <v>4357.0913543707948</v>
      </c>
      <c r="E147" s="15">
        <f t="shared" si="177"/>
        <v>3.8590113273857797E-5</v>
      </c>
      <c r="F147" s="15">
        <f t="shared" si="178"/>
        <v>7.6025110828094008E-5</v>
      </c>
      <c r="G147" s="15">
        <f t="shared" si="179"/>
        <v>1.5520255937979588E-4</v>
      </c>
      <c r="H147" s="5">
        <f t="shared" si="180"/>
        <v>164459.03790785506</v>
      </c>
      <c r="I147" s="5">
        <f t="shared" si="181"/>
        <v>60200.863987252458</v>
      </c>
      <c r="J147" s="5">
        <f t="shared" si="182"/>
        <v>22672.036105047791</v>
      </c>
      <c r="K147" s="5">
        <f t="shared" si="183"/>
        <v>141220.90719631099</v>
      </c>
      <c r="L147" s="5">
        <f t="shared" si="184"/>
        <v>20338.871619981772</v>
      </c>
      <c r="M147" s="5">
        <f t="shared" si="185"/>
        <v>5203.4796292036544</v>
      </c>
      <c r="N147" s="15">
        <f t="shared" si="186"/>
        <v>6.1823587956033599E-3</v>
      </c>
      <c r="O147" s="15">
        <f t="shared" si="187"/>
        <v>1.03320669962772E-2</v>
      </c>
      <c r="P147" s="15">
        <f t="shared" si="188"/>
        <v>9.6205528333257462E-3</v>
      </c>
      <c r="Q147" s="5">
        <f t="shared" si="189"/>
        <v>8663.9654412603832</v>
      </c>
      <c r="R147" s="5">
        <f t="shared" si="190"/>
        <v>11829.109377177718</v>
      </c>
      <c r="S147" s="5">
        <f t="shared" si="191"/>
        <v>6112.9873667542061</v>
      </c>
      <c r="T147" s="5">
        <f t="shared" si="192"/>
        <v>52.681601154171439</v>
      </c>
      <c r="U147" s="5">
        <f t="shared" si="193"/>
        <v>196.49401343612831</v>
      </c>
      <c r="V147" s="5">
        <f t="shared" si="194"/>
        <v>269.62674805343954</v>
      </c>
      <c r="W147" s="15">
        <f t="shared" si="195"/>
        <v>-1.0734613539272964E-2</v>
      </c>
      <c r="X147" s="15">
        <f t="shared" si="196"/>
        <v>-1.217998157191269E-2</v>
      </c>
      <c r="Y147" s="15">
        <f t="shared" si="197"/>
        <v>-9.7425357312937999E-3</v>
      </c>
      <c r="Z147" s="5">
        <f t="shared" si="212"/>
        <v>13926.225009875827</v>
      </c>
      <c r="AA147" s="5">
        <f t="shared" si="213"/>
        <v>35011.21770804681</v>
      </c>
      <c r="AB147" s="5">
        <f t="shared" si="214"/>
        <v>34839.88312049181</v>
      </c>
      <c r="AC147" s="16">
        <f t="shared" si="198"/>
        <v>1.6000109990424547</v>
      </c>
      <c r="AD147" s="16">
        <f t="shared" si="199"/>
        <v>2.9541336855723919</v>
      </c>
      <c r="AE147" s="16">
        <f t="shared" si="200"/>
        <v>5.6989769061053899</v>
      </c>
      <c r="AF147" s="15">
        <f t="shared" si="201"/>
        <v>-4.0504037456468023E-3</v>
      </c>
      <c r="AG147" s="15">
        <f t="shared" si="202"/>
        <v>2.9673830763510267E-4</v>
      </c>
      <c r="AH147" s="15">
        <f t="shared" si="203"/>
        <v>9.7937136394747881E-3</v>
      </c>
      <c r="AI147" s="1">
        <f t="shared" si="167"/>
        <v>305379.82737230853</v>
      </c>
      <c r="AJ147" s="1">
        <f t="shared" si="168"/>
        <v>107614.29021800777</v>
      </c>
      <c r="AK147" s="1">
        <f t="shared" si="169"/>
        <v>40791.865345639984</v>
      </c>
      <c r="AL147" s="14">
        <f t="shared" si="204"/>
        <v>51.412400766073652</v>
      </c>
      <c r="AM147" s="14">
        <f t="shared" si="205"/>
        <v>10.833854972581534</v>
      </c>
      <c r="AN147" s="14">
        <f t="shared" si="206"/>
        <v>3.6303358730064237</v>
      </c>
      <c r="AO147" s="11">
        <f t="shared" si="207"/>
        <v>8.2625666930374771E-3</v>
      </c>
      <c r="AP147" s="11">
        <f t="shared" si="208"/>
        <v>1.0408654809906782E-2</v>
      </c>
      <c r="AQ147" s="11">
        <f t="shared" si="209"/>
        <v>9.4419632171739345E-3</v>
      </c>
      <c r="AR147" s="1">
        <f t="shared" si="215"/>
        <v>164459.03790785506</v>
      </c>
      <c r="AS147" s="1">
        <f t="shared" si="210"/>
        <v>60200.863987252458</v>
      </c>
      <c r="AT147" s="1">
        <f t="shared" si="211"/>
        <v>22672.036105047791</v>
      </c>
      <c r="AU147" s="1">
        <f t="shared" si="170"/>
        <v>32891.807581571011</v>
      </c>
      <c r="AV147" s="1">
        <f t="shared" si="171"/>
        <v>12040.172797450492</v>
      </c>
      <c r="AW147" s="1">
        <f t="shared" si="172"/>
        <v>4534.4072210095583</v>
      </c>
      <c r="AX147" s="1">
        <f t="shared" si="232"/>
        <v>112976.72575704879</v>
      </c>
      <c r="AY147" s="1">
        <f t="shared" si="218"/>
        <v>16271.097295985421</v>
      </c>
      <c r="AZ147" s="1">
        <f t="shared" si="219"/>
        <v>4162.7837033629239</v>
      </c>
      <c r="BA147" s="1">
        <f t="shared" si="233"/>
        <v>13549.484996045649</v>
      </c>
      <c r="BB147" s="1">
        <f t="shared" si="234"/>
        <v>28702.504086569068</v>
      </c>
      <c r="BC147" s="1">
        <f t="shared" si="235"/>
        <v>36311.734823648803</v>
      </c>
      <c r="BD147" s="1">
        <f t="shared" si="236"/>
        <v>1182.8844991996064</v>
      </c>
      <c r="BE147" s="2">
        <f t="shared" si="242"/>
        <v>0</v>
      </c>
      <c r="BF147" s="2">
        <f t="shared" si="243"/>
        <v>0</v>
      </c>
      <c r="BG147" s="2">
        <f t="shared" si="244"/>
        <v>0</v>
      </c>
      <c r="BH147" s="2">
        <f t="shared" si="220"/>
        <v>0</v>
      </c>
      <c r="BI147" s="2">
        <f t="shared" si="237"/>
        <v>0</v>
      </c>
      <c r="BJ147" s="2">
        <f t="shared" si="221"/>
        <v>0</v>
      </c>
      <c r="BK147" s="2">
        <f t="shared" si="222"/>
        <v>0</v>
      </c>
      <c r="BL147" s="2">
        <f t="shared" si="223"/>
        <v>0</v>
      </c>
      <c r="BM147" s="2">
        <f t="shared" si="224"/>
        <v>0</v>
      </c>
      <c r="BN147" s="2">
        <f t="shared" si="225"/>
        <v>0</v>
      </c>
      <c r="BO147" s="2">
        <f t="shared" si="238"/>
        <v>0</v>
      </c>
      <c r="BP147" s="2">
        <f t="shared" si="239"/>
        <v>0</v>
      </c>
      <c r="BQ147" s="2">
        <f t="shared" si="240"/>
        <v>0</v>
      </c>
      <c r="BR147" s="11">
        <f t="shared" si="241"/>
        <v>3.7450472628709902E-2</v>
      </c>
      <c r="BS147" s="17">
        <f t="shared" si="216"/>
        <v>2.134530671075811E-2</v>
      </c>
      <c r="BT147" s="17">
        <f t="shared" si="217"/>
        <v>1.5056370044410541E-2</v>
      </c>
      <c r="BU147" s="12">
        <f>(BU$3*temperature!$I257+BU$4*temperature!$I257^2+BU$5*temperature!$I257^6)*(K147/K$56)^$BW$1</f>
        <v>-10.153951787431431</v>
      </c>
      <c r="BV147" s="12">
        <f>(BV$3*temperature!$I257+BV$4*temperature!$I257^2+BV$5*temperature!$I257^6)*(L147/L$56)^$BW$1</f>
        <v>-8.7259249276800954</v>
      </c>
      <c r="BW147" s="12">
        <f>(BW$3*temperature!$I257+BW$4*temperature!$I257^2+BW$5*temperature!$I257^6)*(M147/M$56)^$BW$1</f>
        <v>-8.5515327935363175</v>
      </c>
      <c r="BX147" s="12">
        <f>(BX$3*temperature!$M257+BX$4*temperature!$M257^2+BX$5*temperature!$M257^6)*(K147/K$56)^$BW$1</f>
        <v>-10.153967213538426</v>
      </c>
      <c r="BY147" s="12">
        <f>(BY$3*temperature!$M257+BY$4*temperature!$M257^2+BY$5*temperature!$M257^6)*(L147/L$56)^$BW$1</f>
        <v>-8.7259360082630977</v>
      </c>
      <c r="BZ147" s="12">
        <f>(BZ$3*temperature!$M257+BZ$4*temperature!$M257^2+BZ$5*temperature!$M257^6)*(M147/M$56)^$BW$1</f>
        <v>-8.5515420920362057</v>
      </c>
      <c r="CA147" s="19">
        <f t="shared" si="226"/>
        <v>-1.5426106994453903E-5</v>
      </c>
      <c r="CB147" s="19">
        <f t="shared" si="227"/>
        <v>-1.108058300225423E-5</v>
      </c>
      <c r="CC147" s="19">
        <f t="shared" si="228"/>
        <v>-9.2984998882883474E-6</v>
      </c>
      <c r="CD147" s="19">
        <f t="shared" si="229"/>
        <v>-3.414839310379747E-2</v>
      </c>
      <c r="CE147" s="19">
        <f t="shared" si="230"/>
        <v>-7.2890792448009414E-4</v>
      </c>
      <c r="CF147" s="19">
        <f t="shared" si="231"/>
        <v>-5.1415084299277173E-4</v>
      </c>
    </row>
    <row r="148" spans="1:84" x14ac:dyDescent="0.3">
      <c r="A148" s="2">
        <f t="shared" si="173"/>
        <v>2102</v>
      </c>
      <c r="B148" s="5">
        <f t="shared" si="174"/>
        <v>1164.5943248862513</v>
      </c>
      <c r="C148" s="5">
        <f t="shared" si="175"/>
        <v>2960.1058038339274</v>
      </c>
      <c r="D148" s="5">
        <f t="shared" si="176"/>
        <v>4357.7337745139621</v>
      </c>
      <c r="E148" s="15">
        <f t="shared" si="177"/>
        <v>3.6660607610164905E-5</v>
      </c>
      <c r="F148" s="15">
        <f t="shared" si="178"/>
        <v>7.2223855286689307E-5</v>
      </c>
      <c r="G148" s="15">
        <f t="shared" si="179"/>
        <v>1.4744243141080607E-4</v>
      </c>
      <c r="H148" s="5">
        <f t="shared" si="180"/>
        <v>165454.90640575299</v>
      </c>
      <c r="I148" s="5">
        <f t="shared" si="181"/>
        <v>60817.502584770074</v>
      </c>
      <c r="J148" s="5">
        <f t="shared" si="182"/>
        <v>22890.283854179914</v>
      </c>
      <c r="K148" s="5">
        <f t="shared" si="183"/>
        <v>142070.85065601137</v>
      </c>
      <c r="L148" s="5">
        <f t="shared" si="184"/>
        <v>20545.719178685868</v>
      </c>
      <c r="M148" s="5">
        <f t="shared" si="185"/>
        <v>5252.7953837044515</v>
      </c>
      <c r="N148" s="15">
        <f t="shared" si="186"/>
        <v>6.0185384485520466E-3</v>
      </c>
      <c r="O148" s="15">
        <f t="shared" si="187"/>
        <v>1.0170060688169169E-2</v>
      </c>
      <c r="P148" s="15">
        <f t="shared" si="188"/>
        <v>9.477457012423196E-3</v>
      </c>
      <c r="Q148" s="5">
        <f t="shared" si="189"/>
        <v>8622.8618873432188</v>
      </c>
      <c r="R148" s="5">
        <f t="shared" si="190"/>
        <v>11804.721038693162</v>
      </c>
      <c r="S148" s="5">
        <f t="shared" si="191"/>
        <v>6111.7034960642723</v>
      </c>
      <c r="T148" s="5">
        <f t="shared" si="192"/>
        <v>52.116084525151294</v>
      </c>
      <c r="U148" s="5">
        <f t="shared" si="193"/>
        <v>194.1007199734851</v>
      </c>
      <c r="V148" s="5">
        <f t="shared" si="194"/>
        <v>266.99989982641637</v>
      </c>
      <c r="W148" s="15">
        <f t="shared" si="195"/>
        <v>-1.0734613539272964E-2</v>
      </c>
      <c r="X148" s="15">
        <f t="shared" si="196"/>
        <v>-1.217998157191269E-2</v>
      </c>
      <c r="Y148" s="15">
        <f t="shared" si="197"/>
        <v>-9.7425357312937999E-3</v>
      </c>
      <c r="Z148" s="5">
        <f t="shared" si="212"/>
        <v>13806.291522435095</v>
      </c>
      <c r="AA148" s="5">
        <f t="shared" si="213"/>
        <v>34955.139933494313</v>
      </c>
      <c r="AB148" s="5">
        <f t="shared" si="214"/>
        <v>35178.965011178399</v>
      </c>
      <c r="AC148" s="16">
        <f t="shared" si="198"/>
        <v>1.593530308498857</v>
      </c>
      <c r="AD148" s="16">
        <f t="shared" si="199"/>
        <v>2.9550102902027766</v>
      </c>
      <c r="AE148" s="16">
        <f t="shared" si="200"/>
        <v>5.7547910539617657</v>
      </c>
      <c r="AF148" s="15">
        <f t="shared" si="201"/>
        <v>-4.0504037456468023E-3</v>
      </c>
      <c r="AG148" s="15">
        <f t="shared" si="202"/>
        <v>2.9673830763510267E-4</v>
      </c>
      <c r="AH148" s="15">
        <f t="shared" si="203"/>
        <v>9.7937136394747881E-3</v>
      </c>
      <c r="AI148" s="1">
        <f t="shared" si="167"/>
        <v>307733.65221664868</v>
      </c>
      <c r="AJ148" s="1">
        <f t="shared" si="168"/>
        <v>108893.03399365747</v>
      </c>
      <c r="AK148" s="1">
        <f t="shared" si="169"/>
        <v>41247.086032085543</v>
      </c>
      <c r="AL148" s="14">
        <f t="shared" si="204"/>
        <v>51.832951172350725</v>
      </c>
      <c r="AM148" s="14">
        <f t="shared" si="205"/>
        <v>10.945493170685026</v>
      </c>
      <c r="AN148" s="14">
        <f t="shared" si="206"/>
        <v>3.6642705958075479</v>
      </c>
      <c r="AO148" s="11">
        <f t="shared" si="207"/>
        <v>8.1799410261071022E-3</v>
      </c>
      <c r="AP148" s="11">
        <f t="shared" si="208"/>
        <v>1.0304568261807714E-2</v>
      </c>
      <c r="AQ148" s="11">
        <f t="shared" si="209"/>
        <v>9.3475435850021958E-3</v>
      </c>
      <c r="AR148" s="1">
        <f t="shared" si="215"/>
        <v>165454.90640575299</v>
      </c>
      <c r="AS148" s="1">
        <f t="shared" si="210"/>
        <v>60817.502584770074</v>
      </c>
      <c r="AT148" s="1">
        <f t="shared" si="211"/>
        <v>22890.283854179914</v>
      </c>
      <c r="AU148" s="1">
        <f t="shared" si="170"/>
        <v>33090.981281150598</v>
      </c>
      <c r="AV148" s="1">
        <f t="shared" si="171"/>
        <v>12163.500516954016</v>
      </c>
      <c r="AW148" s="1">
        <f t="shared" si="172"/>
        <v>4578.0567708359831</v>
      </c>
      <c r="AX148" s="1">
        <f t="shared" si="232"/>
        <v>113656.6805248091</v>
      </c>
      <c r="AY148" s="1">
        <f t="shared" si="218"/>
        <v>16436.575342948698</v>
      </c>
      <c r="AZ148" s="1">
        <f t="shared" si="219"/>
        <v>4202.2363069635612</v>
      </c>
      <c r="BA148" s="1">
        <f t="shared" si="233"/>
        <v>13556.969875933346</v>
      </c>
      <c r="BB148" s="1">
        <f t="shared" si="234"/>
        <v>28734.52949571826</v>
      </c>
      <c r="BC148" s="1">
        <f t="shared" si="235"/>
        <v>36358.194465876586</v>
      </c>
      <c r="BD148" s="1">
        <f t="shared" si="236"/>
        <v>1127.7894231403998</v>
      </c>
      <c r="BE148" s="2">
        <f t="shared" si="242"/>
        <v>0</v>
      </c>
      <c r="BF148" s="2">
        <f t="shared" si="243"/>
        <v>0</v>
      </c>
      <c r="BG148" s="2">
        <f t="shared" si="244"/>
        <v>0</v>
      </c>
      <c r="BH148" s="2">
        <f t="shared" si="220"/>
        <v>0</v>
      </c>
      <c r="BI148" s="2">
        <f t="shared" si="237"/>
        <v>0</v>
      </c>
      <c r="BJ148" s="2">
        <f t="shared" si="221"/>
        <v>0</v>
      </c>
      <c r="BK148" s="2">
        <f t="shared" si="222"/>
        <v>0</v>
      </c>
      <c r="BL148" s="2">
        <f t="shared" si="223"/>
        <v>0</v>
      </c>
      <c r="BM148" s="2">
        <f t="shared" si="224"/>
        <v>0</v>
      </c>
      <c r="BN148" s="2">
        <f t="shared" si="225"/>
        <v>0</v>
      </c>
      <c r="BO148" s="2">
        <f t="shared" si="238"/>
        <v>0</v>
      </c>
      <c r="BP148" s="2">
        <f t="shared" si="239"/>
        <v>0</v>
      </c>
      <c r="BQ148" s="2">
        <f t="shared" si="240"/>
        <v>0</v>
      </c>
      <c r="BR148" s="11">
        <f t="shared" si="241"/>
        <v>3.729526058489438E-2</v>
      </c>
      <c r="BS148" s="17">
        <f t="shared" si="216"/>
        <v>2.0574771783247642E-2</v>
      </c>
      <c r="BT148" s="17">
        <f t="shared" si="217"/>
        <v>1.4339400042295752E-2</v>
      </c>
      <c r="BU148" s="12">
        <f>(BU$3*temperature!$I258+BU$4*temperature!$I258^2+BU$5*temperature!$I258^6)*(K148/K$56)^$BW$1</f>
        <v>-10.487568680539399</v>
      </c>
      <c r="BV148" s="12">
        <f>(BV$3*temperature!$I258+BV$4*temperature!$I258^2+BV$5*temperature!$I258^6)*(L148/L$56)^$BW$1</f>
        <v>-8.9540664792226412</v>
      </c>
      <c r="BW148" s="12">
        <f>(BW$3*temperature!$I258+BW$4*temperature!$I258^2+BW$5*temperature!$I258^6)*(M148/M$56)^$BW$1</f>
        <v>-8.7412688336537592</v>
      </c>
      <c r="BX148" s="12">
        <f>(BX$3*temperature!$M258+BX$4*temperature!$M258^2+BX$5*temperature!$M258^6)*(K148/K$56)^$BW$1</f>
        <v>-10.487584163904767</v>
      </c>
      <c r="BY148" s="12">
        <f>(BY$3*temperature!$M258+BY$4*temperature!$M258^2+BY$5*temperature!$M258^6)*(L148/L$56)^$BW$1</f>
        <v>-8.9540775784590902</v>
      </c>
      <c r="BZ148" s="12">
        <f>(BZ$3*temperature!$M258+BZ$4*temperature!$M258^2+BZ$5*temperature!$M258^6)*(M148/M$56)^$BW$1</f>
        <v>-8.7412781399378119</v>
      </c>
      <c r="CA148" s="19">
        <f t="shared" si="226"/>
        <v>-1.5483365368496038E-5</v>
      </c>
      <c r="CB148" s="19">
        <f t="shared" si="227"/>
        <v>-1.1099236449041427E-5</v>
      </c>
      <c r="CC148" s="19">
        <f t="shared" si="228"/>
        <v>-9.306284052712499E-6</v>
      </c>
      <c r="CD148" s="19">
        <f t="shared" si="229"/>
        <v>-3.4498500929133577E-2</v>
      </c>
      <c r="CE148" s="19">
        <f t="shared" si="230"/>
        <v>-7.0979878348108013E-4</v>
      </c>
      <c r="CF148" s="19">
        <f t="shared" si="231"/>
        <v>-4.9468780568235802E-4</v>
      </c>
    </row>
    <row r="149" spans="1:84" x14ac:dyDescent="0.3">
      <c r="A149" s="2">
        <f t="shared" si="173"/>
        <v>2103</v>
      </c>
      <c r="B149" s="5">
        <f t="shared" si="174"/>
        <v>1164.6348848850425</v>
      </c>
      <c r="C149" s="5">
        <f t="shared" si="175"/>
        <v>2960.3089045744769</v>
      </c>
      <c r="D149" s="5">
        <f t="shared" si="176"/>
        <v>4358.3441636339594</v>
      </c>
      <c r="E149" s="15">
        <f t="shared" si="177"/>
        <v>3.4827577229656655E-5</v>
      </c>
      <c r="F149" s="15">
        <f t="shared" si="178"/>
        <v>6.8612662522354835E-5</v>
      </c>
      <c r="G149" s="15">
        <f t="shared" si="179"/>
        <v>1.4007030984026575E-4</v>
      </c>
      <c r="H149" s="5">
        <f t="shared" si="180"/>
        <v>166429.62797939545</v>
      </c>
      <c r="I149" s="5">
        <f t="shared" si="181"/>
        <v>61430.495499119737</v>
      </c>
      <c r="J149" s="5">
        <f t="shared" si="182"/>
        <v>23107.225652094923</v>
      </c>
      <c r="K149" s="5">
        <f t="shared" si="183"/>
        <v>142902.83602128507</v>
      </c>
      <c r="L149" s="5">
        <f t="shared" si="184"/>
        <v>20751.380169884644</v>
      </c>
      <c r="M149" s="5">
        <f t="shared" si="185"/>
        <v>5301.8359231245904</v>
      </c>
      <c r="N149" s="15">
        <f t="shared" si="186"/>
        <v>5.8561299621422425E-3</v>
      </c>
      <c r="O149" s="15">
        <f t="shared" si="187"/>
        <v>1.0009919312638615E-2</v>
      </c>
      <c r="P149" s="15">
        <f t="shared" si="188"/>
        <v>9.3360840919627375E-3</v>
      </c>
      <c r="Q149" s="5">
        <f t="shared" si="189"/>
        <v>8580.5521651891286</v>
      </c>
      <c r="R149" s="5">
        <f t="shared" si="190"/>
        <v>11778.472916968791</v>
      </c>
      <c r="S149" s="5">
        <f t="shared" si="191"/>
        <v>6109.519123518834</v>
      </c>
      <c r="T149" s="5">
        <f t="shared" si="192"/>
        <v>51.556638498593713</v>
      </c>
      <c r="U149" s="5">
        <f t="shared" si="193"/>
        <v>191.73657678111306</v>
      </c>
      <c r="V149" s="5">
        <f t="shared" si="194"/>
        <v>264.39864376210562</v>
      </c>
      <c r="W149" s="15">
        <f t="shared" si="195"/>
        <v>-1.0734613539272964E-2</v>
      </c>
      <c r="X149" s="15">
        <f t="shared" si="196"/>
        <v>-1.217998157191269E-2</v>
      </c>
      <c r="Y149" s="15">
        <f t="shared" si="197"/>
        <v>-9.7425357312937999E-3</v>
      </c>
      <c r="Z149" s="5">
        <f t="shared" si="212"/>
        <v>13685.136009054118</v>
      </c>
      <c r="AA149" s="5">
        <f t="shared" si="213"/>
        <v>34893.423286104131</v>
      </c>
      <c r="AB149" s="5">
        <f t="shared" si="214"/>
        <v>35516.036953122202</v>
      </c>
      <c r="AC149" s="16">
        <f t="shared" si="198"/>
        <v>1.5870758673685115</v>
      </c>
      <c r="AD149" s="16">
        <f t="shared" si="199"/>
        <v>2.9558871549553358</v>
      </c>
      <c r="AE149" s="16">
        <f t="shared" si="200"/>
        <v>5.8111518295992788</v>
      </c>
      <c r="AF149" s="15">
        <f t="shared" si="201"/>
        <v>-4.0504037456468023E-3</v>
      </c>
      <c r="AG149" s="15">
        <f t="shared" si="202"/>
        <v>2.9673830763510267E-4</v>
      </c>
      <c r="AH149" s="15">
        <f t="shared" si="203"/>
        <v>9.7937136394747881E-3</v>
      </c>
      <c r="AI149" s="1">
        <f t="shared" si="167"/>
        <v>310051.26827613445</v>
      </c>
      <c r="AJ149" s="1">
        <f t="shared" si="168"/>
        <v>110167.23111124575</v>
      </c>
      <c r="AK149" s="1">
        <f t="shared" si="169"/>
        <v>41700.434199712974</v>
      </c>
      <c r="AL149" s="14">
        <f t="shared" si="204"/>
        <v>52.252701751311655</v>
      </c>
      <c r="AM149" s="14">
        <f t="shared" si="205"/>
        <v>11.057153866406136</v>
      </c>
      <c r="AN149" s="14">
        <f t="shared" si="206"/>
        <v>3.6981800056180854</v>
      </c>
      <c r="AO149" s="11">
        <f t="shared" si="207"/>
        <v>8.0981416158460318E-3</v>
      </c>
      <c r="AP149" s="11">
        <f t="shared" si="208"/>
        <v>1.0201522579189637E-2</v>
      </c>
      <c r="AQ149" s="11">
        <f t="shared" si="209"/>
        <v>9.254068149152174E-3</v>
      </c>
      <c r="AR149" s="1">
        <f t="shared" si="215"/>
        <v>166429.62797939545</v>
      </c>
      <c r="AS149" s="1">
        <f t="shared" si="210"/>
        <v>61430.495499119737</v>
      </c>
      <c r="AT149" s="1">
        <f t="shared" si="211"/>
        <v>23107.225652094923</v>
      </c>
      <c r="AU149" s="1">
        <f t="shared" si="170"/>
        <v>33285.925595879089</v>
      </c>
      <c r="AV149" s="1">
        <f t="shared" si="171"/>
        <v>12286.099099823949</v>
      </c>
      <c r="AW149" s="1">
        <f t="shared" si="172"/>
        <v>4621.4451304189852</v>
      </c>
      <c r="AX149" s="1">
        <f t="shared" si="232"/>
        <v>114322.26881702806</v>
      </c>
      <c r="AY149" s="1">
        <f t="shared" si="218"/>
        <v>16601.104135907713</v>
      </c>
      <c r="AZ149" s="1">
        <f t="shared" si="219"/>
        <v>4241.4687384996714</v>
      </c>
      <c r="BA149" s="1">
        <f t="shared" si="233"/>
        <v>13564.242393072685</v>
      </c>
      <c r="BB149" s="1">
        <f t="shared" si="234"/>
        <v>28765.986174673206</v>
      </c>
      <c r="BC149" s="1">
        <f t="shared" si="235"/>
        <v>36403.788269034361</v>
      </c>
      <c r="BD149" s="1">
        <f t="shared" si="236"/>
        <v>1075.2367279613725</v>
      </c>
      <c r="BE149" s="2">
        <f t="shared" si="242"/>
        <v>0</v>
      </c>
      <c r="BF149" s="2">
        <f t="shared" si="243"/>
        <v>0</v>
      </c>
      <c r="BG149" s="2">
        <f t="shared" si="244"/>
        <v>0</v>
      </c>
      <c r="BH149" s="2">
        <f t="shared" si="220"/>
        <v>0</v>
      </c>
      <c r="BI149" s="2">
        <f t="shared" si="237"/>
        <v>0</v>
      </c>
      <c r="BJ149" s="2">
        <f t="shared" si="221"/>
        <v>0</v>
      </c>
      <c r="BK149" s="2">
        <f t="shared" si="222"/>
        <v>0</v>
      </c>
      <c r="BL149" s="2">
        <f t="shared" si="223"/>
        <v>0</v>
      </c>
      <c r="BM149" s="2">
        <f t="shared" si="224"/>
        <v>0</v>
      </c>
      <c r="BN149" s="2">
        <f t="shared" si="225"/>
        <v>0</v>
      </c>
      <c r="BO149" s="2">
        <f t="shared" si="238"/>
        <v>0</v>
      </c>
      <c r="BP149" s="2">
        <f t="shared" si="239"/>
        <v>0</v>
      </c>
      <c r="BQ149" s="2">
        <f t="shared" si="240"/>
        <v>0</v>
      </c>
      <c r="BR149" s="11">
        <f t="shared" si="241"/>
        <v>3.7141479650232706E-2</v>
      </c>
      <c r="BS149" s="17">
        <f t="shared" si="216"/>
        <v>1.9835019560049131E-2</v>
      </c>
      <c r="BT149" s="17">
        <f t="shared" si="217"/>
        <v>1.3656571468853096E-2</v>
      </c>
      <c r="BU149" s="12">
        <f>(BU$3*temperature!$I259+BU$4*temperature!$I259^2+BU$5*temperature!$I259^6)*(K149/K$56)^$BW$1</f>
        <v>-10.823990892844222</v>
      </c>
      <c r="BV149" s="12">
        <f>(BV$3*temperature!$I259+BV$4*temperature!$I259^2+BV$5*temperature!$I259^6)*(L149/L$56)^$BW$1</f>
        <v>-9.183546866996247</v>
      </c>
      <c r="BW149" s="12">
        <f>(BW$3*temperature!$I259+BW$4*temperature!$I259^2+BW$5*temperature!$I259^6)*(M149/M$56)^$BW$1</f>
        <v>-8.9319965353507005</v>
      </c>
      <c r="BX149" s="12">
        <f>(BX$3*temperature!$M259+BX$4*temperature!$M259^2+BX$5*temperature!$M259^6)*(K149/K$56)^$BW$1</f>
        <v>-10.824006430588849</v>
      </c>
      <c r="BY149" s="12">
        <f>(BY$3*temperature!$M259+BY$4*temperature!$M259^2+BY$5*temperature!$M259^6)*(L149/L$56)^$BW$1</f>
        <v>-9.1835579830185097</v>
      </c>
      <c r="BZ149" s="12">
        <f>(BZ$3*temperature!$M259+BZ$4*temperature!$M259^2+BZ$5*temperature!$M259^6)*(M149/M$56)^$BW$1</f>
        <v>-8.9320058480483286</v>
      </c>
      <c r="CA149" s="19">
        <f t="shared" si="226"/>
        <v>-1.5537744626925587E-5</v>
      </c>
      <c r="CB149" s="19">
        <f t="shared" si="227"/>
        <v>-1.1116022262669389E-5</v>
      </c>
      <c r="CC149" s="19">
        <f t="shared" si="228"/>
        <v>-9.3126976281610041E-6</v>
      </c>
      <c r="CD149" s="19">
        <f t="shared" si="229"/>
        <v>-3.4839944189967477E-2</v>
      </c>
      <c r="CE149" s="19">
        <f t="shared" si="230"/>
        <v>-6.9105097447902494E-4</v>
      </c>
      <c r="CF149" s="19">
        <f t="shared" si="231"/>
        <v>-4.7579418780114403E-4</v>
      </c>
    </row>
    <row r="150" spans="1:84" x14ac:dyDescent="0.3">
      <c r="A150" s="2">
        <f t="shared" si="173"/>
        <v>2104</v>
      </c>
      <c r="B150" s="5">
        <f t="shared" si="174"/>
        <v>1164.6734182258704</v>
      </c>
      <c r="C150" s="5">
        <f t="shared" si="175"/>
        <v>2960.5018635165166</v>
      </c>
      <c r="D150" s="5">
        <f t="shared" si="176"/>
        <v>4358.9241145204805</v>
      </c>
      <c r="E150" s="15">
        <f t="shared" si="177"/>
        <v>3.3086198368173824E-5</v>
      </c>
      <c r="F150" s="15">
        <f t="shared" si="178"/>
        <v>6.5182029396237086E-5</v>
      </c>
      <c r="G150" s="15">
        <f t="shared" si="179"/>
        <v>1.3306679434825245E-4</v>
      </c>
      <c r="H150" s="5">
        <f t="shared" si="180"/>
        <v>167383.00276832381</v>
      </c>
      <c r="I150" s="5">
        <f t="shared" si="181"/>
        <v>62039.72955012507</v>
      </c>
      <c r="J150" s="5">
        <f t="shared" si="182"/>
        <v>23322.832471238929</v>
      </c>
      <c r="K150" s="5">
        <f t="shared" si="183"/>
        <v>143716.68499423284</v>
      </c>
      <c r="L150" s="5">
        <f t="shared" si="184"/>
        <v>20955.815064555845</v>
      </c>
      <c r="M150" s="5">
        <f t="shared" si="185"/>
        <v>5350.593829689702</v>
      </c>
      <c r="N150" s="15">
        <f t="shared" si="186"/>
        <v>5.6951212138753871E-3</v>
      </c>
      <c r="O150" s="15">
        <f t="shared" si="187"/>
        <v>9.8516288072196811E-3</v>
      </c>
      <c r="P150" s="15">
        <f t="shared" si="188"/>
        <v>9.1964193671947303E-3</v>
      </c>
      <c r="Q150" s="5">
        <f t="shared" si="189"/>
        <v>8537.068416783346</v>
      </c>
      <c r="R150" s="5">
        <f t="shared" si="190"/>
        <v>11750.40101178769</v>
      </c>
      <c r="S150" s="5">
        <f t="shared" si="191"/>
        <v>6106.4476812656576</v>
      </c>
      <c r="T150" s="5">
        <f t="shared" si="192"/>
        <v>51.003197908927305</v>
      </c>
      <c r="U150" s="5">
        <f t="shared" si="193"/>
        <v>189.40122880925747</v>
      </c>
      <c r="V150" s="5">
        <f t="shared" si="194"/>
        <v>261.82273052794767</v>
      </c>
      <c r="W150" s="15">
        <f t="shared" si="195"/>
        <v>-1.0734613539272964E-2</v>
      </c>
      <c r="X150" s="15">
        <f t="shared" si="196"/>
        <v>-1.217998157191269E-2</v>
      </c>
      <c r="Y150" s="15">
        <f t="shared" si="197"/>
        <v>-9.7425357312937999E-3</v>
      </c>
      <c r="Z150" s="5">
        <f t="shared" si="212"/>
        <v>13562.828923421441</v>
      </c>
      <c r="AA150" s="5">
        <f t="shared" si="213"/>
        <v>34826.167992748364</v>
      </c>
      <c r="AB150" s="5">
        <f t="shared" si="214"/>
        <v>35851.052809472407</v>
      </c>
      <c r="AC150" s="16">
        <f t="shared" si="198"/>
        <v>1.5806475693306965</v>
      </c>
      <c r="AD150" s="16">
        <f t="shared" si="199"/>
        <v>2.9567642799072575</v>
      </c>
      <c r="AE150" s="16">
        <f t="shared" si="200"/>
        <v>5.8680645865338841</v>
      </c>
      <c r="AF150" s="15">
        <f t="shared" si="201"/>
        <v>-4.0504037456468023E-3</v>
      </c>
      <c r="AG150" s="15">
        <f t="shared" si="202"/>
        <v>2.9673830763510267E-4</v>
      </c>
      <c r="AH150" s="15">
        <f t="shared" si="203"/>
        <v>9.7937136394747881E-3</v>
      </c>
      <c r="AI150" s="1">
        <f t="shared" si="167"/>
        <v>312332.06704440009</v>
      </c>
      <c r="AJ150" s="1">
        <f t="shared" si="168"/>
        <v>111436.60709994512</v>
      </c>
      <c r="AK150" s="1">
        <f t="shared" si="169"/>
        <v>42151.835910160662</v>
      </c>
      <c r="AL150" s="14">
        <f t="shared" si="204"/>
        <v>52.671620032118419</v>
      </c>
      <c r="AM150" s="14">
        <f t="shared" si="205"/>
        <v>11.168825673187555</v>
      </c>
      <c r="AN150" s="14">
        <f t="shared" si="206"/>
        <v>3.7320609833199088</v>
      </c>
      <c r="AO150" s="11">
        <f t="shared" si="207"/>
        <v>8.0171601996875709E-3</v>
      </c>
      <c r="AP150" s="11">
        <f t="shared" si="208"/>
        <v>1.0099507353397741E-2</v>
      </c>
      <c r="AQ150" s="11">
        <f t="shared" si="209"/>
        <v>9.1615274676606524E-3</v>
      </c>
      <c r="AR150" s="1">
        <f t="shared" si="215"/>
        <v>167383.00276832381</v>
      </c>
      <c r="AS150" s="1">
        <f t="shared" si="210"/>
        <v>62039.72955012507</v>
      </c>
      <c r="AT150" s="1">
        <f t="shared" si="211"/>
        <v>23322.832471238929</v>
      </c>
      <c r="AU150" s="1">
        <f t="shared" si="170"/>
        <v>33476.600553664764</v>
      </c>
      <c r="AV150" s="1">
        <f t="shared" si="171"/>
        <v>12407.945910025015</v>
      </c>
      <c r="AW150" s="1">
        <f t="shared" si="172"/>
        <v>4664.5664942477861</v>
      </c>
      <c r="AX150" s="1">
        <f t="shared" si="232"/>
        <v>114973.34799538627</v>
      </c>
      <c r="AY150" s="1">
        <f t="shared" si="218"/>
        <v>16764.652051644673</v>
      </c>
      <c r="AZ150" s="1">
        <f t="shared" si="219"/>
        <v>4280.4750637517609</v>
      </c>
      <c r="BA150" s="1">
        <f t="shared" si="233"/>
        <v>13571.305322240629</v>
      </c>
      <c r="BB150" s="1">
        <f t="shared" si="234"/>
        <v>28796.884236964543</v>
      </c>
      <c r="BC150" s="1">
        <f t="shared" si="235"/>
        <v>36448.535694838545</v>
      </c>
      <c r="BD150" s="1">
        <f t="shared" si="236"/>
        <v>1025.1107060693398</v>
      </c>
      <c r="BE150" s="2">
        <f t="shared" si="242"/>
        <v>0</v>
      </c>
      <c r="BF150" s="2">
        <f t="shared" si="243"/>
        <v>0</v>
      </c>
      <c r="BG150" s="2">
        <f t="shared" si="244"/>
        <v>0</v>
      </c>
      <c r="BH150" s="2">
        <f t="shared" si="220"/>
        <v>0</v>
      </c>
      <c r="BI150" s="2">
        <f t="shared" si="237"/>
        <v>0</v>
      </c>
      <c r="BJ150" s="2">
        <f t="shared" si="221"/>
        <v>0</v>
      </c>
      <c r="BK150" s="2">
        <f t="shared" si="222"/>
        <v>0</v>
      </c>
      <c r="BL150" s="2">
        <f t="shared" si="223"/>
        <v>0</v>
      </c>
      <c r="BM150" s="2">
        <f t="shared" si="224"/>
        <v>0</v>
      </c>
      <c r="BN150" s="2">
        <f t="shared" si="225"/>
        <v>0</v>
      </c>
      <c r="BO150" s="2">
        <f t="shared" si="238"/>
        <v>0</v>
      </c>
      <c r="BP150" s="2">
        <f t="shared" si="239"/>
        <v>0</v>
      </c>
      <c r="BQ150" s="2">
        <f t="shared" si="240"/>
        <v>0</v>
      </c>
      <c r="BR150" s="11">
        <f t="shared" si="241"/>
        <v>3.6989125745844093E-2</v>
      </c>
      <c r="BS150" s="17">
        <f t="shared" si="216"/>
        <v>1.9124699907613688E-2</v>
      </c>
      <c r="BT150" s="17">
        <f t="shared" si="217"/>
        <v>1.3006258541764853E-2</v>
      </c>
      <c r="BU150" s="12">
        <f>(BU$3*temperature!$I260+BU$4*temperature!$I260^2+BU$5*temperature!$I260^6)*(K150/K$56)^$BW$1</f>
        <v>-11.16315344178488</v>
      </c>
      <c r="BV150" s="12">
        <f>(BV$3*temperature!$I260+BV$4*temperature!$I260^2+BV$5*temperature!$I260^6)*(L150/L$56)^$BW$1</f>
        <v>-9.4143162440795596</v>
      </c>
      <c r="BW150" s="12">
        <f>(BW$3*temperature!$I260+BW$4*temperature!$I260^2+BW$5*temperature!$I260^6)*(M150/M$56)^$BW$1</f>
        <v>-9.123675247113411</v>
      </c>
      <c r="BX150" s="12">
        <f>(BX$3*temperature!$M260+BX$4*temperature!$M260^2+BX$5*temperature!$M260^6)*(K150/K$56)^$BW$1</f>
        <v>-11.163169031117537</v>
      </c>
      <c r="BY150" s="12">
        <f>(BY$3*temperature!$M260+BY$4*temperature!$M260^2+BY$5*temperature!$M260^6)*(L150/L$56)^$BW$1</f>
        <v>-9.4143273750831451</v>
      </c>
      <c r="BZ150" s="12">
        <f>(BZ$3*temperature!$M260+BZ$4*temperature!$M260^2+BZ$5*temperature!$M260^6)*(M150/M$56)^$BW$1</f>
        <v>-9.1236845649023035</v>
      </c>
      <c r="CA150" s="19">
        <f t="shared" si="226"/>
        <v>-1.5589332656773536E-5</v>
      </c>
      <c r="CB150" s="19">
        <f t="shared" si="227"/>
        <v>-1.1131003585518329E-5</v>
      </c>
      <c r="CC150" s="19">
        <f t="shared" si="228"/>
        <v>-9.3177888924600438E-6</v>
      </c>
      <c r="CD150" s="19">
        <f t="shared" si="229"/>
        <v>-3.5172709926532916E-2</v>
      </c>
      <c r="CE150" s="19">
        <f t="shared" si="230"/>
        <v>-6.7266752228248706E-4</v>
      </c>
      <c r="CF150" s="19">
        <f t="shared" si="231"/>
        <v>-4.5746535891898616E-4</v>
      </c>
    </row>
    <row r="151" spans="1:84" x14ac:dyDescent="0.3">
      <c r="A151" s="2">
        <f t="shared" si="173"/>
        <v>2105</v>
      </c>
      <c r="B151" s="5">
        <f t="shared" si="174"/>
        <v>1164.7100261108324</v>
      </c>
      <c r="C151" s="5">
        <f t="shared" si="175"/>
        <v>2960.6851864600371</v>
      </c>
      <c r="D151" s="5">
        <f t="shared" si="176"/>
        <v>4359.4751411762709</v>
      </c>
      <c r="E151" s="15">
        <f t="shared" si="177"/>
        <v>3.143188844976513E-5</v>
      </c>
      <c r="F151" s="15">
        <f t="shared" si="178"/>
        <v>6.1922927926425227E-5</v>
      </c>
      <c r="G151" s="15">
        <f t="shared" si="179"/>
        <v>1.2641345463083981E-4</v>
      </c>
      <c r="H151" s="5">
        <f t="shared" si="180"/>
        <v>168314.84159756626</v>
      </c>
      <c r="I151" s="5">
        <f t="shared" si="181"/>
        <v>62645.094506902387</v>
      </c>
      <c r="J151" s="5">
        <f t="shared" si="182"/>
        <v>23537.076164495793</v>
      </c>
      <c r="K151" s="5">
        <f t="shared" si="183"/>
        <v>144512.22864423905</v>
      </c>
      <c r="L151" s="5">
        <f t="shared" si="184"/>
        <v>21158.985356968806</v>
      </c>
      <c r="M151" s="5">
        <f t="shared" si="185"/>
        <v>5399.0619059121491</v>
      </c>
      <c r="N151" s="15">
        <f t="shared" si="186"/>
        <v>5.5354995840470878E-3</v>
      </c>
      <c r="O151" s="15">
        <f t="shared" si="187"/>
        <v>9.6951749090683492E-3</v>
      </c>
      <c r="P151" s="15">
        <f t="shared" si="188"/>
        <v>9.0584480461783912E-3</v>
      </c>
      <c r="Q151" s="5">
        <f t="shared" si="189"/>
        <v>8492.4428653941104</v>
      </c>
      <c r="R151" s="5">
        <f t="shared" si="190"/>
        <v>11720.541692169822</v>
      </c>
      <c r="S151" s="5">
        <f t="shared" si="191"/>
        <v>6102.5027687857873</v>
      </c>
      <c r="T151" s="5">
        <f t="shared" si="192"/>
        <v>50.455698290107918</v>
      </c>
      <c r="U151" s="5">
        <f t="shared" si="193"/>
        <v>187.09432533266309</v>
      </c>
      <c r="V151" s="5">
        <f t="shared" si="194"/>
        <v>259.27191322051425</v>
      </c>
      <c r="W151" s="15">
        <f t="shared" si="195"/>
        <v>-1.0734613539272964E-2</v>
      </c>
      <c r="X151" s="15">
        <f t="shared" si="196"/>
        <v>-1.217998157191269E-2</v>
      </c>
      <c r="Y151" s="15">
        <f t="shared" si="197"/>
        <v>-9.7425357312937999E-3</v>
      </c>
      <c r="Z151" s="5">
        <f t="shared" si="212"/>
        <v>13439.439903424853</v>
      </c>
      <c r="AA151" s="5">
        <f t="shared" si="213"/>
        <v>34753.475614516581</v>
      </c>
      <c r="AB151" s="5">
        <f t="shared" si="214"/>
        <v>36183.967816617493</v>
      </c>
      <c r="AC151" s="16">
        <f t="shared" si="198"/>
        <v>1.5742453084953318</v>
      </c>
      <c r="AD151" s="16">
        <f t="shared" si="199"/>
        <v>2.9576416651357533</v>
      </c>
      <c r="AE151" s="16">
        <f t="shared" si="200"/>
        <v>5.9255347307123403</v>
      </c>
      <c r="AF151" s="15">
        <f t="shared" si="201"/>
        <v>-4.0504037456468023E-3</v>
      </c>
      <c r="AG151" s="15">
        <f t="shared" si="202"/>
        <v>2.9673830763510267E-4</v>
      </c>
      <c r="AH151" s="15">
        <f t="shared" si="203"/>
        <v>9.7937136394747881E-3</v>
      </c>
      <c r="AI151" s="1">
        <f t="shared" si="167"/>
        <v>314575.46089362487</v>
      </c>
      <c r="AJ151" s="1">
        <f t="shared" si="168"/>
        <v>112700.89229997562</v>
      </c>
      <c r="AK151" s="1">
        <f t="shared" si="169"/>
        <v>42601.218813392385</v>
      </c>
      <c r="AL151" s="14">
        <f t="shared" si="204"/>
        <v>53.089674079735246</v>
      </c>
      <c r="AM151" s="14">
        <f t="shared" si="205"/>
        <v>11.28049731383258</v>
      </c>
      <c r="AN151" s="14">
        <f t="shared" si="206"/>
        <v>3.7659104487374822</v>
      </c>
      <c r="AO151" s="11">
        <f t="shared" si="207"/>
        <v>7.9369885976906945E-3</v>
      </c>
      <c r="AP151" s="11">
        <f t="shared" si="208"/>
        <v>9.9985122798637634E-3</v>
      </c>
      <c r="AQ151" s="11">
        <f t="shared" si="209"/>
        <v>9.0699121929840466E-3</v>
      </c>
      <c r="AR151" s="1">
        <f t="shared" si="215"/>
        <v>168314.84159756626</v>
      </c>
      <c r="AS151" s="1">
        <f t="shared" si="210"/>
        <v>62645.094506902387</v>
      </c>
      <c r="AT151" s="1">
        <f t="shared" si="211"/>
        <v>23537.076164495793</v>
      </c>
      <c r="AU151" s="1">
        <f t="shared" si="170"/>
        <v>33662.968319513253</v>
      </c>
      <c r="AV151" s="1">
        <f t="shared" si="171"/>
        <v>12529.018901380477</v>
      </c>
      <c r="AW151" s="1">
        <f t="shared" si="172"/>
        <v>4707.4152328991586</v>
      </c>
      <c r="AX151" s="1">
        <f t="shared" si="232"/>
        <v>115609.78291539125</v>
      </c>
      <c r="AY151" s="1">
        <f t="shared" si="218"/>
        <v>16927.188285575045</v>
      </c>
      <c r="AZ151" s="1">
        <f t="shared" si="219"/>
        <v>4319.2495247297193</v>
      </c>
      <c r="BA151" s="1">
        <f t="shared" si="233"/>
        <v>13578.161367060218</v>
      </c>
      <c r="BB151" s="1">
        <f t="shared" si="234"/>
        <v>28827.233531065769</v>
      </c>
      <c r="BC151" s="1">
        <f t="shared" si="235"/>
        <v>36492.455572652492</v>
      </c>
      <c r="BD151" s="1">
        <f t="shared" si="236"/>
        <v>977.3008015356653</v>
      </c>
      <c r="BE151" s="2">
        <f t="shared" si="242"/>
        <v>0</v>
      </c>
      <c r="BF151" s="2">
        <f t="shared" si="243"/>
        <v>0</v>
      </c>
      <c r="BG151" s="2">
        <f t="shared" si="244"/>
        <v>0</v>
      </c>
      <c r="BH151" s="2">
        <f t="shared" si="220"/>
        <v>0</v>
      </c>
      <c r="BI151" s="2">
        <f t="shared" si="237"/>
        <v>0</v>
      </c>
      <c r="BJ151" s="2">
        <f t="shared" si="221"/>
        <v>0</v>
      </c>
      <c r="BK151" s="2">
        <f t="shared" si="222"/>
        <v>0</v>
      </c>
      <c r="BL151" s="2">
        <f t="shared" si="223"/>
        <v>0</v>
      </c>
      <c r="BM151" s="2">
        <f t="shared" si="224"/>
        <v>0</v>
      </c>
      <c r="BN151" s="2">
        <f t="shared" si="225"/>
        <v>0</v>
      </c>
      <c r="BO151" s="2">
        <f t="shared" si="238"/>
        <v>0</v>
      </c>
      <c r="BP151" s="2">
        <f t="shared" si="239"/>
        <v>0</v>
      </c>
      <c r="BQ151" s="2">
        <f t="shared" si="240"/>
        <v>0</v>
      </c>
      <c r="BR151" s="11">
        <f t="shared" si="241"/>
        <v>3.6838194044632705E-2</v>
      </c>
      <c r="BS151" s="17">
        <f t="shared" si="216"/>
        <v>1.8442526958861248E-2</v>
      </c>
      <c r="BT151" s="17">
        <f t="shared" si="217"/>
        <v>1.2386912896918907E-2</v>
      </c>
      <c r="BU151" s="12">
        <f>(BU$3*temperature!$I261+BU$4*temperature!$I261^2+BU$5*temperature!$I261^6)*(K151/K$56)^$BW$1</f>
        <v>-11.504991718352741</v>
      </c>
      <c r="BV151" s="12">
        <f>(BV$3*temperature!$I261+BV$4*temperature!$I261^2+BV$5*temperature!$I261^6)*(L151/L$56)^$BW$1</f>
        <v>-9.6463251415841711</v>
      </c>
      <c r="BW151" s="12">
        <f>(BW$3*temperature!$I261+BW$4*temperature!$I261^2+BW$5*temperature!$I261^6)*(M151/M$56)^$BW$1</f>
        <v>-9.3162646232364033</v>
      </c>
      <c r="BX151" s="12">
        <f>(BX$3*temperature!$M261+BX$4*temperature!$M261^2+BX$5*temperature!$M261^6)*(K151/K$56)^$BW$1</f>
        <v>-11.505007356568955</v>
      </c>
      <c r="BY151" s="12">
        <f>(BY$3*temperature!$M261+BY$4*temperature!$M261^2+BY$5*temperature!$M261^6)*(L151/L$56)^$BW$1</f>
        <v>-9.6463362858266084</v>
      </c>
      <c r="BZ151" s="12">
        <f>(BZ$3*temperature!$M261+BZ$4*temperature!$M261^2+BZ$5*temperature!$M261^6)*(M151/M$56)^$BW$1</f>
        <v>-9.3162739448416225</v>
      </c>
      <c r="CA151" s="19">
        <f t="shared" si="226"/>
        <v>-1.5638216213531564E-5</v>
      </c>
      <c r="CB151" s="19">
        <f t="shared" si="227"/>
        <v>-1.1144242437310936E-5</v>
      </c>
      <c r="CC151" s="19">
        <f t="shared" si="228"/>
        <v>-9.3216052192701682E-6</v>
      </c>
      <c r="CD151" s="19">
        <f t="shared" si="229"/>
        <v>-3.549679337563557E-2</v>
      </c>
      <c r="CE151" s="19">
        <f t="shared" si="230"/>
        <v>-6.5465056878328631E-4</v>
      </c>
      <c r="CF151" s="19">
        <f t="shared" si="231"/>
        <v>-4.3969568766392589E-4</v>
      </c>
    </row>
    <row r="152" spans="1:84" x14ac:dyDescent="0.3">
      <c r="A152" s="2">
        <f t="shared" si="173"/>
        <v>2106</v>
      </c>
      <c r="B152" s="5">
        <f t="shared" si="174"/>
        <v>1164.7448046946683</v>
      </c>
      <c r="C152" s="5">
        <f t="shared" si="175"/>
        <v>2960.85935404068</v>
      </c>
      <c r="D152" s="5">
        <f t="shared" si="176"/>
        <v>4359.9986826735958</v>
      </c>
      <c r="E152" s="15">
        <f t="shared" si="177"/>
        <v>2.9860294027276873E-5</v>
      </c>
      <c r="F152" s="15">
        <f t="shared" si="178"/>
        <v>5.8826781530103961E-5</v>
      </c>
      <c r="G152" s="15">
        <f t="shared" si="179"/>
        <v>1.2009278189929781E-4</v>
      </c>
      <c r="H152" s="5">
        <f t="shared" si="180"/>
        <v>169224.96586652409</v>
      </c>
      <c r="I152" s="5">
        <f t="shared" si="181"/>
        <v>63246.483103242164</v>
      </c>
      <c r="J152" s="5">
        <f t="shared" si="182"/>
        <v>23749.929464884361</v>
      </c>
      <c r="K152" s="5">
        <f t="shared" si="183"/>
        <v>145289.30730958318</v>
      </c>
      <c r="L152" s="5">
        <f t="shared" si="184"/>
        <v>21360.853570072413</v>
      </c>
      <c r="M152" s="5">
        <f t="shared" si="185"/>
        <v>5447.2331744652411</v>
      </c>
      <c r="N152" s="15">
        <f t="shared" si="186"/>
        <v>5.3772519643104921E-3</v>
      </c>
      <c r="O152" s="15">
        <f t="shared" si="187"/>
        <v>9.5405431639528082E-3</v>
      </c>
      <c r="P152" s="15">
        <f t="shared" si="188"/>
        <v>8.9221552544791471E-3</v>
      </c>
      <c r="Q152" s="5">
        <f t="shared" si="189"/>
        <v>8446.7077850399164</v>
      </c>
      <c r="R152" s="5">
        <f t="shared" si="190"/>
        <v>11688.931656439563</v>
      </c>
      <c r="S152" s="5">
        <f t="shared" si="191"/>
        <v>6097.6981397636737</v>
      </c>
      <c r="T152" s="5">
        <f t="shared" si="192"/>
        <v>49.914075868109457</v>
      </c>
      <c r="U152" s="5">
        <f t="shared" si="193"/>
        <v>184.81551989790182</v>
      </c>
      <c r="V152" s="5">
        <f t="shared" si="194"/>
        <v>256.74594734184251</v>
      </c>
      <c r="W152" s="15">
        <f t="shared" si="195"/>
        <v>-1.0734613539272964E-2</v>
      </c>
      <c r="X152" s="15">
        <f t="shared" si="196"/>
        <v>-1.217998157191269E-2</v>
      </c>
      <c r="Y152" s="15">
        <f t="shared" si="197"/>
        <v>-9.7425357312937999E-3</v>
      </c>
      <c r="Z152" s="5">
        <f t="shared" si="212"/>
        <v>13315.037727988767</v>
      </c>
      <c r="AA152" s="5">
        <f t="shared" si="213"/>
        <v>34675.448928360507</v>
      </c>
      <c r="AB152" s="5">
        <f t="shared" si="214"/>
        <v>36514.738584776591</v>
      </c>
      <c r="AC152" s="16">
        <f t="shared" si="198"/>
        <v>1.5678689794012355</v>
      </c>
      <c r="AD152" s="16">
        <f t="shared" si="199"/>
        <v>2.958519310718057</v>
      </c>
      <c r="AE152" s="16">
        <f t="shared" si="200"/>
        <v>5.9835677210256994</v>
      </c>
      <c r="AF152" s="15">
        <f t="shared" si="201"/>
        <v>-4.0504037456468023E-3</v>
      </c>
      <c r="AG152" s="15">
        <f t="shared" si="202"/>
        <v>2.9673830763510267E-4</v>
      </c>
      <c r="AH152" s="15">
        <f t="shared" si="203"/>
        <v>9.7937136394747881E-3</v>
      </c>
      <c r="AI152" s="1">
        <f t="shared" si="167"/>
        <v>316780.88312377565</v>
      </c>
      <c r="AJ152" s="1">
        <f t="shared" si="168"/>
        <v>113959.82197135854</v>
      </c>
      <c r="AK152" s="1">
        <f t="shared" si="169"/>
        <v>43048.512164952306</v>
      </c>
      <c r="AL152" s="14">
        <f t="shared" si="204"/>
        <v>53.506832496182966</v>
      </c>
      <c r="AM152" s="14">
        <f t="shared" si="205"/>
        <v>11.39215762283875</v>
      </c>
      <c r="AN152" s="14">
        <f t="shared" si="206"/>
        <v>3.7997253610632056</v>
      </c>
      <c r="AO152" s="11">
        <f t="shared" si="207"/>
        <v>7.8576187117137871E-3</v>
      </c>
      <c r="AP152" s="11">
        <f t="shared" si="208"/>
        <v>9.8985271570651255E-3</v>
      </c>
      <c r="AQ152" s="11">
        <f t="shared" si="209"/>
        <v>8.9792130710542057E-3</v>
      </c>
      <c r="AR152" s="1">
        <f t="shared" si="215"/>
        <v>169224.96586652409</v>
      </c>
      <c r="AS152" s="1">
        <f t="shared" si="210"/>
        <v>63246.483103242164</v>
      </c>
      <c r="AT152" s="1">
        <f t="shared" si="211"/>
        <v>23749.929464884361</v>
      </c>
      <c r="AU152" s="1">
        <f t="shared" si="170"/>
        <v>33844.993173304822</v>
      </c>
      <c r="AV152" s="1">
        <f t="shared" si="171"/>
        <v>12649.296620648434</v>
      </c>
      <c r="AW152" s="1">
        <f t="shared" si="172"/>
        <v>4749.9858929768725</v>
      </c>
      <c r="AX152" s="1">
        <f t="shared" si="232"/>
        <v>116231.44584766652</v>
      </c>
      <c r="AY152" s="1">
        <f t="shared" si="218"/>
        <v>17088.682856057934</v>
      </c>
      <c r="AZ152" s="1">
        <f t="shared" si="219"/>
        <v>4357.7865395721929</v>
      </c>
      <c r="BA152" s="1">
        <f t="shared" si="233"/>
        <v>13584.813162159233</v>
      </c>
      <c r="BB152" s="1">
        <f t="shared" si="234"/>
        <v>28857.043650270705</v>
      </c>
      <c r="BC152" s="1">
        <f t="shared" si="235"/>
        <v>36535.566125153375</v>
      </c>
      <c r="BD152" s="1">
        <f t="shared" si="236"/>
        <v>931.70138928663789</v>
      </c>
      <c r="BE152" s="2">
        <f t="shared" si="242"/>
        <v>0</v>
      </c>
      <c r="BF152" s="2">
        <f t="shared" si="243"/>
        <v>0</v>
      </c>
      <c r="BG152" s="2">
        <f t="shared" si="244"/>
        <v>0</v>
      </c>
      <c r="BH152" s="2">
        <f t="shared" si="220"/>
        <v>0</v>
      </c>
      <c r="BI152" s="2">
        <f t="shared" si="237"/>
        <v>0</v>
      </c>
      <c r="BJ152" s="2">
        <f t="shared" si="221"/>
        <v>0</v>
      </c>
      <c r="BK152" s="2">
        <f t="shared" si="222"/>
        <v>0</v>
      </c>
      <c r="BL152" s="2">
        <f t="shared" si="223"/>
        <v>0</v>
      </c>
      <c r="BM152" s="2">
        <f t="shared" si="224"/>
        <v>0</v>
      </c>
      <c r="BN152" s="2">
        <f t="shared" si="225"/>
        <v>0</v>
      </c>
      <c r="BO152" s="2">
        <f t="shared" si="238"/>
        <v>0</v>
      </c>
      <c r="BP152" s="2">
        <f t="shared" si="239"/>
        <v>0</v>
      </c>
      <c r="BQ152" s="2">
        <f t="shared" si="240"/>
        <v>0</v>
      </c>
      <c r="BR152" s="11">
        <f t="shared" si="241"/>
        <v>3.6688679000025565E-2</v>
      </c>
      <c r="BS152" s="17">
        <f t="shared" si="216"/>
        <v>1.7787275839943984E-2</v>
      </c>
      <c r="BT152" s="17">
        <f t="shared" si="217"/>
        <v>1.179705990182753E-2</v>
      </c>
      <c r="BU152" s="12">
        <f>(BU$3*temperature!$I262+BU$4*temperature!$I262^2+BU$5*temperature!$I262^6)*(K152/K$56)^$BW$1</f>
        <v>-11.849441541735322</v>
      </c>
      <c r="BV152" s="12">
        <f>(BV$3*temperature!$I262+BV$4*temperature!$I262^2+BV$5*temperature!$I262^6)*(L152/L$56)^$BW$1</f>
        <v>-9.8795245005327601</v>
      </c>
      <c r="BW152" s="12">
        <f>(BW$3*temperature!$I262+BW$4*temperature!$I262^2+BW$5*temperature!$I262^6)*(M152/M$56)^$BW$1</f>
        <v>-9.5097246494842764</v>
      </c>
      <c r="BX152" s="12">
        <f>(BX$3*temperature!$M262+BX$4*temperature!$M262^2+BX$5*temperature!$M262^6)*(K152/K$56)^$BW$1</f>
        <v>-11.849457226216158</v>
      </c>
      <c r="BY152" s="12">
        <f>(BY$3*temperature!$M262+BY$4*temperature!$M262^2+BY$5*temperature!$M262^6)*(L152/L$56)^$BW$1</f>
        <v>-9.8795356563324219</v>
      </c>
      <c r="BZ152" s="12">
        <f>(BZ$3*temperature!$M262+BZ$4*temperature!$M262^2+BZ$5*temperature!$M262^6)*(M152/M$56)^$BW$1</f>
        <v>-9.5097339736773137</v>
      </c>
      <c r="CA152" s="19">
        <f t="shared" si="226"/>
        <v>-1.5684480835886916E-5</v>
      </c>
      <c r="CB152" s="19">
        <f t="shared" si="227"/>
        <v>-1.1155799661821675E-5</v>
      </c>
      <c r="CC152" s="19">
        <f t="shared" si="228"/>
        <v>-9.3241930372300885E-6</v>
      </c>
      <c r="CD152" s="19">
        <f t="shared" si="229"/>
        <v>-3.581219755852854E-2</v>
      </c>
      <c r="CE152" s="19">
        <f t="shared" si="230"/>
        <v>-6.3700143640811559E-4</v>
      </c>
      <c r="CF152" s="19">
        <f t="shared" si="231"/>
        <v>-4.2247863981404279E-4</v>
      </c>
    </row>
    <row r="153" spans="1:84" x14ac:dyDescent="0.3">
      <c r="A153" s="2">
        <f t="shared" si="173"/>
        <v>2107</v>
      </c>
      <c r="B153" s="5">
        <f t="shared" si="174"/>
        <v>1164.7778453358867</v>
      </c>
      <c r="C153" s="5">
        <f t="shared" si="175"/>
        <v>2961.0248229757231</v>
      </c>
      <c r="D153" s="5">
        <f t="shared" si="176"/>
        <v>4360.4961068259317</v>
      </c>
      <c r="E153" s="15">
        <f t="shared" si="177"/>
        <v>2.8367279325913028E-5</v>
      </c>
      <c r="F153" s="15">
        <f t="shared" si="178"/>
        <v>5.5885442453598761E-5</v>
      </c>
      <c r="G153" s="15">
        <f t="shared" si="179"/>
        <v>1.1408814280433292E-4</v>
      </c>
      <c r="H153" s="5">
        <f t="shared" si="180"/>
        <v>170113.20742785462</v>
      </c>
      <c r="I153" s="5">
        <f t="shared" si="181"/>
        <v>63843.791049385007</v>
      </c>
      <c r="J153" s="5">
        <f t="shared" si="182"/>
        <v>23961.365984400407</v>
      </c>
      <c r="K153" s="5">
        <f t="shared" si="183"/>
        <v>146047.7704903454</v>
      </c>
      <c r="L153" s="5">
        <f t="shared" si="184"/>
        <v>21561.383259605471</v>
      </c>
      <c r="M153" s="5">
        <f t="shared" si="185"/>
        <v>5495.10087783159</v>
      </c>
      <c r="N153" s="15">
        <f t="shared" si="186"/>
        <v>5.2203647660462593E-3</v>
      </c>
      <c r="O153" s="15">
        <f t="shared" si="187"/>
        <v>9.3877189352586932E-3</v>
      </c>
      <c r="P153" s="15">
        <f t="shared" si="188"/>
        <v>8.7875260399603583E-3</v>
      </c>
      <c r="Q153" s="5">
        <f t="shared" si="189"/>
        <v>8399.8954707558587</v>
      </c>
      <c r="R153" s="5">
        <f t="shared" si="190"/>
        <v>11655.607893045215</v>
      </c>
      <c r="S153" s="5">
        <f t="shared" si="191"/>
        <v>6092.0476891378412</v>
      </c>
      <c r="T153" s="5">
        <f t="shared" si="192"/>
        <v>49.378267553495348</v>
      </c>
      <c r="U153" s="5">
        <f t="shared" si="193"/>
        <v>182.56447027134192</v>
      </c>
      <c r="V153" s="5">
        <f t="shared" si="194"/>
        <v>254.24459077599974</v>
      </c>
      <c r="W153" s="15">
        <f t="shared" si="195"/>
        <v>-1.0734613539272964E-2</v>
      </c>
      <c r="X153" s="15">
        <f t="shared" si="196"/>
        <v>-1.217998157191269E-2</v>
      </c>
      <c r="Y153" s="15">
        <f t="shared" si="197"/>
        <v>-9.7425357312937999E-3</v>
      </c>
      <c r="Z153" s="5">
        <f t="shared" si="212"/>
        <v>13189.690276281082</v>
      </c>
      <c r="AA153" s="5">
        <f t="shared" si="213"/>
        <v>34592.191810631091</v>
      </c>
      <c r="AB153" s="5">
        <f t="shared" si="214"/>
        <v>36843.323097226763</v>
      </c>
      <c r="AC153" s="16">
        <f t="shared" si="198"/>
        <v>1.5615184770143853</v>
      </c>
      <c r="AD153" s="16">
        <f t="shared" si="199"/>
        <v>2.9593972167314253</v>
      </c>
      <c r="AE153" s="16">
        <f t="shared" si="200"/>
        <v>6.0421690698278301</v>
      </c>
      <c r="AF153" s="15">
        <f t="shared" si="201"/>
        <v>-4.0504037456468023E-3</v>
      </c>
      <c r="AG153" s="15">
        <f t="shared" si="202"/>
        <v>2.9673830763510267E-4</v>
      </c>
      <c r="AH153" s="15">
        <f t="shared" si="203"/>
        <v>9.7937136394747881E-3</v>
      </c>
      <c r="AI153" s="1">
        <f t="shared" si="167"/>
        <v>318947.78798470291</v>
      </c>
      <c r="AJ153" s="1">
        <f t="shared" si="168"/>
        <v>115213.13639487114</v>
      </c>
      <c r="AK153" s="1">
        <f t="shared" si="169"/>
        <v>43493.646841433954</v>
      </c>
      <c r="AL153" s="14">
        <f t="shared" si="204"/>
        <v>53.923064421527243</v>
      </c>
      <c r="AM153" s="14">
        <f t="shared" si="205"/>
        <v>11.503795548629913</v>
      </c>
      <c r="AN153" s="14">
        <f t="shared" si="206"/>
        <v>3.8335027192553954</v>
      </c>
      <c r="AO153" s="11">
        <f t="shared" si="207"/>
        <v>7.779042524596649E-3</v>
      </c>
      <c r="AP153" s="11">
        <f t="shared" si="208"/>
        <v>9.7995418854944748E-3</v>
      </c>
      <c r="AQ153" s="11">
        <f t="shared" si="209"/>
        <v>8.8894209403436644E-3</v>
      </c>
      <c r="AR153" s="1">
        <f t="shared" si="215"/>
        <v>170113.20742785462</v>
      </c>
      <c r="AS153" s="1">
        <f t="shared" si="210"/>
        <v>63843.791049385007</v>
      </c>
      <c r="AT153" s="1">
        <f t="shared" si="211"/>
        <v>23961.365984400407</v>
      </c>
      <c r="AU153" s="1">
        <f t="shared" si="170"/>
        <v>34022.641485570923</v>
      </c>
      <c r="AV153" s="1">
        <f t="shared" si="171"/>
        <v>12768.758209877002</v>
      </c>
      <c r="AW153" s="1">
        <f t="shared" si="172"/>
        <v>4792.2731968800817</v>
      </c>
      <c r="AX153" s="1">
        <f t="shared" si="232"/>
        <v>116838.21639227633</v>
      </c>
      <c r="AY153" s="1">
        <f t="shared" si="218"/>
        <v>17249.106607684378</v>
      </c>
      <c r="AZ153" s="1">
        <f t="shared" si="219"/>
        <v>4396.0807022652725</v>
      </c>
      <c r="BA153" s="1">
        <f t="shared" si="233"/>
        <v>13591.263275209543</v>
      </c>
      <c r="BB153" s="1">
        <f t="shared" si="234"/>
        <v>28886.323942125848</v>
      </c>
      <c r="BC153" s="1">
        <f t="shared" si="235"/>
        <v>36577.884992889041</v>
      </c>
      <c r="BD153" s="1">
        <f t="shared" si="236"/>
        <v>888.21156307740875</v>
      </c>
      <c r="BE153" s="2">
        <f t="shared" si="242"/>
        <v>0</v>
      </c>
      <c r="BF153" s="2">
        <f t="shared" si="243"/>
        <v>0</v>
      </c>
      <c r="BG153" s="2">
        <f t="shared" si="244"/>
        <v>0</v>
      </c>
      <c r="BH153" s="2">
        <f t="shared" si="220"/>
        <v>0</v>
      </c>
      <c r="BI153" s="2">
        <f t="shared" si="237"/>
        <v>0</v>
      </c>
      <c r="BJ153" s="2">
        <f t="shared" si="221"/>
        <v>0</v>
      </c>
      <c r="BK153" s="2">
        <f t="shared" si="222"/>
        <v>0</v>
      </c>
      <c r="BL153" s="2">
        <f t="shared" si="223"/>
        <v>0</v>
      </c>
      <c r="BM153" s="2">
        <f t="shared" si="224"/>
        <v>0</v>
      </c>
      <c r="BN153" s="2">
        <f t="shared" si="225"/>
        <v>0</v>
      </c>
      <c r="BO153" s="2">
        <f t="shared" si="238"/>
        <v>0</v>
      </c>
      <c r="BP153" s="2">
        <f t="shared" si="239"/>
        <v>0</v>
      </c>
      <c r="BQ153" s="2">
        <f t="shared" si="240"/>
        <v>0</v>
      </c>
      <c r="BR153" s="11">
        <f t="shared" si="241"/>
        <v>3.6540574373685492E-2</v>
      </c>
      <c r="BS153" s="17">
        <f t="shared" si="216"/>
        <v>1.7157779572842761E-2</v>
      </c>
      <c r="BT153" s="17">
        <f t="shared" si="217"/>
        <v>1.1235295144597647E-2</v>
      </c>
      <c r="BU153" s="12">
        <f>(BU$3*temperature!$I263+BU$4*temperature!$I263^2+BU$5*temperature!$I263^6)*(K153/K$56)^$BW$1</f>
        <v>-12.196439211768741</v>
      </c>
      <c r="BV153" s="12">
        <f>(BV$3*temperature!$I263+BV$4*temperature!$I263^2+BV$5*temperature!$I263^6)*(L153/L$56)^$BW$1</f>
        <v>-10.113865702101778</v>
      </c>
      <c r="BW153" s="12">
        <f>(BW$3*temperature!$I263+BW$4*temperature!$I263^2+BW$5*temperature!$I263^6)*(M153/M$56)^$BW$1</f>
        <v>-9.7040156674679601</v>
      </c>
      <c r="BX153" s="12">
        <f>(BX$3*temperature!$M263+BX$4*temperature!$M263^2+BX$5*temperature!$M263^6)*(K153/K$56)^$BW$1</f>
        <v>-12.196454939979565</v>
      </c>
      <c r="BY153" s="12">
        <f>(BY$3*temperature!$M263+BY$4*temperature!$M263^2+BY$5*temperature!$M263^6)*(L153/L$56)^$BW$1</f>
        <v>-10.113876867836705</v>
      </c>
      <c r="BZ153" s="12">
        <f>(BZ$3*temperature!$M263+BZ$4*temperature!$M263^2+BZ$5*temperature!$M263^6)*(M153/M$56)^$BW$1</f>
        <v>-9.7040249930657776</v>
      </c>
      <c r="CA153" s="19">
        <f t="shared" si="226"/>
        <v>-1.5728210824406119E-5</v>
      </c>
      <c r="CB153" s="19">
        <f t="shared" si="227"/>
        <v>-1.116573492687678E-5</v>
      </c>
      <c r="CC153" s="19">
        <f t="shared" si="228"/>
        <v>-9.3255978175221799E-6</v>
      </c>
      <c r="CD153" s="19">
        <f t="shared" si="229"/>
        <v>-3.6118933003545427E-2</v>
      </c>
      <c r="CE153" s="19">
        <f t="shared" si="230"/>
        <v>-6.19720690881108E-4</v>
      </c>
      <c r="CF153" s="19">
        <f t="shared" si="231"/>
        <v>-4.0580687260278163E-4</v>
      </c>
    </row>
    <row r="154" spans="1:84" x14ac:dyDescent="0.3">
      <c r="A154" s="2">
        <f t="shared" si="173"/>
        <v>2108</v>
      </c>
      <c r="B154" s="5">
        <f t="shared" si="174"/>
        <v>1164.8092348354535</v>
      </c>
      <c r="C154" s="5">
        <f t="shared" si="175"/>
        <v>2961.1820272489535</v>
      </c>
      <c r="D154" s="5">
        <f t="shared" si="176"/>
        <v>4360.9687136833381</v>
      </c>
      <c r="E154" s="15">
        <f t="shared" si="177"/>
        <v>2.6948915359617375E-5</v>
      </c>
      <c r="F154" s="15">
        <f t="shared" si="178"/>
        <v>5.309117033091882E-5</v>
      </c>
      <c r="G154" s="15">
        <f t="shared" si="179"/>
        <v>1.0838373566411626E-4</v>
      </c>
      <c r="H154" s="5">
        <f t="shared" si="180"/>
        <v>170979.40845683281</v>
      </c>
      <c r="I154" s="5">
        <f t="shared" si="181"/>
        <v>64436.917040291562</v>
      </c>
      <c r="J154" s="5">
        <f t="shared" si="182"/>
        <v>24171.360212029111</v>
      </c>
      <c r="K154" s="5">
        <f t="shared" si="183"/>
        <v>146787.47673303448</v>
      </c>
      <c r="L154" s="5">
        <f t="shared" si="184"/>
        <v>21760.539016966752</v>
      </c>
      <c r="M154" s="5">
        <f t="shared" si="185"/>
        <v>5542.6584777338667</v>
      </c>
      <c r="N154" s="15">
        <f t="shared" si="186"/>
        <v>5.0648239285375762E-3</v>
      </c>
      <c r="O154" s="15">
        <f t="shared" si="187"/>
        <v>9.2366874130191956E-3</v>
      </c>
      <c r="P154" s="15">
        <f t="shared" si="188"/>
        <v>8.654545377708045E-3</v>
      </c>
      <c r="Q154" s="5">
        <f t="shared" si="189"/>
        <v>8352.0382096818394</v>
      </c>
      <c r="R154" s="5">
        <f t="shared" si="190"/>
        <v>11620.607642168137</v>
      </c>
      <c r="S154" s="5">
        <f t="shared" si="191"/>
        <v>6085.5654403444159</v>
      </c>
      <c r="T154" s="5">
        <f t="shared" si="192"/>
        <v>48.848210934069755</v>
      </c>
      <c r="U154" s="5">
        <f t="shared" si="193"/>
        <v>180.34083838775098</v>
      </c>
      <c r="V154" s="5">
        <f t="shared" si="194"/>
        <v>251.7676037658764</v>
      </c>
      <c r="W154" s="15">
        <f t="shared" si="195"/>
        <v>-1.0734613539272964E-2</v>
      </c>
      <c r="X154" s="15">
        <f t="shared" si="196"/>
        <v>-1.217998157191269E-2</v>
      </c>
      <c r="Y154" s="15">
        <f t="shared" si="197"/>
        <v>-9.7425357312937999E-3</v>
      </c>
      <c r="Z154" s="5">
        <f t="shared" si="212"/>
        <v>13063.46448927838</v>
      </c>
      <c r="AA154" s="5">
        <f t="shared" si="213"/>
        <v>34503.809122632731</v>
      </c>
      <c r="AB154" s="5">
        <f t="shared" si="214"/>
        <v>37169.680708203734</v>
      </c>
      <c r="AC154" s="16">
        <f t="shared" si="198"/>
        <v>1.5551936967261895</v>
      </c>
      <c r="AD154" s="16">
        <f t="shared" si="199"/>
        <v>2.9602753832531383</v>
      </c>
      <c r="AE154" s="16">
        <f t="shared" si="200"/>
        <v>6.101344343459016</v>
      </c>
      <c r="AF154" s="15">
        <f t="shared" si="201"/>
        <v>-4.0504037456468023E-3</v>
      </c>
      <c r="AG154" s="15">
        <f t="shared" si="202"/>
        <v>2.9673830763510267E-4</v>
      </c>
      <c r="AH154" s="15">
        <f t="shared" si="203"/>
        <v>9.7937136394747881E-3</v>
      </c>
      <c r="AI154" s="1">
        <f t="shared" si="167"/>
        <v>321075.65067180357</v>
      </c>
      <c r="AJ154" s="1">
        <f t="shared" si="168"/>
        <v>116460.58096526103</v>
      </c>
      <c r="AK154" s="1">
        <f t="shared" si="169"/>
        <v>43936.555354170639</v>
      </c>
      <c r="AL154" s="14">
        <f t="shared" si="204"/>
        <v>54.338339534606952</v>
      </c>
      <c r="AM154" s="14">
        <f t="shared" si="205"/>
        <v>11.615400155687666</v>
      </c>
      <c r="AN154" s="14">
        <f t="shared" si="206"/>
        <v>3.8672395624093343</v>
      </c>
      <c r="AO154" s="11">
        <f t="shared" si="207"/>
        <v>7.7012520993506826E-3</v>
      </c>
      <c r="AP154" s="11">
        <f t="shared" si="208"/>
        <v>9.7015464666395292E-3</v>
      </c>
      <c r="AQ154" s="11">
        <f t="shared" si="209"/>
        <v>8.800526730940228E-3</v>
      </c>
      <c r="AR154" s="1">
        <f t="shared" si="215"/>
        <v>170979.40845683281</v>
      </c>
      <c r="AS154" s="1">
        <f t="shared" si="210"/>
        <v>64436.917040291562</v>
      </c>
      <c r="AT154" s="1">
        <f t="shared" si="211"/>
        <v>24171.360212029111</v>
      </c>
      <c r="AU154" s="1">
        <f t="shared" si="170"/>
        <v>34195.881691366565</v>
      </c>
      <c r="AV154" s="1">
        <f t="shared" si="171"/>
        <v>12887.383408058313</v>
      </c>
      <c r="AW154" s="1">
        <f t="shared" si="172"/>
        <v>4834.2720424058225</v>
      </c>
      <c r="AX154" s="1">
        <f t="shared" si="232"/>
        <v>117429.98138642758</v>
      </c>
      <c r="AY154" s="1">
        <f t="shared" si="218"/>
        <v>17408.431213573404</v>
      </c>
      <c r="AZ154" s="1">
        <f t="shared" si="219"/>
        <v>4434.1267821870933</v>
      </c>
      <c r="BA154" s="1">
        <f t="shared" si="233"/>
        <v>13597.514208852754</v>
      </c>
      <c r="BB154" s="1">
        <f t="shared" si="234"/>
        <v>28915.083517437564</v>
      </c>
      <c r="BC154" s="1">
        <f t="shared" si="235"/>
        <v>36619.429257769385</v>
      </c>
      <c r="BD154" s="1">
        <f t="shared" si="236"/>
        <v>846.73493195826279</v>
      </c>
      <c r="BE154" s="2">
        <f t="shared" si="242"/>
        <v>0</v>
      </c>
      <c r="BF154" s="2">
        <f t="shared" si="243"/>
        <v>0</v>
      </c>
      <c r="BG154" s="2">
        <f t="shared" si="244"/>
        <v>0</v>
      </c>
      <c r="BH154" s="2">
        <f t="shared" si="220"/>
        <v>0</v>
      </c>
      <c r="BI154" s="2">
        <f t="shared" si="237"/>
        <v>0</v>
      </c>
      <c r="BJ154" s="2">
        <f t="shared" si="221"/>
        <v>0</v>
      </c>
      <c r="BK154" s="2">
        <f t="shared" si="222"/>
        <v>0</v>
      </c>
      <c r="BL154" s="2">
        <f t="shared" si="223"/>
        <v>0</v>
      </c>
      <c r="BM154" s="2">
        <f t="shared" si="224"/>
        <v>0</v>
      </c>
      <c r="BN154" s="2">
        <f t="shared" si="225"/>
        <v>0</v>
      </c>
      <c r="BO154" s="2">
        <f t="shared" si="238"/>
        <v>0</v>
      </c>
      <c r="BP154" s="2">
        <f t="shared" si="239"/>
        <v>0</v>
      </c>
      <c r="BQ154" s="2">
        <f t="shared" si="240"/>
        <v>0</v>
      </c>
      <c r="BR154" s="11">
        <f t="shared" si="241"/>
        <v>3.6393873262240167E-2</v>
      </c>
      <c r="BS154" s="17">
        <f t="shared" si="216"/>
        <v>1.655292614397666E-2</v>
      </c>
      <c r="BT154" s="17">
        <f t="shared" si="217"/>
        <v>1.0700281090092996E-2</v>
      </c>
      <c r="BU154" s="12">
        <f>(BU$3*temperature!$I264+BU$4*temperature!$I264^2+BU$5*temperature!$I264^6)*(K154/K$56)^$BW$1</f>
        <v>-12.545921559229805</v>
      </c>
      <c r="BV154" s="12">
        <f>(BV$3*temperature!$I264+BV$4*temperature!$I264^2+BV$5*temperature!$I264^6)*(L154/L$56)^$BW$1</f>
        <v>-10.349300596255215</v>
      </c>
      <c r="BW154" s="12">
        <f>(BW$3*temperature!$I264+BW$4*temperature!$I264^2+BW$5*temperature!$I264^6)*(M154/M$56)^$BW$1</f>
        <v>-9.8990983977532316</v>
      </c>
      <c r="BX154" s="12">
        <f>(BX$3*temperature!$M264+BX$4*temperature!$M264^2+BX$5*temperature!$M264^6)*(K154/K$56)^$BW$1</f>
        <v>-12.545937328718935</v>
      </c>
      <c r="BY154" s="12">
        <f>(BY$3*temperature!$M264+BY$4*temperature!$M264^2+BY$5*temperature!$M264^6)*(L154/L$56)^$BW$1</f>
        <v>-10.349311770361894</v>
      </c>
      <c r="BZ154" s="12">
        <f>(BZ$3*temperature!$M264+BZ$4*temperature!$M264^2+BZ$5*temperature!$M264^6)*(M154/M$56)^$BW$1</f>
        <v>-9.8991077236172913</v>
      </c>
      <c r="CA154" s="19">
        <f t="shared" si="226"/>
        <v>-1.5769489129624503E-5</v>
      </c>
      <c r="CB154" s="19">
        <f t="shared" si="227"/>
        <v>-1.1174106678168982E-5</v>
      </c>
      <c r="CC154" s="19">
        <f t="shared" si="228"/>
        <v>-9.325864059661626E-6</v>
      </c>
      <c r="CD154" s="19">
        <f t="shared" si="229"/>
        <v>-3.6417017275446932E-2</v>
      </c>
      <c r="CE154" s="19">
        <f t="shared" si="230"/>
        <v>-6.028081973443952E-4</v>
      </c>
      <c r="CF154" s="19">
        <f t="shared" si="231"/>
        <v>-3.8967232131005477E-4</v>
      </c>
    </row>
    <row r="155" spans="1:84" x14ac:dyDescent="0.3">
      <c r="A155" s="2">
        <f t="shared" si="173"/>
        <v>2109</v>
      </c>
      <c r="B155" s="5">
        <f t="shared" si="174"/>
        <v>1164.8390556636591</v>
      </c>
      <c r="C155" s="5">
        <f t="shared" si="175"/>
        <v>2961.3313792373738</v>
      </c>
      <c r="D155" s="5">
        <f t="shared" si="176"/>
        <v>4361.4177388596263</v>
      </c>
      <c r="E155" s="15">
        <f t="shared" si="177"/>
        <v>2.5601469591636505E-5</v>
      </c>
      <c r="F155" s="15">
        <f t="shared" si="178"/>
        <v>5.0436611814372876E-5</v>
      </c>
      <c r="G155" s="15">
        <f t="shared" si="179"/>
        <v>1.0296454888091045E-4</v>
      </c>
      <c r="H155" s="5">
        <f t="shared" si="180"/>
        <v>171823.42131167086</v>
      </c>
      <c r="I155" s="5">
        <f t="shared" si="181"/>
        <v>65025.762760506746</v>
      </c>
      <c r="J155" s="5">
        <f t="shared" si="182"/>
        <v>24379.887510953595</v>
      </c>
      <c r="K155" s="5">
        <f t="shared" si="183"/>
        <v>147508.29350735981</v>
      </c>
      <c r="L155" s="5">
        <f t="shared" si="184"/>
        <v>21958.286470882133</v>
      </c>
      <c r="M155" s="5">
        <f t="shared" si="185"/>
        <v>5589.8996543560106</v>
      </c>
      <c r="N155" s="15">
        <f t="shared" si="186"/>
        <v>4.9106149268871579E-3</v>
      </c>
      <c r="O155" s="15">
        <f t="shared" si="187"/>
        <v>9.08743362290787E-3</v>
      </c>
      <c r="P155" s="15">
        <f t="shared" si="188"/>
        <v>8.5231981750133468E-3</v>
      </c>
      <c r="Q155" s="5">
        <f t="shared" si="189"/>
        <v>8303.1682529927166</v>
      </c>
      <c r="R155" s="5">
        <f t="shared" si="190"/>
        <v>11583.968358155749</v>
      </c>
      <c r="S155" s="5">
        <f t="shared" si="191"/>
        <v>6078.2655327648436</v>
      </c>
      <c r="T155" s="5">
        <f t="shared" si="192"/>
        <v>48.323844267607626</v>
      </c>
      <c r="U155" s="5">
        <f t="shared" si="193"/>
        <v>178.1442902995249</v>
      </c>
      <c r="V155" s="5">
        <f t="shared" si="194"/>
        <v>249.31474889020512</v>
      </c>
      <c r="W155" s="15">
        <f t="shared" si="195"/>
        <v>-1.0734613539272964E-2</v>
      </c>
      <c r="X155" s="15">
        <f t="shared" si="196"/>
        <v>-1.217998157191269E-2</v>
      </c>
      <c r="Y155" s="15">
        <f t="shared" si="197"/>
        <v>-9.7425357312937999E-3</v>
      </c>
      <c r="Z155" s="5">
        <f t="shared" si="212"/>
        <v>12936.426333673289</v>
      </c>
      <c r="AA155" s="5">
        <f t="shared" si="213"/>
        <v>34410.40659831051</v>
      </c>
      <c r="AB155" s="5">
        <f t="shared" si="214"/>
        <v>37493.772139516528</v>
      </c>
      <c r="AC155" s="16">
        <f t="shared" si="198"/>
        <v>1.5488945343517635</v>
      </c>
      <c r="AD155" s="16">
        <f t="shared" si="199"/>
        <v>2.9611538103604986</v>
      </c>
      <c r="AE155" s="16">
        <f t="shared" si="200"/>
        <v>6.1610991627746827</v>
      </c>
      <c r="AF155" s="15">
        <f t="shared" si="201"/>
        <v>-4.0504037456468023E-3</v>
      </c>
      <c r="AG155" s="15">
        <f t="shared" si="202"/>
        <v>2.9673830763510267E-4</v>
      </c>
      <c r="AH155" s="15">
        <f t="shared" si="203"/>
        <v>9.7937136394747881E-3</v>
      </c>
      <c r="AI155" s="1">
        <f t="shared" si="167"/>
        <v>323163.96729598974</v>
      </c>
      <c r="AJ155" s="1">
        <f t="shared" si="168"/>
        <v>117701.90627679325</v>
      </c>
      <c r="AK155" s="1">
        <f t="shared" si="169"/>
        <v>44377.171861159397</v>
      </c>
      <c r="AL155" s="14">
        <f t="shared" si="204"/>
        <v>54.752628053508914</v>
      </c>
      <c r="AM155" s="14">
        <f t="shared" si="205"/>
        <v>11.726960626583294</v>
      </c>
      <c r="AN155" s="14">
        <f t="shared" si="206"/>
        <v>3.9009329701018278</v>
      </c>
      <c r="AO155" s="11">
        <f t="shared" si="207"/>
        <v>7.6242395783571761E-3</v>
      </c>
      <c r="AP155" s="11">
        <f t="shared" si="208"/>
        <v>9.6045310019731347E-3</v>
      </c>
      <c r="AQ155" s="11">
        <f t="shared" si="209"/>
        <v>8.7125214636308256E-3</v>
      </c>
      <c r="AR155" s="1">
        <f t="shared" si="215"/>
        <v>171823.42131167086</v>
      </c>
      <c r="AS155" s="1">
        <f t="shared" si="210"/>
        <v>65025.762760506746</v>
      </c>
      <c r="AT155" s="1">
        <f t="shared" si="211"/>
        <v>24379.887510953595</v>
      </c>
      <c r="AU155" s="1">
        <f t="shared" si="170"/>
        <v>34364.684262334173</v>
      </c>
      <c r="AV155" s="1">
        <f t="shared" si="171"/>
        <v>13005.15255210135</v>
      </c>
      <c r="AW155" s="1">
        <f t="shared" si="172"/>
        <v>4875.977502190719</v>
      </c>
      <c r="AX155" s="1">
        <f t="shared" si="232"/>
        <v>118006.63480588785</v>
      </c>
      <c r="AY155" s="1">
        <f t="shared" si="218"/>
        <v>17566.629176705708</v>
      </c>
      <c r="AZ155" s="1">
        <f t="shared" si="219"/>
        <v>4471.9197234848079</v>
      </c>
      <c r="BA155" s="1">
        <f t="shared" si="233"/>
        <v>13603.568402517591</v>
      </c>
      <c r="BB155" s="1">
        <f t="shared" si="234"/>
        <v>28943.331258873401</v>
      </c>
      <c r="BC155" s="1">
        <f t="shared" si="235"/>
        <v>36660.215465535613</v>
      </c>
      <c r="BD155" s="1">
        <f t="shared" si="236"/>
        <v>807.17942494616329</v>
      </c>
      <c r="BE155" s="2">
        <f t="shared" si="242"/>
        <v>0</v>
      </c>
      <c r="BF155" s="2">
        <f t="shared" si="243"/>
        <v>0</v>
      </c>
      <c r="BG155" s="2">
        <f t="shared" si="244"/>
        <v>0</v>
      </c>
      <c r="BH155" s="2">
        <f t="shared" si="220"/>
        <v>0</v>
      </c>
      <c r="BI155" s="2">
        <f t="shared" si="237"/>
        <v>0</v>
      </c>
      <c r="BJ155" s="2">
        <f t="shared" si="221"/>
        <v>0</v>
      </c>
      <c r="BK155" s="2">
        <f t="shared" si="222"/>
        <v>0</v>
      </c>
      <c r="BL155" s="2">
        <f t="shared" si="223"/>
        <v>0</v>
      </c>
      <c r="BM155" s="2">
        <f t="shared" si="224"/>
        <v>0</v>
      </c>
      <c r="BN155" s="2">
        <f t="shared" si="225"/>
        <v>0</v>
      </c>
      <c r="BO155" s="2">
        <f t="shared" si="238"/>
        <v>0</v>
      </c>
      <c r="BP155" s="2">
        <f t="shared" si="239"/>
        <v>0</v>
      </c>
      <c r="BQ155" s="2">
        <f t="shared" si="240"/>
        <v>0</v>
      </c>
      <c r="BR155" s="11">
        <f t="shared" si="241"/>
        <v>3.6248568123029096E-2</v>
      </c>
      <c r="BS155" s="17">
        <f t="shared" si="216"/>
        <v>1.5971655729566676E-2</v>
      </c>
      <c r="BT155" s="17">
        <f t="shared" si="217"/>
        <v>1.0190743895326662E-2</v>
      </c>
      <c r="BU155" s="12">
        <f>(BU$3*temperature!$I265+BU$4*temperature!$I265^2+BU$5*temperature!$I265^6)*(K155/K$56)^$BW$1</f>
        <v>-12.897825994001435</v>
      </c>
      <c r="BV155" s="12">
        <f>(BV$3*temperature!$I265+BV$4*temperature!$I265^2+BV$5*temperature!$I265^6)*(L155/L$56)^$BW$1</f>
        <v>-10.585781528797495</v>
      </c>
      <c r="BW155" s="12">
        <f>(BW$3*temperature!$I265+BW$4*temperature!$I265^2+BW$5*temperature!$I265^6)*(M155/M$56)^$BW$1</f>
        <v>-10.094933961721091</v>
      </c>
      <c r="BX155" s="12">
        <f>(BX$3*temperature!$M265+BX$4*temperature!$M265^2+BX$5*temperature!$M265^6)*(K155/K$56)^$BW$1</f>
        <v>-12.897841802398844</v>
      </c>
      <c r="BY155" s="12">
        <f>(BY$3*temperature!$M265+BY$4*temperature!$M265^2+BY$5*temperature!$M265^6)*(L155/L$56)^$BW$1</f>
        <v>-10.585792709769684</v>
      </c>
      <c r="BZ155" s="12">
        <f>(BZ$3*temperature!$M265+BZ$4*temperature!$M265^2+BZ$5*temperature!$M265^6)*(M155/M$56)^$BW$1</f>
        <v>-10.094943286756408</v>
      </c>
      <c r="CA155" s="19">
        <f t="shared" si="226"/>
        <v>-1.5808397408889618E-5</v>
      </c>
      <c r="CB155" s="19">
        <f t="shared" si="227"/>
        <v>-1.1180972188995497E-5</v>
      </c>
      <c r="CC155" s="19">
        <f t="shared" si="228"/>
        <v>-9.3250353163654154E-6</v>
      </c>
      <c r="CD155" s="19">
        <f t="shared" si="229"/>
        <v>-3.6706474852920702E-2</v>
      </c>
      <c r="CE155" s="19">
        <f t="shared" si="230"/>
        <v>-5.8626317939684607E-4</v>
      </c>
      <c r="CF155" s="19">
        <f t="shared" si="231"/>
        <v>-3.7406628452636329E-4</v>
      </c>
    </row>
    <row r="156" spans="1:84" x14ac:dyDescent="0.3">
      <c r="A156" s="2">
        <f t="shared" si="173"/>
        <v>2110</v>
      </c>
      <c r="B156" s="5">
        <f t="shared" si="174"/>
        <v>1164.8673861757386</v>
      </c>
      <c r="C156" s="5">
        <f t="shared" si="175"/>
        <v>2961.4732707825406</v>
      </c>
      <c r="D156" s="5">
        <f t="shared" si="176"/>
        <v>4361.8443566990909</v>
      </c>
      <c r="E156" s="15">
        <f t="shared" si="177"/>
        <v>2.4321396112054679E-5</v>
      </c>
      <c r="F156" s="15">
        <f t="shared" si="178"/>
        <v>4.7914781223654231E-5</v>
      </c>
      <c r="G156" s="15">
        <f t="shared" si="179"/>
        <v>9.7816321436864918E-5</v>
      </c>
      <c r="H156" s="5">
        <f t="shared" si="180"/>
        <v>172645.10838526924</v>
      </c>
      <c r="I156" s="5">
        <f t="shared" si="181"/>
        <v>65610.232885724719</v>
      </c>
      <c r="J156" s="5">
        <f t="shared" si="182"/>
        <v>24586.924114987327</v>
      </c>
      <c r="K156" s="5">
        <f t="shared" si="183"/>
        <v>148210.0970755679</v>
      </c>
      <c r="L156" s="5">
        <f t="shared" si="184"/>
        <v>22154.592287908057</v>
      </c>
      <c r="M156" s="5">
        <f t="shared" si="185"/>
        <v>5636.8183053633647</v>
      </c>
      <c r="N156" s="15">
        <f t="shared" si="186"/>
        <v>4.7577227796555821E-3</v>
      </c>
      <c r="O156" s="15">
        <f t="shared" si="187"/>
        <v>8.9399424352276657E-3</v>
      </c>
      <c r="P156" s="15">
        <f t="shared" si="188"/>
        <v>8.3934692764640051E-3</v>
      </c>
      <c r="Q156" s="5">
        <f t="shared" si="189"/>
        <v>8253.3177886875037</v>
      </c>
      <c r="R156" s="5">
        <f t="shared" si="190"/>
        <v>11545.727672810039</v>
      </c>
      <c r="S156" s="5">
        <f t="shared" si="191"/>
        <v>6070.16220938886</v>
      </c>
      <c r="T156" s="5">
        <f t="shared" si="192"/>
        <v>47.80510647466285</v>
      </c>
      <c r="U156" s="5">
        <f t="shared" si="193"/>
        <v>175.97449612653523</v>
      </c>
      <c r="V156" s="5">
        <f t="shared" si="194"/>
        <v>246.88579104080375</v>
      </c>
      <c r="W156" s="15">
        <f t="shared" si="195"/>
        <v>-1.0734613539272964E-2</v>
      </c>
      <c r="X156" s="15">
        <f t="shared" si="196"/>
        <v>-1.217998157191269E-2</v>
      </c>
      <c r="Y156" s="15">
        <f t="shared" si="197"/>
        <v>-9.7425357312937999E-3</v>
      </c>
      <c r="Z156" s="5">
        <f t="shared" si="212"/>
        <v>12808.640768103274</v>
      </c>
      <c r="AA156" s="5">
        <f t="shared" si="213"/>
        <v>34312.090734176592</v>
      </c>
      <c r="AB156" s="5">
        <f t="shared" si="214"/>
        <v>37815.559475915878</v>
      </c>
      <c r="AC156" s="16">
        <f t="shared" si="198"/>
        <v>1.5426208861282134</v>
      </c>
      <c r="AD156" s="16">
        <f t="shared" si="199"/>
        <v>2.9620324981308324</v>
      </c>
      <c r="AE156" s="16">
        <f t="shared" si="200"/>
        <v>6.2214392036793056</v>
      </c>
      <c r="AF156" s="15">
        <f t="shared" si="201"/>
        <v>-4.0504037456468023E-3</v>
      </c>
      <c r="AG156" s="15">
        <f t="shared" si="202"/>
        <v>2.9673830763510267E-4</v>
      </c>
      <c r="AH156" s="15">
        <f t="shared" si="203"/>
        <v>9.7937136394747881E-3</v>
      </c>
      <c r="AI156" s="1">
        <f t="shared" si="167"/>
        <v>325212.25482872495</v>
      </c>
      <c r="AJ156" s="1">
        <f t="shared" si="168"/>
        <v>118936.86820121529</v>
      </c>
      <c r="AK156" s="1">
        <f t="shared" si="169"/>
        <v>44815.432177234179</v>
      </c>
      <c r="AL156" s="14">
        <f t="shared" si="204"/>
        <v>55.165900735795297</v>
      </c>
      <c r="AM156" s="14">
        <f t="shared" si="205"/>
        <v>11.838466263911261</v>
      </c>
      <c r="AN156" s="14">
        <f t="shared" si="206"/>
        <v>3.9345800627097236</v>
      </c>
      <c r="AO156" s="11">
        <f t="shared" si="207"/>
        <v>7.5479971825736045E-3</v>
      </c>
      <c r="AP156" s="11">
        <f t="shared" si="208"/>
        <v>9.5084856919534031E-3</v>
      </c>
      <c r="AQ156" s="11">
        <f t="shared" si="209"/>
        <v>8.6253962489945164E-3</v>
      </c>
      <c r="AR156" s="1">
        <f t="shared" si="215"/>
        <v>172645.10838526924</v>
      </c>
      <c r="AS156" s="1">
        <f t="shared" si="210"/>
        <v>65610.232885724719</v>
      </c>
      <c r="AT156" s="1">
        <f t="shared" si="211"/>
        <v>24586.924114987327</v>
      </c>
      <c r="AU156" s="1">
        <f t="shared" si="170"/>
        <v>34529.021677053846</v>
      </c>
      <c r="AV156" s="1">
        <f t="shared" si="171"/>
        <v>13122.046577144945</v>
      </c>
      <c r="AW156" s="1">
        <f t="shared" si="172"/>
        <v>4917.3848229974656</v>
      </c>
      <c r="AX156" s="1">
        <f t="shared" si="232"/>
        <v>118568.07766045431</v>
      </c>
      <c r="AY156" s="1">
        <f t="shared" si="218"/>
        <v>17723.673830326443</v>
      </c>
      <c r="AZ156" s="1">
        <f t="shared" si="219"/>
        <v>4509.4546442906931</v>
      </c>
      <c r="BA156" s="1">
        <f t="shared" si="233"/>
        <v>13609.428234134053</v>
      </c>
      <c r="BB156" s="1">
        <f t="shared" si="234"/>
        <v>28971.075829176058</v>
      </c>
      <c r="BC156" s="1">
        <f t="shared" si="235"/>
        <v>36700.259647249004</v>
      </c>
      <c r="BD156" s="1">
        <f t="shared" si="236"/>
        <v>769.45710361925319</v>
      </c>
      <c r="BE156" s="2">
        <f t="shared" si="242"/>
        <v>0</v>
      </c>
      <c r="BF156" s="2">
        <f t="shared" si="243"/>
        <v>0</v>
      </c>
      <c r="BG156" s="2">
        <f t="shared" si="244"/>
        <v>0</v>
      </c>
      <c r="BH156" s="2">
        <f t="shared" si="220"/>
        <v>0</v>
      </c>
      <c r="BI156" s="2">
        <f t="shared" si="237"/>
        <v>0</v>
      </c>
      <c r="BJ156" s="2">
        <f t="shared" si="221"/>
        <v>0</v>
      </c>
      <c r="BK156" s="2">
        <f t="shared" si="222"/>
        <v>0</v>
      </c>
      <c r="BL156" s="2">
        <f t="shared" si="223"/>
        <v>0</v>
      </c>
      <c r="BM156" s="2">
        <f t="shared" si="224"/>
        <v>0</v>
      </c>
      <c r="BN156" s="2">
        <f t="shared" si="225"/>
        <v>0</v>
      </c>
      <c r="BO156" s="2">
        <f t="shared" si="238"/>
        <v>0</v>
      </c>
      <c r="BP156" s="2">
        <f t="shared" si="239"/>
        <v>0</v>
      </c>
      <c r="BQ156" s="2">
        <f t="shared" si="240"/>
        <v>0</v>
      </c>
      <c r="BR156" s="11">
        <f t="shared" si="241"/>
        <v>3.6104650798889332E-2</v>
      </c>
      <c r="BS156" s="17">
        <f t="shared" si="216"/>
        <v>1.5412958069024258E-2</v>
      </c>
      <c r="BT156" s="17">
        <f t="shared" si="217"/>
        <v>9.7054703765015824E-3</v>
      </c>
      <c r="BU156" s="12">
        <f>(BU$3*temperature!$I266+BU$4*temperature!$I266^2+BU$5*temperature!$I266^6)*(K156/K$56)^$BW$1</f>
        <v>-13.252090551148578</v>
      </c>
      <c r="BV156" s="12">
        <f>(BV$3*temperature!$I266+BV$4*temperature!$I266^2+BV$5*temperature!$I266^6)*(L156/L$56)^$BW$1</f>
        <v>-10.823261366875162</v>
      </c>
      <c r="BW156" s="12">
        <f>(BW$3*temperature!$I266+BW$4*temperature!$I266^2+BW$5*temperature!$I266^6)*(M156/M$56)^$BW$1</f>
        <v>-10.291483902200747</v>
      </c>
      <c r="BX156" s="12">
        <f>(BX$3*temperature!$M266+BX$4*temperature!$M266^2+BX$5*temperature!$M266^6)*(K156/K$56)^$BW$1</f>
        <v>-13.252106396164478</v>
      </c>
      <c r="BY156" s="12">
        <f>(BY$3*temperature!$M266+BY$4*temperature!$M266^2+BY$5*temperature!$M266^6)*(L156/L$56)^$BW$1</f>
        <v>-10.823272553262617</v>
      </c>
      <c r="BZ156" s="12">
        <f>(BZ$3*temperature!$M266+BZ$4*temperature!$M266^2+BZ$5*temperature!$M266^6)*(M156/M$56)^$BW$1</f>
        <v>-10.291493225354897</v>
      </c>
      <c r="CA156" s="19">
        <f t="shared" si="226"/>
        <v>-1.58450159002399E-5</v>
      </c>
      <c r="CB156" s="19">
        <f t="shared" si="227"/>
        <v>-1.1186387455452973E-5</v>
      </c>
      <c r="CC156" s="19">
        <f t="shared" si="228"/>
        <v>-9.32315414914342E-6</v>
      </c>
      <c r="CD156" s="19">
        <f t="shared" si="229"/>
        <v>-3.6987336571427699E-2</v>
      </c>
      <c r="CE156" s="19">
        <f t="shared" si="230"/>
        <v>-5.7008426766030256E-4</v>
      </c>
      <c r="CF156" s="19">
        <f t="shared" si="231"/>
        <v>-3.5897949939968512E-4</v>
      </c>
    </row>
    <row r="157" spans="1:84" x14ac:dyDescent="0.3">
      <c r="A157" s="2">
        <f t="shared" si="173"/>
        <v>2111</v>
      </c>
      <c r="B157" s="5">
        <f t="shared" si="174"/>
        <v>1164.8943008167998</v>
      </c>
      <c r="C157" s="5">
        <f t="shared" si="175"/>
        <v>2961.6080742092163</v>
      </c>
      <c r="D157" s="5">
        <f t="shared" si="176"/>
        <v>4362.2496832902607</v>
      </c>
      <c r="E157" s="15">
        <f t="shared" si="177"/>
        <v>2.3105326306451945E-5</v>
      </c>
      <c r="F157" s="15">
        <f t="shared" si="178"/>
        <v>4.5519042162471515E-5</v>
      </c>
      <c r="G157" s="15">
        <f t="shared" si="179"/>
        <v>9.2925505365021663E-5</v>
      </c>
      <c r="H157" s="5">
        <f t="shared" si="180"/>
        <v>173444.3419488745</v>
      </c>
      <c r="I157" s="5">
        <f t="shared" si="181"/>
        <v>66190.235081159786</v>
      </c>
      <c r="J157" s="5">
        <f t="shared" si="182"/>
        <v>24792.447124257294</v>
      </c>
      <c r="K157" s="5">
        <f t="shared" si="183"/>
        <v>148892.7723547612</v>
      </c>
      <c r="L157" s="5">
        <f t="shared" si="184"/>
        <v>22349.424171810224</v>
      </c>
      <c r="M157" s="5">
        <f t="shared" si="185"/>
        <v>5683.4085447299285</v>
      </c>
      <c r="N157" s="15">
        <f t="shared" si="186"/>
        <v>4.6061320562067465E-3</v>
      </c>
      <c r="O157" s="15">
        <f t="shared" si="187"/>
        <v>8.7941985738326789E-3</v>
      </c>
      <c r="P157" s="15">
        <f t="shared" si="188"/>
        <v>8.2653434690689309E-3</v>
      </c>
      <c r="Q157" s="5">
        <f t="shared" si="189"/>
        <v>8202.5189152525054</v>
      </c>
      <c r="R157" s="5">
        <f t="shared" si="190"/>
        <v>11505.923359559671</v>
      </c>
      <c r="S157" s="5">
        <f t="shared" si="191"/>
        <v>6061.2698047026142</v>
      </c>
      <c r="T157" s="5">
        <f t="shared" si="192"/>
        <v>47.291937131453551</v>
      </c>
      <c r="U157" s="5">
        <f t="shared" si="193"/>
        <v>173.83113000658741</v>
      </c>
      <c r="V157" s="5">
        <f t="shared" si="194"/>
        <v>244.48049740003998</v>
      </c>
      <c r="W157" s="15">
        <f t="shared" si="195"/>
        <v>-1.0734613539272964E-2</v>
      </c>
      <c r="X157" s="15">
        <f t="shared" si="196"/>
        <v>-1.217998157191269E-2</v>
      </c>
      <c r="Y157" s="15">
        <f t="shared" si="197"/>
        <v>-9.7425357312937999E-3</v>
      </c>
      <c r="Z157" s="5">
        <f t="shared" si="212"/>
        <v>12680.171711675333</v>
      </c>
      <c r="AA157" s="5">
        <f t="shared" si="213"/>
        <v>34208.968681574253</v>
      </c>
      <c r="AB157" s="5">
        <f t="shared" si="214"/>
        <v>38135.0061592602</v>
      </c>
      <c r="AC157" s="16">
        <f t="shared" si="198"/>
        <v>1.5363726487129266</v>
      </c>
      <c r="AD157" s="16">
        <f t="shared" si="199"/>
        <v>2.9629114466414879</v>
      </c>
      <c r="AE157" s="16">
        <f t="shared" si="200"/>
        <v>6.2823701976655428</v>
      </c>
      <c r="AF157" s="15">
        <f t="shared" si="201"/>
        <v>-4.0504037456468023E-3</v>
      </c>
      <c r="AG157" s="15">
        <f t="shared" si="202"/>
        <v>2.9673830763510267E-4</v>
      </c>
      <c r="AH157" s="15">
        <f t="shared" si="203"/>
        <v>9.7937136394747881E-3</v>
      </c>
      <c r="AI157" s="1">
        <f t="shared" si="167"/>
        <v>327220.05102290626</v>
      </c>
      <c r="AJ157" s="1">
        <f t="shared" si="168"/>
        <v>120165.22795823871</v>
      </c>
      <c r="AK157" s="1">
        <f t="shared" si="169"/>
        <v>45251.273782508229</v>
      </c>
      <c r="AL157" s="14">
        <f t="shared" si="204"/>
        <v>55.578128878489942</v>
      </c>
      <c r="AM157" s="14">
        <f t="shared" si="205"/>
        <v>11.949906492125484</v>
      </c>
      <c r="AN157" s="14">
        <f t="shared" si="206"/>
        <v>3.9681780017028463</v>
      </c>
      <c r="AO157" s="11">
        <f t="shared" si="207"/>
        <v>7.4725172107478685E-3</v>
      </c>
      <c r="AP157" s="11">
        <f t="shared" si="208"/>
        <v>9.413400835033869E-3</v>
      </c>
      <c r="AQ157" s="11">
        <f t="shared" si="209"/>
        <v>8.5391422865045714E-3</v>
      </c>
      <c r="AR157" s="1">
        <f t="shared" si="215"/>
        <v>173444.3419488745</v>
      </c>
      <c r="AS157" s="1">
        <f t="shared" si="210"/>
        <v>66190.235081159786</v>
      </c>
      <c r="AT157" s="1">
        <f t="shared" si="211"/>
        <v>24792.447124257294</v>
      </c>
      <c r="AU157" s="1">
        <f t="shared" si="170"/>
        <v>34688.8683897749</v>
      </c>
      <c r="AV157" s="1">
        <f t="shared" si="171"/>
        <v>13238.047016231958</v>
      </c>
      <c r="AW157" s="1">
        <f t="shared" si="172"/>
        <v>4958.4894248514593</v>
      </c>
      <c r="AX157" s="1">
        <f t="shared" si="232"/>
        <v>119114.21788380896</v>
      </c>
      <c r="AY157" s="1">
        <f t="shared" si="218"/>
        <v>17879.539337448179</v>
      </c>
      <c r="AZ157" s="1">
        <f t="shared" si="219"/>
        <v>4546.7268357839439</v>
      </c>
      <c r="BA157" s="1">
        <f t="shared" si="233"/>
        <v>13615.096021749145</v>
      </c>
      <c r="BB157" s="1">
        <f t="shared" si="234"/>
        <v>28998.325679007656</v>
      </c>
      <c r="BC157" s="1">
        <f t="shared" si="235"/>
        <v>36739.577339839801</v>
      </c>
      <c r="BD157" s="1">
        <f t="shared" si="236"/>
        <v>733.48398235720833</v>
      </c>
      <c r="BE157" s="2">
        <f t="shared" si="242"/>
        <v>0</v>
      </c>
      <c r="BF157" s="2">
        <f t="shared" si="243"/>
        <v>0</v>
      </c>
      <c r="BG157" s="2">
        <f t="shared" si="244"/>
        <v>0</v>
      </c>
      <c r="BH157" s="2">
        <f t="shared" si="220"/>
        <v>0</v>
      </c>
      <c r="BI157" s="2">
        <f t="shared" si="237"/>
        <v>0</v>
      </c>
      <c r="BJ157" s="2">
        <f t="shared" si="221"/>
        <v>0</v>
      </c>
      <c r="BK157" s="2">
        <f t="shared" si="222"/>
        <v>0</v>
      </c>
      <c r="BL157" s="2">
        <f t="shared" si="223"/>
        <v>0</v>
      </c>
      <c r="BM157" s="2">
        <f t="shared" si="224"/>
        <v>0</v>
      </c>
      <c r="BN157" s="2">
        <f t="shared" si="225"/>
        <v>0</v>
      </c>
      <c r="BO157" s="2">
        <f t="shared" si="238"/>
        <v>0</v>
      </c>
      <c r="BP157" s="2">
        <f t="shared" si="239"/>
        <v>0</v>
      </c>
      <c r="BQ157" s="2">
        <f t="shared" si="240"/>
        <v>0</v>
      </c>
      <c r="BR157" s="11">
        <f t="shared" si="241"/>
        <v>3.5962112542020835E-2</v>
      </c>
      <c r="BS157" s="17">
        <f t="shared" si="216"/>
        <v>1.4875869978134046E-2</v>
      </c>
      <c r="BT157" s="17">
        <f t="shared" si="217"/>
        <v>9.2433051204776975E-3</v>
      </c>
      <c r="BU157" s="12">
        <f>(BU$3*temperature!$I267+BU$4*temperature!$I267^2+BU$5*temperature!$I267^6)*(K157/K$56)^$BW$1</f>
        <v>-13.608653934943733</v>
      </c>
      <c r="BV157" s="12">
        <f>(BV$3*temperature!$I267+BV$4*temperature!$I267^2+BV$5*temperature!$I267^6)*(L157/L$56)^$BW$1</f>
        <v>-11.061693522958342</v>
      </c>
      <c r="BW157" s="12">
        <f>(BW$3*temperature!$I267+BW$4*temperature!$I267^2+BW$5*temperature!$I267^6)*(M157/M$56)^$BW$1</f>
        <v>-10.488710202897348</v>
      </c>
      <c r="BX157" s="12">
        <f>(BX$3*temperature!$M267+BX$4*temperature!$M267^2+BX$5*temperature!$M267^6)*(K157/K$56)^$BW$1</f>
        <v>-13.608669814367191</v>
      </c>
      <c r="BY157" s="12">
        <f>(BY$3*temperature!$M267+BY$4*temperature!$M267^2+BY$5*temperature!$M267^6)*(L157/L$56)^$BW$1</f>
        <v>-11.061704713365636</v>
      </c>
      <c r="BZ157" s="12">
        <f>(BZ$3*temperature!$M267+BZ$4*temperature!$M267^2+BZ$5*temperature!$M267^6)*(M157/M$56)^$BW$1</f>
        <v>-10.488719523159514</v>
      </c>
      <c r="CA157" s="19">
        <f t="shared" si="226"/>
        <v>-1.5879423457931807E-5</v>
      </c>
      <c r="CB157" s="19">
        <f t="shared" si="227"/>
        <v>-1.1190407294137117E-5</v>
      </c>
      <c r="CC157" s="19">
        <f t="shared" si="228"/>
        <v>-9.3202621656018891E-6</v>
      </c>
      <c r="CD157" s="19">
        <f t="shared" si="229"/>
        <v>-3.7259639485662653E-2</v>
      </c>
      <c r="CE157" s="19">
        <f t="shared" si="230"/>
        <v>-5.5426955242086689E-4</v>
      </c>
      <c r="CF157" s="19">
        <f t="shared" si="231"/>
        <v>-3.4440221644497859E-4</v>
      </c>
    </row>
    <row r="158" spans="1:84" x14ac:dyDescent="0.3">
      <c r="A158" s="2">
        <f t="shared" si="173"/>
        <v>2112</v>
      </c>
      <c r="B158" s="5">
        <f t="shared" si="174"/>
        <v>1164.9198703165862</v>
      </c>
      <c r="C158" s="5">
        <f t="shared" si="175"/>
        <v>2961.7361432938751</v>
      </c>
      <c r="D158" s="5">
        <f t="shared" si="176"/>
        <v>4362.6347793337909</v>
      </c>
      <c r="E158" s="15">
        <f t="shared" si="177"/>
        <v>2.1950059991129345E-5</v>
      </c>
      <c r="F158" s="15">
        <f t="shared" si="178"/>
        <v>4.3243090054347937E-5</v>
      </c>
      <c r="G158" s="15">
        <f t="shared" si="179"/>
        <v>8.8279230096770575E-5</v>
      </c>
      <c r="H158" s="5">
        <f t="shared" si="180"/>
        <v>174221.00398810435</v>
      </c>
      <c r="I158" s="5">
        <f t="shared" si="181"/>
        <v>66765.679996833394</v>
      </c>
      <c r="J158" s="5">
        <f t="shared" si="182"/>
        <v>24996.434500166706</v>
      </c>
      <c r="K158" s="5">
        <f t="shared" si="183"/>
        <v>149556.21277260632</v>
      </c>
      <c r="L158" s="5">
        <f t="shared" si="184"/>
        <v>22542.750861857796</v>
      </c>
      <c r="M158" s="5">
        <f t="shared" si="185"/>
        <v>5729.6647013811817</v>
      </c>
      <c r="N158" s="15">
        <f t="shared" si="186"/>
        <v>4.4558268836876191E-3</v>
      </c>
      <c r="O158" s="15">
        <f t="shared" si="187"/>
        <v>8.650186625005718E-3</v>
      </c>
      <c r="P158" s="15">
        <f t="shared" si="188"/>
        <v>8.138805487447387E-3</v>
      </c>
      <c r="Q158" s="5">
        <f t="shared" si="189"/>
        <v>8150.8036162102026</v>
      </c>
      <c r="R158" s="5">
        <f t="shared" si="190"/>
        <v>11464.59329854128</v>
      </c>
      <c r="S158" s="5">
        <f t="shared" si="191"/>
        <v>6051.6027328115342</v>
      </c>
      <c r="T158" s="5">
        <f t="shared" si="192"/>
        <v>46.784276462823804</v>
      </c>
      <c r="U158" s="5">
        <f t="shared" si="193"/>
        <v>171.71387004648241</v>
      </c>
      <c r="V158" s="5">
        <f t="shared" si="194"/>
        <v>242.09863741851561</v>
      </c>
      <c r="W158" s="15">
        <f t="shared" si="195"/>
        <v>-1.0734613539272964E-2</v>
      </c>
      <c r="X158" s="15">
        <f t="shared" si="196"/>
        <v>-1.217998157191269E-2</v>
      </c>
      <c r="Y158" s="15">
        <f t="shared" si="197"/>
        <v>-9.7425357312937999E-3</v>
      </c>
      <c r="Z158" s="5">
        <f t="shared" si="212"/>
        <v>12551.082014757601</v>
      </c>
      <c r="AA158" s="5">
        <f t="shared" si="213"/>
        <v>34101.14814136803</v>
      </c>
      <c r="AB158" s="5">
        <f t="shared" si="214"/>
        <v>38452.076981520833</v>
      </c>
      <c r="AC158" s="16">
        <f t="shared" si="198"/>
        <v>1.5301497191818705</v>
      </c>
      <c r="AD158" s="16">
        <f t="shared" si="199"/>
        <v>2.963790655969837</v>
      </c>
      <c r="AE158" s="16">
        <f t="shared" si="200"/>
        <v>6.34389793235865</v>
      </c>
      <c r="AF158" s="15">
        <f t="shared" si="201"/>
        <v>-4.0504037456468023E-3</v>
      </c>
      <c r="AG158" s="15">
        <f t="shared" si="202"/>
        <v>2.9673830763510267E-4</v>
      </c>
      <c r="AH158" s="15">
        <f t="shared" si="203"/>
        <v>9.7937136394747881E-3</v>
      </c>
      <c r="AI158" s="1">
        <f t="shared" si="167"/>
        <v>329186.9143103906</v>
      </c>
      <c r="AJ158" s="1">
        <f t="shared" si="168"/>
        <v>121386.7521786468</v>
      </c>
      <c r="AK158" s="1">
        <f t="shared" si="169"/>
        <v>45684.635829108869</v>
      </c>
      <c r="AL158" s="14">
        <f t="shared" si="204"/>
        <v>55.989284317829764</v>
      </c>
      <c r="AM158" s="14">
        <f t="shared" si="205"/>
        <v>12.061270859279519</v>
      </c>
      <c r="AN158" s="14">
        <f t="shared" si="206"/>
        <v>4.0017239899118175</v>
      </c>
      <c r="AO158" s="11">
        <f t="shared" si="207"/>
        <v>7.3977920386403898E-3</v>
      </c>
      <c r="AP158" s="11">
        <f t="shared" si="208"/>
        <v>9.3192668266835303E-3</v>
      </c>
      <c r="AQ158" s="11">
        <f t="shared" si="209"/>
        <v>8.4537508636395257E-3</v>
      </c>
      <c r="AR158" s="1">
        <f t="shared" si="215"/>
        <v>174221.00398810435</v>
      </c>
      <c r="AS158" s="1">
        <f t="shared" si="210"/>
        <v>66765.679996833394</v>
      </c>
      <c r="AT158" s="1">
        <f t="shared" si="211"/>
        <v>24996.434500166706</v>
      </c>
      <c r="AU158" s="1">
        <f t="shared" si="170"/>
        <v>34844.20079762087</v>
      </c>
      <c r="AV158" s="1">
        <f t="shared" si="171"/>
        <v>13353.135999366679</v>
      </c>
      <c r="AW158" s="1">
        <f t="shared" si="172"/>
        <v>4999.2869000333412</v>
      </c>
      <c r="AX158" s="1">
        <f t="shared" si="232"/>
        <v>119644.97021808507</v>
      </c>
      <c r="AY158" s="1">
        <f t="shared" si="218"/>
        <v>18034.200689486242</v>
      </c>
      <c r="AZ158" s="1">
        <f t="shared" si="219"/>
        <v>4583.7317611049466</v>
      </c>
      <c r="BA158" s="1">
        <f t="shared" si="233"/>
        <v>13620.574025048738</v>
      </c>
      <c r="BB158" s="1">
        <f t="shared" si="234"/>
        <v>29025.089054441327</v>
      </c>
      <c r="BC158" s="1">
        <f t="shared" si="235"/>
        <v>36778.183605755483</v>
      </c>
      <c r="BD158" s="1">
        <f t="shared" si="236"/>
        <v>699.17985595596735</v>
      </c>
      <c r="BE158" s="2">
        <f t="shared" si="242"/>
        <v>0</v>
      </c>
      <c r="BF158" s="2">
        <f t="shared" si="243"/>
        <v>0</v>
      </c>
      <c r="BG158" s="2">
        <f t="shared" si="244"/>
        <v>0</v>
      </c>
      <c r="BH158" s="2">
        <f t="shared" si="220"/>
        <v>0</v>
      </c>
      <c r="BI158" s="2">
        <f t="shared" si="237"/>
        <v>0</v>
      </c>
      <c r="BJ158" s="2">
        <f t="shared" si="221"/>
        <v>0</v>
      </c>
      <c r="BK158" s="2">
        <f t="shared" si="222"/>
        <v>0</v>
      </c>
      <c r="BL158" s="2">
        <f t="shared" si="223"/>
        <v>0</v>
      </c>
      <c r="BM158" s="2">
        <f t="shared" si="224"/>
        <v>0</v>
      </c>
      <c r="BN158" s="2">
        <f t="shared" si="225"/>
        <v>0</v>
      </c>
      <c r="BO158" s="2">
        <f t="shared" si="238"/>
        <v>0</v>
      </c>
      <c r="BP158" s="2">
        <f t="shared" si="239"/>
        <v>0</v>
      </c>
      <c r="BQ158" s="2">
        <f t="shared" si="240"/>
        <v>0</v>
      </c>
      <c r="BR158" s="11">
        <f t="shared" si="241"/>
        <v>3.582094403690636E-2</v>
      </c>
      <c r="BS158" s="17">
        <f t="shared" si="216"/>
        <v>1.435947299427E-2</v>
      </c>
      <c r="BT158" s="17">
        <f t="shared" si="217"/>
        <v>8.8031477337882826E-3</v>
      </c>
      <c r="BU158" s="12">
        <f>(BU$3*temperature!$I268+BU$4*temperature!$I268^2+BU$5*temperature!$I268^6)*(K158/K$56)^$BW$1</f>
        <v>-13.967455560884197</v>
      </c>
      <c r="BV158" s="12">
        <f>(BV$3*temperature!$I268+BV$4*temperature!$I268^2+BV$5*temperature!$I268^6)*(L158/L$56)^$BW$1</f>
        <v>-11.301031977334192</v>
      </c>
      <c r="BW158" s="12">
        <f>(BW$3*temperature!$I268+BW$4*temperature!$I268^2+BW$5*temperature!$I268^6)*(M158/M$56)^$BW$1</f>
        <v>-10.686575306637618</v>
      </c>
      <c r="BX158" s="12">
        <f>(BX$3*temperature!$M268+BX$4*temperature!$M268^2+BX$5*temperature!$M268^6)*(K158/K$56)^$BW$1</f>
        <v>-13.967471472581643</v>
      </c>
      <c r="BY158" s="12">
        <f>(BY$3*temperature!$M268+BY$4*temperature!$M268^2+BY$5*temperature!$M268^6)*(L158/L$56)^$BW$1</f>
        <v>-11.301043170419431</v>
      </c>
      <c r="BZ158" s="12">
        <f>(BZ$3*temperature!$M268+BZ$4*temperature!$M268^2+BZ$5*temperature!$M268^6)*(M158/M$56)^$BW$1</f>
        <v>-10.686584623037579</v>
      </c>
      <c r="CA158" s="19">
        <f t="shared" si="226"/>
        <v>-1.5911697445858408E-5</v>
      </c>
      <c r="CB158" s="19">
        <f t="shared" si="227"/>
        <v>-1.1193085239113998E-5</v>
      </c>
      <c r="CC158" s="19">
        <f t="shared" si="228"/>
        <v>-9.3163999608236736E-6</v>
      </c>
      <c r="CD158" s="19">
        <f t="shared" si="229"/>
        <v>-3.7523426328224564E-2</v>
      </c>
      <c r="CE158" s="19">
        <f t="shared" si="230"/>
        <v>-5.3881662701262055E-4</v>
      </c>
      <c r="CF158" s="19">
        <f t="shared" si="231"/>
        <v>-3.3032426544528164E-4</v>
      </c>
    </row>
    <row r="159" spans="1:84" x14ac:dyDescent="0.3">
      <c r="A159" s="2">
        <f t="shared" si="173"/>
        <v>2113</v>
      </c>
      <c r="B159" s="5">
        <f t="shared" si="174"/>
        <v>1164.9441618745725</v>
      </c>
      <c r="C159" s="5">
        <f t="shared" si="175"/>
        <v>2961.8578141854987</v>
      </c>
      <c r="D159" s="5">
        <f t="shared" si="176"/>
        <v>4363.0006528713284</v>
      </c>
      <c r="E159" s="15">
        <f t="shared" si="177"/>
        <v>2.0852556991572876E-5</v>
      </c>
      <c r="F159" s="15">
        <f t="shared" si="178"/>
        <v>4.1080935551630536E-5</v>
      </c>
      <c r="G159" s="15">
        <f t="shared" si="179"/>
        <v>8.3865268591932045E-5</v>
      </c>
      <c r="H159" s="5">
        <f t="shared" si="180"/>
        <v>174974.98603180351</v>
      </c>
      <c r="I159" s="5">
        <f t="shared" si="181"/>
        <v>67336.481259887223</v>
      </c>
      <c r="J159" s="5">
        <f t="shared" si="182"/>
        <v>25198.865059666055</v>
      </c>
      <c r="K159" s="5">
        <f t="shared" si="183"/>
        <v>150200.32011683902</v>
      </c>
      <c r="L159" s="5">
        <f t="shared" si="184"/>
        <v>22734.542130073365</v>
      </c>
      <c r="M159" s="5">
        <f t="shared" si="185"/>
        <v>5775.5813176609236</v>
      </c>
      <c r="N159" s="15">
        <f t="shared" si="186"/>
        <v>4.3067909536600446E-3</v>
      </c>
      <c r="O159" s="15">
        <f t="shared" si="187"/>
        <v>8.5078910462554891E-3</v>
      </c>
      <c r="P159" s="15">
        <f t="shared" si="188"/>
        <v>8.0138400190630232E-3</v>
      </c>
      <c r="Q159" s="5">
        <f t="shared" si="189"/>
        <v>8098.2037355637895</v>
      </c>
      <c r="R159" s="5">
        <f t="shared" si="190"/>
        <v>11421.775442612407</v>
      </c>
      <c r="S159" s="5">
        <f t="shared" si="191"/>
        <v>6041.1754758066663</v>
      </c>
      <c r="T159" s="5">
        <f t="shared" si="192"/>
        <v>46.282065335280883</v>
      </c>
      <c r="U159" s="5">
        <f t="shared" si="193"/>
        <v>169.62239827367443</v>
      </c>
      <c r="V159" s="5">
        <f t="shared" si="194"/>
        <v>239.73998279296816</v>
      </c>
      <c r="W159" s="15">
        <f t="shared" si="195"/>
        <v>-1.0734613539272964E-2</v>
      </c>
      <c r="X159" s="15">
        <f t="shared" si="196"/>
        <v>-1.217998157191269E-2</v>
      </c>
      <c r="Y159" s="15">
        <f t="shared" si="197"/>
        <v>-9.7425357312937999E-3</v>
      </c>
      <c r="Z159" s="5">
        <f t="shared" si="212"/>
        <v>12421.433432004127</v>
      </c>
      <c r="AA159" s="5">
        <f t="shared" si="213"/>
        <v>33988.737261140945</v>
      </c>
      <c r="AB159" s="5">
        <f t="shared" si="214"/>
        <v>38766.738076671871</v>
      </c>
      <c r="AC159" s="16">
        <f t="shared" si="198"/>
        <v>1.5239519950278959</v>
      </c>
      <c r="AD159" s="16">
        <f t="shared" si="199"/>
        <v>2.9646701261932744</v>
      </c>
      <c r="AE159" s="16">
        <f t="shared" si="200"/>
        <v>6.4060282520662266</v>
      </c>
      <c r="AF159" s="15">
        <f t="shared" si="201"/>
        <v>-4.0504037456468023E-3</v>
      </c>
      <c r="AG159" s="15">
        <f t="shared" si="202"/>
        <v>2.9673830763510267E-4</v>
      </c>
      <c r="AH159" s="15">
        <f t="shared" si="203"/>
        <v>9.7937136394747881E-3</v>
      </c>
      <c r="AI159" s="1">
        <f t="shared" si="167"/>
        <v>331112.42367697239</v>
      </c>
      <c r="AJ159" s="1">
        <f t="shared" si="168"/>
        <v>122601.21296014881</v>
      </c>
      <c r="AK159" s="1">
        <f t="shared" si="169"/>
        <v>46115.459146231326</v>
      </c>
      <c r="AL159" s="14">
        <f t="shared" si="204"/>
        <v>56.39933942878762</v>
      </c>
      <c r="AM159" s="14">
        <f t="shared" si="205"/>
        <v>12.172549038671983</v>
      </c>
      <c r="AN159" s="14">
        <f t="shared" si="206"/>
        <v>4.0352152717712233</v>
      </c>
      <c r="AO159" s="11">
        <f t="shared" si="207"/>
        <v>7.3238141182539861E-3</v>
      </c>
      <c r="AP159" s="11">
        <f t="shared" si="208"/>
        <v>9.2260741584166955E-3</v>
      </c>
      <c r="AQ159" s="11">
        <f t="shared" si="209"/>
        <v>8.3692133550031297E-3</v>
      </c>
      <c r="AR159" s="1">
        <f t="shared" si="215"/>
        <v>174974.98603180351</v>
      </c>
      <c r="AS159" s="1">
        <f t="shared" si="210"/>
        <v>67336.481259887223</v>
      </c>
      <c r="AT159" s="1">
        <f t="shared" si="211"/>
        <v>25198.865059666055</v>
      </c>
      <c r="AU159" s="1">
        <f t="shared" si="170"/>
        <v>34994.997206360706</v>
      </c>
      <c r="AV159" s="1">
        <f t="shared" si="171"/>
        <v>13467.296251977445</v>
      </c>
      <c r="AW159" s="1">
        <f t="shared" si="172"/>
        <v>5039.7730119332118</v>
      </c>
      <c r="AX159" s="1">
        <f t="shared" si="232"/>
        <v>120160.25609347119</v>
      </c>
      <c r="AY159" s="1">
        <f t="shared" si="218"/>
        <v>18187.633704058691</v>
      </c>
      <c r="AZ159" s="1">
        <f t="shared" si="219"/>
        <v>4620.4650541287383</v>
      </c>
      <c r="BA159" s="1">
        <f t="shared" si="233"/>
        <v>13625.864446789832</v>
      </c>
      <c r="BB159" s="1">
        <f t="shared" si="234"/>
        <v>29051.374004116413</v>
      </c>
      <c r="BC159" s="1">
        <f t="shared" si="235"/>
        <v>36816.093051746226</v>
      </c>
      <c r="BD159" s="1">
        <f t="shared" si="236"/>
        <v>666.46813435129116</v>
      </c>
      <c r="BE159" s="2">
        <f t="shared" si="242"/>
        <v>0</v>
      </c>
      <c r="BF159" s="2">
        <f t="shared" si="243"/>
        <v>0</v>
      </c>
      <c r="BG159" s="2">
        <f t="shared" si="244"/>
        <v>0</v>
      </c>
      <c r="BH159" s="2">
        <f t="shared" si="220"/>
        <v>0</v>
      </c>
      <c r="BI159" s="2">
        <f t="shared" si="237"/>
        <v>0</v>
      </c>
      <c r="BJ159" s="2">
        <f t="shared" si="221"/>
        <v>0</v>
      </c>
      <c r="BK159" s="2">
        <f t="shared" si="222"/>
        <v>0</v>
      </c>
      <c r="BL159" s="2">
        <f t="shared" si="223"/>
        <v>0</v>
      </c>
      <c r="BM159" s="2">
        <f t="shared" si="224"/>
        <v>0</v>
      </c>
      <c r="BN159" s="2">
        <f t="shared" si="225"/>
        <v>0</v>
      </c>
      <c r="BO159" s="2">
        <f t="shared" si="238"/>
        <v>0</v>
      </c>
      <c r="BP159" s="2">
        <f t="shared" si="239"/>
        <v>0</v>
      </c>
      <c r="BQ159" s="2">
        <f t="shared" si="240"/>
        <v>0</v>
      </c>
      <c r="BR159" s="11">
        <f t="shared" si="241"/>
        <v>3.5681135422346716E-2</v>
      </c>
      <c r="BS159" s="17">
        <f t="shared" si="216"/>
        <v>1.3862891146327671E-2</v>
      </c>
      <c r="BT159" s="17">
        <f t="shared" si="217"/>
        <v>8.3839502226555063E-3</v>
      </c>
      <c r="BU159" s="12">
        <f>(BU$3*temperature!$I269+BU$4*temperature!$I269^2+BU$5*temperature!$I269^6)*(K159/K$56)^$BW$1</f>
        <v>-14.32843559574507</v>
      </c>
      <c r="BV159" s="12">
        <f>(BV$3*temperature!$I269+BV$4*temperature!$I269^2+BV$5*temperature!$I269^6)*(L159/L$56)^$BW$1</f>
        <v>-11.541231299145613</v>
      </c>
      <c r="BW159" s="12">
        <f>(BW$3*temperature!$I269+BW$4*temperature!$I269^2+BW$5*temperature!$I269^6)*(M159/M$56)^$BW$1</f>
        <v>-10.885042132457581</v>
      </c>
      <c r="BX159" s="12">
        <f>(BX$3*temperature!$M269+BX$4*temperature!$M269^2+BX$5*temperature!$M269^6)*(K159/K$56)^$BW$1</f>
        <v>-14.328451537658891</v>
      </c>
      <c r="BY159" s="12">
        <f>(BY$3*temperature!$M269+BY$4*temperature!$M269^2+BY$5*temperature!$M269^6)*(L159/L$56)^$BW$1</f>
        <v>-11.541242493619203</v>
      </c>
      <c r="BZ159" s="12">
        <f>(BZ$3*temperature!$M269+BZ$4*temperature!$M269^2+BZ$5*temperature!$M269^6)*(M159/M$56)^$BW$1</f>
        <v>-10.885051444064766</v>
      </c>
      <c r="CA159" s="19">
        <f t="shared" si="226"/>
        <v>-1.5941913821038156E-5</v>
      </c>
      <c r="CB159" s="19">
        <f t="shared" si="227"/>
        <v>-1.1194473589881682E-5</v>
      </c>
      <c r="CC159" s="19">
        <f t="shared" si="228"/>
        <v>-9.3116071848697857E-6</v>
      </c>
      <c r="CD159" s="19">
        <f t="shared" si="229"/>
        <v>-3.7778745421958873E-2</v>
      </c>
      <c r="CE159" s="19">
        <f t="shared" si="230"/>
        <v>-5.2372263542944074E-4</v>
      </c>
      <c r="CF159" s="19">
        <f t="shared" si="231"/>
        <v>-3.1673512109207778E-4</v>
      </c>
    </row>
    <row r="160" spans="1:84" x14ac:dyDescent="0.3">
      <c r="A160" s="2">
        <f t="shared" si="173"/>
        <v>2114</v>
      </c>
      <c r="B160" s="5">
        <f t="shared" si="174"/>
        <v>1164.9672393358735</v>
      </c>
      <c r="C160" s="5">
        <f t="shared" si="175"/>
        <v>2961.9734062809771</v>
      </c>
      <c r="D160" s="5">
        <f t="shared" si="176"/>
        <v>4363.3482618818671</v>
      </c>
      <c r="E160" s="15">
        <f t="shared" si="177"/>
        <v>1.9809929141994232E-5</v>
      </c>
      <c r="F160" s="15">
        <f t="shared" si="178"/>
        <v>3.9026888774049008E-5</v>
      </c>
      <c r="G160" s="15">
        <f t="shared" si="179"/>
        <v>7.9672005162335436E-5</v>
      </c>
      <c r="H160" s="5">
        <f t="shared" si="180"/>
        <v>175706.18897417851</v>
      </c>
      <c r="I160" s="5">
        <f t="shared" si="181"/>
        <v>67902.555464034172</v>
      </c>
      <c r="J160" s="5">
        <f t="shared" si="182"/>
        <v>25399.718468860974</v>
      </c>
      <c r="K160" s="5">
        <f t="shared" si="183"/>
        <v>150825.00437896038</v>
      </c>
      <c r="L160" s="5">
        <f t="shared" si="184"/>
        <v>22924.768777479308</v>
      </c>
      <c r="M160" s="5">
        <f t="shared" si="185"/>
        <v>5821.1531476303335</v>
      </c>
      <c r="N160" s="15">
        <f t="shared" si="186"/>
        <v>4.1590075283157724E-3</v>
      </c>
      <c r="O160" s="15">
        <f t="shared" si="187"/>
        <v>8.3672961750265173E-3</v>
      </c>
      <c r="P160" s="15">
        <f t="shared" si="188"/>
        <v>7.8904317094554699E-3</v>
      </c>
      <c r="Q160" s="5">
        <f t="shared" si="189"/>
        <v>8044.7509541444551</v>
      </c>
      <c r="R160" s="5">
        <f t="shared" si="190"/>
        <v>11377.507784315732</v>
      </c>
      <c r="S160" s="5">
        <f t="shared" si="191"/>
        <v>6030.0025723823683</v>
      </c>
      <c r="T160" s="5">
        <f t="shared" si="192"/>
        <v>45.785245250107259</v>
      </c>
      <c r="U160" s="5">
        <f t="shared" si="193"/>
        <v>167.55640058851745</v>
      </c>
      <c r="V160" s="5">
        <f t="shared" si="194"/>
        <v>237.40430744438791</v>
      </c>
      <c r="W160" s="15">
        <f t="shared" si="195"/>
        <v>-1.0734613539272964E-2</v>
      </c>
      <c r="X160" s="15">
        <f t="shared" si="196"/>
        <v>-1.217998157191269E-2</v>
      </c>
      <c r="Y160" s="15">
        <f t="shared" si="197"/>
        <v>-9.7425357312937999E-3</v>
      </c>
      <c r="Z160" s="5">
        <f t="shared" si="212"/>
        <v>12291.286597576482</v>
      </c>
      <c r="AA160" s="5">
        <f t="shared" si="213"/>
        <v>33871.844534970885</v>
      </c>
      <c r="AB160" s="5">
        <f t="shared" si="214"/>
        <v>39078.956911509456</v>
      </c>
      <c r="AC160" s="16">
        <f t="shared" si="198"/>
        <v>1.5177793741590491</v>
      </c>
      <c r="AD160" s="16">
        <f t="shared" si="199"/>
        <v>2.9655498573892172</v>
      </c>
      <c r="AE160" s="16">
        <f t="shared" si="200"/>
        <v>6.4687670583333485</v>
      </c>
      <c r="AF160" s="15">
        <f t="shared" si="201"/>
        <v>-4.0504037456468023E-3</v>
      </c>
      <c r="AG160" s="15">
        <f t="shared" si="202"/>
        <v>2.9673830763510267E-4</v>
      </c>
      <c r="AH160" s="15">
        <f t="shared" si="203"/>
        <v>9.7937136394747881E-3</v>
      </c>
      <c r="AI160" s="1">
        <f t="shared" si="167"/>
        <v>332996.17851563584</v>
      </c>
      <c r="AJ160" s="1">
        <f t="shared" si="168"/>
        <v>123808.38791611137</v>
      </c>
      <c r="AK160" s="1">
        <f t="shared" si="169"/>
        <v>46543.686243541408</v>
      </c>
      <c r="AL160" s="14">
        <f t="shared" si="204"/>
        <v>56.808267124372684</v>
      </c>
      <c r="AM160" s="14">
        <f t="shared" si="205"/>
        <v>12.283730830398458</v>
      </c>
      <c r="AN160" s="14">
        <f t="shared" si="206"/>
        <v>4.0686491335386155</v>
      </c>
      <c r="AO160" s="11">
        <f t="shared" si="207"/>
        <v>7.2505759770714459E-3</v>
      </c>
      <c r="AP160" s="11">
        <f t="shared" si="208"/>
        <v>9.1338134168325279E-3</v>
      </c>
      <c r="AQ160" s="11">
        <f t="shared" si="209"/>
        <v>8.2855212214530977E-3</v>
      </c>
      <c r="AR160" s="1">
        <f t="shared" si="215"/>
        <v>175706.18897417851</v>
      </c>
      <c r="AS160" s="1">
        <f t="shared" si="210"/>
        <v>67902.555464034172</v>
      </c>
      <c r="AT160" s="1">
        <f t="shared" si="211"/>
        <v>25399.718468860974</v>
      </c>
      <c r="AU160" s="1">
        <f t="shared" si="170"/>
        <v>35141.237794835703</v>
      </c>
      <c r="AV160" s="1">
        <f t="shared" si="171"/>
        <v>13580.511092806835</v>
      </c>
      <c r="AW160" s="1">
        <f t="shared" si="172"/>
        <v>5079.9436937721948</v>
      </c>
      <c r="AX160" s="1">
        <f t="shared" si="232"/>
        <v>120660.00350316831</v>
      </c>
      <c r="AY160" s="1">
        <f t="shared" si="218"/>
        <v>18339.815021983446</v>
      </c>
      <c r="AZ160" s="1">
        <f t="shared" si="219"/>
        <v>4656.9225181042666</v>
      </c>
      <c r="BA160" s="1">
        <f t="shared" si="233"/>
        <v>13630.969434147317</v>
      </c>
      <c r="BB160" s="1">
        <f t="shared" si="234"/>
        <v>29077.188386072827</v>
      </c>
      <c r="BC160" s="1">
        <f t="shared" si="235"/>
        <v>36853.319846823972</v>
      </c>
      <c r="BD160" s="1">
        <f t="shared" si="236"/>
        <v>635.27568419182444</v>
      </c>
      <c r="BE160" s="2">
        <f t="shared" si="242"/>
        <v>0</v>
      </c>
      <c r="BF160" s="2">
        <f t="shared" si="243"/>
        <v>0</v>
      </c>
      <c r="BG160" s="2">
        <f t="shared" si="244"/>
        <v>0</v>
      </c>
      <c r="BH160" s="2">
        <f t="shared" si="220"/>
        <v>0</v>
      </c>
      <c r="BI160" s="2">
        <f t="shared" si="237"/>
        <v>0</v>
      </c>
      <c r="BJ160" s="2">
        <f t="shared" si="221"/>
        <v>0</v>
      </c>
      <c r="BK160" s="2">
        <f t="shared" si="222"/>
        <v>0</v>
      </c>
      <c r="BL160" s="2">
        <f t="shared" si="223"/>
        <v>0</v>
      </c>
      <c r="BM160" s="2">
        <f t="shared" si="224"/>
        <v>0</v>
      </c>
      <c r="BN160" s="2">
        <f t="shared" si="225"/>
        <v>0</v>
      </c>
      <c r="BO160" s="2">
        <f t="shared" si="238"/>
        <v>0</v>
      </c>
      <c r="BP160" s="2">
        <f t="shared" si="239"/>
        <v>0</v>
      </c>
      <c r="BQ160" s="2">
        <f t="shared" si="240"/>
        <v>0</v>
      </c>
      <c r="BR160" s="11">
        <f t="shared" si="241"/>
        <v>3.5542676312591864E-2</v>
      </c>
      <c r="BS160" s="17">
        <f t="shared" si="216"/>
        <v>1.3385288842472193E-2</v>
      </c>
      <c r="BT160" s="17">
        <f t="shared" si="217"/>
        <v>7.9847144977671491E-3</v>
      </c>
      <c r="BU160" s="12">
        <f>(BU$3*temperature!$I270+BU$4*temperature!$I270^2+BU$5*temperature!$I270^6)*(K160/K$56)^$BW$1</f>
        <v>-14.691534995714258</v>
      </c>
      <c r="BV160" s="12">
        <f>(BV$3*temperature!$I270+BV$4*temperature!$I270^2+BV$5*temperature!$I270^6)*(L160/L$56)^$BW$1</f>
        <v>-11.782246666009287</v>
      </c>
      <c r="BW160" s="12">
        <f>(BW$3*temperature!$I270+BW$4*temperature!$I270^2+BW$5*temperature!$I270^6)*(M160/M$56)^$BW$1</f>
        <v>-11.084074091557438</v>
      </c>
      <c r="BX160" s="12">
        <f>(BX$3*temperature!$M270+BX$4*temperature!$M270^2+BX$5*temperature!$M270^6)*(K160/K$56)^$BW$1</f>
        <v>-14.691550965861271</v>
      </c>
      <c r="BY160" s="12">
        <f>(BY$3*temperature!$M270+BY$4*temperature!$M270^2+BY$5*temperature!$M270^6)*(L160/L$56)^$BW$1</f>
        <v>-11.78225786063271</v>
      </c>
      <c r="BZ160" s="12">
        <f>(BZ$3*temperature!$M270+BZ$4*temperature!$M270^2+BZ$5*temperature!$M270^6)*(M160/M$56)^$BW$1</f>
        <v>-11.084083397479938</v>
      </c>
      <c r="CA160" s="19">
        <f t="shared" si="226"/>
        <v>-1.5970147012822622E-5</v>
      </c>
      <c r="CB160" s="19">
        <f t="shared" si="227"/>
        <v>-1.1194623422028371E-5</v>
      </c>
      <c r="CC160" s="19">
        <f t="shared" si="228"/>
        <v>-9.3059225001468349E-6</v>
      </c>
      <c r="CD160" s="19">
        <f t="shared" si="229"/>
        <v>-3.8025650183904497E-2</v>
      </c>
      <c r="CE160" s="19">
        <f t="shared" si="230"/>
        <v>-5.089843111343676E-4</v>
      </c>
      <c r="CF160" s="19">
        <f t="shared" si="231"/>
        <v>-3.0362396031044427E-4</v>
      </c>
    </row>
    <row r="161" spans="1:84" x14ac:dyDescent="0.3">
      <c r="A161" s="2">
        <f t="shared" si="173"/>
        <v>2115</v>
      </c>
      <c r="B161" s="5">
        <f t="shared" si="174"/>
        <v>1164.9891633584143</v>
      </c>
      <c r="C161" s="5">
        <f t="shared" si="175"/>
        <v>2962.0832230573214</v>
      </c>
      <c r="D161" s="5">
        <f t="shared" si="176"/>
        <v>4363.678516751851</v>
      </c>
      <c r="E161" s="15">
        <f t="shared" si="177"/>
        <v>1.8819432684894519E-5</v>
      </c>
      <c r="F161" s="15">
        <f t="shared" si="178"/>
        <v>3.7075544335346559E-5</v>
      </c>
      <c r="G161" s="15">
        <f t="shared" si="179"/>
        <v>7.5688404904218658E-5</v>
      </c>
      <c r="H161" s="5">
        <f t="shared" si="180"/>
        <v>176414.52289065809</v>
      </c>
      <c r="I161" s="5">
        <f t="shared" si="181"/>
        <v>68463.822156260867</v>
      </c>
      <c r="J161" s="5">
        <f t="shared" si="182"/>
        <v>25598.975235987222</v>
      </c>
      <c r="K161" s="5">
        <f t="shared" si="183"/>
        <v>151430.18359251754</v>
      </c>
      <c r="L161" s="5">
        <f t="shared" si="184"/>
        <v>23113.402629381821</v>
      </c>
      <c r="M161" s="5">
        <f t="shared" si="185"/>
        <v>5866.375155207832</v>
      </c>
      <c r="N161" s="15">
        <f t="shared" si="186"/>
        <v>4.0124594462904728E-3</v>
      </c>
      <c r="O161" s="15">
        <f t="shared" si="187"/>
        <v>8.2283862373269123E-3</v>
      </c>
      <c r="P161" s="15">
        <f t="shared" si="188"/>
        <v>7.7685651675230005E-3</v>
      </c>
      <c r="Q161" s="5">
        <f t="shared" si="189"/>
        <v>7990.4767668666227</v>
      </c>
      <c r="R161" s="5">
        <f t="shared" si="190"/>
        <v>11331.828323811806</v>
      </c>
      <c r="S161" s="5">
        <f t="shared" si="191"/>
        <v>6018.0986067128861</v>
      </c>
      <c r="T161" s="5">
        <f t="shared" si="192"/>
        <v>45.293758336546524</v>
      </c>
      <c r="U161" s="5">
        <f t="shared" si="193"/>
        <v>165.51556671709329</v>
      </c>
      <c r="V161" s="5">
        <f t="shared" si="194"/>
        <v>235.09138749634789</v>
      </c>
      <c r="W161" s="15">
        <f t="shared" si="195"/>
        <v>-1.0734613539272964E-2</v>
      </c>
      <c r="X161" s="15">
        <f t="shared" si="196"/>
        <v>-1.217998157191269E-2</v>
      </c>
      <c r="Y161" s="15">
        <f t="shared" si="197"/>
        <v>-9.7425357312937999E-3</v>
      </c>
      <c r="Z161" s="5">
        <f t="shared" si="212"/>
        <v>12160.701002521811</v>
      </c>
      <c r="AA161" s="5">
        <f t="shared" si="213"/>
        <v>33750.57870584997</v>
      </c>
      <c r="AB161" s="5">
        <f t="shared" si="214"/>
        <v>39388.702275445008</v>
      </c>
      <c r="AC161" s="16">
        <f t="shared" si="198"/>
        <v>1.5116317548968898</v>
      </c>
      <c r="AD161" s="16">
        <f t="shared" si="199"/>
        <v>2.9664298496351065</v>
      </c>
      <c r="AE161" s="16">
        <f t="shared" si="200"/>
        <v>6.5321203105031334</v>
      </c>
      <c r="AF161" s="15">
        <f t="shared" si="201"/>
        <v>-4.0504037456468023E-3</v>
      </c>
      <c r="AG161" s="15">
        <f t="shared" si="202"/>
        <v>2.9673830763510267E-4</v>
      </c>
      <c r="AH161" s="15">
        <f t="shared" si="203"/>
        <v>9.7937136394747881E-3</v>
      </c>
      <c r="AI161" s="1">
        <f t="shared" si="167"/>
        <v>334837.79845890799</v>
      </c>
      <c r="AJ161" s="1">
        <f t="shared" si="168"/>
        <v>125008.06021730707</v>
      </c>
      <c r="AK161" s="1">
        <f t="shared" si="169"/>
        <v>46969.261312959468</v>
      </c>
      <c r="AL161" s="14">
        <f t="shared" si="204"/>
        <v>57.216040854714606</v>
      </c>
      <c r="AM161" s="14">
        <f t="shared" si="205"/>
        <v>12.394806162811236</v>
      </c>
      <c r="AN161" s="14">
        <f t="shared" si="206"/>
        <v>4.1020229034898099</v>
      </c>
      <c r="AO161" s="11">
        <f t="shared" si="207"/>
        <v>7.1780702173007312E-3</v>
      </c>
      <c r="AP161" s="11">
        <f t="shared" si="208"/>
        <v>9.0424752826642023E-3</v>
      </c>
      <c r="AQ161" s="11">
        <f t="shared" si="209"/>
        <v>8.2026660092385673E-3</v>
      </c>
      <c r="AR161" s="1">
        <f t="shared" si="215"/>
        <v>176414.52289065809</v>
      </c>
      <c r="AS161" s="1">
        <f t="shared" si="210"/>
        <v>68463.822156260867</v>
      </c>
      <c r="AT161" s="1">
        <f t="shared" si="211"/>
        <v>25598.975235987222</v>
      </c>
      <c r="AU161" s="1">
        <f t="shared" si="170"/>
        <v>35282.904578131616</v>
      </c>
      <c r="AV161" s="1">
        <f t="shared" si="171"/>
        <v>13692.764431252173</v>
      </c>
      <c r="AW161" s="1">
        <f t="shared" si="172"/>
        <v>5119.7950471974445</v>
      </c>
      <c r="AX161" s="1">
        <f t="shared" si="232"/>
        <v>121144.14687401403</v>
      </c>
      <c r="AY161" s="1">
        <f t="shared" si="218"/>
        <v>18490.722103505454</v>
      </c>
      <c r="AZ161" s="1">
        <f t="shared" si="219"/>
        <v>4693.1001241662661</v>
      </c>
      <c r="BA161" s="1">
        <f t="shared" si="233"/>
        <v>13635.891079978961</v>
      </c>
      <c r="BB161" s="1">
        <f t="shared" si="234"/>
        <v>29102.539874279522</v>
      </c>
      <c r="BC161" s="1">
        <f t="shared" si="235"/>
        <v>36889.877739430769</v>
      </c>
      <c r="BD161" s="1">
        <f t="shared" si="236"/>
        <v>605.5326770087413</v>
      </c>
      <c r="BE161" s="2">
        <f t="shared" si="242"/>
        <v>0</v>
      </c>
      <c r="BF161" s="2">
        <f t="shared" si="243"/>
        <v>0</v>
      </c>
      <c r="BG161" s="2">
        <f t="shared" si="244"/>
        <v>0</v>
      </c>
      <c r="BH161" s="2">
        <f t="shared" si="220"/>
        <v>0</v>
      </c>
      <c r="BI161" s="2">
        <f t="shared" si="237"/>
        <v>0</v>
      </c>
      <c r="BJ161" s="2">
        <f t="shared" si="221"/>
        <v>0</v>
      </c>
      <c r="BK161" s="2">
        <f t="shared" si="222"/>
        <v>0</v>
      </c>
      <c r="BL161" s="2">
        <f t="shared" si="223"/>
        <v>0</v>
      </c>
      <c r="BM161" s="2">
        <f t="shared" si="224"/>
        <v>0</v>
      </c>
      <c r="BN161" s="2">
        <f t="shared" si="225"/>
        <v>0</v>
      </c>
      <c r="BO161" s="2">
        <f t="shared" si="238"/>
        <v>0</v>
      </c>
      <c r="BP161" s="2">
        <f t="shared" si="239"/>
        <v>0</v>
      </c>
      <c r="BQ161" s="2">
        <f t="shared" si="240"/>
        <v>0</v>
      </c>
      <c r="BR161" s="11">
        <f t="shared" si="241"/>
        <v>3.5405555817613371E-2</v>
      </c>
      <c r="BS161" s="17">
        <f t="shared" si="216"/>
        <v>1.2925868869195374E-2</v>
      </c>
      <c r="BT161" s="17">
        <f t="shared" si="217"/>
        <v>7.6044899978734747E-3</v>
      </c>
      <c r="BU161" s="12">
        <f>(BU$3*temperature!$I271+BU$4*temperature!$I271^2+BU$5*temperature!$I271^6)*(K161/K$56)^$BW$1</f>
        <v>-15.056695542657211</v>
      </c>
      <c r="BV161" s="12">
        <f>(BV$3*temperature!$I271+BV$4*temperature!$I271^2+BV$5*temperature!$I271^6)*(L161/L$56)^$BW$1</f>
        <v>-12.024033882248181</v>
      </c>
      <c r="BW161" s="12">
        <f>(BW$3*temperature!$I271+BW$4*temperature!$I271^2+BW$5*temperature!$I271^6)*(M161/M$56)^$BW$1</f>
        <v>-11.283635102149431</v>
      </c>
      <c r="BX161" s="12">
        <f>(BX$3*temperature!$M271+BX$4*temperature!$M271^2+BX$5*temperature!$M271^6)*(K161/K$56)^$BW$1</f>
        <v>-15.056711539127189</v>
      </c>
      <c r="BY161" s="12">
        <f>(BY$3*temperature!$M271+BY$4*temperature!$M271^2+BY$5*temperature!$M271^6)*(L161/L$56)^$BW$1</f>
        <v>-12.02404507583273</v>
      </c>
      <c r="BZ161" s="12">
        <f>(BZ$3*temperature!$M271+BZ$4*temperature!$M271^2+BZ$5*temperature!$M271^6)*(M161/M$56)^$BW$1</f>
        <v>-11.283644401533026</v>
      </c>
      <c r="CA161" s="19">
        <f t="shared" si="226"/>
        <v>-1.5996469977963557E-5</v>
      </c>
      <c r="CB161" s="19">
        <f t="shared" si="227"/>
        <v>-1.1193584548152558E-5</v>
      </c>
      <c r="CC161" s="19">
        <f t="shared" si="228"/>
        <v>-9.2993835956178827E-6</v>
      </c>
      <c r="CD161" s="19">
        <f t="shared" si="229"/>
        <v>-3.8264198912671313E-2</v>
      </c>
      <c r="CE161" s="19">
        <f t="shared" si="230"/>
        <v>-4.9459801752999759E-4</v>
      </c>
      <c r="CF161" s="19">
        <f t="shared" si="231"/>
        <v>-2.9097971790805009E-4</v>
      </c>
    </row>
    <row r="162" spans="1:84" x14ac:dyDescent="0.3">
      <c r="A162" s="2">
        <f t="shared" si="173"/>
        <v>2116</v>
      </c>
      <c r="B162" s="5">
        <f t="shared" si="174"/>
        <v>1165.009991571796</v>
      </c>
      <c r="C162" s="5">
        <f t="shared" si="175"/>
        <v>2962.1875528627902</v>
      </c>
      <c r="D162" s="5">
        <f t="shared" si="176"/>
        <v>4363.9922826249767</v>
      </c>
      <c r="E162" s="15">
        <f t="shared" si="177"/>
        <v>1.7878461050649794E-5</v>
      </c>
      <c r="F162" s="15">
        <f t="shared" si="178"/>
        <v>3.5221767118579231E-5</v>
      </c>
      <c r="G162" s="15">
        <f t="shared" si="179"/>
        <v>7.1903984659007724E-5</v>
      </c>
      <c r="H162" s="5">
        <f t="shared" si="180"/>
        <v>177099.90684791343</v>
      </c>
      <c r="I162" s="5">
        <f t="shared" si="181"/>
        <v>69020.203820894021</v>
      </c>
      <c r="J162" s="5">
        <f t="shared" si="182"/>
        <v>25796.616703781441</v>
      </c>
      <c r="K162" s="5">
        <f t="shared" si="183"/>
        <v>152015.78366634919</v>
      </c>
      <c r="L162" s="5">
        <f t="shared" si="184"/>
        <v>23300.416529733178</v>
      </c>
      <c r="M162" s="5">
        <f t="shared" si="185"/>
        <v>5911.2425121578281</v>
      </c>
      <c r="N162" s="15">
        <f t="shared" si="186"/>
        <v>3.8671291280174547E-3</v>
      </c>
      <c r="O162" s="15">
        <f t="shared" si="187"/>
        <v>8.0911453562282354E-3</v>
      </c>
      <c r="P162" s="15">
        <f t="shared" si="188"/>
        <v>7.6482249707752192E-3</v>
      </c>
      <c r="Q162" s="5">
        <f t="shared" si="189"/>
        <v>7935.4124608940356</v>
      </c>
      <c r="R162" s="5">
        <f t="shared" si="190"/>
        <v>11284.775037794325</v>
      </c>
      <c r="S162" s="5">
        <f t="shared" si="191"/>
        <v>6005.4781975942506</v>
      </c>
      <c r="T162" s="5">
        <f t="shared" si="192"/>
        <v>44.807547345062474</v>
      </c>
      <c r="U162" s="5">
        <f t="shared" si="193"/>
        <v>163.4995901646144</v>
      </c>
      <c r="V162" s="5">
        <f t="shared" si="194"/>
        <v>232.80100125354528</v>
      </c>
      <c r="W162" s="15">
        <f t="shared" si="195"/>
        <v>-1.0734613539272964E-2</v>
      </c>
      <c r="X162" s="15">
        <f t="shared" si="196"/>
        <v>-1.217998157191269E-2</v>
      </c>
      <c r="Y162" s="15">
        <f t="shared" si="197"/>
        <v>-9.7425357312937999E-3</v>
      </c>
      <c r="Z162" s="5">
        <f t="shared" si="212"/>
        <v>12029.73497426454</v>
      </c>
      <c r="AA162" s="5">
        <f t="shared" si="213"/>
        <v>33625.048670803575</v>
      </c>
      <c r="AB162" s="5">
        <f t="shared" si="214"/>
        <v>39695.944269319698</v>
      </c>
      <c r="AC162" s="16">
        <f t="shared" si="198"/>
        <v>1.5055090359748169</v>
      </c>
      <c r="AD162" s="16">
        <f t="shared" si="199"/>
        <v>2.9673101030084053</v>
      </c>
      <c r="AE162" s="16">
        <f t="shared" si="200"/>
        <v>6.5960940262827981</v>
      </c>
      <c r="AF162" s="15">
        <f t="shared" si="201"/>
        <v>-4.0504037456468023E-3</v>
      </c>
      <c r="AG162" s="15">
        <f t="shared" si="202"/>
        <v>2.9673830763510267E-4</v>
      </c>
      <c r="AH162" s="15">
        <f t="shared" si="203"/>
        <v>9.7937136394747881E-3</v>
      </c>
      <c r="AI162" s="1">
        <f t="shared" si="167"/>
        <v>336636.92319114885</v>
      </c>
      <c r="AJ162" s="1">
        <f t="shared" si="168"/>
        <v>126200.01862682853</v>
      </c>
      <c r="AK162" s="1">
        <f t="shared" si="169"/>
        <v>47392.130228860973</v>
      </c>
      <c r="AL162" s="14">
        <f t="shared" si="204"/>
        <v>57.622634605937584</v>
      </c>
      <c r="AM162" s="14">
        <f t="shared" si="205"/>
        <v>12.505765093888263</v>
      </c>
      <c r="AN162" s="14">
        <f t="shared" si="206"/>
        <v>4.1353339520909884</v>
      </c>
      <c r="AO162" s="11">
        <f t="shared" si="207"/>
        <v>7.1062895151277235E-3</v>
      </c>
      <c r="AP162" s="11">
        <f t="shared" si="208"/>
        <v>8.9520505298375606E-3</v>
      </c>
      <c r="AQ162" s="11">
        <f t="shared" si="209"/>
        <v>8.1206393491461814E-3</v>
      </c>
      <c r="AR162" s="1">
        <f t="shared" si="215"/>
        <v>177099.90684791343</v>
      </c>
      <c r="AS162" s="1">
        <f t="shared" si="210"/>
        <v>69020.203820894021</v>
      </c>
      <c r="AT162" s="1">
        <f t="shared" si="211"/>
        <v>25796.616703781441</v>
      </c>
      <c r="AU162" s="1">
        <f t="shared" si="170"/>
        <v>35419.981369582689</v>
      </c>
      <c r="AV162" s="1">
        <f t="shared" si="171"/>
        <v>13804.040764178804</v>
      </c>
      <c r="AW162" s="1">
        <f t="shared" si="172"/>
        <v>5159.3233407562884</v>
      </c>
      <c r="AX162" s="1">
        <f t="shared" si="232"/>
        <v>121612.62693307936</v>
      </c>
      <c r="AY162" s="1">
        <f t="shared" si="218"/>
        <v>18640.33322378654</v>
      </c>
      <c r="AZ162" s="1">
        <f t="shared" si="219"/>
        <v>4728.9940097262624</v>
      </c>
      <c r="BA162" s="1">
        <f t="shared" si="233"/>
        <v>13640.631424012312</v>
      </c>
      <c r="BB162" s="1">
        <f t="shared" si="234"/>
        <v>29127.43596487134</v>
      </c>
      <c r="BC162" s="1">
        <f t="shared" si="235"/>
        <v>36925.780073849877</v>
      </c>
      <c r="BD162" s="1">
        <f t="shared" si="236"/>
        <v>577.17244373563005</v>
      </c>
      <c r="BE162" s="2">
        <f t="shared" si="242"/>
        <v>0</v>
      </c>
      <c r="BF162" s="2">
        <f t="shared" si="243"/>
        <v>0</v>
      </c>
      <c r="BG162" s="2">
        <f t="shared" si="244"/>
        <v>0</v>
      </c>
      <c r="BH162" s="2">
        <f t="shared" si="220"/>
        <v>0</v>
      </c>
      <c r="BI162" s="2">
        <f t="shared" si="237"/>
        <v>0</v>
      </c>
      <c r="BJ162" s="2">
        <f t="shared" si="221"/>
        <v>0</v>
      </c>
      <c r="BK162" s="2">
        <f t="shared" si="222"/>
        <v>0</v>
      </c>
      <c r="BL162" s="2">
        <f t="shared" si="223"/>
        <v>0</v>
      </c>
      <c r="BM162" s="2">
        <f t="shared" si="224"/>
        <v>0</v>
      </c>
      <c r="BN162" s="2">
        <f t="shared" si="225"/>
        <v>0</v>
      </c>
      <c r="BO162" s="2">
        <f t="shared" si="238"/>
        <v>0</v>
      </c>
      <c r="BP162" s="2">
        <f t="shared" si="239"/>
        <v>0</v>
      </c>
      <c r="BQ162" s="2">
        <f t="shared" si="240"/>
        <v>0</v>
      </c>
      <c r="BR162" s="11">
        <f t="shared" si="241"/>
        <v>3.5269762562515544E-2</v>
      </c>
      <c r="BS162" s="17">
        <f t="shared" si="216"/>
        <v>1.2483870495545481E-2</v>
      </c>
      <c r="BT162" s="17">
        <f t="shared" si="217"/>
        <v>7.2423714265461665E-3</v>
      </c>
      <c r="BU162" s="12">
        <f>(BU$3*temperature!$I272+BU$4*temperature!$I272^2+BU$5*temperature!$I272^6)*(K162/K$56)^$BW$1</f>
        <v>-15.423859878561341</v>
      </c>
      <c r="BV162" s="12">
        <f>(BV$3*temperature!$I272+BV$4*temperature!$I272^2+BV$5*temperature!$I272^6)*(L162/L$56)^$BW$1</f>
        <v>-12.266549395773955</v>
      </c>
      <c r="BW162" s="12">
        <f>(BW$3*temperature!$I272+BW$4*temperature!$I272^2+BW$5*temperature!$I272^6)*(M162/M$56)^$BW$1</f>
        <v>-11.483689603225148</v>
      </c>
      <c r="BX162" s="12">
        <f>(BX$3*temperature!$M272+BX$4*temperature!$M272^2+BX$5*temperature!$M272^6)*(K162/K$56)^$BW$1</f>
        <v>-15.423875899515494</v>
      </c>
      <c r="BY162" s="12">
        <f>(BY$3*temperature!$M272+BY$4*temperature!$M272^2+BY$5*temperature!$M272^6)*(L162/L$56)^$BW$1</f>
        <v>-12.266560587179496</v>
      </c>
      <c r="BZ162" s="12">
        <f>(BZ$3*temperature!$M272+BZ$4*temperature!$M272^2+BZ$5*temperature!$M272^6)*(M162/M$56)^$BW$1</f>
        <v>-11.483698895252346</v>
      </c>
      <c r="CA162" s="19">
        <f t="shared" si="226"/>
        <v>-1.6020954152651257E-5</v>
      </c>
      <c r="CB162" s="19">
        <f t="shared" si="227"/>
        <v>-1.1191405540955657E-5</v>
      </c>
      <c r="CC162" s="19">
        <f t="shared" si="228"/>
        <v>-9.2920271974605839E-6</v>
      </c>
      <c r="CD162" s="19">
        <f t="shared" si="229"/>
        <v>-3.8494454435422744E-2</v>
      </c>
      <c r="CE162" s="19">
        <f t="shared" si="230"/>
        <v>-4.8055978396849383E-4</v>
      </c>
      <c r="CF162" s="19">
        <f t="shared" si="231"/>
        <v>-2.7879113688358901E-4</v>
      </c>
    </row>
    <row r="163" spans="1:84" x14ac:dyDescent="0.3">
      <c r="A163" s="2">
        <f t="shared" si="173"/>
        <v>2117</v>
      </c>
      <c r="B163" s="5">
        <f t="shared" si="174"/>
        <v>1165.0297787282659</v>
      </c>
      <c r="C163" s="5">
        <f t="shared" si="175"/>
        <v>2962.2866696689312</v>
      </c>
      <c r="D163" s="5">
        <f t="shared" si="176"/>
        <v>4364.2903816374119</v>
      </c>
      <c r="E163" s="15">
        <f t="shared" si="177"/>
        <v>1.6984537998117304E-5</v>
      </c>
      <c r="F163" s="15">
        <f t="shared" si="178"/>
        <v>3.3460678762650268E-5</v>
      </c>
      <c r="G163" s="15">
        <f t="shared" si="179"/>
        <v>6.8308785426057333E-5</v>
      </c>
      <c r="H163" s="5">
        <f t="shared" si="180"/>
        <v>177762.26870845989</v>
      </c>
      <c r="I163" s="5">
        <f t="shared" si="181"/>
        <v>69571.625861145963</v>
      </c>
      <c r="J163" s="5">
        <f t="shared" si="182"/>
        <v>25992.625041277799</v>
      </c>
      <c r="K163" s="5">
        <f t="shared" si="183"/>
        <v>152581.73821316677</v>
      </c>
      <c r="L163" s="5">
        <f t="shared" si="184"/>
        <v>23485.784334613832</v>
      </c>
      <c r="M163" s="5">
        <f t="shared" si="185"/>
        <v>5955.7505959366945</v>
      </c>
      <c r="N163" s="15">
        <f t="shared" si="186"/>
        <v>3.7229985805931065E-3</v>
      </c>
      <c r="O163" s="15">
        <f t="shared" si="187"/>
        <v>7.9555575602741069E-3</v>
      </c>
      <c r="P163" s="15">
        <f t="shared" si="188"/>
        <v>7.5293956705930754E-3</v>
      </c>
      <c r="Q163" s="5">
        <f t="shared" si="189"/>
        <v>7879.5890947173775</v>
      </c>
      <c r="R163" s="5">
        <f t="shared" si="190"/>
        <v>11236.385849400131</v>
      </c>
      <c r="S163" s="5">
        <f t="shared" si="191"/>
        <v>5992.1559878575281</v>
      </c>
      <c r="T163" s="5">
        <f t="shared" si="192"/>
        <v>44.326555640670556</v>
      </c>
      <c r="U163" s="5">
        <f t="shared" si="193"/>
        <v>161.50816816939411</v>
      </c>
      <c r="V163" s="5">
        <f t="shared" si="194"/>
        <v>230.53292918055163</v>
      </c>
      <c r="W163" s="15">
        <f t="shared" si="195"/>
        <v>-1.0734613539272964E-2</v>
      </c>
      <c r="X163" s="15">
        <f t="shared" si="196"/>
        <v>-1.217998157191269E-2</v>
      </c>
      <c r="Y163" s="15">
        <f t="shared" si="197"/>
        <v>-9.7425357312937999E-3</v>
      </c>
      <c r="Z163" s="5">
        <f t="shared" si="212"/>
        <v>11898.445658165983</v>
      </c>
      <c r="AA163" s="5">
        <f t="shared" si="213"/>
        <v>33495.363388756588</v>
      </c>
      <c r="AB163" s="5">
        <f t="shared" si="214"/>
        <v>40000.654293284992</v>
      </c>
      <c r="AC163" s="16">
        <f t="shared" si="198"/>
        <v>1.4994111165363995</v>
      </c>
      <c r="AD163" s="16">
        <f t="shared" si="199"/>
        <v>2.9681906175866004</v>
      </c>
      <c r="AE163" s="16">
        <f t="shared" si="200"/>
        <v>6.6606942823152622</v>
      </c>
      <c r="AF163" s="15">
        <f t="shared" si="201"/>
        <v>-4.0504037456468023E-3</v>
      </c>
      <c r="AG163" s="15">
        <f t="shared" si="202"/>
        <v>2.9673830763510267E-4</v>
      </c>
      <c r="AH163" s="15">
        <f t="shared" si="203"/>
        <v>9.7937136394747881E-3</v>
      </c>
      <c r="AI163" s="1">
        <f t="shared" si="167"/>
        <v>338393.21224161668</v>
      </c>
      <c r="AJ163" s="1">
        <f t="shared" si="168"/>
        <v>127384.05752832448</v>
      </c>
      <c r="AK163" s="1">
        <f t="shared" si="169"/>
        <v>47812.240546731162</v>
      </c>
      <c r="AL163" s="14">
        <f t="shared" si="204"/>
        <v>58.02802289883045</v>
      </c>
      <c r="AM163" s="14">
        <f t="shared" si="205"/>
        <v>12.616597812512683</v>
      </c>
      <c r="AN163" s="14">
        <f t="shared" si="206"/>
        <v>4.1685796921480671</v>
      </c>
      <c r="AO163" s="11">
        <f t="shared" si="207"/>
        <v>7.0352266199764464E-3</v>
      </c>
      <c r="AP163" s="11">
        <f t="shared" si="208"/>
        <v>8.8625300245391853E-3</v>
      </c>
      <c r="AQ163" s="11">
        <f t="shared" si="209"/>
        <v>8.0394329556547194E-3</v>
      </c>
      <c r="AR163" s="1">
        <f t="shared" si="215"/>
        <v>177762.26870845989</v>
      </c>
      <c r="AS163" s="1">
        <f t="shared" si="210"/>
        <v>69571.625861145963</v>
      </c>
      <c r="AT163" s="1">
        <f t="shared" si="211"/>
        <v>25992.625041277799</v>
      </c>
      <c r="AU163" s="1">
        <f t="shared" si="170"/>
        <v>35552.453741691977</v>
      </c>
      <c r="AV163" s="1">
        <f t="shared" si="171"/>
        <v>13914.325172229193</v>
      </c>
      <c r="AW163" s="1">
        <f t="shared" si="172"/>
        <v>5198.5250082555604</v>
      </c>
      <c r="AX163" s="1">
        <f t="shared" si="232"/>
        <v>122065.39057053342</v>
      </c>
      <c r="AY163" s="1">
        <f t="shared" si="218"/>
        <v>18788.627467691069</v>
      </c>
      <c r="AZ163" s="1">
        <f t="shared" si="219"/>
        <v>4764.600476749355</v>
      </c>
      <c r="BA163" s="1">
        <f t="shared" si="233"/>
        <v>13645.192453956795</v>
      </c>
      <c r="BB163" s="1">
        <f t="shared" si="234"/>
        <v>29151.883982107869</v>
      </c>
      <c r="BC163" s="1">
        <f t="shared" si="235"/>
        <v>36961.039805892811</v>
      </c>
      <c r="BD163" s="1">
        <f t="shared" si="236"/>
        <v>550.13133533895279</v>
      </c>
      <c r="BE163" s="2">
        <f t="shared" si="242"/>
        <v>0</v>
      </c>
      <c r="BF163" s="2">
        <f t="shared" si="243"/>
        <v>0</v>
      </c>
      <c r="BG163" s="2">
        <f t="shared" si="244"/>
        <v>0</v>
      </c>
      <c r="BH163" s="2">
        <f t="shared" si="220"/>
        <v>0</v>
      </c>
      <c r="BI163" s="2">
        <f t="shared" si="237"/>
        <v>0</v>
      </c>
      <c r="BJ163" s="2">
        <f t="shared" si="221"/>
        <v>0</v>
      </c>
      <c r="BK163" s="2">
        <f t="shared" si="222"/>
        <v>0</v>
      </c>
      <c r="BL163" s="2">
        <f t="shared" si="223"/>
        <v>0</v>
      </c>
      <c r="BM163" s="2">
        <f t="shared" si="224"/>
        <v>0</v>
      </c>
      <c r="BN163" s="2">
        <f t="shared" si="225"/>
        <v>0</v>
      </c>
      <c r="BO163" s="2">
        <f t="shared" si="238"/>
        <v>0</v>
      </c>
      <c r="BP163" s="2">
        <f t="shared" si="239"/>
        <v>0</v>
      </c>
      <c r="BQ163" s="2">
        <f t="shared" si="240"/>
        <v>0</v>
      </c>
      <c r="BR163" s="11">
        <f t="shared" si="241"/>
        <v>3.513528470609148E-2</v>
      </c>
      <c r="BS163" s="17">
        <f t="shared" si="216"/>
        <v>1.2058567676742739E-2</v>
      </c>
      <c r="BT163" s="17">
        <f t="shared" si="217"/>
        <v>6.8974965967106344E-3</v>
      </c>
      <c r="BU163" s="12">
        <f>(BU$3*temperature!$I273+BU$4*temperature!$I273^2+BU$5*temperature!$I273^6)*(K163/K$56)^$BW$1</f>
        <v>-15.792971538211013</v>
      </c>
      <c r="BV163" s="12">
        <f>(BV$3*temperature!$I273+BV$4*temperature!$I273^2+BV$5*temperature!$I273^6)*(L163/L$56)^$BW$1</f>
        <v>-12.509750313655511</v>
      </c>
      <c r="BW163" s="12">
        <f>(BW$3*temperature!$I273+BW$4*temperature!$I273^2+BW$5*temperature!$I273^6)*(M163/M$56)^$BW$1</f>
        <v>-11.684202567269409</v>
      </c>
      <c r="BX163" s="12">
        <f>(BX$3*temperature!$M273+BX$4*temperature!$M273^2+BX$5*temperature!$M273^6)*(K163/K$56)^$BW$1</f>
        <v>-15.792987581880496</v>
      </c>
      <c r="BY163" s="12">
        <f>(BY$3*temperature!$M273+BY$4*temperature!$M273^2+BY$5*temperature!$M273^6)*(L163/L$56)^$BW$1</f>
        <v>-12.509761501789276</v>
      </c>
      <c r="BZ163" s="12">
        <f>(BZ$3*temperature!$M273+BZ$4*temperature!$M273^2+BZ$5*temperature!$M273^6)*(M163/M$56)^$BW$1</f>
        <v>-11.684211851158484</v>
      </c>
      <c r="CA163" s="19">
        <f t="shared" si="226"/>
        <v>-1.604366948271263E-5</v>
      </c>
      <c r="CB163" s="19">
        <f t="shared" si="227"/>
        <v>-1.1188133765216435E-5</v>
      </c>
      <c r="CC163" s="19">
        <f t="shared" si="228"/>
        <v>-9.2838890743962565E-6</v>
      </c>
      <c r="CD163" s="19">
        <f t="shared" si="229"/>
        <v>-3.8716483896893694E-2</v>
      </c>
      <c r="CE163" s="19">
        <f t="shared" si="230"/>
        <v>-4.6686534127621308E-4</v>
      </c>
      <c r="CF163" s="19">
        <f t="shared" si="231"/>
        <v>-2.6704681591542632E-4</v>
      </c>
    </row>
    <row r="164" spans="1:84" x14ac:dyDescent="0.3">
      <c r="A164" s="2">
        <f t="shared" si="173"/>
        <v>2118</v>
      </c>
      <c r="B164" s="5">
        <f t="shared" si="174"/>
        <v>1165.0485768461842</v>
      </c>
      <c r="C164" s="5">
        <f t="shared" si="175"/>
        <v>2962.3808337854553</v>
      </c>
      <c r="D164" s="5">
        <f t="shared" si="176"/>
        <v>4364.5735950438666</v>
      </c>
      <c r="E164" s="15">
        <f t="shared" si="177"/>
        <v>1.6135311098211439E-5</v>
      </c>
      <c r="F164" s="15">
        <f t="shared" si="178"/>
        <v>3.1787644824517755E-5</v>
      </c>
      <c r="G164" s="15">
        <f t="shared" si="179"/>
        <v>6.4893346154754468E-5</v>
      </c>
      <c r="H164" s="5">
        <f t="shared" si="180"/>
        <v>178401.54493026095</v>
      </c>
      <c r="I164" s="5">
        <f t="shared" si="181"/>
        <v>70118.016578252515</v>
      </c>
      <c r="J164" s="5">
        <f t="shared" si="182"/>
        <v>26186.983235060496</v>
      </c>
      <c r="K164" s="5">
        <f t="shared" si="183"/>
        <v>153127.98837383965</v>
      </c>
      <c r="L164" s="5">
        <f t="shared" si="184"/>
        <v>23669.480904875003</v>
      </c>
      <c r="M164" s="5">
        <f t="shared" si="185"/>
        <v>5999.8949874042164</v>
      </c>
      <c r="N164" s="15">
        <f t="shared" si="186"/>
        <v>3.5800494021749341E-3</v>
      </c>
      <c r="O164" s="15">
        <f t="shared" si="187"/>
        <v>7.8216067917491472E-3</v>
      </c>
      <c r="P164" s="15">
        <f t="shared" si="188"/>
        <v>7.4120617974902103E-3</v>
      </c>
      <c r="Q164" s="5">
        <f t="shared" si="189"/>
        <v>7823.0374781426226</v>
      </c>
      <c r="R164" s="5">
        <f t="shared" si="190"/>
        <v>11186.698599123009</v>
      </c>
      <c r="S164" s="5">
        <f t="shared" si="191"/>
        <v>5978.1466340587594</v>
      </c>
      <c r="T164" s="5">
        <f t="shared" si="192"/>
        <v>43.850727196340877</v>
      </c>
      <c r="U164" s="5">
        <f t="shared" si="193"/>
        <v>159.54100165737751</v>
      </c>
      <c r="V164" s="5">
        <f t="shared" si="194"/>
        <v>228.28695388077028</v>
      </c>
      <c r="W164" s="15">
        <f t="shared" si="195"/>
        <v>-1.0734613539272964E-2</v>
      </c>
      <c r="X164" s="15">
        <f t="shared" si="196"/>
        <v>-1.217998157191269E-2</v>
      </c>
      <c r="Y164" s="15">
        <f t="shared" si="197"/>
        <v>-9.7425357312937999E-3</v>
      </c>
      <c r="Z164" s="5">
        <f t="shared" si="212"/>
        <v>11766.88900110342</v>
      </c>
      <c r="AA164" s="5">
        <f t="shared" si="213"/>
        <v>33361.631791188862</v>
      </c>
      <c r="AB164" s="5">
        <f t="shared" si="214"/>
        <v>40302.805033796139</v>
      </c>
      <c r="AC164" s="16">
        <f t="shared" si="198"/>
        <v>1.493337896133716</v>
      </c>
      <c r="AD164" s="16">
        <f t="shared" si="199"/>
        <v>2.9690713934472015</v>
      </c>
      <c r="AE164" s="16">
        <f t="shared" si="200"/>
        <v>6.7259272147563447</v>
      </c>
      <c r="AF164" s="15">
        <f t="shared" si="201"/>
        <v>-4.0504037456468023E-3</v>
      </c>
      <c r="AG164" s="15">
        <f t="shared" si="202"/>
        <v>2.9673830763510267E-4</v>
      </c>
      <c r="AH164" s="15">
        <f t="shared" si="203"/>
        <v>9.7937136394747881E-3</v>
      </c>
      <c r="AI164" s="1">
        <f t="shared" si="167"/>
        <v>340106.34475914703</v>
      </c>
      <c r="AJ164" s="1">
        <f t="shared" si="168"/>
        <v>128559.97694772122</v>
      </c>
      <c r="AK164" s="1">
        <f t="shared" si="169"/>
        <v>48229.541500313608</v>
      </c>
      <c r="AL164" s="14">
        <f t="shared" si="204"/>
        <v>58.432180787318877</v>
      </c>
      <c r="AM164" s="14">
        <f t="shared" si="205"/>
        <v>12.727294639664404</v>
      </c>
      <c r="AN164" s="14">
        <f t="shared" si="206"/>
        <v>4.2017575789338419</v>
      </c>
      <c r="AO164" s="11">
        <f t="shared" si="207"/>
        <v>6.9648743537766818E-3</v>
      </c>
      <c r="AP164" s="11">
        <f t="shared" si="208"/>
        <v>8.7739047242937941E-3</v>
      </c>
      <c r="AQ164" s="11">
        <f t="shared" si="209"/>
        <v>7.9590386260981714E-3</v>
      </c>
      <c r="AR164" s="1">
        <f t="shared" si="215"/>
        <v>178401.54493026095</v>
      </c>
      <c r="AS164" s="1">
        <f t="shared" si="210"/>
        <v>70118.016578252515</v>
      </c>
      <c r="AT164" s="1">
        <f t="shared" si="211"/>
        <v>26186.983235060496</v>
      </c>
      <c r="AU164" s="1">
        <f t="shared" si="170"/>
        <v>35680.308986052194</v>
      </c>
      <c r="AV164" s="1">
        <f t="shared" si="171"/>
        <v>14023.603315650504</v>
      </c>
      <c r="AW164" s="1">
        <f t="shared" si="172"/>
        <v>5237.3966470120995</v>
      </c>
      <c r="AX164" s="1">
        <f t="shared" si="232"/>
        <v>122502.39069907172</v>
      </c>
      <c r="AY164" s="1">
        <f t="shared" si="218"/>
        <v>18935.5847239</v>
      </c>
      <c r="AZ164" s="1">
        <f t="shared" si="219"/>
        <v>4799.9159899233737</v>
      </c>
      <c r="BA164" s="1">
        <f t="shared" si="233"/>
        <v>13649.576106544293</v>
      </c>
      <c r="BB164" s="1">
        <f t="shared" si="234"/>
        <v>29175.891084067502</v>
      </c>
      <c r="BC164" s="1">
        <f t="shared" si="235"/>
        <v>36995.669517893635</v>
      </c>
      <c r="BD164" s="1">
        <f t="shared" si="236"/>
        <v>524.34858932618135</v>
      </c>
      <c r="BE164" s="2">
        <f t="shared" si="242"/>
        <v>0</v>
      </c>
      <c r="BF164" s="2">
        <f t="shared" si="243"/>
        <v>0</v>
      </c>
      <c r="BG164" s="2">
        <f t="shared" si="244"/>
        <v>0</v>
      </c>
      <c r="BH164" s="2">
        <f t="shared" si="220"/>
        <v>0</v>
      </c>
      <c r="BI164" s="2">
        <f t="shared" si="237"/>
        <v>0</v>
      </c>
      <c r="BJ164" s="2">
        <f t="shared" si="221"/>
        <v>0</v>
      </c>
      <c r="BK164" s="2">
        <f t="shared" si="222"/>
        <v>0</v>
      </c>
      <c r="BL164" s="2">
        <f t="shared" si="223"/>
        <v>0</v>
      </c>
      <c r="BM164" s="2">
        <f t="shared" si="224"/>
        <v>0</v>
      </c>
      <c r="BN164" s="2">
        <f t="shared" si="225"/>
        <v>0</v>
      </c>
      <c r="BO164" s="2">
        <f t="shared" si="238"/>
        <v>0</v>
      </c>
      <c r="BP164" s="2">
        <f t="shared" si="239"/>
        <v>0</v>
      </c>
      <c r="BQ164" s="2">
        <f t="shared" si="240"/>
        <v>0</v>
      </c>
      <c r="BR164" s="11">
        <f t="shared" si="241"/>
        <v>3.500210995857464E-2</v>
      </c>
      <c r="BS164" s="17">
        <f t="shared" si="216"/>
        <v>1.164926735172259E-2</v>
      </c>
      <c r="BT164" s="17">
        <f t="shared" si="217"/>
        <v>6.5690443778196519E-3</v>
      </c>
      <c r="BU164" s="12">
        <f>(BU$3*temperature!$I274+BU$4*temperature!$I274^2+BU$5*temperature!$I274^6)*(K164/K$56)^$BW$1</f>
        <v>-16.163974980145621</v>
      </c>
      <c r="BV164" s="12">
        <f>(BV$3*temperature!$I274+BV$4*temperature!$I274^2+BV$5*temperature!$I274^6)*(L164/L$56)^$BW$1</f>
        <v>-12.753594416410165</v>
      </c>
      <c r="BW164" s="12">
        <f>(BW$3*temperature!$I274+BW$4*temperature!$I274^2+BW$5*temperature!$I274^6)*(M164/M$56)^$BW$1</f>
        <v>-11.885139511948093</v>
      </c>
      <c r="BX164" s="12">
        <f>(BX$3*temperature!$M274+BX$4*temperature!$M274^2+BX$5*temperature!$M274^6)*(K164/K$56)^$BW$1</f>
        <v>-16.163991044829984</v>
      </c>
      <c r="BY164" s="12">
        <f>(BY$3*temperature!$M274+BY$4*temperature!$M274^2+BY$5*temperature!$M274^6)*(L164/L$56)^$BW$1</f>
        <v>-12.753605600225507</v>
      </c>
      <c r="BZ164" s="12">
        <f>(BZ$3*temperature!$M274+BZ$4*temperature!$M274^2+BZ$5*temperature!$M274^6)*(M164/M$56)^$BW$1</f>
        <v>-11.885148786952128</v>
      </c>
      <c r="CA164" s="19">
        <f t="shared" si="226"/>
        <v>-1.6064684363215065E-5</v>
      </c>
      <c r="CB164" s="19">
        <f t="shared" si="227"/>
        <v>-1.118381534226387E-5</v>
      </c>
      <c r="CC164" s="19">
        <f t="shared" si="228"/>
        <v>-9.2750040341371687E-6</v>
      </c>
      <c r="CD164" s="19">
        <f t="shared" si="229"/>
        <v>-3.8930358339386142E-2</v>
      </c>
      <c r="CE164" s="19">
        <f t="shared" si="230"/>
        <v>-4.5351015239387227E-4</v>
      </c>
      <c r="CF164" s="19">
        <f t="shared" si="231"/>
        <v>-2.5573525157584896E-4</v>
      </c>
    </row>
    <row r="165" spans="1:84" x14ac:dyDescent="0.3">
      <c r="A165" s="2">
        <f t="shared" si="173"/>
        <v>2119</v>
      </c>
      <c r="B165" s="5">
        <f t="shared" si="174"/>
        <v>1165.0664353463546</v>
      </c>
      <c r="C165" s="5">
        <f t="shared" si="175"/>
        <v>2962.4702925397455</v>
      </c>
      <c r="D165" s="5">
        <f t="shared" si="176"/>
        <v>4364.8426652397311</v>
      </c>
      <c r="E165" s="15">
        <f t="shared" si="177"/>
        <v>1.5328545543300865E-5</v>
      </c>
      <c r="F165" s="15">
        <f t="shared" si="178"/>
        <v>3.0198262583291866E-5</v>
      </c>
      <c r="G165" s="15">
        <f t="shared" si="179"/>
        <v>6.1648678847016743E-5</v>
      </c>
      <c r="H165" s="5">
        <f t="shared" si="180"/>
        <v>179017.68036173296</v>
      </c>
      <c r="I165" s="5">
        <f t="shared" si="181"/>
        <v>70659.307148316875</v>
      </c>
      <c r="J165" s="5">
        <f t="shared" si="182"/>
        <v>26379.675080000841</v>
      </c>
      <c r="K165" s="5">
        <f t="shared" si="183"/>
        <v>153654.48263773389</v>
      </c>
      <c r="L165" s="5">
        <f t="shared" si="184"/>
        <v>23851.482097982549</v>
      </c>
      <c r="M165" s="5">
        <f t="shared" si="185"/>
        <v>6043.6714684083545</v>
      </c>
      <c r="N165" s="15">
        <f t="shared" si="186"/>
        <v>3.4382627858264847E-3</v>
      </c>
      <c r="O165" s="15">
        <f t="shared" si="187"/>
        <v>7.6892769148164675E-3</v>
      </c>
      <c r="P165" s="15">
        <f t="shared" si="188"/>
        <v>7.2962078663110219E-3</v>
      </c>
      <c r="Q165" s="5">
        <f t="shared" si="189"/>
        <v>7765.788153186928</v>
      </c>
      <c r="R165" s="5">
        <f t="shared" si="190"/>
        <v>11135.751016738343</v>
      </c>
      <c r="S165" s="5">
        <f t="shared" si="191"/>
        <v>5963.4647964499873</v>
      </c>
      <c r="T165" s="5">
        <f t="shared" si="192"/>
        <v>43.380006586472071</v>
      </c>
      <c r="U165" s="5">
        <f t="shared" si="193"/>
        <v>157.59779519722616</v>
      </c>
      <c r="V165" s="5">
        <f t="shared" si="194"/>
        <v>226.06286007559865</v>
      </c>
      <c r="W165" s="15">
        <f t="shared" si="195"/>
        <v>-1.0734613539272964E-2</v>
      </c>
      <c r="X165" s="15">
        <f t="shared" si="196"/>
        <v>-1.217998157191269E-2</v>
      </c>
      <c r="Y165" s="15">
        <f t="shared" si="197"/>
        <v>-9.7425357312937999E-3</v>
      </c>
      <c r="Z165" s="5">
        <f t="shared" si="212"/>
        <v>11635.119737018709</v>
      </c>
      <c r="AA165" s="5">
        <f t="shared" si="213"/>
        <v>33223.96269561279</v>
      </c>
      <c r="AB165" s="5">
        <f t="shared" si="214"/>
        <v>40602.370449765403</v>
      </c>
      <c r="AC165" s="16">
        <f t="shared" si="198"/>
        <v>1.4872892747256998</v>
      </c>
      <c r="AD165" s="16">
        <f t="shared" si="199"/>
        <v>2.9699524306677407</v>
      </c>
      <c r="AE165" s="16">
        <f t="shared" si="200"/>
        <v>6.7917990198576188</v>
      </c>
      <c r="AF165" s="15">
        <f t="shared" si="201"/>
        <v>-4.0504037456468023E-3</v>
      </c>
      <c r="AG165" s="15">
        <f t="shared" si="202"/>
        <v>2.9673830763510267E-4</v>
      </c>
      <c r="AH165" s="15">
        <f t="shared" si="203"/>
        <v>9.7937136394747881E-3</v>
      </c>
      <c r="AI165" s="1">
        <f t="shared" si="167"/>
        <v>341776.0192692845</v>
      </c>
      <c r="AJ165" s="1">
        <f t="shared" si="168"/>
        <v>129727.58256859961</v>
      </c>
      <c r="AK165" s="1">
        <f t="shared" si="169"/>
        <v>48643.983997294352</v>
      </c>
      <c r="AL165" s="14">
        <f t="shared" si="204"/>
        <v>58.835083856745705</v>
      </c>
      <c r="AM165" s="14">
        <f t="shared" si="205"/>
        <v>12.837846029525171</v>
      </c>
      <c r="AN165" s="14">
        <f t="shared" si="206"/>
        <v>4.234865110293395</v>
      </c>
      <c r="AO165" s="11">
        <f t="shared" si="207"/>
        <v>6.8952256102389146E-3</v>
      </c>
      <c r="AP165" s="11">
        <f t="shared" si="208"/>
        <v>8.6861656770508555E-3</v>
      </c>
      <c r="AQ165" s="11">
        <f t="shared" si="209"/>
        <v>7.879448239837189E-3</v>
      </c>
      <c r="AR165" s="1">
        <f t="shared" si="215"/>
        <v>179017.68036173296</v>
      </c>
      <c r="AS165" s="1">
        <f t="shared" si="210"/>
        <v>70659.307148316875</v>
      </c>
      <c r="AT165" s="1">
        <f t="shared" si="211"/>
        <v>26379.675080000841</v>
      </c>
      <c r="AU165" s="1">
        <f t="shared" si="170"/>
        <v>35803.536072346593</v>
      </c>
      <c r="AV165" s="1">
        <f t="shared" si="171"/>
        <v>14131.861429663375</v>
      </c>
      <c r="AW165" s="1">
        <f t="shared" si="172"/>
        <v>5275.9350160001686</v>
      </c>
      <c r="AX165" s="1">
        <f t="shared" si="232"/>
        <v>122923.58611018711</v>
      </c>
      <c r="AY165" s="1">
        <f t="shared" si="218"/>
        <v>19081.185678386042</v>
      </c>
      <c r="AZ165" s="1">
        <f t="shared" si="219"/>
        <v>4834.9371747266841</v>
      </c>
      <c r="BA165" s="1">
        <f t="shared" si="233"/>
        <v>13653.784268501053</v>
      </c>
      <c r="BB165" s="1">
        <f t="shared" si="234"/>
        <v>29199.464268088985</v>
      </c>
      <c r="BC165" s="1">
        <f t="shared" si="235"/>
        <v>37029.681433040954</v>
      </c>
      <c r="BD165" s="1">
        <f t="shared" si="236"/>
        <v>499.76620190549085</v>
      </c>
      <c r="BE165" s="2">
        <f t="shared" si="242"/>
        <v>0</v>
      </c>
      <c r="BF165" s="2">
        <f t="shared" si="243"/>
        <v>0</v>
      </c>
      <c r="BG165" s="2">
        <f t="shared" si="244"/>
        <v>0</v>
      </c>
      <c r="BH165" s="2">
        <f t="shared" si="220"/>
        <v>0</v>
      </c>
      <c r="BI165" s="2">
        <f t="shared" si="237"/>
        <v>0</v>
      </c>
      <c r="BJ165" s="2">
        <f t="shared" si="221"/>
        <v>0</v>
      </c>
      <c r="BK165" s="2">
        <f t="shared" si="222"/>
        <v>0</v>
      </c>
      <c r="BL165" s="2">
        <f t="shared" si="223"/>
        <v>0</v>
      </c>
      <c r="BM165" s="2">
        <f t="shared" si="224"/>
        <v>0</v>
      </c>
      <c r="BN165" s="2">
        <f t="shared" si="225"/>
        <v>0</v>
      </c>
      <c r="BO165" s="2">
        <f t="shared" si="238"/>
        <v>0</v>
      </c>
      <c r="BP165" s="2">
        <f t="shared" si="239"/>
        <v>0</v>
      </c>
      <c r="BQ165" s="2">
        <f t="shared" si="240"/>
        <v>0</v>
      </c>
      <c r="BR165" s="11">
        <f t="shared" si="241"/>
        <v>3.4870225598551546E-2</v>
      </c>
      <c r="BS165" s="17">
        <f t="shared" si="216"/>
        <v>1.1255307829458284E-2</v>
      </c>
      <c r="BT165" s="17">
        <f t="shared" si="217"/>
        <v>6.2562327407806205E-3</v>
      </c>
      <c r="BU165" s="12">
        <f>(BU$3*temperature!$I275+BU$4*temperature!$I275^2+BU$5*temperature!$I275^6)*(K165/K$56)^$BW$1</f>
        <v>-16.536815615954538</v>
      </c>
      <c r="BV165" s="12">
        <f>(BV$3*temperature!$I275+BV$4*temperature!$I275^2+BV$5*temperature!$I275^6)*(L165/L$56)^$BW$1</f>
        <v>-12.998040171054519</v>
      </c>
      <c r="BW165" s="12">
        <f>(BW$3*temperature!$I275+BW$4*temperature!$I275^2+BW$5*temperature!$I275^6)*(M165/M$56)^$BW$1</f>
        <v>-12.086466510798065</v>
      </c>
      <c r="BX165" s="12">
        <f>(BX$3*temperature!$M275+BX$4*temperature!$M275^2+BX$5*temperature!$M275^6)*(K165/K$56)^$BW$1</f>
        <v>-16.536831700020223</v>
      </c>
      <c r="BY165" s="12">
        <f>(BY$3*temperature!$M275+BY$4*temperature!$M275^2+BY$5*temperature!$M275^6)*(L165/L$56)^$BW$1</f>
        <v>-12.998051349549673</v>
      </c>
      <c r="BZ165" s="12">
        <f>(BZ$3*temperature!$M275+BZ$4*temperature!$M275^2+BZ$5*temperature!$M275^6)*(M165/M$56)^$BW$1</f>
        <v>-12.086475776204002</v>
      </c>
      <c r="CA165" s="19">
        <f t="shared" si="226"/>
        <v>-1.6084065684651705E-5</v>
      </c>
      <c r="CB165" s="19">
        <f t="shared" si="227"/>
        <v>-1.1178495153529866E-5</v>
      </c>
      <c r="CC165" s="19">
        <f t="shared" si="228"/>
        <v>-9.2654059375973929E-6</v>
      </c>
      <c r="CD165" s="19">
        <f t="shared" si="229"/>
        <v>-3.9136152502794647E-2</v>
      </c>
      <c r="CE165" s="19">
        <f t="shared" si="230"/>
        <v>-4.4048944367957801E-4</v>
      </c>
      <c r="CF165" s="19">
        <f t="shared" si="231"/>
        <v>-2.4484487863616727E-4</v>
      </c>
    </row>
    <row r="166" spans="1:84" x14ac:dyDescent="0.3">
      <c r="A166" s="2">
        <f t="shared" si="173"/>
        <v>2120</v>
      </c>
      <c r="B166" s="5">
        <f t="shared" si="174"/>
        <v>1165.0834011815741</v>
      </c>
      <c r="C166" s="5">
        <f t="shared" si="175"/>
        <v>2962.5552809227452</v>
      </c>
      <c r="D166" s="5">
        <f t="shared" si="176"/>
        <v>4365.0982976842333</v>
      </c>
      <c r="E166" s="15">
        <f t="shared" si="177"/>
        <v>1.4562118266135821E-5</v>
      </c>
      <c r="F166" s="15">
        <f t="shared" si="178"/>
        <v>2.868834945412727E-5</v>
      </c>
      <c r="G166" s="15">
        <f t="shared" si="179"/>
        <v>5.8566244904665905E-5</v>
      </c>
      <c r="H166" s="5">
        <f t="shared" si="180"/>
        <v>179610.6280325464</v>
      </c>
      <c r="I166" s="5">
        <f t="shared" si="181"/>
        <v>71195.431596974362</v>
      </c>
      <c r="J166" s="5">
        <f t="shared" si="182"/>
        <v>26570.685169509154</v>
      </c>
      <c r="K166" s="5">
        <f t="shared" si="183"/>
        <v>154161.17665945078</v>
      </c>
      <c r="L166" s="5">
        <f t="shared" si="184"/>
        <v>24031.764759103218</v>
      </c>
      <c r="M166" s="5">
        <f t="shared" si="185"/>
        <v>6087.0760192514799</v>
      </c>
      <c r="N166" s="15">
        <f t="shared" si="186"/>
        <v>3.2976195228322513E-3</v>
      </c>
      <c r="O166" s="15">
        <f t="shared" si="187"/>
        <v>7.558551723539253E-3</v>
      </c>
      <c r="P166" s="15">
        <f t="shared" si="188"/>
        <v>7.1818183814276182E-3</v>
      </c>
      <c r="Q166" s="5">
        <f t="shared" si="189"/>
        <v>7707.8713758775493</v>
      </c>
      <c r="R166" s="5">
        <f t="shared" si="190"/>
        <v>11083.580694243528</v>
      </c>
      <c r="S166" s="5">
        <f t="shared" si="191"/>
        <v>5948.12512923548</v>
      </c>
      <c r="T166" s="5">
        <f t="shared" si="192"/>
        <v>42.914338980435176</v>
      </c>
      <c r="U166" s="5">
        <f t="shared" si="193"/>
        <v>155.67825695594988</v>
      </c>
      <c r="V166" s="5">
        <f t="shared" si="194"/>
        <v>223.86043458379365</v>
      </c>
      <c r="W166" s="15">
        <f t="shared" si="195"/>
        <v>-1.0734613539272964E-2</v>
      </c>
      <c r="X166" s="15">
        <f t="shared" si="196"/>
        <v>-1.217998157191269E-2</v>
      </c>
      <c r="Y166" s="15">
        <f t="shared" si="197"/>
        <v>-9.7425357312937999E-3</v>
      </c>
      <c r="Z166" s="5">
        <f t="shared" si="212"/>
        <v>11503.191374383718</v>
      </c>
      <c r="AA166" s="5">
        <f t="shared" si="213"/>
        <v>33082.464721900047</v>
      </c>
      <c r="AB166" s="5">
        <f t="shared" si="214"/>
        <v>40899.325757919854</v>
      </c>
      <c r="AC166" s="16">
        <f t="shared" si="198"/>
        <v>1.4812651526764906</v>
      </c>
      <c r="AD166" s="16">
        <f t="shared" si="199"/>
        <v>2.9708337293257738</v>
      </c>
      <c r="AE166" s="16">
        <f t="shared" si="200"/>
        <v>6.8583159545549695</v>
      </c>
      <c r="AF166" s="15">
        <f t="shared" si="201"/>
        <v>-4.0504037456468023E-3</v>
      </c>
      <c r="AG166" s="15">
        <f t="shared" si="202"/>
        <v>2.9673830763510267E-4</v>
      </c>
      <c r="AH166" s="15">
        <f t="shared" si="203"/>
        <v>9.7937136394747881E-3</v>
      </c>
      <c r="AI166" s="1">
        <f t="shared" si="167"/>
        <v>343401.95341470267</v>
      </c>
      <c r="AJ166" s="1">
        <f t="shared" si="168"/>
        <v>130886.68574140302</v>
      </c>
      <c r="AK166" s="1">
        <f t="shared" si="169"/>
        <v>49055.520613565088</v>
      </c>
      <c r="AL166" s="14">
        <f t="shared" si="204"/>
        <v>59.236708221965394</v>
      </c>
      <c r="AM166" s="14">
        <f t="shared" si="205"/>
        <v>12.948242570498605</v>
      </c>
      <c r="AN166" s="14">
        <f t="shared" si="206"/>
        <v>4.267899826728252</v>
      </c>
      <c r="AO166" s="11">
        <f t="shared" si="207"/>
        <v>6.8262733541365255E-3</v>
      </c>
      <c r="AP166" s="11">
        <f t="shared" si="208"/>
        <v>8.5993040202803472E-3</v>
      </c>
      <c r="AQ166" s="11">
        <f t="shared" si="209"/>
        <v>7.8006537574388168E-3</v>
      </c>
      <c r="AR166" s="1">
        <f t="shared" si="215"/>
        <v>179610.6280325464</v>
      </c>
      <c r="AS166" s="1">
        <f t="shared" si="210"/>
        <v>71195.431596974362</v>
      </c>
      <c r="AT166" s="1">
        <f t="shared" si="211"/>
        <v>26570.685169509154</v>
      </c>
      <c r="AU166" s="1">
        <f t="shared" si="170"/>
        <v>35922.125606509282</v>
      </c>
      <c r="AV166" s="1">
        <f t="shared" si="171"/>
        <v>14239.086319394873</v>
      </c>
      <c r="AW166" s="1">
        <f t="shared" si="172"/>
        <v>5314.1370339018313</v>
      </c>
      <c r="AX166" s="1">
        <f t="shared" si="232"/>
        <v>123328.94132756063</v>
      </c>
      <c r="AY166" s="1">
        <f t="shared" si="218"/>
        <v>19225.411807282573</v>
      </c>
      <c r="AZ166" s="1">
        <f t="shared" si="219"/>
        <v>4869.6608154011838</v>
      </c>
      <c r="BA166" s="1">
        <f t="shared" si="233"/>
        <v>13657.818777453796</v>
      </c>
      <c r="BB166" s="1">
        <f t="shared" si="234"/>
        <v>29222.610375972592</v>
      </c>
      <c r="BC166" s="1">
        <f t="shared" si="235"/>
        <v>37063.087429076564</v>
      </c>
      <c r="BD166" s="1">
        <f t="shared" si="236"/>
        <v>476.32880557770801</v>
      </c>
      <c r="BE166" s="2">
        <f t="shared" si="242"/>
        <v>0</v>
      </c>
      <c r="BF166" s="2">
        <f t="shared" si="243"/>
        <v>0</v>
      </c>
      <c r="BG166" s="2">
        <f t="shared" si="244"/>
        <v>0</v>
      </c>
      <c r="BH166" s="2">
        <f t="shared" si="220"/>
        <v>0</v>
      </c>
      <c r="BI166" s="2">
        <f t="shared" si="237"/>
        <v>0</v>
      </c>
      <c r="BJ166" s="2">
        <f t="shared" si="221"/>
        <v>0</v>
      </c>
      <c r="BK166" s="2">
        <f t="shared" si="222"/>
        <v>0</v>
      </c>
      <c r="BL166" s="2">
        <f t="shared" si="223"/>
        <v>0</v>
      </c>
      <c r="BM166" s="2">
        <f t="shared" si="224"/>
        <v>0</v>
      </c>
      <c r="BN166" s="2">
        <f t="shared" si="225"/>
        <v>0</v>
      </c>
      <c r="BO166" s="2">
        <f t="shared" si="238"/>
        <v>0</v>
      </c>
      <c r="BP166" s="2">
        <f t="shared" si="239"/>
        <v>0</v>
      </c>
      <c r="BQ166" s="2">
        <f t="shared" si="240"/>
        <v>0</v>
      </c>
      <c r="BR166" s="11">
        <f t="shared" si="241"/>
        <v>3.4739618489088436E-2</v>
      </c>
      <c r="BS166" s="17">
        <f t="shared" si="216"/>
        <v>1.0876057259206973E-2</v>
      </c>
      <c r="BT166" s="17">
        <f t="shared" si="217"/>
        <v>5.9583168959815433E-3</v>
      </c>
      <c r="BU166" s="12">
        <f>(BU$3*temperature!$I276+BU$4*temperature!$I276^2+BU$5*temperature!$I276^6)*(K166/K$56)^$BW$1</f>
        <v>-16.911439837963368</v>
      </c>
      <c r="BV166" s="12">
        <f>(BV$3*temperature!$I276+BV$4*temperature!$I276^2+BV$5*temperature!$I276^6)*(L166/L$56)^$BW$1</f>
        <v>-13.24304674295176</v>
      </c>
      <c r="BW166" s="12">
        <f>(BW$3*temperature!$I276+BW$4*temperature!$I276^2+BW$5*temperature!$I276^6)*(M166/M$56)^$BW$1</f>
        <v>-12.288150202947145</v>
      </c>
      <c r="BX166" s="12">
        <f>(BX$3*temperature!$M276+BX$4*temperature!$M276^2+BX$5*temperature!$M276^6)*(K166/K$56)^$BW$1</f>
        <v>-16.911455939842217</v>
      </c>
      <c r="BY166" s="12">
        <f>(BY$3*temperature!$M276+BY$4*temperature!$M276^2+BY$5*temperature!$M276^6)*(L166/L$56)^$BW$1</f>
        <v>-13.243057915168688</v>
      </c>
      <c r="BZ166" s="12">
        <f>(BZ$3*temperature!$M276+BZ$4*temperature!$M276^2+BZ$5*temperature!$M276^6)*(M166/M$56)^$BW$1</f>
        <v>-12.288159458074869</v>
      </c>
      <c r="CA166" s="19">
        <f t="shared" si="226"/>
        <v>-1.6101878848928664E-5</v>
      </c>
      <c r="CB166" s="19">
        <f t="shared" si="227"/>
        <v>-1.1172216927590739E-5</v>
      </c>
      <c r="CC166" s="19">
        <f t="shared" si="228"/>
        <v>-9.2551277237618024E-6</v>
      </c>
      <c r="CD166" s="19">
        <f t="shared" si="229"/>
        <v>-3.9333944635665689E-2</v>
      </c>
      <c r="CE166" s="19">
        <f t="shared" si="230"/>
        <v>-4.2779823408797699E-4</v>
      </c>
      <c r="CF166" s="19">
        <f t="shared" si="231"/>
        <v>-2.3436410690828947E-4</v>
      </c>
    </row>
    <row r="167" spans="1:84" x14ac:dyDescent="0.3">
      <c r="A167" s="2">
        <f t="shared" si="173"/>
        <v>2121</v>
      </c>
      <c r="B167" s="5">
        <f t="shared" si="174"/>
        <v>1165.0995189597381</v>
      </c>
      <c r="C167" s="5">
        <f t="shared" si="175"/>
        <v>2962.6360222028625</v>
      </c>
      <c r="D167" s="5">
        <f t="shared" si="176"/>
        <v>4365.3411627293717</v>
      </c>
      <c r="E167" s="15">
        <f t="shared" si="177"/>
        <v>1.3834012352829029E-5</v>
      </c>
      <c r="F167" s="15">
        <f t="shared" si="178"/>
        <v>2.7253931981420906E-5</v>
      </c>
      <c r="G167" s="15">
        <f t="shared" si="179"/>
        <v>5.5637932659432604E-5</v>
      </c>
      <c r="H167" s="5">
        <f t="shared" si="180"/>
        <v>180180.34894060247</v>
      </c>
      <c r="I167" s="5">
        <f t="shared" si="181"/>
        <v>71726.326771989086</v>
      </c>
      <c r="J167" s="5">
        <f t="shared" si="182"/>
        <v>26759.998885330559</v>
      </c>
      <c r="K167" s="5">
        <f t="shared" si="183"/>
        <v>154648.03307229665</v>
      </c>
      <c r="L167" s="5">
        <f t="shared" si="184"/>
        <v>24210.306711472815</v>
      </c>
      <c r="M167" s="5">
        <f t="shared" si="185"/>
        <v>6130.1048160458604</v>
      </c>
      <c r="N167" s="15">
        <f t="shared" si="186"/>
        <v>3.1581000054337061E-3</v>
      </c>
      <c r="O167" s="15">
        <f t="shared" si="187"/>
        <v>7.4294149497267092E-3</v>
      </c>
      <c r="P167" s="15">
        <f t="shared" si="188"/>
        <v>7.0688778418890319E-3</v>
      </c>
      <c r="Q167" s="5">
        <f t="shared" si="189"/>
        <v>7649.3170989473801</v>
      </c>
      <c r="R167" s="5">
        <f t="shared" si="190"/>
        <v>11030.225059816454</v>
      </c>
      <c r="S167" s="5">
        <f t="shared" si="191"/>
        <v>5932.1422711164523</v>
      </c>
      <c r="T167" s="5">
        <f t="shared" si="192"/>
        <v>42.453670136186844</v>
      </c>
      <c r="U167" s="5">
        <f t="shared" si="193"/>
        <v>153.78209865507893</v>
      </c>
      <c r="V167" s="5">
        <f t="shared" si="194"/>
        <v>221.67946630103808</v>
      </c>
      <c r="W167" s="15">
        <f t="shared" si="195"/>
        <v>-1.0734613539272964E-2</v>
      </c>
      <c r="X167" s="15">
        <f t="shared" si="196"/>
        <v>-1.217998157191269E-2</v>
      </c>
      <c r="Y167" s="15">
        <f t="shared" si="197"/>
        <v>-9.7425357312937999E-3</v>
      </c>
      <c r="Z167" s="5">
        <f t="shared" si="212"/>
        <v>11371.156185528829</v>
      </c>
      <c r="AA167" s="5">
        <f t="shared" si="213"/>
        <v>32937.246211478094</v>
      </c>
      <c r="AB167" s="5">
        <f t="shared" si="214"/>
        <v>41193.647417410692</v>
      </c>
      <c r="AC167" s="16">
        <f t="shared" si="198"/>
        <v>1.4752654307537936</v>
      </c>
      <c r="AD167" s="16">
        <f t="shared" si="199"/>
        <v>2.9717152894988792</v>
      </c>
      <c r="AE167" s="16">
        <f t="shared" si="200"/>
        <v>6.9254843370629224</v>
      </c>
      <c r="AF167" s="15">
        <f t="shared" si="201"/>
        <v>-4.0504037456468023E-3</v>
      </c>
      <c r="AG167" s="15">
        <f t="shared" si="202"/>
        <v>2.9673830763510267E-4</v>
      </c>
      <c r="AH167" s="15">
        <f t="shared" si="203"/>
        <v>9.7937136394747881E-3</v>
      </c>
      <c r="AI167" s="1">
        <f t="shared" si="167"/>
        <v>344983.8836797417</v>
      </c>
      <c r="AJ167" s="1">
        <f t="shared" si="168"/>
        <v>132037.10348665758</v>
      </c>
      <c r="AK167" s="1">
        <f t="shared" si="169"/>
        <v>49464.105586110411</v>
      </c>
      <c r="AL167" s="14">
        <f t="shared" si="204"/>
        <v>59.637030525258531</v>
      </c>
      <c r="AM167" s="14">
        <f t="shared" si="205"/>
        <v>13.058474986146738</v>
      </c>
      <c r="AN167" s="14">
        <f t="shared" si="206"/>
        <v>4.3008593114597948</v>
      </c>
      <c r="AO167" s="11">
        <f t="shared" si="207"/>
        <v>6.7580106205951604E-3</v>
      </c>
      <c r="AP167" s="11">
        <f t="shared" si="208"/>
        <v>8.5133109800775431E-3</v>
      </c>
      <c r="AQ167" s="11">
        <f t="shared" si="209"/>
        <v>7.7226472198644288E-3</v>
      </c>
      <c r="AR167" s="1">
        <f t="shared" si="215"/>
        <v>180180.34894060247</v>
      </c>
      <c r="AS167" s="1">
        <f t="shared" si="210"/>
        <v>71726.326771989086</v>
      </c>
      <c r="AT167" s="1">
        <f t="shared" si="211"/>
        <v>26759.998885330559</v>
      </c>
      <c r="AU167" s="1">
        <f t="shared" si="170"/>
        <v>36036.069788120498</v>
      </c>
      <c r="AV167" s="1">
        <f t="shared" si="171"/>
        <v>14345.265354397818</v>
      </c>
      <c r="AW167" s="1">
        <f t="shared" si="172"/>
        <v>5351.9997770661121</v>
      </c>
      <c r="AX167" s="1">
        <f t="shared" si="232"/>
        <v>123718.42645783731</v>
      </c>
      <c r="AY167" s="1">
        <f t="shared" si="218"/>
        <v>19368.245369178254</v>
      </c>
      <c r="AZ167" s="1">
        <f t="shared" si="219"/>
        <v>4904.0838528366894</v>
      </c>
      <c r="BA167" s="1">
        <f t="shared" si="233"/>
        <v>13661.681422772606</v>
      </c>
      <c r="BB167" s="1">
        <f t="shared" si="234"/>
        <v>29245.336098952219</v>
      </c>
      <c r="BC167" s="1">
        <f t="shared" si="235"/>
        <v>37095.899051389133</v>
      </c>
      <c r="BD167" s="1">
        <f t="shared" si="236"/>
        <v>453.98355194798734</v>
      </c>
      <c r="BE167" s="2">
        <f t="shared" si="242"/>
        <v>0</v>
      </c>
      <c r="BF167" s="2">
        <f t="shared" si="243"/>
        <v>0</v>
      </c>
      <c r="BG167" s="2">
        <f t="shared" si="244"/>
        <v>0</v>
      </c>
      <c r="BH167" s="2">
        <f t="shared" si="220"/>
        <v>0</v>
      </c>
      <c r="BI167" s="2">
        <f t="shared" si="237"/>
        <v>0</v>
      </c>
      <c r="BJ167" s="2">
        <f t="shared" si="221"/>
        <v>0</v>
      </c>
      <c r="BK167" s="2">
        <f t="shared" si="222"/>
        <v>0</v>
      </c>
      <c r="BL167" s="2">
        <f t="shared" si="223"/>
        <v>0</v>
      </c>
      <c r="BM167" s="2">
        <f t="shared" si="224"/>
        <v>0</v>
      </c>
      <c r="BN167" s="2">
        <f t="shared" si="225"/>
        <v>0</v>
      </c>
      <c r="BO167" s="2">
        <f t="shared" si="238"/>
        <v>0</v>
      </c>
      <c r="BP167" s="2">
        <f t="shared" si="239"/>
        <v>0</v>
      </c>
      <c r="BQ167" s="2">
        <f t="shared" si="240"/>
        <v>0</v>
      </c>
      <c r="BR167" s="11">
        <f t="shared" si="241"/>
        <v>3.4610275093057002E-2</v>
      </c>
      <c r="BS167" s="17">
        <f t="shared" si="216"/>
        <v>1.0510912180098054E-2</v>
      </c>
      <c r="BT167" s="17">
        <f t="shared" si="217"/>
        <v>5.6745875199824217E-3</v>
      </c>
      <c r="BU167" s="12">
        <f>(BU$3*temperature!$I277+BU$4*temperature!$I277^2+BU$5*temperature!$I277^6)*(K167/K$56)^$BW$1</f>
        <v>-17.287795045367595</v>
      </c>
      <c r="BV167" s="12">
        <f>(BV$3*temperature!$I277+BV$4*temperature!$I277^2+BV$5*temperature!$I277^6)*(L167/L$56)^$BW$1</f>
        <v>-13.488574006493133</v>
      </c>
      <c r="BW167" s="12">
        <f>(BW$3*temperature!$I277+BW$4*temperature!$I277^2+BW$5*temperature!$I277^6)*(M167/M$56)^$BW$1</f>
        <v>-12.490157801892799</v>
      </c>
      <c r="BX167" s="12">
        <f>(BX$3*temperature!$M277+BX$4*temperature!$M277^2+BX$5*temperature!$M277^6)*(K167/K$56)^$BW$1</f>
        <v>-17.287811163555293</v>
      </c>
      <c r="BY167" s="12">
        <f>(BY$3*temperature!$M277+BY$4*temperature!$M277^2+BY$5*temperature!$M277^6)*(L167/L$56)^$BW$1</f>
        <v>-13.488585171516277</v>
      </c>
      <c r="BZ167" s="12">
        <f>(BZ$3*temperature!$M277+BZ$4*temperature!$M277^2+BZ$5*temperature!$M277^6)*(M167/M$56)^$BW$1</f>
        <v>-12.490167046094193</v>
      </c>
      <c r="CA167" s="19">
        <f t="shared" si="226"/>
        <v>-1.6118187698310749E-5</v>
      </c>
      <c r="CB167" s="19">
        <f t="shared" si="227"/>
        <v>-1.1165023144243946E-5</v>
      </c>
      <c r="CC167" s="19">
        <f t="shared" si="228"/>
        <v>-9.2442013936988587E-6</v>
      </c>
      <c r="CD167" s="19">
        <f t="shared" si="229"/>
        <v>-3.9523816012237721E-2</v>
      </c>
      <c r="CE167" s="19">
        <f t="shared" si="230"/>
        <v>-4.1543135912698392E-4</v>
      </c>
      <c r="CF167" s="19">
        <f t="shared" si="231"/>
        <v>-2.2428135308512557E-4</v>
      </c>
    </row>
    <row r="168" spans="1:84" x14ac:dyDescent="0.3">
      <c r="A168" s="2">
        <f t="shared" si="173"/>
        <v>2122</v>
      </c>
      <c r="B168" s="5">
        <f t="shared" si="174"/>
        <v>1165.1148310608187</v>
      </c>
      <c r="C168" s="5">
        <f t="shared" si="175"/>
        <v>2962.7127285094657</v>
      </c>
      <c r="D168" s="5">
        <f t="shared" si="176"/>
        <v>4365.5718973591365</v>
      </c>
      <c r="E168" s="15">
        <f t="shared" si="177"/>
        <v>1.3142311735187577E-5</v>
      </c>
      <c r="F168" s="15">
        <f t="shared" si="178"/>
        <v>2.5891235382349859E-5</v>
      </c>
      <c r="G168" s="15">
        <f t="shared" si="179"/>
        <v>5.2856036026460972E-5</v>
      </c>
      <c r="H168" s="5">
        <f t="shared" si="180"/>
        <v>180726.81183555443</v>
      </c>
      <c r="I168" s="5">
        <f t="shared" si="181"/>
        <v>72251.93231389529</v>
      </c>
      <c r="J168" s="5">
        <f t="shared" si="182"/>
        <v>26947.602386913368</v>
      </c>
      <c r="K168" s="5">
        <f t="shared" si="183"/>
        <v>155115.02129880668</v>
      </c>
      <c r="L168" s="5">
        <f t="shared" si="184"/>
        <v>24387.08674608661</v>
      </c>
      <c r="M168" s="5">
        <f t="shared" si="185"/>
        <v>6172.7542279660474</v>
      </c>
      <c r="N168" s="15">
        <f t="shared" si="186"/>
        <v>3.0196842289724746E-3</v>
      </c>
      <c r="O168" s="15">
        <f t="shared" si="187"/>
        <v>7.3018502706545529E-3</v>
      </c>
      <c r="P168" s="15">
        <f t="shared" si="188"/>
        <v>6.9573707465082624E-3</v>
      </c>
      <c r="Q168" s="5">
        <f t="shared" si="189"/>
        <v>7590.1549554193025</v>
      </c>
      <c r="R168" s="5">
        <f t="shared" si="190"/>
        <v>10975.721352792652</v>
      </c>
      <c r="S168" s="5">
        <f t="shared" si="191"/>
        <v>5915.5308361268635</v>
      </c>
      <c r="T168" s="5">
        <f t="shared" si="192"/>
        <v>41.997946393951104</v>
      </c>
      <c r="U168" s="5">
        <f t="shared" si="193"/>
        <v>151.90903552737001</v>
      </c>
      <c r="V168" s="5">
        <f t="shared" si="194"/>
        <v>219.51974617970606</v>
      </c>
      <c r="W168" s="15">
        <f t="shared" si="195"/>
        <v>-1.0734613539272964E-2</v>
      </c>
      <c r="X168" s="15">
        <f t="shared" si="196"/>
        <v>-1.217998157191269E-2</v>
      </c>
      <c r="Y168" s="15">
        <f t="shared" si="197"/>
        <v>-9.7425357312937999E-3</v>
      </c>
      <c r="Z168" s="5">
        <f t="shared" si="212"/>
        <v>11239.065197778906</v>
      </c>
      <c r="AA168" s="5">
        <f t="shared" si="213"/>
        <v>32788.415149409433</v>
      </c>
      <c r="AB168" s="5">
        <f t="shared" si="214"/>
        <v>41485.313113719712</v>
      </c>
      <c r="AC168" s="16">
        <f t="shared" si="198"/>
        <v>1.4692900101272452</v>
      </c>
      <c r="AD168" s="16">
        <f t="shared" si="199"/>
        <v>2.9725971112646583</v>
      </c>
      <c r="AE168" s="16">
        <f t="shared" si="200"/>
        <v>6.9933105474747848</v>
      </c>
      <c r="AF168" s="15">
        <f t="shared" si="201"/>
        <v>-4.0504037456468023E-3</v>
      </c>
      <c r="AG168" s="15">
        <f t="shared" si="202"/>
        <v>2.9673830763510267E-4</v>
      </c>
      <c r="AH168" s="15">
        <f t="shared" si="203"/>
        <v>9.7937136394747881E-3</v>
      </c>
      <c r="AI168" s="1">
        <f t="shared" si="167"/>
        <v>346521.56509988807</v>
      </c>
      <c r="AJ168" s="1">
        <f t="shared" si="168"/>
        <v>133178.65849238963</v>
      </c>
      <c r="AK168" s="1">
        <f t="shared" si="169"/>
        <v>49869.694804565486</v>
      </c>
      <c r="AL168" s="14">
        <f t="shared" si="204"/>
        <v>60.036027934072273</v>
      </c>
      <c r="AM168" s="14">
        <f t="shared" si="205"/>
        <v>13.168534136044544</v>
      </c>
      <c r="AN168" s="14">
        <f t="shared" si="206"/>
        <v>4.3337411904724208</v>
      </c>
      <c r="AO168" s="11">
        <f t="shared" si="207"/>
        <v>6.690430514389209E-3</v>
      </c>
      <c r="AP168" s="11">
        <f t="shared" si="208"/>
        <v>8.4281778702767676E-3</v>
      </c>
      <c r="AQ168" s="11">
        <f t="shared" si="209"/>
        <v>7.6454207476657843E-3</v>
      </c>
      <c r="AR168" s="1">
        <f t="shared" si="215"/>
        <v>180726.81183555443</v>
      </c>
      <c r="AS168" s="1">
        <f t="shared" si="210"/>
        <v>72251.93231389529</v>
      </c>
      <c r="AT168" s="1">
        <f t="shared" si="211"/>
        <v>26947.602386913368</v>
      </c>
      <c r="AU168" s="1">
        <f t="shared" si="170"/>
        <v>36145.362367110887</v>
      </c>
      <c r="AV168" s="1">
        <f t="shared" si="171"/>
        <v>14450.386462779059</v>
      </c>
      <c r="AW168" s="1">
        <f t="shared" si="172"/>
        <v>5389.5204773826736</v>
      </c>
      <c r="AX168" s="1">
        <f t="shared" si="232"/>
        <v>124092.01703904534</v>
      </c>
      <c r="AY168" s="1">
        <f t="shared" si="218"/>
        <v>19509.669396869289</v>
      </c>
      <c r="AZ168" s="1">
        <f t="shared" si="219"/>
        <v>4938.203382372838</v>
      </c>
      <c r="BA168" s="1">
        <f t="shared" si="233"/>
        <v>13665.373946353</v>
      </c>
      <c r="BB168" s="1">
        <f t="shared" si="234"/>
        <v>29267.647982449285</v>
      </c>
      <c r="BC168" s="1">
        <f t="shared" si="235"/>
        <v>37128.127525529446</v>
      </c>
      <c r="BD168" s="1">
        <f t="shared" si="236"/>
        <v>432.67999955142693</v>
      </c>
      <c r="BE168" s="2">
        <f t="shared" si="242"/>
        <v>0</v>
      </c>
      <c r="BF168" s="2">
        <f t="shared" si="243"/>
        <v>0</v>
      </c>
      <c r="BG168" s="2">
        <f t="shared" si="244"/>
        <v>0</v>
      </c>
      <c r="BH168" s="2">
        <f t="shared" si="220"/>
        <v>0</v>
      </c>
      <c r="BI168" s="2">
        <f t="shared" si="237"/>
        <v>0</v>
      </c>
      <c r="BJ168" s="2">
        <f t="shared" si="221"/>
        <v>0</v>
      </c>
      <c r="BK168" s="2">
        <f t="shared" si="222"/>
        <v>0</v>
      </c>
      <c r="BL168" s="2">
        <f t="shared" si="223"/>
        <v>0</v>
      </c>
      <c r="BM168" s="2">
        <f t="shared" si="224"/>
        <v>0</v>
      </c>
      <c r="BN168" s="2">
        <f t="shared" si="225"/>
        <v>0</v>
      </c>
      <c r="BO168" s="2">
        <f t="shared" si="238"/>
        <v>0</v>
      </c>
      <c r="BP168" s="2">
        <f t="shared" si="239"/>
        <v>0</v>
      </c>
      <c r="BQ168" s="2">
        <f t="shared" si="240"/>
        <v>0</v>
      </c>
      <c r="BR168" s="11">
        <f t="shared" si="241"/>
        <v>3.448218148768431E-2</v>
      </c>
      <c r="BS168" s="17">
        <f t="shared" si="216"/>
        <v>1.0159296145742087E-2</v>
      </c>
      <c r="BT168" s="17">
        <f t="shared" si="217"/>
        <v>5.4043690666499252E-3</v>
      </c>
      <c r="BU168" s="12">
        <f>(BU$3*temperature!$I278+BU$4*temperature!$I278^2+BU$5*temperature!$I278^6)*(K168/K$56)^$BW$1</f>
        <v>-17.66582966886963</v>
      </c>
      <c r="BV168" s="12">
        <f>(BV$3*temperature!$I278+BV$4*temperature!$I278^2+BV$5*temperature!$I278^6)*(L168/L$56)^$BW$1</f>
        <v>-13.734582554650368</v>
      </c>
      <c r="BW168" s="12">
        <f>(BW$3*temperature!$I278+BW$4*temperature!$I278^2+BW$5*temperature!$I278^6)*(M168/M$56)^$BW$1</f>
        <v>-12.692457103367998</v>
      </c>
      <c r="BX168" s="12">
        <f>(BX$3*temperature!$M278+BX$4*temperature!$M278^2+BX$5*temperature!$M278^6)*(K168/K$56)^$BW$1</f>
        <v>-17.665845801924224</v>
      </c>
      <c r="BY168" s="12">
        <f>(BY$3*temperature!$M278+BY$4*temperature!$M278^2+BY$5*temperature!$M278^6)*(L168/L$56)^$BW$1</f>
        <v>-13.734593711605497</v>
      </c>
      <c r="BZ168" s="12">
        <f>(BZ$3*temperature!$M278+BZ$4*temperature!$M278^2+BZ$5*temperature!$M278^6)*(M168/M$56)^$BW$1</f>
        <v>-12.692466336026028</v>
      </c>
      <c r="CA168" s="19">
        <f t="shared" si="226"/>
        <v>-1.6133054593581164E-5</v>
      </c>
      <c r="CB168" s="19">
        <f t="shared" si="227"/>
        <v>-1.1156955128654999E-5</v>
      </c>
      <c r="CC168" s="19">
        <f t="shared" si="228"/>
        <v>-9.2326580301005379E-6</v>
      </c>
      <c r="CD168" s="19">
        <f t="shared" si="229"/>
        <v>-3.9705850862211102E-2</v>
      </c>
      <c r="CE168" s="19">
        <f t="shared" si="230"/>
        <v>-4.0338349762787136E-4</v>
      </c>
      <c r="CF168" s="19">
        <f t="shared" si="231"/>
        <v>-2.1458507216474894E-4</v>
      </c>
    </row>
    <row r="169" spans="1:84" x14ac:dyDescent="0.3">
      <c r="A169" s="2">
        <f t="shared" si="173"/>
        <v>2123</v>
      </c>
      <c r="B169" s="5">
        <f t="shared" si="174"/>
        <v>1165.12937774802</v>
      </c>
      <c r="C169" s="5">
        <f t="shared" si="175"/>
        <v>2962.7856013874584</v>
      </c>
      <c r="D169" s="5">
        <f t="shared" si="176"/>
        <v>4365.791106843345</v>
      </c>
      <c r="E169" s="15">
        <f t="shared" si="177"/>
        <v>1.2485196148428198E-5</v>
      </c>
      <c r="F169" s="15">
        <f t="shared" si="178"/>
        <v>2.4596673613232366E-5</v>
      </c>
      <c r="G169" s="15">
        <f t="shared" si="179"/>
        <v>5.0213234225137924E-5</v>
      </c>
      <c r="H169" s="5">
        <f t="shared" si="180"/>
        <v>181249.99299922734</v>
      </c>
      <c r="I169" s="5">
        <f t="shared" si="181"/>
        <v>72772.190624795287</v>
      </c>
      <c r="J169" s="5">
        <f t="shared" si="182"/>
        <v>27133.482600379004</v>
      </c>
      <c r="K169" s="5">
        <f t="shared" si="183"/>
        <v>155562.11735863198</v>
      </c>
      <c r="L169" s="5">
        <f t="shared" si="184"/>
        <v>24562.08461075159</v>
      </c>
      <c r="M169" s="5">
        <f t="shared" si="185"/>
        <v>6215.0208144057724</v>
      </c>
      <c r="N169" s="15">
        <f t="shared" si="186"/>
        <v>2.8823517934091214E-3</v>
      </c>
      <c r="O169" s="15">
        <f t="shared" si="187"/>
        <v>7.175841316636955E-3</v>
      </c>
      <c r="P169" s="15">
        <f t="shared" si="188"/>
        <v>6.8472815989066849E-3</v>
      </c>
      <c r="Q169" s="5">
        <f t="shared" si="189"/>
        <v>7530.4142430699649</v>
      </c>
      <c r="R169" s="5">
        <f t="shared" si="190"/>
        <v>10920.106599659824</v>
      </c>
      <c r="S169" s="5">
        <f t="shared" si="191"/>
        <v>5898.3054047624919</v>
      </c>
      <c r="T169" s="5">
        <f t="shared" si="192"/>
        <v>41.547114669968934</v>
      </c>
      <c r="U169" s="5">
        <f t="shared" si="193"/>
        <v>150.05878627403962</v>
      </c>
      <c r="V169" s="5">
        <f t="shared" si="194"/>
        <v>217.38106720882573</v>
      </c>
      <c r="W169" s="15">
        <f t="shared" si="195"/>
        <v>-1.0734613539272964E-2</v>
      </c>
      <c r="X169" s="15">
        <f t="shared" si="196"/>
        <v>-1.217998157191269E-2</v>
      </c>
      <c r="Y169" s="15">
        <f t="shared" si="197"/>
        <v>-9.7425357312937999E-3</v>
      </c>
      <c r="Z169" s="5">
        <f t="shared" si="212"/>
        <v>11106.968186340047</v>
      </c>
      <c r="AA169" s="5">
        <f t="shared" si="213"/>
        <v>32636.07908936157</v>
      </c>
      <c r="AB169" s="5">
        <f t="shared" si="214"/>
        <v>41774.301741907271</v>
      </c>
      <c r="AC169" s="16">
        <f t="shared" si="198"/>
        <v>1.4633387923667844</v>
      </c>
      <c r="AD169" s="16">
        <f t="shared" si="199"/>
        <v>2.9734791947007362</v>
      </c>
      <c r="AE169" s="16">
        <f t="shared" si="200"/>
        <v>7.0618010283686719</v>
      </c>
      <c r="AF169" s="15">
        <f t="shared" si="201"/>
        <v>-4.0504037456468023E-3</v>
      </c>
      <c r="AG169" s="15">
        <f t="shared" si="202"/>
        <v>2.9673830763510267E-4</v>
      </c>
      <c r="AH169" s="15">
        <f t="shared" si="203"/>
        <v>9.7937136394747881E-3</v>
      </c>
      <c r="AI169" s="1">
        <f t="shared" si="167"/>
        <v>348014.77095701016</v>
      </c>
      <c r="AJ169" s="1">
        <f t="shared" si="168"/>
        <v>134311.17910592971</v>
      </c>
      <c r="AK169" s="1">
        <f t="shared" si="169"/>
        <v>50272.245801491619</v>
      </c>
      <c r="AL169" s="14">
        <f t="shared" si="204"/>
        <v>60.433678138592583</v>
      </c>
      <c r="AM169" s="14">
        <f t="shared" si="205"/>
        <v>13.278411016554045</v>
      </c>
      <c r="AN169" s="14">
        <f t="shared" si="206"/>
        <v>4.3665431325369468</v>
      </c>
      <c r="AO169" s="11">
        <f t="shared" si="207"/>
        <v>6.6235262092453166E-3</v>
      </c>
      <c r="AP169" s="11">
        <f t="shared" si="208"/>
        <v>8.3438960915740001E-3</v>
      </c>
      <c r="AQ169" s="11">
        <f t="shared" si="209"/>
        <v>7.5689665401891268E-3</v>
      </c>
      <c r="AR169" s="1">
        <f t="shared" si="215"/>
        <v>181249.99299922734</v>
      </c>
      <c r="AS169" s="1">
        <f t="shared" si="210"/>
        <v>72772.190624795287</v>
      </c>
      <c r="AT169" s="1">
        <f t="shared" si="211"/>
        <v>27133.482600379004</v>
      </c>
      <c r="AU169" s="1">
        <f t="shared" si="170"/>
        <v>36249.998599845472</v>
      </c>
      <c r="AV169" s="1">
        <f t="shared" si="171"/>
        <v>14554.438124959059</v>
      </c>
      <c r="AW169" s="1">
        <f t="shared" si="172"/>
        <v>5426.6965200758013</v>
      </c>
      <c r="AX169" s="1">
        <f t="shared" si="232"/>
        <v>124449.69388690556</v>
      </c>
      <c r="AY169" s="1">
        <f t="shared" si="218"/>
        <v>19649.667688601272</v>
      </c>
      <c r="AZ169" s="1">
        <f t="shared" si="219"/>
        <v>4972.0166515246174</v>
      </c>
      <c r="BA169" s="1">
        <f t="shared" si="233"/>
        <v>13668.898043339454</v>
      </c>
      <c r="BB169" s="1">
        <f t="shared" si="234"/>
        <v>29289.55243061898</v>
      </c>
      <c r="BC169" s="1">
        <f t="shared" si="235"/>
        <v>37159.783769173402</v>
      </c>
      <c r="BD169" s="1">
        <f t="shared" si="236"/>
        <v>412.37000649351853</v>
      </c>
      <c r="BE169" s="2">
        <f t="shared" si="242"/>
        <v>0</v>
      </c>
      <c r="BF169" s="2">
        <f t="shared" si="243"/>
        <v>0</v>
      </c>
      <c r="BG169" s="2">
        <f t="shared" si="244"/>
        <v>0</v>
      </c>
      <c r="BH169" s="2">
        <f t="shared" si="220"/>
        <v>0</v>
      </c>
      <c r="BI169" s="2">
        <f t="shared" si="237"/>
        <v>0</v>
      </c>
      <c r="BJ169" s="2">
        <f t="shared" si="221"/>
        <v>0</v>
      </c>
      <c r="BK169" s="2">
        <f t="shared" si="222"/>
        <v>0</v>
      </c>
      <c r="BL169" s="2">
        <f t="shared" si="223"/>
        <v>0</v>
      </c>
      <c r="BM169" s="2">
        <f t="shared" si="224"/>
        <v>0</v>
      </c>
      <c r="BN169" s="2">
        <f t="shared" si="225"/>
        <v>0</v>
      </c>
      <c r="BO169" s="2">
        <f t="shared" si="238"/>
        <v>0</v>
      </c>
      <c r="BP169" s="2">
        <f t="shared" si="239"/>
        <v>0</v>
      </c>
      <c r="BQ169" s="2">
        <f t="shared" si="240"/>
        <v>0</v>
      </c>
      <c r="BR169" s="11">
        <f t="shared" si="241"/>
        <v>3.4355323378334218E-2</v>
      </c>
      <c r="BS169" s="17">
        <f t="shared" si="216"/>
        <v>9.8206584197825884E-3</v>
      </c>
      <c r="BT169" s="17">
        <f t="shared" si="217"/>
        <v>5.1470181587142142E-3</v>
      </c>
      <c r="BU169" s="12">
        <f>(BU$3*temperature!$I279+BU$4*temperature!$I279^2+BU$5*temperature!$I279^6)*(K169/K$56)^$BW$1</f>
        <v>-18.045493193876961</v>
      </c>
      <c r="BV169" s="12">
        <f>(BV$3*temperature!$I279+BV$4*temperature!$I279^2+BV$5*temperature!$I279^6)*(L169/L$56)^$BW$1</f>
        <v>-13.981033707436612</v>
      </c>
      <c r="BW169" s="12">
        <f>(BW$3*temperature!$I279+BW$4*temperature!$I279^2+BW$5*temperature!$I279^6)*(M169/M$56)^$BW$1</f>
        <v>-12.89501649232297</v>
      </c>
      <c r="BX169" s="12">
        <f>(BX$3*temperature!$M279+BX$4*temperature!$M279^2+BX$5*temperature!$M279^6)*(K169/K$56)^$BW$1</f>
        <v>-18.045509340417368</v>
      </c>
      <c r="BY169" s="12">
        <f>(BY$3*temperature!$M279+BY$4*temperature!$M279^2+BY$5*temperature!$M279^6)*(L169/L$56)^$BW$1</f>
        <v>-13.981044855489655</v>
      </c>
      <c r="BZ169" s="12">
        <f>(BZ$3*temperature!$M279+BZ$4*temperature!$M279^2+BZ$5*temperature!$M279^6)*(M169/M$56)^$BW$1</f>
        <v>-12.895025712850808</v>
      </c>
      <c r="CA169" s="19">
        <f t="shared" si="226"/>
        <v>-1.6146540406936083E-5</v>
      </c>
      <c r="CB169" s="19">
        <f t="shared" si="227"/>
        <v>-1.1148053042475681E-5</v>
      </c>
      <c r="CC169" s="19">
        <f t="shared" si="228"/>
        <v>-9.2205278381385369E-6</v>
      </c>
      <c r="CD169" s="19">
        <f t="shared" si="229"/>
        <v>-3.9880136084837176E-2</v>
      </c>
      <c r="CE169" s="19">
        <f t="shared" si="230"/>
        <v>-3.9164919422363163E-4</v>
      </c>
      <c r="CF169" s="19">
        <f t="shared" si="231"/>
        <v>-2.0526378460065093E-4</v>
      </c>
    </row>
    <row r="170" spans="1:84" x14ac:dyDescent="0.3">
      <c r="A170" s="2">
        <f t="shared" si="173"/>
        <v>2124</v>
      </c>
      <c r="B170" s="5">
        <f t="shared" si="174"/>
        <v>1165.1431972733985</v>
      </c>
      <c r="C170" s="5">
        <f t="shared" si="175"/>
        <v>2962.8548323243604</v>
      </c>
      <c r="D170" s="5">
        <f t="shared" si="176"/>
        <v>4365.9993663101995</v>
      </c>
      <c r="E170" s="15">
        <f t="shared" si="177"/>
        <v>1.1860936341006788E-5</v>
      </c>
      <c r="F170" s="15">
        <f t="shared" si="178"/>
        <v>2.3366839932570747E-5</v>
      </c>
      <c r="G170" s="15">
        <f t="shared" si="179"/>
        <v>4.7702572513881028E-5</v>
      </c>
      <c r="H170" s="5">
        <f t="shared" si="180"/>
        <v>181749.87602327965</v>
      </c>
      <c r="I170" s="5">
        <f t="shared" si="181"/>
        <v>73287.046835420624</v>
      </c>
      <c r="J170" s="5">
        <f t="shared" si="182"/>
        <v>27317.62720712171</v>
      </c>
      <c r="K170" s="5">
        <f t="shared" si="183"/>
        <v>155989.30367408943</v>
      </c>
      <c r="L170" s="5">
        <f t="shared" si="184"/>
        <v>24735.280998538467</v>
      </c>
      <c r="M170" s="5">
        <f t="shared" si="185"/>
        <v>6256.9013220467841</v>
      </c>
      <c r="N170" s="15">
        <f t="shared" si="186"/>
        <v>2.7460819041991158E-3</v>
      </c>
      <c r="O170" s="15">
        <f t="shared" si="187"/>
        <v>7.0513716784064151E-3</v>
      </c>
      <c r="P170" s="15">
        <f t="shared" si="188"/>
        <v>6.7385949124960653E-3</v>
      </c>
      <c r="Q170" s="5">
        <f t="shared" si="189"/>
        <v>7470.1239097623793</v>
      </c>
      <c r="R170" s="5">
        <f t="shared" si="190"/>
        <v>10863.417591065949</v>
      </c>
      <c r="S170" s="5">
        <f t="shared" si="191"/>
        <v>5880.4805154047535</v>
      </c>
      <c r="T170" s="5">
        <f t="shared" si="192"/>
        <v>41.101122450314961</v>
      </c>
      <c r="U170" s="5">
        <f t="shared" si="193"/>
        <v>148.23107302251825</v>
      </c>
      <c r="V170" s="5">
        <f t="shared" si="194"/>
        <v>215.26322439423697</v>
      </c>
      <c r="W170" s="15">
        <f t="shared" si="195"/>
        <v>-1.0734613539272964E-2</v>
      </c>
      <c r="X170" s="15">
        <f t="shared" si="196"/>
        <v>-1.217998157191269E-2</v>
      </c>
      <c r="Y170" s="15">
        <f t="shared" si="197"/>
        <v>-9.7425357312937999E-3</v>
      </c>
      <c r="Z170" s="5">
        <f t="shared" si="212"/>
        <v>10974.913668879262</v>
      </c>
      <c r="AA170" s="5">
        <f t="shared" si="213"/>
        <v>32480.345081469928</v>
      </c>
      <c r="AB170" s="5">
        <f t="shared" si="214"/>
        <v>42060.593389247115</v>
      </c>
      <c r="AC170" s="16">
        <f t="shared" si="198"/>
        <v>1.4574116794410317</v>
      </c>
      <c r="AD170" s="16">
        <f t="shared" si="199"/>
        <v>2.97436153988476</v>
      </c>
      <c r="AE170" s="16">
        <f t="shared" si="200"/>
        <v>7.1309622854194634</v>
      </c>
      <c r="AF170" s="15">
        <f t="shared" si="201"/>
        <v>-4.0504037456468023E-3</v>
      </c>
      <c r="AG170" s="15">
        <f t="shared" si="202"/>
        <v>2.9673830763510267E-4</v>
      </c>
      <c r="AH170" s="15">
        <f t="shared" si="203"/>
        <v>9.7937136394747881E-3</v>
      </c>
      <c r="AI170" s="1">
        <f t="shared" si="167"/>
        <v>349463.29246115457</v>
      </c>
      <c r="AJ170" s="1">
        <f t="shared" si="168"/>
        <v>135434.49932029581</v>
      </c>
      <c r="AK170" s="1">
        <f t="shared" si="169"/>
        <v>50671.717741418259</v>
      </c>
      <c r="AL170" s="14">
        <f t="shared" si="204"/>
        <v>60.829959349153931</v>
      </c>
      <c r="AM170" s="14">
        <f t="shared" si="205"/>
        <v>13.388096761519549</v>
      </c>
      <c r="AN170" s="14">
        <f t="shared" si="206"/>
        <v>4.3992628492147468</v>
      </c>
      <c r="AO170" s="11">
        <f t="shared" si="207"/>
        <v>6.5572909471528634E-3</v>
      </c>
      <c r="AP170" s="11">
        <f t="shared" si="208"/>
        <v>8.2604571306582608E-3</v>
      </c>
      <c r="AQ170" s="11">
        <f t="shared" si="209"/>
        <v>7.4932768747872358E-3</v>
      </c>
      <c r="AR170" s="1">
        <f t="shared" si="215"/>
        <v>181749.87602327965</v>
      </c>
      <c r="AS170" s="1">
        <f t="shared" si="210"/>
        <v>73287.046835420624</v>
      </c>
      <c r="AT170" s="1">
        <f t="shared" si="211"/>
        <v>27317.62720712171</v>
      </c>
      <c r="AU170" s="1">
        <f t="shared" si="170"/>
        <v>36349.97520465593</v>
      </c>
      <c r="AV170" s="1">
        <f t="shared" si="171"/>
        <v>14657.409367084125</v>
      </c>
      <c r="AW170" s="1">
        <f t="shared" si="172"/>
        <v>5463.5254414243427</v>
      </c>
      <c r="AX170" s="1">
        <f t="shared" si="232"/>
        <v>124791.44293927155</v>
      </c>
      <c r="AY170" s="1">
        <f t="shared" si="218"/>
        <v>19788.224798830772</v>
      </c>
      <c r="AZ170" s="1">
        <f t="shared" si="219"/>
        <v>5005.5210576374275</v>
      </c>
      <c r="BA170" s="1">
        <f t="shared" si="233"/>
        <v>13672.255362792424</v>
      </c>
      <c r="BB170" s="1">
        <f t="shared" si="234"/>
        <v>29311.055710698576</v>
      </c>
      <c r="BC170" s="1">
        <f t="shared" si="235"/>
        <v>37190.878403557261</v>
      </c>
      <c r="BD170" s="1">
        <f t="shared" si="236"/>
        <v>393.00762771291568</v>
      </c>
      <c r="BE170" s="2">
        <f t="shared" si="242"/>
        <v>0</v>
      </c>
      <c r="BF170" s="2">
        <f t="shared" si="243"/>
        <v>0</v>
      </c>
      <c r="BG170" s="2">
        <f t="shared" si="244"/>
        <v>0</v>
      </c>
      <c r="BH170" s="2">
        <f t="shared" si="220"/>
        <v>0</v>
      </c>
      <c r="BI170" s="2">
        <f t="shared" si="237"/>
        <v>0</v>
      </c>
      <c r="BJ170" s="2">
        <f t="shared" si="221"/>
        <v>0</v>
      </c>
      <c r="BK170" s="2">
        <f t="shared" si="222"/>
        <v>0</v>
      </c>
      <c r="BL170" s="2">
        <f t="shared" si="223"/>
        <v>0</v>
      </c>
      <c r="BM170" s="2">
        <f t="shared" si="224"/>
        <v>0</v>
      </c>
      <c r="BN170" s="2">
        <f t="shared" si="225"/>
        <v>0</v>
      </c>
      <c r="BO170" s="2">
        <f t="shared" si="238"/>
        <v>0</v>
      </c>
      <c r="BP170" s="2">
        <f t="shared" si="239"/>
        <v>0</v>
      </c>
      <c r="BQ170" s="2">
        <f t="shared" si="240"/>
        <v>0</v>
      </c>
      <c r="BR170" s="11">
        <f t="shared" si="241"/>
        <v>3.4229686111519414E-2</v>
      </c>
      <c r="BS170" s="17">
        <f t="shared" si="216"/>
        <v>9.4944727385431592E-3</v>
      </c>
      <c r="BT170" s="17">
        <f t="shared" si="217"/>
        <v>4.901922055918299E-3</v>
      </c>
      <c r="BU170" s="12">
        <f>(BU$3*temperature!$I280+BU$4*temperature!$I280^2+BU$5*temperature!$I280^6)*(K170/K$56)^$BW$1</f>
        <v>-18.426736182318855</v>
      </c>
      <c r="BV170" s="12">
        <f>(BV$3*temperature!$I280+BV$4*temperature!$I280^2+BV$5*temperature!$I280^6)*(L170/L$56)^$BW$1</f>
        <v>-14.227889519312923</v>
      </c>
      <c r="BW170" s="12">
        <f>(BW$3*temperature!$I280+BW$4*temperature!$I280^2+BW$5*temperature!$I280^6)*(M170/M$56)^$BW$1</f>
        <v>-13.097804949051575</v>
      </c>
      <c r="BX170" s="12">
        <f>(BX$3*temperature!$M280+BX$4*temperature!$M280^2+BX$5*temperature!$M280^6)*(K170/K$56)^$BW$1</f>
        <v>-18.426752341023352</v>
      </c>
      <c r="BY170" s="12">
        <f>(BY$3*temperature!$M280+BY$4*temperature!$M280^2+BY$5*temperature!$M280^6)*(L170/L$56)^$BW$1</f>
        <v>-14.227900657668775</v>
      </c>
      <c r="BZ170" s="12">
        <f>(BZ$3*temperature!$M280+BZ$4*temperature!$M280^2+BZ$5*temperature!$M280^6)*(M170/M$56)^$BW$1</f>
        <v>-13.097814156891667</v>
      </c>
      <c r="CA170" s="19">
        <f t="shared" si="226"/>
        <v>-1.615870449711565E-5</v>
      </c>
      <c r="CB170" s="19">
        <f t="shared" si="227"/>
        <v>-1.1138355851869619E-5</v>
      </c>
      <c r="CC170" s="19">
        <f t="shared" si="228"/>
        <v>-9.2078400921735692E-6</v>
      </c>
      <c r="CD170" s="19">
        <f t="shared" si="229"/>
        <v>-4.0046760890539178E-2</v>
      </c>
      <c r="CE170" s="19">
        <f t="shared" si="230"/>
        <v>-3.8022287954218062E-4</v>
      </c>
      <c r="CF170" s="19">
        <f t="shared" si="231"/>
        <v>-1.9630610047742034E-4</v>
      </c>
    </row>
    <row r="171" spans="1:84" x14ac:dyDescent="0.3">
      <c r="A171" s="2">
        <f t="shared" si="173"/>
        <v>2125</v>
      </c>
      <c r="B171" s="5">
        <f t="shared" si="174"/>
        <v>1165.1563259782249</v>
      </c>
      <c r="C171" s="5">
        <f t="shared" si="175"/>
        <v>2962.9206032512398</v>
      </c>
      <c r="D171" s="5">
        <f t="shared" si="176"/>
        <v>4366.1972222414979</v>
      </c>
      <c r="E171" s="15">
        <f t="shared" si="177"/>
        <v>1.1267889523956449E-5</v>
      </c>
      <c r="F171" s="15">
        <f t="shared" si="178"/>
        <v>2.2198497935942207E-5</v>
      </c>
      <c r="G171" s="15">
        <f t="shared" si="179"/>
        <v>4.5317443888186977E-5</v>
      </c>
      <c r="H171" s="5">
        <f t="shared" si="180"/>
        <v>182226.45158443434</v>
      </c>
      <c r="I171" s="5">
        <f t="shared" si="181"/>
        <v>73796.448770568764</v>
      </c>
      <c r="J171" s="5">
        <f t="shared" si="182"/>
        <v>27500.024632065863</v>
      </c>
      <c r="K171" s="5">
        <f t="shared" si="183"/>
        <v>156396.5688736602</v>
      </c>
      <c r="L171" s="5">
        <f t="shared" si="184"/>
        <v>24906.657535673163</v>
      </c>
      <c r="M171" s="5">
        <f t="shared" si="185"/>
        <v>6298.3926818468426</v>
      </c>
      <c r="N171" s="15">
        <f t="shared" si="186"/>
        <v>2.6108533724957805E-3</v>
      </c>
      <c r="O171" s="15">
        <f t="shared" si="187"/>
        <v>6.9284249143892751E-3</v>
      </c>
      <c r="P171" s="15">
        <f t="shared" si="188"/>
        <v>6.6312952153904092E-3</v>
      </c>
      <c r="Q171" s="5">
        <f t="shared" si="189"/>
        <v>7409.3125396353835</v>
      </c>
      <c r="R171" s="5">
        <f t="shared" si="190"/>
        <v>10805.690859836479</v>
      </c>
      <c r="S171" s="5">
        <f t="shared" si="191"/>
        <v>5862.0706560402359</v>
      </c>
      <c r="T171" s="5">
        <f t="shared" si="192"/>
        <v>40.659917784780497</v>
      </c>
      <c r="U171" s="5">
        <f t="shared" si="193"/>
        <v>146.42562128471914</v>
      </c>
      <c r="V171" s="5">
        <f t="shared" si="194"/>
        <v>213.16601473894261</v>
      </c>
      <c r="W171" s="15">
        <f t="shared" si="195"/>
        <v>-1.0734613539272964E-2</v>
      </c>
      <c r="X171" s="15">
        <f t="shared" si="196"/>
        <v>-1.217998157191269E-2</v>
      </c>
      <c r="Y171" s="15">
        <f t="shared" si="197"/>
        <v>-9.7425357312937999E-3</v>
      </c>
      <c r="Z171" s="5">
        <f t="shared" si="212"/>
        <v>10842.948901738548</v>
      </c>
      <c r="AA171" s="5">
        <f t="shared" si="213"/>
        <v>32321.319603088628</v>
      </c>
      <c r="AB171" s="5">
        <f t="shared" si="214"/>
        <v>42344.16931729178</v>
      </c>
      <c r="AC171" s="16">
        <f t="shared" si="198"/>
        <v>1.4515085737156743</v>
      </c>
      <c r="AD171" s="16">
        <f t="shared" si="199"/>
        <v>2.9752441468944002</v>
      </c>
      <c r="AE171" s="16">
        <f t="shared" si="200"/>
        <v>7.2008008880167562</v>
      </c>
      <c r="AF171" s="15">
        <f t="shared" si="201"/>
        <v>-4.0504037456468023E-3</v>
      </c>
      <c r="AG171" s="15">
        <f t="shared" si="202"/>
        <v>2.9673830763510267E-4</v>
      </c>
      <c r="AH171" s="15">
        <f t="shared" si="203"/>
        <v>9.7937136394747881E-3</v>
      </c>
      <c r="AI171" s="1">
        <f t="shared" si="167"/>
        <v>350866.93841969501</v>
      </c>
      <c r="AJ171" s="1">
        <f t="shared" si="168"/>
        <v>136548.45875535038</v>
      </c>
      <c r="AK171" s="1">
        <f t="shared" si="169"/>
        <v>51068.07140870078</v>
      </c>
      <c r="AL171" s="14">
        <f t="shared" si="204"/>
        <v>61.22485029349226</v>
      </c>
      <c r="AM171" s="14">
        <f t="shared" si="205"/>
        <v>13.49758264288559</v>
      </c>
      <c r="AN171" s="14">
        <f t="shared" si="206"/>
        <v>4.4318980948431372</v>
      </c>
      <c r="AO171" s="11">
        <f t="shared" si="207"/>
        <v>6.4917180376813351E-3</v>
      </c>
      <c r="AP171" s="11">
        <f t="shared" si="208"/>
        <v>8.1778525593516789E-3</v>
      </c>
      <c r="AQ171" s="11">
        <f t="shared" si="209"/>
        <v>7.4183441060393634E-3</v>
      </c>
      <c r="AR171" s="1">
        <f t="shared" si="215"/>
        <v>182226.45158443434</v>
      </c>
      <c r="AS171" s="1">
        <f t="shared" si="210"/>
        <v>73796.448770568764</v>
      </c>
      <c r="AT171" s="1">
        <f t="shared" si="211"/>
        <v>27500.024632065863</v>
      </c>
      <c r="AU171" s="1">
        <f t="shared" si="170"/>
        <v>36445.290316886872</v>
      </c>
      <c r="AV171" s="1">
        <f t="shared" si="171"/>
        <v>14759.289754113754</v>
      </c>
      <c r="AW171" s="1">
        <f t="shared" si="172"/>
        <v>5500.0049264131731</v>
      </c>
      <c r="AX171" s="1">
        <f t="shared" si="232"/>
        <v>125117.25509892816</v>
      </c>
      <c r="AY171" s="1">
        <f t="shared" si="218"/>
        <v>19925.326028538533</v>
      </c>
      <c r="AZ171" s="1">
        <f t="shared" si="219"/>
        <v>5038.7141454774737</v>
      </c>
      <c r="BA171" s="1">
        <f t="shared" si="233"/>
        <v>13675.447508300877</v>
      </c>
      <c r="BB171" s="1">
        <f t="shared" si="234"/>
        <v>29332.1639571675</v>
      </c>
      <c r="BC171" s="1">
        <f t="shared" si="235"/>
        <v>37221.421764409162</v>
      </c>
      <c r="BD171" s="1">
        <f t="shared" si="236"/>
        <v>374.54901668051315</v>
      </c>
      <c r="BE171" s="2">
        <f t="shared" si="242"/>
        <v>0</v>
      </c>
      <c r="BF171" s="2">
        <f t="shared" si="243"/>
        <v>0</v>
      </c>
      <c r="BG171" s="2">
        <f t="shared" si="244"/>
        <v>0</v>
      </c>
      <c r="BH171" s="2">
        <f t="shared" si="220"/>
        <v>0</v>
      </c>
      <c r="BI171" s="2">
        <f t="shared" si="237"/>
        <v>0</v>
      </c>
      <c r="BJ171" s="2">
        <f t="shared" si="221"/>
        <v>0</v>
      </c>
      <c r="BK171" s="2">
        <f t="shared" si="222"/>
        <v>0</v>
      </c>
      <c r="BL171" s="2">
        <f t="shared" si="223"/>
        <v>0</v>
      </c>
      <c r="BM171" s="2">
        <f t="shared" si="224"/>
        <v>0</v>
      </c>
      <c r="BN171" s="2">
        <f t="shared" si="225"/>
        <v>0</v>
      </c>
      <c r="BO171" s="2">
        <f t="shared" si="238"/>
        <v>0</v>
      </c>
      <c r="BP171" s="2">
        <f t="shared" si="239"/>
        <v>0</v>
      </c>
      <c r="BQ171" s="2">
        <f t="shared" si="240"/>
        <v>0</v>
      </c>
      <c r="BR171" s="11">
        <f t="shared" si="241"/>
        <v>3.4105254687176928E-2</v>
      </c>
      <c r="BS171" s="17">
        <f t="shared" si="216"/>
        <v>9.1802361371392544E-3</v>
      </c>
      <c r="BT171" s="17">
        <f t="shared" si="217"/>
        <v>4.6684971961126658E-3</v>
      </c>
      <c r="BU171" s="12">
        <f>(BU$3*temperature!$I281+BU$4*temperature!$I281^2+BU$5*temperature!$I281^6)*(K171/K$56)^$BW$1</f>
        <v>-18.809510293140359</v>
      </c>
      <c r="BV171" s="12">
        <f>(BV$3*temperature!$I281+BV$4*temperature!$I281^2+BV$5*temperature!$I281^6)*(L171/L$56)^$BW$1</f>
        <v>-14.47511278557711</v>
      </c>
      <c r="BW171" s="12">
        <f>(BW$3*temperature!$I281+BW$4*temperature!$I281^2+BW$5*temperature!$I281^6)*(M171/M$56)^$BW$1</f>
        <v>-13.300792054490868</v>
      </c>
      <c r="BX171" s="12">
        <f>(BX$3*temperature!$M281+BX$4*temperature!$M281^2+BX$5*temperature!$M281^6)*(K171/K$56)^$BW$1</f>
        <v>-18.809526462745158</v>
      </c>
      <c r="BY171" s="12">
        <f>(BY$3*temperature!$M281+BY$4*temperature!$M281^2+BY$5*temperature!$M281^6)*(L171/L$56)^$BW$1</f>
        <v>-14.475123913478559</v>
      </c>
      <c r="BZ171" s="12">
        <f>(BZ$3*temperature!$M281+BZ$4*temperature!$M281^2+BZ$5*temperature!$M281^6)*(M171/M$56)^$BW$1</f>
        <v>-13.300801249114103</v>
      </c>
      <c r="CA171" s="19">
        <f t="shared" si="226"/>
        <v>-1.6169604798221826E-5</v>
      </c>
      <c r="CB171" s="19">
        <f t="shared" si="227"/>
        <v>-1.1127901448304556E-5</v>
      </c>
      <c r="CC171" s="19">
        <f t="shared" si="228"/>
        <v>-9.1946232352313473E-6</v>
      </c>
      <c r="CD171" s="19">
        <f t="shared" si="229"/>
        <v>-4.0205816805077788E-2</v>
      </c>
      <c r="CE171" s="19">
        <f t="shared" si="230"/>
        <v>-3.6909889235717583E-4</v>
      </c>
      <c r="CF171" s="19">
        <f t="shared" si="231"/>
        <v>-1.8770074302192514E-4</v>
      </c>
    </row>
    <row r="172" spans="1:84" x14ac:dyDescent="0.3">
      <c r="A172" s="2">
        <f t="shared" si="173"/>
        <v>2126</v>
      </c>
      <c r="B172" s="5">
        <f t="shared" si="174"/>
        <v>1165.1687983883462</v>
      </c>
      <c r="C172" s="5">
        <f t="shared" si="175"/>
        <v>2962.9830870187907</v>
      </c>
      <c r="D172" s="5">
        <f t="shared" si="176"/>
        <v>4366.3851938942407</v>
      </c>
      <c r="E172" s="15">
        <f t="shared" si="177"/>
        <v>1.0704495047758627E-5</v>
      </c>
      <c r="F172" s="15">
        <f t="shared" si="178"/>
        <v>2.1088573039145095E-5</v>
      </c>
      <c r="G172" s="15">
        <f t="shared" si="179"/>
        <v>4.3051571693777623E-5</v>
      </c>
      <c r="H172" s="5">
        <f t="shared" si="180"/>
        <v>182679.71721759471</v>
      </c>
      <c r="I172" s="5">
        <f t="shared" si="181"/>
        <v>74300.346913017362</v>
      </c>
      <c r="J172" s="5">
        <f t="shared" si="182"/>
        <v>27680.664031608423</v>
      </c>
      <c r="K172" s="5">
        <f t="shared" si="183"/>
        <v>156783.90759371183</v>
      </c>
      <c r="L172" s="5">
        <f t="shared" si="184"/>
        <v>25076.196768903854</v>
      </c>
      <c r="M172" s="5">
        <f t="shared" si="185"/>
        <v>6339.4920059539945</v>
      </c>
      <c r="N172" s="15">
        <f t="shared" si="186"/>
        <v>2.4766446146560206E-3</v>
      </c>
      <c r="O172" s="15">
        <f t="shared" si="187"/>
        <v>6.8069845577578558E-3</v>
      </c>
      <c r="P172" s="15">
        <f t="shared" si="188"/>
        <v>6.5253670552500864E-3</v>
      </c>
      <c r="Q172" s="5">
        <f t="shared" si="189"/>
        <v>7348.0083401368747</v>
      </c>
      <c r="R172" s="5">
        <f t="shared" si="190"/>
        <v>10746.962659993218</v>
      </c>
      <c r="S172" s="5">
        <f t="shared" si="191"/>
        <v>5843.0902562763731</v>
      </c>
      <c r="T172" s="5">
        <f t="shared" si="192"/>
        <v>40.223449280822265</v>
      </c>
      <c r="U172" s="5">
        <f t="shared" si="193"/>
        <v>144.6421599158154</v>
      </c>
      <c r="V172" s="5">
        <f t="shared" si="194"/>
        <v>211.08923722365097</v>
      </c>
      <c r="W172" s="15">
        <f t="shared" si="195"/>
        <v>-1.0734613539272964E-2</v>
      </c>
      <c r="X172" s="15">
        <f t="shared" si="196"/>
        <v>-1.217998157191269E-2</v>
      </c>
      <c r="Y172" s="15">
        <f t="shared" si="197"/>
        <v>-9.7425357312937999E-3</v>
      </c>
      <c r="Z172" s="5">
        <f t="shared" si="212"/>
        <v>10711.119877723999</v>
      </c>
      <c r="AA172" s="5">
        <f t="shared" si="213"/>
        <v>32159.108492421907</v>
      </c>
      <c r="AB172" s="5">
        <f t="shared" si="214"/>
        <v>42625.011943412203</v>
      </c>
      <c r="AC172" s="16">
        <f t="shared" si="198"/>
        <v>1.4456293779518579</v>
      </c>
      <c r="AD172" s="16">
        <f t="shared" si="199"/>
        <v>2.976127015807351</v>
      </c>
      <c r="AE172" s="16">
        <f t="shared" si="200"/>
        <v>7.271323469888868</v>
      </c>
      <c r="AF172" s="15">
        <f t="shared" si="201"/>
        <v>-4.0504037456468023E-3</v>
      </c>
      <c r="AG172" s="15">
        <f t="shared" si="202"/>
        <v>2.9673830763510267E-4</v>
      </c>
      <c r="AH172" s="15">
        <f t="shared" si="203"/>
        <v>9.7937136394747881E-3</v>
      </c>
      <c r="AI172" s="1">
        <f t="shared" si="167"/>
        <v>352225.53489461238</v>
      </c>
      <c r="AJ172" s="1">
        <f t="shared" si="168"/>
        <v>137652.9026339291</v>
      </c>
      <c r="AK172" s="1">
        <f t="shared" si="169"/>
        <v>51461.269194243876</v>
      </c>
      <c r="AL172" s="14">
        <f t="shared" si="204"/>
        <v>61.618330213846818</v>
      </c>
      <c r="AM172" s="14">
        <f t="shared" si="205"/>
        <v>13.60686007123916</v>
      </c>
      <c r="AN172" s="14">
        <f t="shared" si="206"/>
        <v>4.4644466665024787</v>
      </c>
      <c r="AO172" s="11">
        <f t="shared" si="207"/>
        <v>6.4268008573045215E-3</v>
      </c>
      <c r="AP172" s="11">
        <f t="shared" si="208"/>
        <v>8.0960740337581612E-3</v>
      </c>
      <c r="AQ172" s="11">
        <f t="shared" si="209"/>
        <v>7.3441606649789701E-3</v>
      </c>
      <c r="AR172" s="1">
        <f t="shared" si="215"/>
        <v>182679.71721759471</v>
      </c>
      <c r="AS172" s="1">
        <f t="shared" si="210"/>
        <v>74300.346913017362</v>
      </c>
      <c r="AT172" s="1">
        <f t="shared" si="211"/>
        <v>27680.664031608423</v>
      </c>
      <c r="AU172" s="1">
        <f t="shared" si="170"/>
        <v>36535.94344351894</v>
      </c>
      <c r="AV172" s="1">
        <f t="shared" si="171"/>
        <v>14860.069382603473</v>
      </c>
      <c r="AW172" s="1">
        <f t="shared" si="172"/>
        <v>5536.1328063216852</v>
      </c>
      <c r="AX172" s="1">
        <f t="shared" si="232"/>
        <v>125427.12607496945</v>
      </c>
      <c r="AY172" s="1">
        <f t="shared" si="218"/>
        <v>20060.957415123085</v>
      </c>
      <c r="AZ172" s="1">
        <f t="shared" si="219"/>
        <v>5071.5936047631958</v>
      </c>
      <c r="BA172" s="1">
        <f t="shared" si="233"/>
        <v>13678.476038541987</v>
      </c>
      <c r="BB172" s="1">
        <f t="shared" si="234"/>
        <v>29352.883175728075</v>
      </c>
      <c r="BC172" s="1">
        <f t="shared" si="235"/>
        <v>37251.423912399601</v>
      </c>
      <c r="BD172" s="1">
        <f t="shared" si="236"/>
        <v>356.95233135521772</v>
      </c>
      <c r="BE172" s="2">
        <f t="shared" si="242"/>
        <v>0</v>
      </c>
      <c r="BF172" s="2">
        <f t="shared" si="243"/>
        <v>0</v>
      </c>
      <c r="BG172" s="2">
        <f t="shared" si="244"/>
        <v>0</v>
      </c>
      <c r="BH172" s="2">
        <f t="shared" si="220"/>
        <v>0</v>
      </c>
      <c r="BI172" s="2">
        <f t="shared" si="237"/>
        <v>0</v>
      </c>
      <c r="BJ172" s="2">
        <f t="shared" si="221"/>
        <v>0</v>
      </c>
      <c r="BK172" s="2">
        <f t="shared" si="222"/>
        <v>0</v>
      </c>
      <c r="BL172" s="2">
        <f t="shared" si="223"/>
        <v>0</v>
      </c>
      <c r="BM172" s="2">
        <f t="shared" si="224"/>
        <v>0</v>
      </c>
      <c r="BN172" s="2">
        <f t="shared" si="225"/>
        <v>0</v>
      </c>
      <c r="BO172" s="2">
        <f t="shared" si="238"/>
        <v>0</v>
      </c>
      <c r="BP172" s="2">
        <f t="shared" si="239"/>
        <v>0</v>
      </c>
      <c r="BQ172" s="2">
        <f t="shared" si="240"/>
        <v>0</v>
      </c>
      <c r="BR172" s="11">
        <f t="shared" si="241"/>
        <v>3.3982013770184477E-2</v>
      </c>
      <c r="BS172" s="17">
        <f t="shared" si="216"/>
        <v>8.8774678356279418E-3</v>
      </c>
      <c r="BT172" s="17">
        <f t="shared" si="217"/>
        <v>4.4461878058215864E-3</v>
      </c>
      <c r="BU172" s="12">
        <f>(BU$3*temperature!$I282+BU$4*temperature!$I282^2+BU$5*temperature!$I282^6)*(K172/K$56)^$BW$1</f>
        <v>-19.193768301532305</v>
      </c>
      <c r="BV172" s="12">
        <f>(BV$3*temperature!$I282+BV$4*temperature!$I282^2+BV$5*temperature!$I282^6)*(L172/L$56)^$BW$1</f>
        <v>-14.722667047771893</v>
      </c>
      <c r="BW172" s="12">
        <f>(BW$3*temperature!$I282+BW$4*temperature!$I282^2+BW$5*temperature!$I282^6)*(M172/M$56)^$BW$1</f>
        <v>-13.503947994722527</v>
      </c>
      <c r="BX172" s="12">
        <f>(BX$3*temperature!$M282+BX$4*temperature!$M282^2+BX$5*temperature!$M282^6)*(K172/K$56)^$BW$1</f>
        <v>-19.193784480830047</v>
      </c>
      <c r="BY172" s="12">
        <f>(BY$3*temperature!$M282+BY$4*temperature!$M282^2+BY$5*temperature!$M282^6)*(L172/L$56)^$BW$1</f>
        <v>-14.722678164498436</v>
      </c>
      <c r="BZ172" s="12">
        <f>(BZ$3*temperature!$M282+BZ$4*temperature!$M282^2+BZ$5*temperature!$M282^6)*(M172/M$56)^$BW$1</f>
        <v>-13.503957175627322</v>
      </c>
      <c r="CA172" s="19">
        <f t="shared" si="226"/>
        <v>-1.6179297741558685E-5</v>
      </c>
      <c r="CB172" s="19">
        <f t="shared" si="227"/>
        <v>-1.1116726543747291E-5</v>
      </c>
      <c r="CC172" s="19">
        <f t="shared" si="228"/>
        <v>-9.1809047955138112E-6</v>
      </c>
      <c r="CD172" s="19">
        <f t="shared" si="229"/>
        <v>-4.0357397160955814E-2</v>
      </c>
      <c r="CE172" s="19">
        <f t="shared" si="230"/>
        <v>-3.5827149522604768E-4</v>
      </c>
      <c r="CF172" s="19">
        <f t="shared" si="231"/>
        <v>-1.7943656713174046E-4</v>
      </c>
    </row>
    <row r="173" spans="1:84" x14ac:dyDescent="0.3">
      <c r="A173" s="2">
        <f t="shared" si="173"/>
        <v>2127</v>
      </c>
      <c r="B173" s="5">
        <f t="shared" si="174"/>
        <v>1165.1806473047968</v>
      </c>
      <c r="C173" s="5">
        <f t="shared" si="175"/>
        <v>2963.042447849773</v>
      </c>
      <c r="D173" s="5">
        <f t="shared" si="176"/>
        <v>4366.5637746521979</v>
      </c>
      <c r="E173" s="15">
        <f t="shared" si="177"/>
        <v>1.0169270295370694E-5</v>
      </c>
      <c r="F173" s="15">
        <f t="shared" si="178"/>
        <v>2.0034144387187839E-5</v>
      </c>
      <c r="G173" s="15">
        <f t="shared" si="179"/>
        <v>4.089899310908874E-5</v>
      </c>
      <c r="H173" s="5">
        <f t="shared" si="180"/>
        <v>183109.67708714496</v>
      </c>
      <c r="I173" s="5">
        <f t="shared" si="181"/>
        <v>74798.694366023905</v>
      </c>
      <c r="J173" s="5">
        <f t="shared" si="182"/>
        <v>27859.535281272649</v>
      </c>
      <c r="K173" s="5">
        <f t="shared" si="183"/>
        <v>157151.32027870501</v>
      </c>
      <c r="L173" s="5">
        <f t="shared" si="184"/>
        <v>25243.882152381579</v>
      </c>
      <c r="M173" s="5">
        <f t="shared" si="185"/>
        <v>6380.1965845538798</v>
      </c>
      <c r="N173" s="15">
        <f t="shared" si="186"/>
        <v>2.3434336510177456E-3</v>
      </c>
      <c r="O173" s="15">
        <f t="shared" si="187"/>
        <v>6.6870341233589148E-3</v>
      </c>
      <c r="P173" s="15">
        <f t="shared" si="188"/>
        <v>6.4207950040249262E-3</v>
      </c>
      <c r="Q173" s="5">
        <f t="shared" si="189"/>
        <v>7286.2391298866514</v>
      </c>
      <c r="R173" s="5">
        <f t="shared" si="190"/>
        <v>10687.268946766959</v>
      </c>
      <c r="S173" s="5">
        <f t="shared" si="191"/>
        <v>5823.5536796530059</v>
      </c>
      <c r="T173" s="5">
        <f t="shared" si="192"/>
        <v>39.791666097576091</v>
      </c>
      <c r="U173" s="5">
        <f t="shared" si="193"/>
        <v>142.88042107351913</v>
      </c>
      <c r="V173" s="5">
        <f t="shared" si="194"/>
        <v>209.03269278750798</v>
      </c>
      <c r="W173" s="15">
        <f t="shared" si="195"/>
        <v>-1.0734613539272964E-2</v>
      </c>
      <c r="X173" s="15">
        <f t="shared" si="196"/>
        <v>-1.217998157191269E-2</v>
      </c>
      <c r="Y173" s="15">
        <f t="shared" si="197"/>
        <v>-9.7425357312937999E-3</v>
      </c>
      <c r="Z173" s="5">
        <f t="shared" si="212"/>
        <v>10579.471325410277</v>
      </c>
      <c r="AA173" s="5">
        <f t="shared" si="213"/>
        <v>31993.816885020115</v>
      </c>
      <c r="AB173" s="5">
        <f t="shared" si="214"/>
        <v>42903.104821853995</v>
      </c>
      <c r="AC173" s="16">
        <f t="shared" si="198"/>
        <v>1.4397739953045845</v>
      </c>
      <c r="AD173" s="16">
        <f t="shared" si="199"/>
        <v>2.9770101467013288</v>
      </c>
      <c r="AE173" s="16">
        <f t="shared" si="200"/>
        <v>7.3425367297329514</v>
      </c>
      <c r="AF173" s="15">
        <f t="shared" si="201"/>
        <v>-4.0504037456468023E-3</v>
      </c>
      <c r="AG173" s="15">
        <f t="shared" si="202"/>
        <v>2.9673830763510267E-4</v>
      </c>
      <c r="AH173" s="15">
        <f t="shared" si="203"/>
        <v>9.7937136394747881E-3</v>
      </c>
      <c r="AI173" s="1">
        <f t="shared" si="167"/>
        <v>353538.92484867008</v>
      </c>
      <c r="AJ173" s="1">
        <f t="shared" si="168"/>
        <v>138747.68175313968</v>
      </c>
      <c r="AK173" s="1">
        <f t="shared" si="169"/>
        <v>51851.275081141175</v>
      </c>
      <c r="AL173" s="14">
        <f t="shared" si="204"/>
        <v>62.010378863916408</v>
      </c>
      <c r="AM173" s="14">
        <f t="shared" si="205"/>
        <v>13.715920596277861</v>
      </c>
      <c r="AN173" s="14">
        <f t="shared" si="206"/>
        <v>4.4969064039655127</v>
      </c>
      <c r="AO173" s="11">
        <f t="shared" si="207"/>
        <v>6.3625328487314763E-3</v>
      </c>
      <c r="AP173" s="11">
        <f t="shared" si="208"/>
        <v>8.0151132934205803E-3</v>
      </c>
      <c r="AQ173" s="11">
        <f t="shared" si="209"/>
        <v>7.2707190583291802E-3</v>
      </c>
      <c r="AR173" s="1">
        <f t="shared" si="215"/>
        <v>183109.67708714496</v>
      </c>
      <c r="AS173" s="1">
        <f t="shared" si="210"/>
        <v>74798.694366023905</v>
      </c>
      <c r="AT173" s="1">
        <f t="shared" si="211"/>
        <v>27859.535281272649</v>
      </c>
      <c r="AU173" s="1">
        <f t="shared" si="170"/>
        <v>36621.935417428991</v>
      </c>
      <c r="AV173" s="1">
        <f t="shared" si="171"/>
        <v>14959.738873204782</v>
      </c>
      <c r="AW173" s="1">
        <f t="shared" si="172"/>
        <v>5571.9070562545303</v>
      </c>
      <c r="AX173" s="1">
        <f t="shared" si="232"/>
        <v>125721.05622296401</v>
      </c>
      <c r="AY173" s="1">
        <f t="shared" si="218"/>
        <v>20195.10572190526</v>
      </c>
      <c r="AZ173" s="1">
        <f t="shared" si="219"/>
        <v>5104.1572676431033</v>
      </c>
      <c r="BA173" s="1">
        <f t="shared" si="233"/>
        <v>13681.342467789707</v>
      </c>
      <c r="BB173" s="1">
        <f t="shared" si="234"/>
        <v>29373.219247115558</v>
      </c>
      <c r="BC173" s="1">
        <f t="shared" si="235"/>
        <v>37280.894643132604</v>
      </c>
      <c r="BD173" s="1">
        <f t="shared" si="236"/>
        <v>340.17764422306681</v>
      </c>
      <c r="BE173" s="2">
        <f t="shared" si="242"/>
        <v>0</v>
      </c>
      <c r="BF173" s="2">
        <f t="shared" si="243"/>
        <v>0</v>
      </c>
      <c r="BG173" s="2">
        <f t="shared" si="244"/>
        <v>0</v>
      </c>
      <c r="BH173" s="2">
        <f t="shared" si="220"/>
        <v>0</v>
      </c>
      <c r="BI173" s="2">
        <f t="shared" si="237"/>
        <v>0</v>
      </c>
      <c r="BJ173" s="2">
        <f t="shared" si="221"/>
        <v>0</v>
      </c>
      <c r="BK173" s="2">
        <f t="shared" si="222"/>
        <v>0</v>
      </c>
      <c r="BL173" s="2">
        <f t="shared" si="223"/>
        <v>0</v>
      </c>
      <c r="BM173" s="2">
        <f t="shared" si="224"/>
        <v>0</v>
      </c>
      <c r="BN173" s="2">
        <f t="shared" si="225"/>
        <v>0</v>
      </c>
      <c r="BO173" s="2">
        <f t="shared" si="238"/>
        <v>0</v>
      </c>
      <c r="BP173" s="2">
        <f t="shared" si="239"/>
        <v>0</v>
      </c>
      <c r="BQ173" s="2">
        <f t="shared" si="240"/>
        <v>0</v>
      </c>
      <c r="BR173" s="11">
        <f t="shared" si="241"/>
        <v>3.3859947701143617E-2</v>
      </c>
      <c r="BS173" s="17">
        <f t="shared" si="216"/>
        <v>8.5857081819617331E-3</v>
      </c>
      <c r="BT173" s="17">
        <f t="shared" si="217"/>
        <v>4.2344645769729393E-3</v>
      </c>
      <c r="BU173" s="12">
        <f>(BU$3*temperature!$I283+BU$4*temperature!$I283^2+BU$5*temperature!$I283^6)*(K173/K$56)^$BW$1</f>
        <v>-19.579464116956729</v>
      </c>
      <c r="BV173" s="12">
        <f>(BV$3*temperature!$I283+BV$4*temperature!$I283^2+BV$5*temperature!$I283^6)*(L173/L$56)^$BW$1</f>
        <v>-14.97051659814853</v>
      </c>
      <c r="BW173" s="12">
        <f>(BW$3*temperature!$I283+BW$4*temperature!$I283^2+BW$5*temperature!$I283^6)*(M173/M$56)^$BW$1</f>
        <v>-13.707243564704473</v>
      </c>
      <c r="BX173" s="12">
        <f>(BX$3*temperature!$M283+BX$4*temperature!$M283^2+BX$5*temperature!$M283^6)*(K173/K$56)^$BW$1</f>
        <v>-19.579480304795059</v>
      </c>
      <c r="BY173" s="12">
        <f>(BY$3*temperature!$M283+BY$4*temperature!$M283^2+BY$5*temperature!$M283^6)*(L173/L$56)^$BW$1</f>
        <v>-14.970527703015311</v>
      </c>
      <c r="BZ173" s="12">
        <f>(BZ$3*temperature!$M283+BZ$4*temperature!$M283^2+BZ$5*temperature!$M283^6)*(M173/M$56)^$BW$1</f>
        <v>-13.707252731415966</v>
      </c>
      <c r="CA173" s="19">
        <f t="shared" si="226"/>
        <v>-1.6187838330239401E-5</v>
      </c>
      <c r="CB173" s="19">
        <f t="shared" si="227"/>
        <v>-1.1104866780797806E-5</v>
      </c>
      <c r="CC173" s="19">
        <f t="shared" si="228"/>
        <v>-9.1667114929805393E-6</v>
      </c>
      <c r="CD173" s="19">
        <f t="shared" si="229"/>
        <v>-4.0501597079532894E-2</v>
      </c>
      <c r="CE173" s="19">
        <f t="shared" si="230"/>
        <v>-3.47734893428263E-4</v>
      </c>
      <c r="CF173" s="19">
        <f t="shared" si="231"/>
        <v>-1.7150257814411269E-4</v>
      </c>
    </row>
    <row r="174" spans="1:84" x14ac:dyDescent="0.3">
      <c r="A174" s="2">
        <f t="shared" si="173"/>
        <v>2128</v>
      </c>
      <c r="B174" s="5">
        <f t="shared" si="174"/>
        <v>1165.1919038898948</v>
      </c>
      <c r="C174" s="5">
        <f t="shared" si="175"/>
        <v>2963.0988417689873</v>
      </c>
      <c r="D174" s="5">
        <f t="shared" si="176"/>
        <v>4366.733433310842</v>
      </c>
      <c r="E174" s="15">
        <f t="shared" si="177"/>
        <v>9.6608067806021595E-6</v>
      </c>
      <c r="F174" s="15">
        <f t="shared" si="178"/>
        <v>1.9032437167828447E-5</v>
      </c>
      <c r="G174" s="15">
        <f t="shared" si="179"/>
        <v>3.8854043453634304E-5</v>
      </c>
      <c r="H174" s="5">
        <f t="shared" si="180"/>
        <v>183516.3417567212</v>
      </c>
      <c r="I174" s="5">
        <f t="shared" si="181"/>
        <v>75291.446814512732</v>
      </c>
      <c r="J174" s="5">
        <f t="shared" si="182"/>
        <v>28036.628963100848</v>
      </c>
      <c r="K174" s="5">
        <f t="shared" si="183"/>
        <v>157498.81298013436</v>
      </c>
      <c r="L174" s="5">
        <f t="shared" si="184"/>
        <v>25409.698034090317</v>
      </c>
      <c r="M174" s="5">
        <f t="shared" si="185"/>
        <v>6420.5038826571035</v>
      </c>
      <c r="N174" s="15">
        <f t="shared" si="186"/>
        <v>2.2111981039234507E-3</v>
      </c>
      <c r="O174" s="15">
        <f t="shared" si="187"/>
        <v>6.5685571144649124E-3</v>
      </c>
      <c r="P174" s="15">
        <f t="shared" si="188"/>
        <v>6.317563662662895E-3</v>
      </c>
      <c r="Q174" s="5">
        <f t="shared" si="189"/>
        <v>7224.0323273536615</v>
      </c>
      <c r="R174" s="5">
        <f t="shared" si="190"/>
        <v>10626.645357593958</v>
      </c>
      <c r="S174" s="5">
        <f t="shared" si="191"/>
        <v>5803.4752162495506</v>
      </c>
      <c r="T174" s="5">
        <f t="shared" si="192"/>
        <v>39.364517939934821</v>
      </c>
      <c r="U174" s="5">
        <f t="shared" si="193"/>
        <v>141.14014017785655</v>
      </c>
      <c r="V174" s="5">
        <f t="shared" si="194"/>
        <v>206.99618430901714</v>
      </c>
      <c r="W174" s="15">
        <f t="shared" si="195"/>
        <v>-1.0734613539272964E-2</v>
      </c>
      <c r="X174" s="15">
        <f t="shared" si="196"/>
        <v>-1.217998157191269E-2</v>
      </c>
      <c r="Y174" s="15">
        <f t="shared" si="197"/>
        <v>-9.7425357312937999E-3</v>
      </c>
      <c r="Z174" s="5">
        <f t="shared" si="212"/>
        <v>10448.046709900342</v>
      </c>
      <c r="AA174" s="5">
        <f t="shared" si="213"/>
        <v>31825.54915312292</v>
      </c>
      <c r="AB174" s="5">
        <f t="shared" si="214"/>
        <v>43178.432624351313</v>
      </c>
      <c r="AC174" s="16">
        <f t="shared" si="198"/>
        <v>1.433942329321118</v>
      </c>
      <c r="AD174" s="16">
        <f t="shared" si="199"/>
        <v>2.9778935396540733</v>
      </c>
      <c r="AE174" s="16">
        <f t="shared" si="200"/>
        <v>7.4144474318512819</v>
      </c>
      <c r="AF174" s="15">
        <f t="shared" si="201"/>
        <v>-4.0504037456468023E-3</v>
      </c>
      <c r="AG174" s="15">
        <f t="shared" si="202"/>
        <v>2.9673830763510267E-4</v>
      </c>
      <c r="AH174" s="15">
        <f t="shared" si="203"/>
        <v>9.7937136394747881E-3</v>
      </c>
      <c r="AI174" s="1">
        <f t="shared" si="167"/>
        <v>354806.96778123209</v>
      </c>
      <c r="AJ174" s="1">
        <f t="shared" si="168"/>
        <v>139832.6524510305</v>
      </c>
      <c r="AK174" s="1">
        <f t="shared" si="169"/>
        <v>52238.054629281592</v>
      </c>
      <c r="AL174" s="14">
        <f t="shared" si="204"/>
        <v>62.400976505675523</v>
      </c>
      <c r="AM174" s="14">
        <f t="shared" si="205"/>
        <v>13.82475590720556</v>
      </c>
      <c r="AN174" s="14">
        <f t="shared" si="206"/>
        <v>4.5292751896293995</v>
      </c>
      <c r="AO174" s="11">
        <f t="shared" si="207"/>
        <v>6.2989075202441614E-3</v>
      </c>
      <c r="AP174" s="11">
        <f t="shared" si="208"/>
        <v>7.9349621604863745E-3</v>
      </c>
      <c r="AQ174" s="11">
        <f t="shared" si="209"/>
        <v>7.198011867745888E-3</v>
      </c>
      <c r="AR174" s="1">
        <f t="shared" si="215"/>
        <v>183516.3417567212</v>
      </c>
      <c r="AS174" s="1">
        <f t="shared" si="210"/>
        <v>75291.446814512732</v>
      </c>
      <c r="AT174" s="1">
        <f t="shared" si="211"/>
        <v>28036.628963100848</v>
      </c>
      <c r="AU174" s="1">
        <f t="shared" si="170"/>
        <v>36703.268351344239</v>
      </c>
      <c r="AV174" s="1">
        <f t="shared" si="171"/>
        <v>15058.289362902548</v>
      </c>
      <c r="AW174" s="1">
        <f t="shared" si="172"/>
        <v>5607.3257926201695</v>
      </c>
      <c r="AX174" s="1">
        <f t="shared" si="232"/>
        <v>125999.05038410747</v>
      </c>
      <c r="AY174" s="1">
        <f t="shared" si="218"/>
        <v>20327.758427272252</v>
      </c>
      <c r="AZ174" s="1">
        <f t="shared" si="219"/>
        <v>5136.4031061256828</v>
      </c>
      <c r="BA174" s="1">
        <f t="shared" si="233"/>
        <v>13684.04826637362</v>
      </c>
      <c r="BB174" s="1">
        <f t="shared" si="234"/>
        <v>29393.177930745813</v>
      </c>
      <c r="BC174" s="1">
        <f t="shared" si="235"/>
        <v>37309.843496698799</v>
      </c>
      <c r="BD174" s="1">
        <f t="shared" si="236"/>
        <v>324.18685625250299</v>
      </c>
      <c r="BE174" s="2">
        <f t="shared" si="242"/>
        <v>0</v>
      </c>
      <c r="BF174" s="2">
        <f t="shared" si="243"/>
        <v>0</v>
      </c>
      <c r="BG174" s="2">
        <f t="shared" si="244"/>
        <v>0</v>
      </c>
      <c r="BH174" s="2">
        <f t="shared" si="220"/>
        <v>0</v>
      </c>
      <c r="BI174" s="2">
        <f t="shared" si="237"/>
        <v>0</v>
      </c>
      <c r="BJ174" s="2">
        <f t="shared" si="221"/>
        <v>0</v>
      </c>
      <c r="BK174" s="2">
        <f t="shared" si="222"/>
        <v>0</v>
      </c>
      <c r="BL174" s="2">
        <f t="shared" si="223"/>
        <v>0</v>
      </c>
      <c r="BM174" s="2">
        <f t="shared" si="224"/>
        <v>0</v>
      </c>
      <c r="BN174" s="2">
        <f t="shared" si="225"/>
        <v>0</v>
      </c>
      <c r="BO174" s="2">
        <f t="shared" si="238"/>
        <v>0</v>
      </c>
      <c r="BP174" s="2">
        <f t="shared" si="239"/>
        <v>0</v>
      </c>
      <c r="BQ174" s="2">
        <f t="shared" si="240"/>
        <v>0</v>
      </c>
      <c r="BR174" s="11">
        <f t="shared" si="241"/>
        <v>3.3739040506433254E-2</v>
      </c>
      <c r="BS174" s="17">
        <f t="shared" si="216"/>
        <v>8.3045176486937385E-3</v>
      </c>
      <c r="BT174" s="17">
        <f t="shared" si="217"/>
        <v>4.0328234066408942E-3</v>
      </c>
      <c r="BU174" s="12">
        <f>(BU$3*temperature!$I284+BU$4*temperature!$I284^2+BU$5*temperature!$I284^6)*(K174/K$56)^$BW$1</f>
        <v>-19.966552800027458</v>
      </c>
      <c r="BV174" s="12">
        <f>(BV$3*temperature!$I284+BV$4*temperature!$I284^2+BV$5*temperature!$I284^6)*(L174/L$56)^$BW$1</f>
        <v>-15.218626483222076</v>
      </c>
      <c r="BW174" s="12">
        <f>(BW$3*temperature!$I284+BW$4*temperature!$I284^2+BW$5*temperature!$I284^6)*(M174/M$56)^$BW$1</f>
        <v>-13.910650171260974</v>
      </c>
      <c r="BX174" s="12">
        <f>(BX$3*temperature!$M284+BX$4*temperature!$M284^2+BX$5*temperature!$M284^6)*(K174/K$56)^$BW$1</f>
        <v>-19.966568995307597</v>
      </c>
      <c r="BY174" s="12">
        <f>(BY$3*temperature!$M284+BY$4*temperature!$M284^2+BY$5*temperature!$M284^6)*(L174/L$56)^$BW$1</f>
        <v>-15.218637575578766</v>
      </c>
      <c r="BZ174" s="12">
        <f>(BZ$3*temperature!$M284+BZ$4*temperature!$M284^2+BZ$5*temperature!$M284^6)*(M174/M$56)^$BW$1</f>
        <v>-13.910659323330162</v>
      </c>
      <c r="CA174" s="19">
        <f t="shared" si="226"/>
        <v>-1.6195280139186252E-5</v>
      </c>
      <c r="CB174" s="19">
        <f t="shared" si="227"/>
        <v>-1.1092356690056704E-5</v>
      </c>
      <c r="CC174" s="19">
        <f t="shared" si="228"/>
        <v>-9.1520691878343996E-6</v>
      </c>
      <c r="CD174" s="19">
        <f t="shared" si="229"/>
        <v>-4.0638513167096935E-2</v>
      </c>
      <c r="CE174" s="19">
        <f t="shared" si="230"/>
        <v>-3.3748324981282935E-4</v>
      </c>
      <c r="CF174" s="19">
        <f t="shared" si="231"/>
        <v>-1.6388794711135268E-4</v>
      </c>
    </row>
    <row r="175" spans="1:84" x14ac:dyDescent="0.3">
      <c r="A175" s="2">
        <f t="shared" si="173"/>
        <v>2129</v>
      </c>
      <c r="B175" s="5">
        <f t="shared" si="174"/>
        <v>1165.2025977490482</v>
      </c>
      <c r="C175" s="5">
        <f t="shared" si="175"/>
        <v>2963.1524170118887</v>
      </c>
      <c r="D175" s="5">
        <f t="shared" si="176"/>
        <v>4366.8946152988819</v>
      </c>
      <c r="E175" s="15">
        <f t="shared" si="177"/>
        <v>9.1777664415720506E-6</v>
      </c>
      <c r="F175" s="15">
        <f t="shared" si="178"/>
        <v>1.8080815309437025E-5</v>
      </c>
      <c r="G175" s="15">
        <f t="shared" si="179"/>
        <v>3.6911341280952588E-5</v>
      </c>
      <c r="H175" s="5">
        <f t="shared" si="180"/>
        <v>183899.7279577271</v>
      </c>
      <c r="I175" s="5">
        <f t="shared" si="181"/>
        <v>75778.562485048984</v>
      </c>
      <c r="J175" s="5">
        <f t="shared" si="182"/>
        <v>28211.93635281016</v>
      </c>
      <c r="K175" s="5">
        <f t="shared" si="183"/>
        <v>157826.39715444055</v>
      </c>
      <c r="L175" s="5">
        <f t="shared" si="184"/>
        <v>25573.629641861568</v>
      </c>
      <c r="M175" s="5">
        <f t="shared" si="185"/>
        <v>6460.411536832853</v>
      </c>
      <c r="N175" s="15">
        <f t="shared" si="186"/>
        <v>2.0799151949641992E-3</v>
      </c>
      <c r="O175" s="15">
        <f t="shared" si="187"/>
        <v>6.4515370293387608E-3</v>
      </c>
      <c r="P175" s="15">
        <f t="shared" si="188"/>
        <v>6.2156576656775542E-3</v>
      </c>
      <c r="Q175" s="5">
        <f t="shared" si="189"/>
        <v>7161.4149403316987</v>
      </c>
      <c r="R175" s="5">
        <f t="shared" si="190"/>
        <v>10565.127194084898</v>
      </c>
      <c r="S175" s="5">
        <f t="shared" si="191"/>
        <v>5782.8690755863308</v>
      </c>
      <c r="T175" s="5">
        <f t="shared" si="192"/>
        <v>38.941955052689842</v>
      </c>
      <c r="U175" s="5">
        <f t="shared" si="193"/>
        <v>139.42105587143308</v>
      </c>
      <c r="V175" s="5">
        <f t="shared" si="194"/>
        <v>204.97951658714507</v>
      </c>
      <c r="W175" s="15">
        <f t="shared" si="195"/>
        <v>-1.0734613539272964E-2</v>
      </c>
      <c r="X175" s="15">
        <f t="shared" si="196"/>
        <v>-1.217998157191269E-2</v>
      </c>
      <c r="Y175" s="15">
        <f t="shared" si="197"/>
        <v>-9.7425357312937999E-3</v>
      </c>
      <c r="Z175" s="5">
        <f t="shared" si="212"/>
        <v>10316.888234980257</v>
      </c>
      <c r="AA175" s="5">
        <f t="shared" si="213"/>
        <v>31654.408847826147</v>
      </c>
      <c r="AB175" s="5">
        <f t="shared" si="214"/>
        <v>43450.98112034137</v>
      </c>
      <c r="AC175" s="16">
        <f t="shared" si="198"/>
        <v>1.4281342839393942</v>
      </c>
      <c r="AD175" s="16">
        <f t="shared" si="199"/>
        <v>2.9787771947433477</v>
      </c>
      <c r="AE175" s="16">
        <f t="shared" si="200"/>
        <v>7.4870624067937728</v>
      </c>
      <c r="AF175" s="15">
        <f t="shared" si="201"/>
        <v>-4.0504037456468023E-3</v>
      </c>
      <c r="AG175" s="15">
        <f t="shared" si="202"/>
        <v>2.9673830763510267E-4</v>
      </c>
      <c r="AH175" s="15">
        <f t="shared" si="203"/>
        <v>9.7937136394747881E-3</v>
      </c>
      <c r="AI175" s="1">
        <f t="shared" si="167"/>
        <v>356029.5393544531</v>
      </c>
      <c r="AJ175" s="1">
        <f t="shared" si="168"/>
        <v>140907.67656883001</v>
      </c>
      <c r="AK175" s="1">
        <f t="shared" si="169"/>
        <v>52621.574958973601</v>
      </c>
      <c r="AL175" s="14">
        <f t="shared" si="204"/>
        <v>62.790103906055883</v>
      </c>
      <c r="AM175" s="14">
        <f t="shared" si="205"/>
        <v>13.933357833057181</v>
      </c>
      <c r="AN175" s="14">
        <f t="shared" si="206"/>
        <v>4.5615509484309662</v>
      </c>
      <c r="AO175" s="11">
        <f t="shared" si="207"/>
        <v>6.2359184450417196E-3</v>
      </c>
      <c r="AP175" s="11">
        <f t="shared" si="208"/>
        <v>7.8556125388815103E-3</v>
      </c>
      <c r="AQ175" s="11">
        <f t="shared" si="209"/>
        <v>7.1260317490684294E-3</v>
      </c>
      <c r="AR175" s="1">
        <f t="shared" si="215"/>
        <v>183899.7279577271</v>
      </c>
      <c r="AS175" s="1">
        <f t="shared" si="210"/>
        <v>75778.562485048984</v>
      </c>
      <c r="AT175" s="1">
        <f t="shared" si="211"/>
        <v>28211.93635281016</v>
      </c>
      <c r="AU175" s="1">
        <f t="shared" si="170"/>
        <v>36779.945591545424</v>
      </c>
      <c r="AV175" s="1">
        <f t="shared" si="171"/>
        <v>15155.712497009798</v>
      </c>
      <c r="AW175" s="1">
        <f t="shared" si="172"/>
        <v>5642.3872705620324</v>
      </c>
      <c r="AX175" s="1">
        <f t="shared" si="232"/>
        <v>126261.11772355242</v>
      </c>
      <c r="AY175" s="1">
        <f t="shared" si="218"/>
        <v>20458.903713489253</v>
      </c>
      <c r="AZ175" s="1">
        <f t="shared" si="219"/>
        <v>5168.3292294662824</v>
      </c>
      <c r="BA175" s="1">
        <f t="shared" si="233"/>
        <v>13686.594861089439</v>
      </c>
      <c r="BB175" s="1">
        <f t="shared" si="234"/>
        <v>29412.764868208367</v>
      </c>
      <c r="BC175" s="1">
        <f t="shared" si="235"/>
        <v>37338.279766810178</v>
      </c>
      <c r="BD175" s="1">
        <f t="shared" si="236"/>
        <v>308.94361460461556</v>
      </c>
      <c r="BE175" s="2">
        <f t="shared" si="242"/>
        <v>0</v>
      </c>
      <c r="BF175" s="2">
        <f t="shared" si="243"/>
        <v>0</v>
      </c>
      <c r="BG175" s="2">
        <f t="shared" si="244"/>
        <v>0</v>
      </c>
      <c r="BH175" s="2">
        <f t="shared" si="220"/>
        <v>0</v>
      </c>
      <c r="BI175" s="2">
        <f t="shared" si="237"/>
        <v>0</v>
      </c>
      <c r="BJ175" s="2">
        <f t="shared" si="221"/>
        <v>0</v>
      </c>
      <c r="BK175" s="2">
        <f t="shared" si="222"/>
        <v>0</v>
      </c>
      <c r="BL175" s="2">
        <f t="shared" si="223"/>
        <v>0</v>
      </c>
      <c r="BM175" s="2">
        <f t="shared" si="224"/>
        <v>0</v>
      </c>
      <c r="BN175" s="2">
        <f t="shared" si="225"/>
        <v>0</v>
      </c>
      <c r="BO175" s="2">
        <f t="shared" si="238"/>
        <v>0</v>
      </c>
      <c r="BP175" s="2">
        <f t="shared" si="239"/>
        <v>0</v>
      </c>
      <c r="BQ175" s="2">
        <f t="shared" si="240"/>
        <v>0</v>
      </c>
      <c r="BR175" s="11">
        <f t="shared" si="241"/>
        <v>3.3619275907533969E-2</v>
      </c>
      <c r="BS175" s="17">
        <f t="shared" si="216"/>
        <v>8.033475880552329E-3</v>
      </c>
      <c r="BT175" s="17">
        <f t="shared" si="217"/>
        <v>3.8407841968008515E-3</v>
      </c>
      <c r="BU175" s="12">
        <f>(BU$3*temperature!$I285+BU$4*temperature!$I285^2+BU$5*temperature!$I285^6)*(K175/K$56)^$BW$1</f>
        <v>-20.354990578305706</v>
      </c>
      <c r="BV175" s="12">
        <f>(BV$3*temperature!$I285+BV$4*temperature!$I285^2+BV$5*temperature!$I285^6)*(L175/L$56)^$BW$1</f>
        <v>-15.466962506453825</v>
      </c>
      <c r="BW175" s="12">
        <f>(BW$3*temperature!$I285+BW$4*temperature!$I285^2+BW$5*temperature!$I285^6)*(M175/M$56)^$BW$1</f>
        <v>-14.114139835359095</v>
      </c>
      <c r="BX175" s="12">
        <f>(BX$3*temperature!$M285+BX$4*temperature!$M285^2+BX$5*temperature!$M285^6)*(K175/K$56)^$BW$1</f>
        <v>-20.355006779981061</v>
      </c>
      <c r="BY175" s="12">
        <f>(BY$3*temperature!$M285+BY$4*temperature!$M285^2+BY$5*temperature!$M285^6)*(L175/L$56)^$BW$1</f>
        <v>-15.466973585683567</v>
      </c>
      <c r="BZ175" s="12">
        <f>(BZ$3*temperature!$M285+BZ$4*temperature!$M285^2+BZ$5*temperature!$M285^6)*(M175/M$56)^$BW$1</f>
        <v>-14.11414897236202</v>
      </c>
      <c r="CA175" s="19">
        <f t="shared" si="226"/>
        <v>-1.6201675354210465E-5</v>
      </c>
      <c r="CB175" s="19">
        <f t="shared" si="227"/>
        <v>-1.1079229741639551E-5</v>
      </c>
      <c r="CC175" s="19">
        <f t="shared" si="228"/>
        <v>-9.1370029249304707E-6</v>
      </c>
      <c r="CD175" s="19">
        <f t="shared" si="229"/>
        <v>-4.0768243383353414E-2</v>
      </c>
      <c r="CE175" s="19">
        <f t="shared" si="230"/>
        <v>-3.2751069991265674E-4</v>
      </c>
      <c r="CF175" s="19">
        <f t="shared" si="231"/>
        <v>-1.5658202491811466E-4</v>
      </c>
    </row>
    <row r="176" spans="1:84" x14ac:dyDescent="0.3">
      <c r="A176" s="2">
        <f t="shared" si="173"/>
        <v>2130</v>
      </c>
      <c r="B176" s="5">
        <f t="shared" si="174"/>
        <v>1165.2127570084824</v>
      </c>
      <c r="C176" s="5">
        <f t="shared" si="175"/>
        <v>2963.2033144128955</v>
      </c>
      <c r="D176" s="5">
        <f t="shared" si="176"/>
        <v>4367.047743839491</v>
      </c>
      <c r="E176" s="15">
        <f t="shared" si="177"/>
        <v>8.7188781194934471E-6</v>
      </c>
      <c r="F176" s="15">
        <f t="shared" si="178"/>
        <v>1.7176774543965172E-5</v>
      </c>
      <c r="G176" s="15">
        <f t="shared" si="179"/>
        <v>3.5065774216904959E-5</v>
      </c>
      <c r="H176" s="5">
        <f t="shared" si="180"/>
        <v>184259.85835684699</v>
      </c>
      <c r="I176" s="5">
        <f t="shared" si="181"/>
        <v>76260.002104699743</v>
      </c>
      <c r="J176" s="5">
        <f t="shared" si="182"/>
        <v>28385.449406737753</v>
      </c>
      <c r="K176" s="5">
        <f t="shared" si="183"/>
        <v>158134.08946011536</v>
      </c>
      <c r="L176" s="5">
        <f t="shared" si="184"/>
        <v>25735.663069008569</v>
      </c>
      <c r="M176" s="5">
        <f t="shared" si="185"/>
        <v>6499.9173518953512</v>
      </c>
      <c r="N176" s="15">
        <f t="shared" si="186"/>
        <v>1.9495617413969324E-3</v>
      </c>
      <c r="O176" s="15">
        <f t="shared" si="187"/>
        <v>6.3359573676537995E-3</v>
      </c>
      <c r="P176" s="15">
        <f t="shared" si="188"/>
        <v>6.1150616856624485E-3</v>
      </c>
      <c r="Q176" s="5">
        <f t="shared" si="189"/>
        <v>7098.4135561965004</v>
      </c>
      <c r="R176" s="5">
        <f t="shared" si="190"/>
        <v>10502.749404954084</v>
      </c>
      <c r="S176" s="5">
        <f t="shared" si="191"/>
        <v>5761.7493798188198</v>
      </c>
      <c r="T176" s="5">
        <f t="shared" si="192"/>
        <v>38.523928214735477</v>
      </c>
      <c r="U176" s="5">
        <f t="shared" si="193"/>
        <v>137.72290998018241</v>
      </c>
      <c r="V176" s="5">
        <f t="shared" si="194"/>
        <v>202.98249632261147</v>
      </c>
      <c r="W176" s="15">
        <f t="shared" si="195"/>
        <v>-1.0734613539272964E-2</v>
      </c>
      <c r="X176" s="15">
        <f t="shared" si="196"/>
        <v>-1.217998157191269E-2</v>
      </c>
      <c r="Y176" s="15">
        <f t="shared" si="197"/>
        <v>-9.7425357312937999E-3</v>
      </c>
      <c r="Z176" s="5">
        <f t="shared" si="212"/>
        <v>10186.036846609046</v>
      </c>
      <c r="AA176" s="5">
        <f t="shared" si="213"/>
        <v>31480.498644044354</v>
      </c>
      <c r="AB176" s="5">
        <f t="shared" si="214"/>
        <v>43720.737156816969</v>
      </c>
      <c r="AC176" s="16">
        <f t="shared" si="198"/>
        <v>1.4223497634864395</v>
      </c>
      <c r="AD176" s="16">
        <f t="shared" si="199"/>
        <v>2.9796611120469381</v>
      </c>
      <c r="AE176" s="16">
        <f t="shared" si="200"/>
        <v>7.5603885520067875</v>
      </c>
      <c r="AF176" s="15">
        <f t="shared" si="201"/>
        <v>-4.0504037456468023E-3</v>
      </c>
      <c r="AG176" s="15">
        <f t="shared" si="202"/>
        <v>2.9673830763510267E-4</v>
      </c>
      <c r="AH176" s="15">
        <f t="shared" si="203"/>
        <v>9.7937136394747881E-3</v>
      </c>
      <c r="AI176" s="1">
        <f t="shared" si="167"/>
        <v>357206.53101055324</v>
      </c>
      <c r="AJ176" s="1">
        <f t="shared" si="168"/>
        <v>141972.62140895682</v>
      </c>
      <c r="AK176" s="1">
        <f t="shared" si="169"/>
        <v>53001.804733638273</v>
      </c>
      <c r="AL176" s="14">
        <f t="shared" si="204"/>
        <v>63.177742333498607</v>
      </c>
      <c r="AM176" s="14">
        <f t="shared" si="205"/>
        <v>14.041718342954248</v>
      </c>
      <c r="AN176" s="14">
        <f t="shared" si="206"/>
        <v>4.5937316477456438</v>
      </c>
      <c r="AO176" s="11">
        <f t="shared" si="207"/>
        <v>6.1735592605913023E-3</v>
      </c>
      <c r="AP176" s="11">
        <f t="shared" si="208"/>
        <v>7.777056413492695E-3</v>
      </c>
      <c r="AQ176" s="11">
        <f t="shared" si="209"/>
        <v>7.0547714315777454E-3</v>
      </c>
      <c r="AR176" s="1">
        <f t="shared" si="215"/>
        <v>184259.85835684699</v>
      </c>
      <c r="AS176" s="1">
        <f t="shared" si="210"/>
        <v>76260.002104699743</v>
      </c>
      <c r="AT176" s="1">
        <f t="shared" si="211"/>
        <v>28385.449406737753</v>
      </c>
      <c r="AU176" s="1">
        <f t="shared" si="170"/>
        <v>36851.9716713694</v>
      </c>
      <c r="AV176" s="1">
        <f t="shared" si="171"/>
        <v>15252.000420939949</v>
      </c>
      <c r="AW176" s="1">
        <f t="shared" si="172"/>
        <v>5677.0898813475505</v>
      </c>
      <c r="AX176" s="1">
        <f t="shared" si="232"/>
        <v>126507.27156809228</v>
      </c>
      <c r="AY176" s="1">
        <f t="shared" si="218"/>
        <v>20588.530455206856</v>
      </c>
      <c r="AZ176" s="1">
        <f t="shared" si="219"/>
        <v>5199.933881516281</v>
      </c>
      <c r="BA176" s="1">
        <f t="shared" si="233"/>
        <v>13688.98363556231</v>
      </c>
      <c r="BB176" s="1">
        <f t="shared" si="234"/>
        <v>29431.985586612318</v>
      </c>
      <c r="BC176" s="1">
        <f t="shared" si="235"/>
        <v>37366.212509535842</v>
      </c>
      <c r="BD176" s="1">
        <f t="shared" si="236"/>
        <v>294.41323394303976</v>
      </c>
      <c r="BE176" s="2">
        <f t="shared" si="242"/>
        <v>0</v>
      </c>
      <c r="BF176" s="2">
        <f t="shared" si="243"/>
        <v>0</v>
      </c>
      <c r="BG176" s="2">
        <f t="shared" si="244"/>
        <v>0</v>
      </c>
      <c r="BH176" s="2">
        <f t="shared" si="220"/>
        <v>0</v>
      </c>
      <c r="BI176" s="2">
        <f t="shared" si="237"/>
        <v>0</v>
      </c>
      <c r="BJ176" s="2">
        <f t="shared" si="221"/>
        <v>0</v>
      </c>
      <c r="BK176" s="2">
        <f t="shared" si="222"/>
        <v>0</v>
      </c>
      <c r="BL176" s="2">
        <f t="shared" si="223"/>
        <v>0</v>
      </c>
      <c r="BM176" s="2">
        <f t="shared" si="224"/>
        <v>0</v>
      </c>
      <c r="BN176" s="2">
        <f t="shared" si="225"/>
        <v>0</v>
      </c>
      <c r="BO176" s="2">
        <f t="shared" si="238"/>
        <v>0</v>
      </c>
      <c r="BP176" s="2">
        <f t="shared" si="239"/>
        <v>0</v>
      </c>
      <c r="BQ176" s="2">
        <f t="shared" si="240"/>
        <v>0</v>
      </c>
      <c r="BR176" s="11">
        <f t="shared" si="241"/>
        <v>3.3500637329619803E-2</v>
      </c>
      <c r="BS176" s="17">
        <f t="shared" si="216"/>
        <v>7.772180790164551E-3</v>
      </c>
      <c r="BT176" s="17">
        <f t="shared" si="217"/>
        <v>3.657889711238906E-3</v>
      </c>
      <c r="BU176" s="12">
        <f>(BU$3*temperature!$I286+BU$4*temperature!$I286^2+BU$5*temperature!$I286^6)*(K176/K$56)^$BW$1</f>
        <v>-20.744734861071315</v>
      </c>
      <c r="BV176" s="12">
        <f>(BV$3*temperature!$I286+BV$4*temperature!$I286^2+BV$5*temperature!$I286^6)*(L176/L$56)^$BW$1</f>
        <v>-15.715491230096177</v>
      </c>
      <c r="BW176" s="12">
        <f>(BW$3*temperature!$I286+BW$4*temperature!$I286^2+BW$5*temperature!$I286^6)*(M176/M$56)^$BW$1</f>
        <v>-14.31768519369939</v>
      </c>
      <c r="BX176" s="12">
        <f>(BX$3*temperature!$M286+BX$4*temperature!$M286^2+BX$5*temperature!$M286^6)*(K176/K$56)^$BW$1</f>
        <v>-20.744751068146087</v>
      </c>
      <c r="BY176" s="12">
        <f>(BY$3*temperature!$M286+BY$4*temperature!$M286^2+BY$5*temperature!$M286^6)*(L176/L$56)^$BW$1</f>
        <v>-15.715502295614543</v>
      </c>
      <c r="BZ176" s="12">
        <f>(BZ$3*temperature!$M286+BZ$4*temperature!$M286^2+BZ$5*temperature!$M286^6)*(M176/M$56)^$BW$1</f>
        <v>-14.317694315236336</v>
      </c>
      <c r="CA176" s="19">
        <f t="shared" si="226"/>
        <v>-1.620707477201222E-5</v>
      </c>
      <c r="CB176" s="19">
        <f t="shared" si="227"/>
        <v>-1.1065518366493166E-5</v>
      </c>
      <c r="CC176" s="19">
        <f t="shared" si="228"/>
        <v>-9.12153694621054E-6</v>
      </c>
      <c r="CD176" s="19">
        <f t="shared" si="229"/>
        <v>-4.089088681286511E-2</v>
      </c>
      <c r="CE176" s="19">
        <f t="shared" si="230"/>
        <v>-3.1781136497974319E-4</v>
      </c>
      <c r="CF176" s="19">
        <f t="shared" si="231"/>
        <v>-1.4957435415621393E-4</v>
      </c>
    </row>
    <row r="177" spans="1:84" x14ac:dyDescent="0.3">
      <c r="A177" s="2">
        <f t="shared" si="173"/>
        <v>2131</v>
      </c>
      <c r="B177" s="5">
        <f t="shared" si="174"/>
        <v>1165.2224083890935</v>
      </c>
      <c r="C177" s="5">
        <f t="shared" si="175"/>
        <v>2963.251667774392</v>
      </c>
      <c r="D177" s="5">
        <f t="shared" si="176"/>
        <v>4367.1932210541618</v>
      </c>
      <c r="E177" s="15">
        <f t="shared" si="177"/>
        <v>8.2829342135187741E-6</v>
      </c>
      <c r="F177" s="15">
        <f t="shared" si="178"/>
        <v>1.6317935816766913E-5</v>
      </c>
      <c r="G177" s="15">
        <f t="shared" si="179"/>
        <v>3.3312485506059708E-5</v>
      </c>
      <c r="H177" s="5">
        <f t="shared" si="180"/>
        <v>184596.7613228019</v>
      </c>
      <c r="I177" s="5">
        <f t="shared" si="181"/>
        <v>76735.728858877119</v>
      </c>
      <c r="J177" s="5">
        <f t="shared" si="182"/>
        <v>28557.160748599257</v>
      </c>
      <c r="K177" s="5">
        <f t="shared" si="183"/>
        <v>158421.91155421117</v>
      </c>
      <c r="L177" s="5">
        <f t="shared" si="184"/>
        <v>25895.785259613465</v>
      </c>
      <c r="M177" s="5">
        <f t="shared" si="185"/>
        <v>6539.01929754921</v>
      </c>
      <c r="N177" s="15">
        <f t="shared" si="186"/>
        <v>1.8201141517206754E-3</v>
      </c>
      <c r="O177" s="15">
        <f t="shared" si="187"/>
        <v>6.2218016367225903E-3</v>
      </c>
      <c r="P177" s="15">
        <f t="shared" si="188"/>
        <v>6.0157604377011342E-3</v>
      </c>
      <c r="Q177" s="5">
        <f t="shared" si="189"/>
        <v>7035.0543329267502</v>
      </c>
      <c r="R177" s="5">
        <f t="shared" si="190"/>
        <v>10439.546569895023</v>
      </c>
      <c r="S177" s="5">
        <f t="shared" si="191"/>
        <v>5740.1301572227367</v>
      </c>
      <c r="T177" s="5">
        <f t="shared" si="192"/>
        <v>38.110388733335597</v>
      </c>
      <c r="U177" s="5">
        <f t="shared" si="193"/>
        <v>136.0454474745936</v>
      </c>
      <c r="V177" s="5">
        <f t="shared" si="194"/>
        <v>201.00493209936121</v>
      </c>
      <c r="W177" s="15">
        <f t="shared" si="195"/>
        <v>-1.0734613539272964E-2</v>
      </c>
      <c r="X177" s="15">
        <f t="shared" si="196"/>
        <v>-1.217998157191269E-2</v>
      </c>
      <c r="Y177" s="15">
        <f t="shared" si="197"/>
        <v>-9.7425357312937999E-3</v>
      </c>
      <c r="Z177" s="5">
        <f t="shared" si="212"/>
        <v>10055.532237683363</v>
      </c>
      <c r="AA177" s="5">
        <f t="shared" si="213"/>
        <v>31303.920288238569</v>
      </c>
      <c r="AB177" s="5">
        <f t="shared" si="214"/>
        <v>43987.688637857929</v>
      </c>
      <c r="AC177" s="16">
        <f t="shared" si="198"/>
        <v>1.4165886726767942</v>
      </c>
      <c r="AD177" s="16">
        <f t="shared" si="199"/>
        <v>2.9805452916426529</v>
      </c>
      <c r="AE177" s="16">
        <f t="shared" si="200"/>
        <v>7.6344328324883053</v>
      </c>
      <c r="AF177" s="15">
        <f t="shared" si="201"/>
        <v>-4.0504037456468023E-3</v>
      </c>
      <c r="AG177" s="15">
        <f t="shared" si="202"/>
        <v>2.9673830763510267E-4</v>
      </c>
      <c r="AH177" s="15">
        <f t="shared" si="203"/>
        <v>9.7937136394747881E-3</v>
      </c>
      <c r="AI177" s="1">
        <f t="shared" si="167"/>
        <v>358337.84958086733</v>
      </c>
      <c r="AJ177" s="1">
        <f t="shared" si="168"/>
        <v>143027.35968900111</v>
      </c>
      <c r="AK177" s="1">
        <f t="shared" si="169"/>
        <v>53378.714141621997</v>
      </c>
      <c r="AL177" s="14">
        <f t="shared" si="204"/>
        <v>63.563873554382361</v>
      </c>
      <c r="AM177" s="14">
        <f t="shared" si="205"/>
        <v>14.149829546292825</v>
      </c>
      <c r="AN177" s="14">
        <f t="shared" si="206"/>
        <v>4.6258152972705657</v>
      </c>
      <c r="AO177" s="11">
        <f t="shared" si="207"/>
        <v>6.111823667985389E-3</v>
      </c>
      <c r="AP177" s="11">
        <f t="shared" si="208"/>
        <v>7.6992858493577683E-3</v>
      </c>
      <c r="AQ177" s="11">
        <f t="shared" si="209"/>
        <v>6.984223717261968E-3</v>
      </c>
      <c r="AR177" s="1">
        <f t="shared" si="215"/>
        <v>184596.7613228019</v>
      </c>
      <c r="AS177" s="1">
        <f t="shared" si="210"/>
        <v>76735.728858877119</v>
      </c>
      <c r="AT177" s="1">
        <f t="shared" si="211"/>
        <v>28557.160748599257</v>
      </c>
      <c r="AU177" s="1">
        <f t="shared" si="170"/>
        <v>36919.352264560381</v>
      </c>
      <c r="AV177" s="1">
        <f t="shared" si="171"/>
        <v>15347.145771775424</v>
      </c>
      <c r="AW177" s="1">
        <f t="shared" si="172"/>
        <v>5711.4321497198516</v>
      </c>
      <c r="AX177" s="1">
        <f t="shared" si="232"/>
        <v>126737.52924336895</v>
      </c>
      <c r="AY177" s="1">
        <f t="shared" si="218"/>
        <v>20716.62820769077</v>
      </c>
      <c r="AZ177" s="1">
        <f t="shared" si="219"/>
        <v>5231.2154380393677</v>
      </c>
      <c r="BA177" s="1">
        <f t="shared" si="233"/>
        <v>13691.215930563973</v>
      </c>
      <c r="BB177" s="1">
        <f t="shared" si="234"/>
        <v>29450.845501792301</v>
      </c>
      <c r="BC177" s="1">
        <f t="shared" si="235"/>
        <v>37393.650551657091</v>
      </c>
      <c r="BD177" s="1">
        <f t="shared" si="236"/>
        <v>280.56262119392608</v>
      </c>
      <c r="BE177" s="2">
        <f t="shared" si="242"/>
        <v>0</v>
      </c>
      <c r="BF177" s="2">
        <f t="shared" si="243"/>
        <v>0</v>
      </c>
      <c r="BG177" s="2">
        <f t="shared" si="244"/>
        <v>0</v>
      </c>
      <c r="BH177" s="2">
        <f t="shared" si="220"/>
        <v>0</v>
      </c>
      <c r="BI177" s="2">
        <f t="shared" si="237"/>
        <v>0</v>
      </c>
      <c r="BJ177" s="2">
        <f t="shared" si="221"/>
        <v>0</v>
      </c>
      <c r="BK177" s="2">
        <f t="shared" si="222"/>
        <v>0</v>
      </c>
      <c r="BL177" s="2">
        <f t="shared" si="223"/>
        <v>0</v>
      </c>
      <c r="BM177" s="2">
        <f t="shared" si="224"/>
        <v>0</v>
      </c>
      <c r="BN177" s="2">
        <f t="shared" si="225"/>
        <v>0</v>
      </c>
      <c r="BO177" s="2">
        <f t="shared" si="238"/>
        <v>0</v>
      </c>
      <c r="BP177" s="2">
        <f t="shared" si="239"/>
        <v>0</v>
      </c>
      <c r="BQ177" s="2">
        <f t="shared" si="240"/>
        <v>0</v>
      </c>
      <c r="BR177" s="11">
        <f t="shared" si="241"/>
        <v>3.3383107909439741E-2</v>
      </c>
      <c r="BS177" s="17">
        <f t="shared" si="216"/>
        <v>7.5202476993594036E-3</v>
      </c>
      <c r="BT177" s="17">
        <f t="shared" si="217"/>
        <v>3.4837044868941962E-3</v>
      </c>
      <c r="BU177" s="12">
        <f>(BU$3*temperature!$I287+BU$4*temperature!$I287^2+BU$5*temperature!$I287^6)*(K177/K$56)^$BW$1</f>
        <v>-21.135744253129968</v>
      </c>
      <c r="BV177" s="12">
        <f>(BV$3*temperature!$I287+BV$4*temperature!$I287^2+BV$5*temperature!$I287^6)*(L177/L$56)^$BW$1</f>
        <v>-15.964179976234597</v>
      </c>
      <c r="BW177" s="12">
        <f>(BW$3*temperature!$I287+BW$4*temperature!$I287^2+BW$5*temperature!$I287^6)*(M177/M$56)^$BW$1</f>
        <v>-14.521259499648021</v>
      </c>
      <c r="BX177" s="12">
        <f>(BX$3*temperature!$M287+BX$4*temperature!$M287^2+BX$5*temperature!$M287^6)*(K177/K$56)^$BW$1</f>
        <v>-21.135760464657785</v>
      </c>
      <c r="BY177" s="12">
        <f>(BY$3*temperature!$M287+BY$4*temperature!$M287^2+BY$5*temperature!$M287^6)*(L177/L$56)^$BW$1</f>
        <v>-15.964191027488569</v>
      </c>
      <c r="BZ177" s="12">
        <f>(BZ$3*temperature!$M287+BZ$4*temperature!$M287^2+BZ$5*temperature!$M287^6)*(M177/M$56)^$BW$1</f>
        <v>-14.52126860534274</v>
      </c>
      <c r="CA177" s="19">
        <f t="shared" si="226"/>
        <v>-1.6211527817944216E-5</v>
      </c>
      <c r="CB177" s="19">
        <f t="shared" si="227"/>
        <v>-1.1051253972382824E-5</v>
      </c>
      <c r="CC177" s="19">
        <f t="shared" si="228"/>
        <v>-9.1056947191248128E-6</v>
      </c>
      <c r="CD177" s="19">
        <f t="shared" si="229"/>
        <v>-4.1006543474840874E-2</v>
      </c>
      <c r="CE177" s="19">
        <f t="shared" si="230"/>
        <v>-3.0837936422535345E-4</v>
      </c>
      <c r="CF177" s="19">
        <f t="shared" si="231"/>
        <v>-1.4285467949532509E-4</v>
      </c>
    </row>
    <row r="178" spans="1:84" x14ac:dyDescent="0.3">
      <c r="A178" s="2">
        <f t="shared" si="173"/>
        <v>2132</v>
      </c>
      <c r="B178" s="5">
        <f t="shared" si="174"/>
        <v>1165.2315772766187</v>
      </c>
      <c r="C178" s="5">
        <f t="shared" si="175"/>
        <v>2963.2976042173896</v>
      </c>
      <c r="D178" s="5">
        <f t="shared" si="176"/>
        <v>4367.3314290119961</v>
      </c>
      <c r="E178" s="15">
        <f t="shared" si="177"/>
        <v>7.8687875028428348E-6</v>
      </c>
      <c r="F178" s="15">
        <f t="shared" si="178"/>
        <v>1.5502039025928565E-5</v>
      </c>
      <c r="G178" s="15">
        <f t="shared" si="179"/>
        <v>3.1646861230756722E-5</v>
      </c>
      <c r="H178" s="5">
        <f t="shared" si="180"/>
        <v>184910.47069257486</v>
      </c>
      <c r="I178" s="5">
        <f t="shared" si="181"/>
        <v>77205.708348257816</v>
      </c>
      <c r="J178" s="5">
        <f t="shared" si="182"/>
        <v>28727.063656084305</v>
      </c>
      <c r="K178" s="5">
        <f t="shared" si="183"/>
        <v>158689.88988845286</v>
      </c>
      <c r="L178" s="5">
        <f t="shared" si="184"/>
        <v>26053.983993500355</v>
      </c>
      <c r="M178" s="5">
        <f t="shared" si="185"/>
        <v>6577.715504999609</v>
      </c>
      <c r="N178" s="15">
        <f t="shared" si="186"/>
        <v>1.6915484203710029E-3</v>
      </c>
      <c r="O178" s="15">
        <f t="shared" si="187"/>
        <v>6.109053357559846E-3</v>
      </c>
      <c r="P178" s="15">
        <f t="shared" si="188"/>
        <v>5.9177386836741785E-3</v>
      </c>
      <c r="Q178" s="5">
        <f t="shared" si="189"/>
        <v>6971.3629908706489</v>
      </c>
      <c r="R178" s="5">
        <f t="shared" si="190"/>
        <v>10375.552884387693</v>
      </c>
      <c r="S178" s="5">
        <f t="shared" si="191"/>
        <v>5718.0253359676508</v>
      </c>
      <c r="T178" s="5">
        <f t="shared" si="192"/>
        <v>37.701288438451776</v>
      </c>
      <c r="U178" s="5">
        <f t="shared" si="193"/>
        <v>134.38841643141043</v>
      </c>
      <c r="V178" s="5">
        <f t="shared" si="194"/>
        <v>199.04663436621689</v>
      </c>
      <c r="W178" s="15">
        <f t="shared" si="195"/>
        <v>-1.0734613539272964E-2</v>
      </c>
      <c r="X178" s="15">
        <f t="shared" si="196"/>
        <v>-1.217998157191269E-2</v>
      </c>
      <c r="Y178" s="15">
        <f t="shared" si="197"/>
        <v>-9.7425357312937999E-3</v>
      </c>
      <c r="Z178" s="5">
        <f t="shared" si="212"/>
        <v>9925.4128540174934</v>
      </c>
      <c r="AA178" s="5">
        <f t="shared" si="213"/>
        <v>31124.774548873818</v>
      </c>
      <c r="AB178" s="5">
        <f t="shared" si="214"/>
        <v>44251.824503878604</v>
      </c>
      <c r="AC178" s="16">
        <f t="shared" si="198"/>
        <v>1.4108509166109433</v>
      </c>
      <c r="AD178" s="16">
        <f t="shared" si="199"/>
        <v>2.9814297336083246</v>
      </c>
      <c r="AE178" s="16">
        <f t="shared" si="200"/>
        <v>7.7092022814495005</v>
      </c>
      <c r="AF178" s="15">
        <f t="shared" si="201"/>
        <v>-4.0504037456468023E-3</v>
      </c>
      <c r="AG178" s="15">
        <f t="shared" si="202"/>
        <v>2.9673830763510267E-4</v>
      </c>
      <c r="AH178" s="15">
        <f t="shared" si="203"/>
        <v>9.7937136394747881E-3</v>
      </c>
      <c r="AI178" s="1">
        <f t="shared" si="167"/>
        <v>359423.41688734095</v>
      </c>
      <c r="AJ178" s="1">
        <f t="shared" si="168"/>
        <v>144071.76949187642</v>
      </c>
      <c r="AK178" s="1">
        <f t="shared" si="169"/>
        <v>53752.274877179654</v>
      </c>
      <c r="AL178" s="14">
        <f t="shared" si="204"/>
        <v>63.948479829332676</v>
      </c>
      <c r="AM178" s="14">
        <f t="shared" si="205"/>
        <v>14.257683692865456</v>
      </c>
      <c r="AN178" s="14">
        <f t="shared" si="206"/>
        <v>4.6577999488923272</v>
      </c>
      <c r="AO178" s="11">
        <f t="shared" si="207"/>
        <v>6.0507054313055347E-3</v>
      </c>
      <c r="AP178" s="11">
        <f t="shared" si="208"/>
        <v>7.6222929908641903E-3</v>
      </c>
      <c r="AQ178" s="11">
        <f t="shared" si="209"/>
        <v>6.9143814800893483E-3</v>
      </c>
      <c r="AR178" s="1">
        <f t="shared" si="215"/>
        <v>184910.47069257486</v>
      </c>
      <c r="AS178" s="1">
        <f t="shared" si="210"/>
        <v>77205.708348257816</v>
      </c>
      <c r="AT178" s="1">
        <f t="shared" si="211"/>
        <v>28727.063656084305</v>
      </c>
      <c r="AU178" s="1">
        <f t="shared" si="170"/>
        <v>36982.094138514971</v>
      </c>
      <c r="AV178" s="1">
        <f t="shared" si="171"/>
        <v>15441.141669651564</v>
      </c>
      <c r="AW178" s="1">
        <f t="shared" si="172"/>
        <v>5745.4127312168612</v>
      </c>
      <c r="AX178" s="1">
        <f t="shared" si="232"/>
        <v>126951.91191076228</v>
      </c>
      <c r="AY178" s="1">
        <f t="shared" si="218"/>
        <v>20843.187194800284</v>
      </c>
      <c r="AZ178" s="1">
        <f t="shared" si="219"/>
        <v>5262.172403999688</v>
      </c>
      <c r="BA178" s="1">
        <f t="shared" si="233"/>
        <v>13693.293044284692</v>
      </c>
      <c r="BB178" s="1">
        <f t="shared" si="234"/>
        <v>29469.349921381214</v>
      </c>
      <c r="BC178" s="1">
        <f t="shared" si="235"/>
        <v>37420.602498659311</v>
      </c>
      <c r="BD178" s="1">
        <f t="shared" si="236"/>
        <v>267.36020361196773</v>
      </c>
      <c r="BE178" s="2">
        <f t="shared" si="242"/>
        <v>0</v>
      </c>
      <c r="BF178" s="2">
        <f t="shared" si="243"/>
        <v>0</v>
      </c>
      <c r="BG178" s="2">
        <f t="shared" si="244"/>
        <v>0</v>
      </c>
      <c r="BH178" s="2">
        <f t="shared" si="220"/>
        <v>0</v>
      </c>
      <c r="BI178" s="2">
        <f t="shared" si="237"/>
        <v>0</v>
      </c>
      <c r="BJ178" s="2">
        <f t="shared" si="221"/>
        <v>0</v>
      </c>
      <c r="BK178" s="2">
        <f t="shared" si="222"/>
        <v>0</v>
      </c>
      <c r="BL178" s="2">
        <f t="shared" si="223"/>
        <v>0</v>
      </c>
      <c r="BM178" s="2">
        <f t="shared" si="224"/>
        <v>0</v>
      </c>
      <c r="BN178" s="2">
        <f t="shared" si="225"/>
        <v>0</v>
      </c>
      <c r="BO178" s="2">
        <f t="shared" si="238"/>
        <v>0</v>
      </c>
      <c r="BP178" s="2">
        <f t="shared" si="239"/>
        <v>0</v>
      </c>
      <c r="BQ178" s="2">
        <f t="shared" si="240"/>
        <v>0</v>
      </c>
      <c r="BR178" s="11">
        <f t="shared" si="241"/>
        <v>3.3266670502470425E-2</v>
      </c>
      <c r="BS178" s="17">
        <f t="shared" si="216"/>
        <v>7.277308523624946E-3</v>
      </c>
      <c r="BT178" s="17">
        <f t="shared" si="217"/>
        <v>3.3178137970420914E-3</v>
      </c>
      <c r="BU178" s="12">
        <f>(BU$3*temperature!$I288+BU$4*temperature!$I288^2+BU$5*temperature!$I288^6)*(K178/K$56)^$BW$1</f>
        <v>-21.527978567717327</v>
      </c>
      <c r="BV178" s="12">
        <f>(BV$3*temperature!$I288+BV$4*temperature!$I288^2+BV$5*temperature!$I288^6)*(L178/L$56)^$BW$1</f>
        <v>-16.212996827060756</v>
      </c>
      <c r="BW178" s="12">
        <f>(BW$3*temperature!$I288+BW$4*temperature!$I288^2+BW$5*temperature!$I288^6)*(M178/M$56)^$BW$1</f>
        <v>-14.724836623537481</v>
      </c>
      <c r="BX178" s="12">
        <f>(BX$3*temperature!$M288+BX$4*temperature!$M288^2+BX$5*temperature!$M288^6)*(K178/K$56)^$BW$1</f>
        <v>-21.527994782799915</v>
      </c>
      <c r="BY178" s="12">
        <f>(BY$3*temperature!$M288+BY$4*temperature!$M288^2+BY$5*temperature!$M288^6)*(L178/L$56)^$BW$1</f>
        <v>-16.21300786352769</v>
      </c>
      <c r="BZ178" s="12">
        <f>(BZ$3*temperature!$M288+BZ$4*temperature!$M288^2+BZ$5*temperature!$M288^6)*(M178/M$56)^$BW$1</f>
        <v>-14.724845713036387</v>
      </c>
      <c r="CA178" s="19">
        <f t="shared" si="226"/>
        <v>-1.6215082588644236E-5</v>
      </c>
      <c r="CB178" s="19">
        <f t="shared" si="227"/>
        <v>-1.1036466933234124E-5</v>
      </c>
      <c r="CC178" s="19">
        <f t="shared" si="228"/>
        <v>-9.0894989064338461E-6</v>
      </c>
      <c r="CD178" s="19">
        <f t="shared" si="229"/>
        <v>-4.1115314147146795E-2</v>
      </c>
      <c r="CE178" s="19">
        <f t="shared" si="230"/>
        <v>-2.992088260945487E-4</v>
      </c>
      <c r="CF178" s="19">
        <f t="shared" si="231"/>
        <v>-1.3641295654712353E-4</v>
      </c>
    </row>
    <row r="179" spans="1:84" x14ac:dyDescent="0.3">
      <c r="A179" s="2">
        <f t="shared" si="173"/>
        <v>2133</v>
      </c>
      <c r="B179" s="5">
        <f t="shared" si="174"/>
        <v>1165.2402877883083</v>
      </c>
      <c r="C179" s="5">
        <f t="shared" si="175"/>
        <v>2963.3412445147405</v>
      </c>
      <c r="D179" s="5">
        <f t="shared" si="176"/>
        <v>4367.4627307270948</v>
      </c>
      <c r="E179" s="15">
        <f t="shared" si="177"/>
        <v>7.4753481277006928E-6</v>
      </c>
      <c r="F179" s="15">
        <f t="shared" si="178"/>
        <v>1.4726937074632135E-5</v>
      </c>
      <c r="G179" s="15">
        <f t="shared" si="179"/>
        <v>3.0064518169218883E-5</v>
      </c>
      <c r="H179" s="5">
        <f t="shared" si="180"/>
        <v>185201.02553731532</v>
      </c>
      <c r="I179" s="5">
        <f t="shared" si="181"/>
        <v>77669.908544871272</v>
      </c>
      <c r="J179" s="5">
        <f t="shared" si="182"/>
        <v>28895.152047312255</v>
      </c>
      <c r="K179" s="5">
        <f t="shared" si="183"/>
        <v>158938.05550513303</v>
      </c>
      <c r="L179" s="5">
        <f t="shared" si="184"/>
        <v>26210.247870926538</v>
      </c>
      <c r="M179" s="5">
        <f t="shared" si="185"/>
        <v>6616.0042635330719</v>
      </c>
      <c r="N179" s="15">
        <f t="shared" si="186"/>
        <v>1.5638401214759234E-3</v>
      </c>
      <c r="O179" s="15">
        <f t="shared" si="187"/>
        <v>5.9976960707877058E-3</v>
      </c>
      <c r="P179" s="15">
        <f t="shared" si="188"/>
        <v>5.8209812364733438E-3</v>
      </c>
      <c r="Q179" s="5">
        <f t="shared" si="189"/>
        <v>6907.3648052391009</v>
      </c>
      <c r="R179" s="5">
        <f t="shared" si="190"/>
        <v>10310.802145421838</v>
      </c>
      <c r="S179" s="5">
        <f t="shared" si="191"/>
        <v>5695.4487381763729</v>
      </c>
      <c r="T179" s="5">
        <f t="shared" si="192"/>
        <v>37.296579677132335</v>
      </c>
      <c r="U179" s="5">
        <f t="shared" si="193"/>
        <v>132.75156799579733</v>
      </c>
      <c r="V179" s="5">
        <f t="shared" si="194"/>
        <v>197.10741541871025</v>
      </c>
      <c r="W179" s="15">
        <f t="shared" si="195"/>
        <v>-1.0734613539272964E-2</v>
      </c>
      <c r="X179" s="15">
        <f t="shared" si="196"/>
        <v>-1.217998157191269E-2</v>
      </c>
      <c r="Y179" s="15">
        <f t="shared" si="197"/>
        <v>-9.7425357312937999E-3</v>
      </c>
      <c r="Z179" s="5">
        <f t="shared" si="212"/>
        <v>9795.7159014793287</v>
      </c>
      <c r="AA179" s="5">
        <f t="shared" si="213"/>
        <v>30943.161169568237</v>
      </c>
      <c r="AB179" s="5">
        <f t="shared" si="214"/>
        <v>44513.134710628408</v>
      </c>
      <c r="AC179" s="16">
        <f t="shared" si="198"/>
        <v>1.405136400773753</v>
      </c>
      <c r="AD179" s="16">
        <f t="shared" si="199"/>
        <v>2.9823144380218087</v>
      </c>
      <c r="AE179" s="16">
        <f t="shared" si="200"/>
        <v>7.7847040009828028</v>
      </c>
      <c r="AF179" s="15">
        <f t="shared" si="201"/>
        <v>-4.0504037456468023E-3</v>
      </c>
      <c r="AG179" s="15">
        <f t="shared" si="202"/>
        <v>2.9673830763510267E-4</v>
      </c>
      <c r="AH179" s="15">
        <f t="shared" si="203"/>
        <v>9.7937136394747881E-3</v>
      </c>
      <c r="AI179" s="1">
        <f t="shared" si="167"/>
        <v>360463.16933712183</v>
      </c>
      <c r="AJ179" s="1">
        <f t="shared" si="168"/>
        <v>145105.73421234035</v>
      </c>
      <c r="AK179" s="1">
        <f t="shared" si="169"/>
        <v>54122.460120678552</v>
      </c>
      <c r="AL179" s="14">
        <f t="shared" si="204"/>
        <v>64.331543909417491</v>
      </c>
      <c r="AM179" s="14">
        <f t="shared" si="205"/>
        <v>14.365273172918762</v>
      </c>
      <c r="AN179" s="14">
        <f t="shared" si="206"/>
        <v>4.6896836965398636</v>
      </c>
      <c r="AO179" s="11">
        <f t="shared" si="207"/>
        <v>5.9901983769924793E-3</v>
      </c>
      <c r="AP179" s="11">
        <f t="shared" si="208"/>
        <v>7.5460700609555481E-3</v>
      </c>
      <c r="AQ179" s="11">
        <f t="shared" si="209"/>
        <v>6.8452376652884551E-3</v>
      </c>
      <c r="AR179" s="1">
        <f t="shared" si="215"/>
        <v>185201.02553731532</v>
      </c>
      <c r="AS179" s="1">
        <f t="shared" si="210"/>
        <v>77669.908544871272</v>
      </c>
      <c r="AT179" s="1">
        <f t="shared" si="211"/>
        <v>28895.152047312255</v>
      </c>
      <c r="AU179" s="1">
        <f t="shared" si="170"/>
        <v>37040.205107463065</v>
      </c>
      <c r="AV179" s="1">
        <f t="shared" si="171"/>
        <v>15533.981708974256</v>
      </c>
      <c r="AW179" s="1">
        <f t="shared" si="172"/>
        <v>5779.0304094624516</v>
      </c>
      <c r="AX179" s="1">
        <f t="shared" si="232"/>
        <v>127150.44440410643</v>
      </c>
      <c r="AY179" s="1">
        <f t="shared" si="218"/>
        <v>20968.19829674123</v>
      </c>
      <c r="AZ179" s="1">
        <f t="shared" si="219"/>
        <v>5292.8034108264574</v>
      </c>
      <c r="BA179" s="1">
        <f t="shared" si="233"/>
        <v>13695.216232560719</v>
      </c>
      <c r="BB179" s="1">
        <f t="shared" si="234"/>
        <v>29487.504047756283</v>
      </c>
      <c r="BC179" s="1">
        <f t="shared" si="235"/>
        <v>37447.076742377612</v>
      </c>
      <c r="BD179" s="1">
        <f t="shared" si="236"/>
        <v>254.77586001390429</v>
      </c>
      <c r="BE179" s="2">
        <f t="shared" si="242"/>
        <v>0</v>
      </c>
      <c r="BF179" s="2">
        <f t="shared" si="243"/>
        <v>0</v>
      </c>
      <c r="BG179" s="2">
        <f t="shared" si="244"/>
        <v>0</v>
      </c>
      <c r="BH179" s="2">
        <f t="shared" si="220"/>
        <v>0</v>
      </c>
      <c r="BI179" s="2">
        <f t="shared" si="237"/>
        <v>0</v>
      </c>
      <c r="BJ179" s="2">
        <f t="shared" si="221"/>
        <v>0</v>
      </c>
      <c r="BK179" s="2">
        <f t="shared" si="222"/>
        <v>0</v>
      </c>
      <c r="BL179" s="2">
        <f t="shared" si="223"/>
        <v>0</v>
      </c>
      <c r="BM179" s="2">
        <f t="shared" si="224"/>
        <v>0</v>
      </c>
      <c r="BN179" s="2">
        <f t="shared" si="225"/>
        <v>0</v>
      </c>
      <c r="BO179" s="2">
        <f t="shared" si="238"/>
        <v>0</v>
      </c>
      <c r="BP179" s="2">
        <f t="shared" si="239"/>
        <v>0</v>
      </c>
      <c r="BQ179" s="2">
        <f t="shared" si="240"/>
        <v>0</v>
      </c>
      <c r="BR179" s="11">
        <f t="shared" si="241"/>
        <v>3.315130768934435E-2</v>
      </c>
      <c r="BS179" s="17">
        <f t="shared" si="216"/>
        <v>7.0430109974282257E-3</v>
      </c>
      <c r="BT179" s="17">
        <f t="shared" si="217"/>
        <v>3.1598226638496108E-3</v>
      </c>
      <c r="BU179" s="12">
        <f>(BU$3*temperature!$I289+BU$4*temperature!$I289^2+BU$5*temperature!$I289^6)*(K179/K$56)^$BW$1</f>
        <v>-21.921398838561274</v>
      </c>
      <c r="BV179" s="12">
        <f>(BV$3*temperature!$I289+BV$4*temperature!$I289^2+BV$5*temperature!$I289^6)*(L179/L$56)^$BW$1</f>
        <v>-16.461910624410468</v>
      </c>
      <c r="BW179" s="12">
        <f>(BW$3*temperature!$I289+BW$4*temperature!$I289^2+BW$5*temperature!$I289^6)*(M179/M$56)^$BW$1</f>
        <v>-14.928391052362509</v>
      </c>
      <c r="BX179" s="12">
        <f>(BX$3*temperature!$M289+BX$4*temperature!$M289^2+BX$5*temperature!$M289^6)*(K179/K$56)^$BW$1</f>
        <v>-21.921415056347122</v>
      </c>
      <c r="BY179" s="12">
        <f>(BY$3*temperature!$M289+BY$4*temperature!$M289^2+BY$5*temperature!$M289^6)*(L179/L$56)^$BW$1</f>
        <v>-16.461921645597101</v>
      </c>
      <c r="BZ179" s="12">
        <f>(BZ$3*temperature!$M289+BZ$4*temperature!$M289^2+BZ$5*temperature!$M289^6)*(M179/M$56)^$BW$1</f>
        <v>-14.928400125333917</v>
      </c>
      <c r="CA179" s="19">
        <f t="shared" si="226"/>
        <v>-1.6217785848482436E-5</v>
      </c>
      <c r="CB179" s="19">
        <f t="shared" si="227"/>
        <v>-1.1021186633541902E-5</v>
      </c>
      <c r="CC179" s="19">
        <f t="shared" si="228"/>
        <v>-9.0729714088411129E-6</v>
      </c>
      <c r="CD179" s="19">
        <f t="shared" si="229"/>
        <v>-4.1217300173460439E-2</v>
      </c>
      <c r="CE179" s="19">
        <f t="shared" si="230"/>
        <v>-2.9029389840598221E-4</v>
      </c>
      <c r="CF179" s="19">
        <f t="shared" si="231"/>
        <v>-1.3023935923079277E-4</v>
      </c>
    </row>
    <row r="180" spans="1:84" x14ac:dyDescent="0.3">
      <c r="A180" s="2">
        <f t="shared" si="173"/>
        <v>2134</v>
      </c>
      <c r="B180" s="5">
        <f t="shared" si="174"/>
        <v>1165.2485628362717</v>
      </c>
      <c r="C180" s="5">
        <f t="shared" si="175"/>
        <v>2963.3827034077776</v>
      </c>
      <c r="D180" s="5">
        <f t="shared" si="176"/>
        <v>4367.5874711065853</v>
      </c>
      <c r="E180" s="15">
        <f t="shared" si="177"/>
        <v>7.1015807213156576E-6</v>
      </c>
      <c r="F180" s="15">
        <f t="shared" si="178"/>
        <v>1.3990590220900528E-5</v>
      </c>
      <c r="G180" s="15">
        <f t="shared" si="179"/>
        <v>2.8561292260757936E-5</v>
      </c>
      <c r="H180" s="5">
        <f t="shared" si="180"/>
        <v>185468.46992812221</v>
      </c>
      <c r="I180" s="5">
        <f t="shared" si="181"/>
        <v>78128.299747443234</v>
      </c>
      <c r="J180" s="5">
        <f t="shared" si="182"/>
        <v>29061.420467170628</v>
      </c>
      <c r="K180" s="5">
        <f t="shared" si="183"/>
        <v>159166.44383296464</v>
      </c>
      <c r="L180" s="5">
        <f t="shared" si="184"/>
        <v>26364.5662970222</v>
      </c>
      <c r="M180" s="5">
        <f t="shared" si="185"/>
        <v>6653.8840170744279</v>
      </c>
      <c r="N180" s="15">
        <f t="shared" si="186"/>
        <v>1.4369644016705152E-3</v>
      </c>
      <c r="O180" s="15">
        <f t="shared" si="187"/>
        <v>5.8877133423387296E-3</v>
      </c>
      <c r="P180" s="15">
        <f t="shared" si="188"/>
        <v>5.7254729641191826E-3</v>
      </c>
      <c r="Q180" s="5">
        <f t="shared" si="189"/>
        <v>6843.0845993062012</v>
      </c>
      <c r="R180" s="5">
        <f t="shared" si="190"/>
        <v>10245.327738119337</v>
      </c>
      <c r="S180" s="5">
        <f t="shared" si="191"/>
        <v>5672.4140742670852</v>
      </c>
      <c r="T180" s="5">
        <f t="shared" si="192"/>
        <v>36.896215307961619</v>
      </c>
      <c r="U180" s="5">
        <f t="shared" si="193"/>
        <v>131.13465634396601</v>
      </c>
      <c r="V180" s="5">
        <f t="shared" si="194"/>
        <v>195.18708938109049</v>
      </c>
      <c r="W180" s="15">
        <f t="shared" si="195"/>
        <v>-1.0734613539272964E-2</v>
      </c>
      <c r="X180" s="15">
        <f t="shared" si="196"/>
        <v>-1.217998157191269E-2</v>
      </c>
      <c r="Y180" s="15">
        <f t="shared" si="197"/>
        <v>-9.7425357312937999E-3</v>
      </c>
      <c r="Z180" s="5">
        <f t="shared" si="212"/>
        <v>9666.4773542234943</v>
      </c>
      <c r="AA180" s="5">
        <f t="shared" si="213"/>
        <v>30759.178824892853</v>
      </c>
      <c r="AB180" s="5">
        <f t="shared" si="214"/>
        <v>44771.61020798127</v>
      </c>
      <c r="AC180" s="16">
        <f t="shared" si="198"/>
        <v>1.3994450310329143</v>
      </c>
      <c r="AD180" s="16">
        <f t="shared" si="199"/>
        <v>2.9831994049609829</v>
      </c>
      <c r="AE180" s="16">
        <f t="shared" si="200"/>
        <v>7.8609451627365017</v>
      </c>
      <c r="AF180" s="15">
        <f t="shared" si="201"/>
        <v>-4.0504037456468023E-3</v>
      </c>
      <c r="AG180" s="15">
        <f t="shared" si="202"/>
        <v>2.9673830763510267E-4</v>
      </c>
      <c r="AH180" s="15">
        <f t="shared" si="203"/>
        <v>9.7937136394747881E-3</v>
      </c>
      <c r="AI180" s="1">
        <f t="shared" si="167"/>
        <v>361457.05751087272</v>
      </c>
      <c r="AJ180" s="1">
        <f t="shared" si="168"/>
        <v>146129.14250008058</v>
      </c>
      <c r="AK180" s="1">
        <f t="shared" si="169"/>
        <v>54489.244518073152</v>
      </c>
      <c r="AL180" s="14">
        <f t="shared" si="204"/>
        <v>64.713049032233954</v>
      </c>
      <c r="AM180" s="14">
        <f t="shared" si="205"/>
        <v>14.472590517148298</v>
      </c>
      <c r="AN180" s="14">
        <f t="shared" si="206"/>
        <v>4.7214646760229293</v>
      </c>
      <c r="AO180" s="11">
        <f t="shared" si="207"/>
        <v>5.9302963932225542E-3</v>
      </c>
      <c r="AP180" s="11">
        <f t="shared" si="208"/>
        <v>7.4706093603459922E-3</v>
      </c>
      <c r="AQ180" s="11">
        <f t="shared" si="209"/>
        <v>6.7767852886355708E-3</v>
      </c>
      <c r="AR180" s="1">
        <f t="shared" si="215"/>
        <v>185468.46992812221</v>
      </c>
      <c r="AS180" s="1">
        <f t="shared" si="210"/>
        <v>78128.299747443234</v>
      </c>
      <c r="AT180" s="1">
        <f t="shared" si="211"/>
        <v>29061.420467170628</v>
      </c>
      <c r="AU180" s="1">
        <f t="shared" si="170"/>
        <v>37093.693985624443</v>
      </c>
      <c r="AV180" s="1">
        <f t="shared" si="171"/>
        <v>15625.659949488647</v>
      </c>
      <c r="AW180" s="1">
        <f t="shared" si="172"/>
        <v>5812.2840934341257</v>
      </c>
      <c r="AX180" s="1">
        <f t="shared" si="232"/>
        <v>127333.15506637172</v>
      </c>
      <c r="AY180" s="1">
        <f t="shared" si="218"/>
        <v>21091.653037617762</v>
      </c>
      <c r="AZ180" s="1">
        <f t="shared" si="219"/>
        <v>5323.107213659543</v>
      </c>
      <c r="BA180" s="1">
        <f t="shared" si="233"/>
        <v>13696.986709057957</v>
      </c>
      <c r="BB180" s="1">
        <f t="shared" si="234"/>
        <v>29505.312980864455</v>
      </c>
      <c r="BC180" s="1">
        <f t="shared" si="235"/>
        <v>37473.081468312179</v>
      </c>
      <c r="BD180" s="1">
        <f t="shared" si="236"/>
        <v>242.78085504618616</v>
      </c>
      <c r="BE180" s="2">
        <f t="shared" si="242"/>
        <v>0</v>
      </c>
      <c r="BF180" s="2">
        <f t="shared" si="243"/>
        <v>0</v>
      </c>
      <c r="BG180" s="2">
        <f t="shared" si="244"/>
        <v>0</v>
      </c>
      <c r="BH180" s="2">
        <f t="shared" si="220"/>
        <v>0</v>
      </c>
      <c r="BI180" s="2">
        <f t="shared" si="237"/>
        <v>0</v>
      </c>
      <c r="BJ180" s="2">
        <f t="shared" si="221"/>
        <v>0</v>
      </c>
      <c r="BK180" s="2">
        <f t="shared" si="222"/>
        <v>0</v>
      </c>
      <c r="BL180" s="2">
        <f t="shared" si="223"/>
        <v>0</v>
      </c>
      <c r="BM180" s="2">
        <f t="shared" si="224"/>
        <v>0</v>
      </c>
      <c r="BN180" s="2">
        <f t="shared" si="225"/>
        <v>0</v>
      </c>
      <c r="BO180" s="2">
        <f t="shared" si="238"/>
        <v>0</v>
      </c>
      <c r="BP180" s="2">
        <f t="shared" si="239"/>
        <v>0</v>
      </c>
      <c r="BQ180" s="2">
        <f t="shared" si="240"/>
        <v>0</v>
      </c>
      <c r="BR180" s="11">
        <f t="shared" si="241"/>
        <v>3.303700178156152E-2</v>
      </c>
      <c r="BS180" s="17">
        <f t="shared" si="216"/>
        <v>6.8170179382340485E-3</v>
      </c>
      <c r="BT180" s="17">
        <f t="shared" si="217"/>
        <v>3.0093549179520101E-3</v>
      </c>
      <c r="BU180" s="12">
        <f>(BU$3*temperature!$I290+BU$4*temperature!$I290^2+BU$5*temperature!$I290^6)*(K180/K$56)^$BW$1</f>
        <v>-22.315967331163513</v>
      </c>
      <c r="BV180" s="12">
        <f>(BV$3*temperature!$I290+BV$4*temperature!$I290^2+BV$5*temperature!$I290^6)*(L180/L$56)^$BW$1</f>
        <v>-16.710890968599461</v>
      </c>
      <c r="BW180" s="12">
        <f>(BW$3*temperature!$I290+BW$4*temperature!$I290^2+BW$5*temperature!$I290^6)*(M180/M$56)^$BW$1</f>
        <v>-15.131897888897415</v>
      </c>
      <c r="BX180" s="12">
        <f>(BX$3*temperature!$M290+BX$4*temperature!$M290^2+BX$5*temperature!$M290^6)*(K180/K$56)^$BW$1</f>
        <v>-22.315983550846582</v>
      </c>
      <c r="BY180" s="12">
        <f>(BY$3*temperature!$M290+BY$4*temperature!$M290^2+BY$5*temperature!$M290^6)*(L180/L$56)^$BW$1</f>
        <v>-16.710901974040969</v>
      </c>
      <c r="BZ180" s="12">
        <f>(BZ$3*temperature!$M290+BZ$4*temperature!$M290^2+BZ$5*temperature!$M290^6)*(M180/M$56)^$BW$1</f>
        <v>-15.131906945030826</v>
      </c>
      <c r="CA180" s="19">
        <f t="shared" si="226"/>
        <v>-1.6219683068641189E-5</v>
      </c>
      <c r="CB180" s="19">
        <f t="shared" si="227"/>
        <v>-1.1005441507450087E-5</v>
      </c>
      <c r="CC180" s="19">
        <f t="shared" si="228"/>
        <v>-9.0561334111782799E-6</v>
      </c>
      <c r="CD180" s="19">
        <f t="shared" si="229"/>
        <v>-4.1312603352760095E-2</v>
      </c>
      <c r="CE180" s="19">
        <f t="shared" si="230"/>
        <v>-2.8162875813091365E-4</v>
      </c>
      <c r="CF180" s="19">
        <f t="shared" si="231"/>
        <v>-1.2432428607302929E-4</v>
      </c>
    </row>
    <row r="181" spans="1:84" x14ac:dyDescent="0.3">
      <c r="A181" s="2">
        <f t="shared" si="173"/>
        <v>2135</v>
      </c>
      <c r="B181" s="5">
        <f t="shared" si="174"/>
        <v>1165.2564241876646</v>
      </c>
      <c r="C181" s="5">
        <f t="shared" si="175"/>
        <v>2963.4220899071952</v>
      </c>
      <c r="D181" s="5">
        <f t="shared" si="176"/>
        <v>4367.7059778517105</v>
      </c>
      <c r="E181" s="15">
        <f t="shared" si="177"/>
        <v>6.7465016852498745E-6</v>
      </c>
      <c r="F181" s="15">
        <f t="shared" si="178"/>
        <v>1.3291060709855502E-5</v>
      </c>
      <c r="G181" s="15">
        <f t="shared" si="179"/>
        <v>2.7133227647720037E-5</v>
      </c>
      <c r="H181" s="5">
        <f t="shared" si="180"/>
        <v>185712.85270188635</v>
      </c>
      <c r="I181" s="5">
        <f t="shared" si="181"/>
        <v>78580.854536083134</v>
      </c>
      <c r="J181" s="5">
        <f t="shared" si="182"/>
        <v>29225.864073557543</v>
      </c>
      <c r="K181" s="5">
        <f t="shared" si="183"/>
        <v>159375.09448304685</v>
      </c>
      <c r="L181" s="5">
        <f t="shared" si="184"/>
        <v>26516.929466009358</v>
      </c>
      <c r="M181" s="5">
        <f t="shared" si="185"/>
        <v>6691.3533607251893</v>
      </c>
      <c r="N181" s="15">
        <f t="shared" si="186"/>
        <v>1.3108959718994839E-3</v>
      </c>
      <c r="O181" s="15">
        <f t="shared" si="187"/>
        <v>5.7790887690183368E-3</v>
      </c>
      <c r="P181" s="15">
        <f t="shared" si="188"/>
        <v>5.6311987937589514E-3</v>
      </c>
      <c r="Q181" s="5">
        <f t="shared" si="189"/>
        <v>6778.5467382971265</v>
      </c>
      <c r="R181" s="5">
        <f t="shared" si="190"/>
        <v>10179.162623238348</v>
      </c>
      <c r="S181" s="5">
        <f t="shared" si="191"/>
        <v>5648.9349375747206</v>
      </c>
      <c r="T181" s="5">
        <f t="shared" si="192"/>
        <v>36.500148695568846</v>
      </c>
      <c r="U181" s="5">
        <f t="shared" si="193"/>
        <v>129.53743864625741</v>
      </c>
      <c r="V181" s="5">
        <f t="shared" si="194"/>
        <v>193.28547218850798</v>
      </c>
      <c r="W181" s="15">
        <f t="shared" si="195"/>
        <v>-1.0734613539272964E-2</v>
      </c>
      <c r="X181" s="15">
        <f t="shared" si="196"/>
        <v>-1.217998157191269E-2</v>
      </c>
      <c r="Y181" s="15">
        <f t="shared" si="197"/>
        <v>-9.7425357312937999E-3</v>
      </c>
      <c r="Z181" s="5">
        <f t="shared" si="212"/>
        <v>9537.7319639636444</v>
      </c>
      <c r="AA181" s="5">
        <f t="shared" si="213"/>
        <v>30572.925078776963</v>
      </c>
      <c r="AB181" s="5">
        <f t="shared" si="214"/>
        <v>45027.242918548982</v>
      </c>
      <c r="AC181" s="16">
        <f t="shared" si="198"/>
        <v>1.3937767136373918</v>
      </c>
      <c r="AD181" s="16">
        <f t="shared" si="199"/>
        <v>2.9840846345037493</v>
      </c>
      <c r="AE181" s="16">
        <f t="shared" si="200"/>
        <v>7.9379330085959579</v>
      </c>
      <c r="AF181" s="15">
        <f t="shared" si="201"/>
        <v>-4.0504037456468023E-3</v>
      </c>
      <c r="AG181" s="15">
        <f t="shared" si="202"/>
        <v>2.9673830763510267E-4</v>
      </c>
      <c r="AH181" s="15">
        <f t="shared" si="203"/>
        <v>9.7937136394747881E-3</v>
      </c>
      <c r="AI181" s="1">
        <f t="shared" si="167"/>
        <v>362405.04574540991</v>
      </c>
      <c r="AJ181" s="1">
        <f t="shared" si="168"/>
        <v>147141.88819956116</v>
      </c>
      <c r="AK181" s="1">
        <f t="shared" si="169"/>
        <v>54852.604159699957</v>
      </c>
      <c r="AL181" s="14">
        <f t="shared" si="204"/>
        <v>65.092978917891543</v>
      </c>
      <c r="AM181" s="14">
        <f t="shared" si="205"/>
        <v>14.579628396632302</v>
      </c>
      <c r="AN181" s="14">
        <f t="shared" si="206"/>
        <v>4.7531410648566412</v>
      </c>
      <c r="AO181" s="11">
        <f t="shared" si="207"/>
        <v>5.8709934292903287E-3</v>
      </c>
      <c r="AP181" s="11">
        <f t="shared" si="208"/>
        <v>7.3959032667425323E-3</v>
      </c>
      <c r="AQ181" s="11">
        <f t="shared" si="209"/>
        <v>6.7090174357492148E-3</v>
      </c>
      <c r="AR181" s="1">
        <f t="shared" si="215"/>
        <v>185712.85270188635</v>
      </c>
      <c r="AS181" s="1">
        <f t="shared" si="210"/>
        <v>78580.854536083134</v>
      </c>
      <c r="AT181" s="1">
        <f t="shared" si="211"/>
        <v>29225.864073557543</v>
      </c>
      <c r="AU181" s="1">
        <f t="shared" si="170"/>
        <v>37142.570540377274</v>
      </c>
      <c r="AV181" s="1">
        <f t="shared" si="171"/>
        <v>15716.170907216627</v>
      </c>
      <c r="AW181" s="1">
        <f t="shared" si="172"/>
        <v>5845.1728147115091</v>
      </c>
      <c r="AX181" s="1">
        <f t="shared" si="232"/>
        <v>127500.07558643748</v>
      </c>
      <c r="AY181" s="1">
        <f t="shared" si="218"/>
        <v>21213.543572807484</v>
      </c>
      <c r="AZ181" s="1">
        <f t="shared" si="219"/>
        <v>5353.0826885801507</v>
      </c>
      <c r="BA181" s="1">
        <f t="shared" si="233"/>
        <v>13698.605645412274</v>
      </c>
      <c r="BB181" s="1">
        <f t="shared" si="234"/>
        <v>29522.781720933162</v>
      </c>
      <c r="BC181" s="1">
        <f t="shared" si="235"/>
        <v>37498.624662628601</v>
      </c>
      <c r="BD181" s="1">
        <f t="shared" si="236"/>
        <v>231.34777635860806</v>
      </c>
      <c r="BE181" s="2">
        <f t="shared" si="242"/>
        <v>0</v>
      </c>
      <c r="BF181" s="2">
        <f t="shared" si="243"/>
        <v>0</v>
      </c>
      <c r="BG181" s="2">
        <f t="shared" si="244"/>
        <v>0</v>
      </c>
      <c r="BH181" s="2">
        <f t="shared" si="220"/>
        <v>0</v>
      </c>
      <c r="BI181" s="2">
        <f t="shared" si="237"/>
        <v>0</v>
      </c>
      <c r="BJ181" s="2">
        <f t="shared" si="221"/>
        <v>0</v>
      </c>
      <c r="BK181" s="2">
        <f t="shared" si="222"/>
        <v>0</v>
      </c>
      <c r="BL181" s="2">
        <f t="shared" si="223"/>
        <v>0</v>
      </c>
      <c r="BM181" s="2">
        <f t="shared" si="224"/>
        <v>0</v>
      </c>
      <c r="BN181" s="2">
        <f t="shared" si="225"/>
        <v>0</v>
      </c>
      <c r="BO181" s="2">
        <f t="shared" si="238"/>
        <v>0</v>
      </c>
      <c r="BP181" s="2">
        <f t="shared" si="239"/>
        <v>0</v>
      </c>
      <c r="BQ181" s="2">
        <f t="shared" si="240"/>
        <v>0</v>
      </c>
      <c r="BR181" s="11">
        <f t="shared" si="241"/>
        <v>3.2923734826471235E-2</v>
      </c>
      <c r="BS181" s="17">
        <f t="shared" si="216"/>
        <v>6.59900654717838E-3</v>
      </c>
      <c r="BT181" s="17">
        <f t="shared" si="217"/>
        <v>2.8660523028114383E-3</v>
      </c>
      <c r="BU181" s="12">
        <f>(BU$3*temperature!$I291+BU$4*temperature!$I291^2+BU$5*temperature!$I291^6)*(K181/K$56)^$BW$1</f>
        <v>-22.711647553362205</v>
      </c>
      <c r="BV181" s="12">
        <f>(BV$3*temperature!$I291+BV$4*temperature!$I291^2+BV$5*temperature!$I291^6)*(L181/L$56)^$BW$1</f>
        <v>-16.959908216589291</v>
      </c>
      <c r="BW181" s="12">
        <f>(BW$3*temperature!$I291+BW$4*temperature!$I291^2+BW$5*temperature!$I291^6)*(M181/M$56)^$BW$1</f>
        <v>-15.33533285026075</v>
      </c>
      <c r="BX181" s="12">
        <f>(BX$3*temperature!$M291+BX$4*temperature!$M291^2+BX$5*temperature!$M291^6)*(K181/K$56)^$BW$1</f>
        <v>-22.711663774180664</v>
      </c>
      <c r="BY181" s="12">
        <f>(BY$3*temperature!$M291+BY$4*temperature!$M291^2+BY$5*temperature!$M291^6)*(L181/L$56)^$BW$1</f>
        <v>-16.959919205848308</v>
      </c>
      <c r="BZ181" s="12">
        <f>(BZ$3*temperature!$M291+BZ$4*temperature!$M291^2+BZ$5*temperature!$M291^6)*(M181/M$56)^$BW$1</f>
        <v>-15.335341889266113</v>
      </c>
      <c r="CA181" s="19">
        <f t="shared" si="226"/>
        <v>-1.6220818459089514E-5</v>
      </c>
      <c r="CB181" s="19">
        <f t="shared" si="227"/>
        <v>-1.0989259017435415E-5</v>
      </c>
      <c r="CC181" s="19">
        <f t="shared" si="228"/>
        <v>-9.0390053628652822E-6</v>
      </c>
      <c r="CD181" s="19">
        <f t="shared" si="229"/>
        <v>-4.1401325756006212E-2</v>
      </c>
      <c r="CE181" s="19">
        <f t="shared" si="230"/>
        <v>-2.7320761972574986E-4</v>
      </c>
      <c r="CF181" s="19">
        <f t="shared" si="231"/>
        <v>-1.1865836502244811E-4</v>
      </c>
    </row>
    <row r="182" spans="1:84" x14ac:dyDescent="0.3">
      <c r="A182" s="2">
        <f t="shared" si="173"/>
        <v>2136</v>
      </c>
      <c r="B182" s="5">
        <f t="shared" si="174"/>
        <v>1165.2638925218728</v>
      </c>
      <c r="C182" s="5">
        <f t="shared" si="175"/>
        <v>2963.4595075789557</v>
      </c>
      <c r="D182" s="5">
        <f t="shared" si="176"/>
        <v>4367.8185623142754</v>
      </c>
      <c r="E182" s="15">
        <f t="shared" si="177"/>
        <v>6.4091766009873806E-6</v>
      </c>
      <c r="F182" s="15">
        <f t="shared" si="178"/>
        <v>1.2626507674362726E-5</v>
      </c>
      <c r="G182" s="15">
        <f t="shared" si="179"/>
        <v>2.5776566265334033E-5</v>
      </c>
      <c r="H182" s="5">
        <f t="shared" si="180"/>
        <v>185934.22722735608</v>
      </c>
      <c r="I182" s="5">
        <f t="shared" si="181"/>
        <v>79027.547726397563</v>
      </c>
      <c r="J182" s="5">
        <f t="shared" si="182"/>
        <v>29388.478623549232</v>
      </c>
      <c r="K182" s="5">
        <f t="shared" si="183"/>
        <v>159564.05104508629</v>
      </c>
      <c r="L182" s="5">
        <f t="shared" si="184"/>
        <v>26667.32834522863</v>
      </c>
      <c r="M182" s="5">
        <f t="shared" si="185"/>
        <v>6728.4110372885625</v>
      </c>
      <c r="N182" s="15">
        <f t="shared" si="186"/>
        <v>1.1856090981614553E-3</v>
      </c>
      <c r="O182" s="15">
        <f t="shared" si="187"/>
        <v>5.6718059838738455E-3</v>
      </c>
      <c r="P182" s="15">
        <f t="shared" si="188"/>
        <v>5.5381437155721525E-3</v>
      </c>
      <c r="Q182" s="5">
        <f t="shared" si="189"/>
        <v>6713.7751239430982</v>
      </c>
      <c r="R182" s="5">
        <f t="shared" si="190"/>
        <v>10112.33932554085</v>
      </c>
      <c r="S182" s="5">
        <f t="shared" si="191"/>
        <v>5625.0247992478862</v>
      </c>
      <c r="T182" s="5">
        <f t="shared" si="192"/>
        <v>36.108333705195918</v>
      </c>
      <c r="U182" s="5">
        <f t="shared" si="193"/>
        <v>127.95967503067322</v>
      </c>
      <c r="V182" s="5">
        <f t="shared" si="194"/>
        <v>191.40238156937144</v>
      </c>
      <c r="W182" s="15">
        <f t="shared" si="195"/>
        <v>-1.0734613539272964E-2</v>
      </c>
      <c r="X182" s="15">
        <f t="shared" si="196"/>
        <v>-1.217998157191269E-2</v>
      </c>
      <c r="Y182" s="15">
        <f t="shared" si="197"/>
        <v>-9.7425357312937999E-3</v>
      </c>
      <c r="Z182" s="5">
        <f t="shared" si="212"/>
        <v>9409.513270226571</v>
      </c>
      <c r="AA182" s="5">
        <f t="shared" si="213"/>
        <v>30384.496345473017</v>
      </c>
      <c r="AB182" s="5">
        <f t="shared" si="214"/>
        <v>45280.025716151409</v>
      </c>
      <c r="AC182" s="16">
        <f t="shared" si="198"/>
        <v>1.3881313552158796</v>
      </c>
      <c r="AD182" s="16">
        <f t="shared" si="199"/>
        <v>2.9849701267280317</v>
      </c>
      <c r="AE182" s="16">
        <f t="shared" si="200"/>
        <v>8.0156748513714806</v>
      </c>
      <c r="AF182" s="15">
        <f t="shared" si="201"/>
        <v>-4.0504037456468023E-3</v>
      </c>
      <c r="AG182" s="15">
        <f t="shared" si="202"/>
        <v>2.9673830763510267E-4</v>
      </c>
      <c r="AH182" s="15">
        <f t="shared" si="203"/>
        <v>9.7937136394747881E-3</v>
      </c>
      <c r="AI182" s="1">
        <f t="shared" si="167"/>
        <v>363307.11171124619</v>
      </c>
      <c r="AJ182" s="1">
        <f t="shared" si="168"/>
        <v>148143.87028682168</v>
      </c>
      <c r="AK182" s="1">
        <f t="shared" si="169"/>
        <v>55212.516558441472</v>
      </c>
      <c r="AL182" s="14">
        <f t="shared" si="204"/>
        <v>65.471317764896213</v>
      </c>
      <c r="AM182" s="14">
        <f t="shared" si="205"/>
        <v>14.68637962270598</v>
      </c>
      <c r="AN182" s="14">
        <f t="shared" si="206"/>
        <v>4.7847110820725529</v>
      </c>
      <c r="AO182" s="11">
        <f t="shared" si="207"/>
        <v>5.8122834949974255E-3</v>
      </c>
      <c r="AP182" s="11">
        <f t="shared" si="208"/>
        <v>7.3219442340751069E-3</v>
      </c>
      <c r="AQ182" s="11">
        <f t="shared" si="209"/>
        <v>6.6419272613917222E-3</v>
      </c>
      <c r="AR182" s="1">
        <f t="shared" si="215"/>
        <v>185934.22722735608</v>
      </c>
      <c r="AS182" s="1">
        <f t="shared" si="210"/>
        <v>79027.547726397563</v>
      </c>
      <c r="AT182" s="1">
        <f t="shared" si="211"/>
        <v>29388.478623549232</v>
      </c>
      <c r="AU182" s="1">
        <f t="shared" si="170"/>
        <v>37186.845445471219</v>
      </c>
      <c r="AV182" s="1">
        <f t="shared" si="171"/>
        <v>15805.509545279514</v>
      </c>
      <c r="AW182" s="1">
        <f t="shared" si="172"/>
        <v>5877.6957247098471</v>
      </c>
      <c r="AX182" s="1">
        <f t="shared" si="232"/>
        <v>127651.24083606906</v>
      </c>
      <c r="AY182" s="1">
        <f t="shared" si="218"/>
        <v>21333.862676182904</v>
      </c>
      <c r="AZ182" s="1">
        <f t="shared" si="219"/>
        <v>5382.7288298308495</v>
      </c>
      <c r="BA182" s="1">
        <f t="shared" si="233"/>
        <v>13700.074171326907</v>
      </c>
      <c r="BB182" s="1">
        <f t="shared" si="234"/>
        <v>29539.915171071949</v>
      </c>
      <c r="BC182" s="1">
        <f t="shared" si="235"/>
        <v>37523.714118858014</v>
      </c>
      <c r="BD182" s="1">
        <f t="shared" si="236"/>
        <v>220.4504745606813</v>
      </c>
      <c r="BE182" s="2">
        <f t="shared" si="242"/>
        <v>0</v>
      </c>
      <c r="BF182" s="2">
        <f t="shared" si="243"/>
        <v>0</v>
      </c>
      <c r="BG182" s="2">
        <f t="shared" si="244"/>
        <v>0</v>
      </c>
      <c r="BH182" s="2">
        <f t="shared" si="220"/>
        <v>0</v>
      </c>
      <c r="BI182" s="2">
        <f t="shared" si="237"/>
        <v>0</v>
      </c>
      <c r="BJ182" s="2">
        <f t="shared" si="221"/>
        <v>0</v>
      </c>
      <c r="BK182" s="2">
        <f t="shared" si="222"/>
        <v>0</v>
      </c>
      <c r="BL182" s="2">
        <f t="shared" si="223"/>
        <v>0</v>
      </c>
      <c r="BM182" s="2">
        <f t="shared" si="224"/>
        <v>0</v>
      </c>
      <c r="BN182" s="2">
        <f t="shared" si="225"/>
        <v>0</v>
      </c>
      <c r="BO182" s="2">
        <f t="shared" si="238"/>
        <v>0</v>
      </c>
      <c r="BP182" s="2">
        <f t="shared" si="239"/>
        <v>0</v>
      </c>
      <c r="BQ182" s="2">
        <f t="shared" si="240"/>
        <v>0</v>
      </c>
      <c r="BR182" s="11">
        <f t="shared" si="241"/>
        <v>3.2811488611518697E-2</v>
      </c>
      <c r="BS182" s="17">
        <f t="shared" si="216"/>
        <v>6.3886677444651785E-3</v>
      </c>
      <c r="BT182" s="17">
        <f t="shared" si="217"/>
        <v>2.729573621725179E-3</v>
      </c>
      <c r="BU182" s="12">
        <f>(BU$3*temperature!$I292+BU$4*temperature!$I292^2+BU$5*temperature!$I292^6)*(K182/K$56)^$BW$1</f>
        <v>-23.108404265237517</v>
      </c>
      <c r="BV182" s="12">
        <f>(BV$3*temperature!$I292+BV$4*temperature!$I292^2+BV$5*temperature!$I292^6)*(L182/L$56)^$BW$1</f>
        <v>-17.208933479515135</v>
      </c>
      <c r="BW182" s="12">
        <f>(BW$3*temperature!$I292+BW$4*temperature!$I292^2+BW$5*temperature!$I292^6)*(M182/M$56)^$BW$1</f>
        <v>-15.538672265952533</v>
      </c>
      <c r="BX182" s="12">
        <f>(BX$3*temperature!$M292+BX$4*temperature!$M292^2+BX$5*temperature!$M292^6)*(K182/K$56)^$BW$1</f>
        <v>-23.108420486472493</v>
      </c>
      <c r="BY182" s="12">
        <f>(BY$3*temperature!$M292+BY$4*temperature!$M292^2+BY$5*temperature!$M292^6)*(L182/L$56)^$BW$1</f>
        <v>-17.208944452180845</v>
      </c>
      <c r="BZ182" s="12">
        <f>(BZ$3*temperature!$M292+BZ$4*temperature!$M292^2+BZ$5*temperature!$M292^6)*(M182/M$56)^$BW$1</f>
        <v>-15.538681287559518</v>
      </c>
      <c r="CA182" s="19">
        <f t="shared" si="226"/>
        <v>-1.6221234975688503E-5</v>
      </c>
      <c r="CB182" s="19">
        <f t="shared" si="227"/>
        <v>-1.0972665709374496E-5</v>
      </c>
      <c r="CC182" s="19">
        <f t="shared" si="228"/>
        <v>-9.021606985015751E-6</v>
      </c>
      <c r="CD182" s="19">
        <f t="shared" si="229"/>
        <v>-4.1483569569405986E-2</v>
      </c>
      <c r="CE182" s="19">
        <f t="shared" si="230"/>
        <v>-2.6502474283334127E-4</v>
      </c>
      <c r="CF182" s="19">
        <f t="shared" si="231"/>
        <v>-1.1323245723165192E-4</v>
      </c>
    </row>
    <row r="183" spans="1:84" x14ac:dyDescent="0.3">
      <c r="A183" s="2">
        <f t="shared" si="173"/>
        <v>2137</v>
      </c>
      <c r="B183" s="5">
        <f t="shared" si="174"/>
        <v>1165.2709874848429</v>
      </c>
      <c r="C183" s="5">
        <f t="shared" si="175"/>
        <v>2963.49505481596</v>
      </c>
      <c r="D183" s="5">
        <f t="shared" si="176"/>
        <v>4367.9255203106513</v>
      </c>
      <c r="E183" s="15">
        <f t="shared" si="177"/>
        <v>6.0887177709380116E-6</v>
      </c>
      <c r="F183" s="15">
        <f t="shared" si="178"/>
        <v>1.1995182290644589E-5</v>
      </c>
      <c r="G183" s="15">
        <f t="shared" si="179"/>
        <v>2.448773795206733E-5</v>
      </c>
      <c r="H183" s="5">
        <f t="shared" si="180"/>
        <v>186132.65117157967</v>
      </c>
      <c r="I183" s="5">
        <f t="shared" si="181"/>
        <v>79468.356323111861</v>
      </c>
      <c r="J183" s="5">
        <f t="shared" si="182"/>
        <v>29549.260459512989</v>
      </c>
      <c r="K183" s="5">
        <f t="shared" si="183"/>
        <v>159733.36088400707</v>
      </c>
      <c r="L183" s="5">
        <f t="shared" si="184"/>
        <v>26815.754659002472</v>
      </c>
      <c r="M183" s="5">
        <f t="shared" si="185"/>
        <v>6765.0559337860268</v>
      </c>
      <c r="N183" s="15">
        <f t="shared" si="186"/>
        <v>1.0610775911732429E-3</v>
      </c>
      <c r="O183" s="15">
        <f t="shared" si="187"/>
        <v>5.565848661416295E-3</v>
      </c>
      <c r="P183" s="15">
        <f t="shared" si="188"/>
        <v>5.4462927865701616E-3</v>
      </c>
      <c r="Q183" s="5">
        <f t="shared" si="189"/>
        <v>6648.7931896829523</v>
      </c>
      <c r="R183" s="5">
        <f t="shared" si="190"/>
        <v>10044.889923004677</v>
      </c>
      <c r="S183" s="5">
        <f t="shared" si="191"/>
        <v>5600.6970034173737</v>
      </c>
      <c r="T183" s="5">
        <f t="shared" si="192"/>
        <v>35.720724697323533</v>
      </c>
      <c r="U183" s="5">
        <f t="shared" si="193"/>
        <v>126.40112854685169</v>
      </c>
      <c r="V183" s="5">
        <f t="shared" si="194"/>
        <v>189.53763702787711</v>
      </c>
      <c r="W183" s="15">
        <f t="shared" si="195"/>
        <v>-1.0734613539272964E-2</v>
      </c>
      <c r="X183" s="15">
        <f t="shared" si="196"/>
        <v>-1.217998157191269E-2</v>
      </c>
      <c r="Y183" s="15">
        <f t="shared" si="197"/>
        <v>-9.7425357312937999E-3</v>
      </c>
      <c r="Z183" s="5">
        <f t="shared" si="212"/>
        <v>9281.8536115314273</v>
      </c>
      <c r="AA183" s="5">
        <f t="shared" si="213"/>
        <v>30193.987853031464</v>
      </c>
      <c r="AB183" s="5">
        <f t="shared" si="214"/>
        <v>45529.95240417638</v>
      </c>
      <c r="AC183" s="16">
        <f t="shared" si="198"/>
        <v>1.3825088627752635</v>
      </c>
      <c r="AD183" s="16">
        <f t="shared" si="199"/>
        <v>2.9858558817117782</v>
      </c>
      <c r="AE183" s="16">
        <f t="shared" si="200"/>
        <v>8.0941780754929518</v>
      </c>
      <c r="AF183" s="15">
        <f t="shared" si="201"/>
        <v>-4.0504037456468023E-3</v>
      </c>
      <c r="AG183" s="15">
        <f t="shared" si="202"/>
        <v>2.9673830763510267E-4</v>
      </c>
      <c r="AH183" s="15">
        <f t="shared" si="203"/>
        <v>9.7937136394747881E-3</v>
      </c>
      <c r="AI183" s="1">
        <f t="shared" si="167"/>
        <v>364163.24598559283</v>
      </c>
      <c r="AJ183" s="1">
        <f t="shared" si="168"/>
        <v>149134.99280341904</v>
      </c>
      <c r="AK183" s="1">
        <f t="shared" si="169"/>
        <v>55568.960627307169</v>
      </c>
      <c r="AL183" s="14">
        <f t="shared" si="204"/>
        <v>65.848050245940456</v>
      </c>
      <c r="AM183" s="14">
        <f t="shared" si="205"/>
        <v>14.792837146777911</v>
      </c>
      <c r="AN183" s="14">
        <f t="shared" si="206"/>
        <v>4.8161729880167146</v>
      </c>
      <c r="AO183" s="11">
        <f t="shared" si="207"/>
        <v>5.7541606600474511E-3</v>
      </c>
      <c r="AP183" s="11">
        <f t="shared" si="208"/>
        <v>7.2487247917343558E-3</v>
      </c>
      <c r="AQ183" s="11">
        <f t="shared" si="209"/>
        <v>6.5755079887778048E-3</v>
      </c>
      <c r="AR183" s="1">
        <f t="shared" si="215"/>
        <v>186132.65117157967</v>
      </c>
      <c r="AS183" s="1">
        <f t="shared" si="210"/>
        <v>79468.356323111861</v>
      </c>
      <c r="AT183" s="1">
        <f t="shared" si="211"/>
        <v>29549.260459512989</v>
      </c>
      <c r="AU183" s="1">
        <f t="shared" si="170"/>
        <v>37226.530234315935</v>
      </c>
      <c r="AV183" s="1">
        <f t="shared" si="171"/>
        <v>15893.671264622373</v>
      </c>
      <c r="AW183" s="1">
        <f t="shared" si="172"/>
        <v>5909.8520919025977</v>
      </c>
      <c r="AX183" s="1">
        <f t="shared" si="232"/>
        <v>127786.68870720564</v>
      </c>
      <c r="AY183" s="1">
        <f t="shared" si="218"/>
        <v>21452.603727201975</v>
      </c>
      <c r="AZ183" s="1">
        <f t="shared" si="219"/>
        <v>5412.0447470288209</v>
      </c>
      <c r="BA183" s="1">
        <f t="shared" si="233"/>
        <v>13701.393374627158</v>
      </c>
      <c r="BB183" s="1">
        <f t="shared" si="234"/>
        <v>29556.718139770255</v>
      </c>
      <c r="BC183" s="1">
        <f t="shared" si="235"/>
        <v>37548.357444310932</v>
      </c>
      <c r="BD183" s="1">
        <f t="shared" si="236"/>
        <v>210.06400584232836</v>
      </c>
      <c r="BE183" s="2">
        <f t="shared" si="242"/>
        <v>0</v>
      </c>
      <c r="BF183" s="2">
        <f t="shared" si="243"/>
        <v>0</v>
      </c>
      <c r="BG183" s="2">
        <f t="shared" si="244"/>
        <v>0</v>
      </c>
      <c r="BH183" s="2">
        <f t="shared" si="220"/>
        <v>0</v>
      </c>
      <c r="BI183" s="2">
        <f t="shared" si="237"/>
        <v>0</v>
      </c>
      <c r="BJ183" s="2">
        <f t="shared" si="221"/>
        <v>0</v>
      </c>
      <c r="BK183" s="2">
        <f t="shared" si="222"/>
        <v>0</v>
      </c>
      <c r="BL183" s="2">
        <f t="shared" si="223"/>
        <v>0</v>
      </c>
      <c r="BM183" s="2">
        <f t="shared" si="224"/>
        <v>0</v>
      </c>
      <c r="BN183" s="2">
        <f t="shared" si="225"/>
        <v>0</v>
      </c>
      <c r="BO183" s="2">
        <f t="shared" si="238"/>
        <v>0</v>
      </c>
      <c r="BP183" s="2">
        <f t="shared" si="239"/>
        <v>0</v>
      </c>
      <c r="BQ183" s="2">
        <f t="shared" si="240"/>
        <v>0</v>
      </c>
      <c r="BR183" s="11">
        <f t="shared" si="241"/>
        <v>3.270024466776375E-2</v>
      </c>
      <c r="BS183" s="17">
        <f t="shared" si="216"/>
        <v>6.1857055376619745E-3</v>
      </c>
      <c r="BT183" s="17">
        <f t="shared" si="217"/>
        <v>2.5995939254525513E-3</v>
      </c>
      <c r="BU183" s="12">
        <f>(BU$3*temperature!$I293+BU$4*temperature!$I293^2+BU$5*temperature!$I293^6)*(K183/K$56)^$BW$1</f>
        <v>-23.506203488422504</v>
      </c>
      <c r="BV183" s="12">
        <f>(BV$3*temperature!$I293+BV$4*temperature!$I293^2+BV$5*temperature!$I293^6)*(L183/L$56)^$BW$1</f>
        <v>-17.45793861960653</v>
      </c>
      <c r="BW183" s="12">
        <f>(BW$3*temperature!$I293+BW$4*temperature!$I293^2+BW$5*temperature!$I293^6)*(M183/M$56)^$BW$1</f>
        <v>-15.741893075388957</v>
      </c>
      <c r="BX183" s="12">
        <f>(BX$3*temperature!$M293+BX$4*temperature!$M293^2+BX$5*temperature!$M293^6)*(K183/K$56)^$BW$1</f>
        <v>-23.506219709396877</v>
      </c>
      <c r="BY183" s="12">
        <f>(BY$3*temperature!$M293+BY$4*temperature!$M293^2+BY$5*temperature!$M293^6)*(L183/L$56)^$BW$1</f>
        <v>-17.457949575293757</v>
      </c>
      <c r="BZ183" s="12">
        <f>(BZ$3*temperature!$M293+BZ$4*temperature!$M293^2+BZ$5*temperature!$M293^6)*(M183/M$56)^$BW$1</f>
        <v>-15.741902079346275</v>
      </c>
      <c r="CA183" s="19">
        <f t="shared" si="226"/>
        <v>-1.6220974373482022E-5</v>
      </c>
      <c r="CB183" s="19">
        <f t="shared" si="227"/>
        <v>-1.0955687226754662E-5</v>
      </c>
      <c r="CC183" s="19">
        <f t="shared" si="228"/>
        <v>-9.0039573183986477E-6</v>
      </c>
      <c r="CD183" s="19">
        <f t="shared" si="229"/>
        <v>-4.1559437009904672E-2</v>
      </c>
      <c r="CE183" s="19">
        <f t="shared" si="230"/>
        <v>-2.5707443965428134E-4</v>
      </c>
      <c r="CF183" s="19">
        <f t="shared" si="231"/>
        <v>-1.0803765999617613E-4</v>
      </c>
    </row>
    <row r="184" spans="1:84" x14ac:dyDescent="0.3">
      <c r="A184" s="2">
        <f t="shared" si="173"/>
        <v>2138</v>
      </c>
      <c r="B184" s="5">
        <f t="shared" si="174"/>
        <v>1165.2777277407038</v>
      </c>
      <c r="C184" s="5">
        <f t="shared" si="175"/>
        <v>2963.5288250961903</v>
      </c>
      <c r="D184" s="5">
        <f t="shared" si="176"/>
        <v>4368.0271328954095</v>
      </c>
      <c r="E184" s="15">
        <f t="shared" si="177"/>
        <v>5.7842818823911106E-6</v>
      </c>
      <c r="F184" s="15">
        <f t="shared" si="178"/>
        <v>1.139542317611236E-5</v>
      </c>
      <c r="G184" s="15">
        <f t="shared" si="179"/>
        <v>2.3263351054463962E-5</v>
      </c>
      <c r="H184" s="5">
        <f t="shared" si="180"/>
        <v>186308.18626685772</v>
      </c>
      <c r="I184" s="5">
        <f t="shared" si="181"/>
        <v>79903.259473276397</v>
      </c>
      <c r="J184" s="5">
        <f t="shared" si="182"/>
        <v>29708.206495184259</v>
      </c>
      <c r="K184" s="5">
        <f t="shared" si="183"/>
        <v>159883.07493706324</v>
      </c>
      <c r="L184" s="5">
        <f t="shared" si="184"/>
        <v>26962.200872361311</v>
      </c>
      <c r="M184" s="5">
        <f t="shared" si="185"/>
        <v>6801.2870779700834</v>
      </c>
      <c r="N184" s="15">
        <f t="shared" si="186"/>
        <v>9.3727479486815923E-4</v>
      </c>
      <c r="O184" s="15">
        <f t="shared" si="187"/>
        <v>5.461200522643983E-3</v>
      </c>
      <c r="P184" s="15">
        <f t="shared" si="188"/>
        <v>5.3556311342690677E-3</v>
      </c>
      <c r="Q184" s="5">
        <f t="shared" si="189"/>
        <v>6583.6238964903741</v>
      </c>
      <c r="R184" s="5">
        <f t="shared" si="190"/>
        <v>9976.8460368603101</v>
      </c>
      <c r="S184" s="5">
        <f t="shared" si="191"/>
        <v>5575.9647626318247</v>
      </c>
      <c r="T184" s="5">
        <f t="shared" si="192"/>
        <v>35.337276522355005</v>
      </c>
      <c r="U184" s="5">
        <f t="shared" si="193"/>
        <v>124.86156513048208</v>
      </c>
      <c r="V184" s="5">
        <f t="shared" si="194"/>
        <v>187.69105982670803</v>
      </c>
      <c r="W184" s="15">
        <f t="shared" si="195"/>
        <v>-1.0734613539272964E-2</v>
      </c>
      <c r="X184" s="15">
        <f t="shared" si="196"/>
        <v>-1.217998157191269E-2</v>
      </c>
      <c r="Y184" s="15">
        <f t="shared" si="197"/>
        <v>-9.7425357312937999E-3</v>
      </c>
      <c r="Z184" s="5">
        <f t="shared" si="212"/>
        <v>9154.7841374386862</v>
      </c>
      <c r="AA184" s="5">
        <f t="shared" si="213"/>
        <v>30001.493609234472</v>
      </c>
      <c r="AB184" s="5">
        <f t="shared" si="214"/>
        <v>45777.017693860682</v>
      </c>
      <c r="AC184" s="16">
        <f t="shared" si="198"/>
        <v>1.3769091436990888</v>
      </c>
      <c r="AD184" s="16">
        <f t="shared" si="199"/>
        <v>2.9867418995329595</v>
      </c>
      <c r="AE184" s="16">
        <f t="shared" si="200"/>
        <v>8.1734501377112441</v>
      </c>
      <c r="AF184" s="15">
        <f t="shared" si="201"/>
        <v>-4.0504037456468023E-3</v>
      </c>
      <c r="AG184" s="15">
        <f t="shared" si="202"/>
        <v>2.9673830763510267E-4</v>
      </c>
      <c r="AH184" s="15">
        <f t="shared" si="203"/>
        <v>9.7937136394747881E-3</v>
      </c>
      <c r="AI184" s="1">
        <f t="shared" si="167"/>
        <v>364973.45162134949</v>
      </c>
      <c r="AJ184" s="1">
        <f t="shared" si="168"/>
        <v>150115.1647876995</v>
      </c>
      <c r="AK184" s="1">
        <f t="shared" si="169"/>
        <v>55921.91665647905</v>
      </c>
      <c r="AL184" s="14">
        <f t="shared" si="204"/>
        <v>66.223161503603805</v>
      </c>
      <c r="AM184" s="14">
        <f t="shared" si="205"/>
        <v>14.898994060090189</v>
      </c>
      <c r="AN184" s="14">
        <f t="shared" si="206"/>
        <v>4.8475250841351736</v>
      </c>
      <c r="AO184" s="11">
        <f t="shared" si="207"/>
        <v>5.6966190534469769E-3</v>
      </c>
      <c r="AP184" s="11">
        <f t="shared" si="208"/>
        <v>7.1762375438170125E-3</v>
      </c>
      <c r="AQ184" s="11">
        <f t="shared" si="209"/>
        <v>6.5097529088900263E-3</v>
      </c>
      <c r="AR184" s="1">
        <f t="shared" si="215"/>
        <v>186308.18626685772</v>
      </c>
      <c r="AS184" s="1">
        <f t="shared" si="210"/>
        <v>79903.259473276397</v>
      </c>
      <c r="AT184" s="1">
        <f t="shared" si="211"/>
        <v>29708.206495184259</v>
      </c>
      <c r="AU184" s="1">
        <f t="shared" si="170"/>
        <v>37261.637253371548</v>
      </c>
      <c r="AV184" s="1">
        <f t="shared" si="171"/>
        <v>15980.651894655281</v>
      </c>
      <c r="AW184" s="1">
        <f t="shared" si="172"/>
        <v>5941.6412990368517</v>
      </c>
      <c r="AX184" s="1">
        <f t="shared" si="232"/>
        <v>127906.45994965061</v>
      </c>
      <c r="AY184" s="1">
        <f t="shared" si="218"/>
        <v>21569.760697889047</v>
      </c>
      <c r="AZ184" s="1">
        <f t="shared" si="219"/>
        <v>5441.029662376066</v>
      </c>
      <c r="BA184" s="1">
        <f t="shared" si="233"/>
        <v>13702.564301272505</v>
      </c>
      <c r="BB184" s="1">
        <f t="shared" si="234"/>
        <v>29573.195343296495</v>
      </c>
      <c r="BC184" s="1">
        <f t="shared" si="235"/>
        <v>37572.562066218132</v>
      </c>
      <c r="BD184" s="1">
        <f t="shared" si="236"/>
        <v>200.16457714513891</v>
      </c>
      <c r="BE184" s="2">
        <f t="shared" si="242"/>
        <v>0</v>
      </c>
      <c r="BF184" s="2">
        <f t="shared" si="243"/>
        <v>0</v>
      </c>
      <c r="BG184" s="2">
        <f t="shared" si="244"/>
        <v>0</v>
      </c>
      <c r="BH184" s="2">
        <f t="shared" si="220"/>
        <v>0</v>
      </c>
      <c r="BI184" s="2">
        <f t="shared" si="237"/>
        <v>0</v>
      </c>
      <c r="BJ184" s="2">
        <f t="shared" si="221"/>
        <v>0</v>
      </c>
      <c r="BK184" s="2">
        <f t="shared" si="222"/>
        <v>0</v>
      </c>
      <c r="BL184" s="2">
        <f t="shared" si="223"/>
        <v>0</v>
      </c>
      <c r="BM184" s="2">
        <f t="shared" si="224"/>
        <v>0</v>
      </c>
      <c r="BN184" s="2">
        <f t="shared" si="225"/>
        <v>0</v>
      </c>
      <c r="BO184" s="2">
        <f t="shared" si="238"/>
        <v>0</v>
      </c>
      <c r="BP184" s="2">
        <f t="shared" si="239"/>
        <v>0</v>
      </c>
      <c r="BQ184" s="2">
        <f t="shared" si="240"/>
        <v>0</v>
      </c>
      <c r="BR184" s="11">
        <f t="shared" si="241"/>
        <v>3.2589984272641787E-2</v>
      </c>
      <c r="BS184" s="17">
        <f t="shared" si="216"/>
        <v>5.9898364211698378E-3</v>
      </c>
      <c r="BT184" s="17">
        <f t="shared" si="217"/>
        <v>2.4758037385262392E-3</v>
      </c>
      <c r="BU184" s="12">
        <f>(BU$3*temperature!$I294+BU$4*temperature!$I294^2+BU$5*temperature!$I294^6)*(K184/K$56)^$BW$1</f>
        <v>-23.90501251488163</v>
      </c>
      <c r="BV184" s="12">
        <f>(BV$3*temperature!$I294+BV$4*temperature!$I294^2+BV$5*temperature!$I294^6)*(L184/L$56)^$BW$1</f>
        <v>-17.706896246531478</v>
      </c>
      <c r="BW184" s="12">
        <f>(BW$3*temperature!$I294+BW$4*temperature!$I294^2+BW$5*temperature!$I294^6)*(M184/M$56)^$BW$1</f>
        <v>-15.944972824959008</v>
      </c>
      <c r="BX184" s="12">
        <f>(BX$3*temperature!$M294+BX$4*temperature!$M294^2+BX$5*temperature!$M294^6)*(K184/K$56)^$BW$1</f>
        <v>-23.905028734958837</v>
      </c>
      <c r="BY184" s="12">
        <f>(BY$3*temperature!$M294+BY$4*temperature!$M294^2+BY$5*temperature!$M294^6)*(L184/L$56)^$BW$1</f>
        <v>-17.706907184879778</v>
      </c>
      <c r="BZ184" s="12">
        <f>(BZ$3*temperature!$M294+BZ$4*temperature!$M294^2+BZ$5*temperature!$M294^6)*(M184/M$56)^$BW$1</f>
        <v>-15.944981811033729</v>
      </c>
      <c r="CA184" s="19">
        <f t="shared" si="226"/>
        <v>-1.6220077206696715E-5</v>
      </c>
      <c r="CB184" s="19">
        <f t="shared" si="227"/>
        <v>-1.0938348300015832E-5</v>
      </c>
      <c r="CC184" s="19">
        <f t="shared" si="228"/>
        <v>-8.9860747216619075E-6</v>
      </c>
      <c r="CD184" s="19">
        <f t="shared" si="229"/>
        <v>-4.1629030113255895E-2</v>
      </c>
      <c r="CE184" s="19">
        <f t="shared" si="230"/>
        <v>-2.4935108075035609E-4</v>
      </c>
      <c r="CF184" s="19">
        <f t="shared" si="231"/>
        <v>-1.0306530838562033E-4</v>
      </c>
    </row>
    <row r="185" spans="1:84" x14ac:dyDescent="0.3">
      <c r="A185" s="2">
        <f t="shared" si="173"/>
        <v>2139</v>
      </c>
      <c r="B185" s="5">
        <f t="shared" si="174"/>
        <v>1165.28413102081</v>
      </c>
      <c r="C185" s="5">
        <f t="shared" si="175"/>
        <v>2963.560907227994</v>
      </c>
      <c r="D185" s="5">
        <f t="shared" si="176"/>
        <v>4368.1236670965873</v>
      </c>
      <c r="E185" s="15">
        <f t="shared" si="177"/>
        <v>5.4950677882715551E-6</v>
      </c>
      <c r="F185" s="15">
        <f t="shared" si="178"/>
        <v>1.0825652017306742E-5</v>
      </c>
      <c r="G185" s="15">
        <f t="shared" si="179"/>
        <v>2.2100183501740762E-5</v>
      </c>
      <c r="H185" s="5">
        <f t="shared" si="180"/>
        <v>186460.89807832593</v>
      </c>
      <c r="I185" s="5">
        <f t="shared" si="181"/>
        <v>80332.238419134665</v>
      </c>
      <c r="J185" s="5">
        <f t="shared" si="182"/>
        <v>29865.31420172744</v>
      </c>
      <c r="K185" s="5">
        <f t="shared" si="183"/>
        <v>160013.24751155995</v>
      </c>
      <c r="L185" s="5">
        <f t="shared" si="184"/>
        <v>27106.660174659439</v>
      </c>
      <c r="M185" s="5">
        <f t="shared" si="185"/>
        <v>6837.1036348378784</v>
      </c>
      <c r="N185" s="15">
        <f t="shared" si="186"/>
        <v>8.1417357370661136E-4</v>
      </c>
      <c r="O185" s="15">
        <f t="shared" si="187"/>
        <v>5.357845339925893E-3</v>
      </c>
      <c r="P185" s="15">
        <f t="shared" si="188"/>
        <v>5.2661439602819105E-3</v>
      </c>
      <c r="Q185" s="5">
        <f t="shared" si="189"/>
        <v>6518.2897293057731</v>
      </c>
      <c r="R185" s="5">
        <f t="shared" si="190"/>
        <v>9908.2388224325714</v>
      </c>
      <c r="S185" s="5">
        <f t="shared" si="191"/>
        <v>5550.8411535561945</v>
      </c>
      <c r="T185" s="5">
        <f t="shared" si="192"/>
        <v>34.957944515357099</v>
      </c>
      <c r="U185" s="5">
        <f t="shared" si="193"/>
        <v>123.34075356815264</v>
      </c>
      <c r="V185" s="5">
        <f t="shared" si="194"/>
        <v>185.86247296990192</v>
      </c>
      <c r="W185" s="15">
        <f t="shared" si="195"/>
        <v>-1.0734613539272964E-2</v>
      </c>
      <c r="X185" s="15">
        <f t="shared" si="196"/>
        <v>-1.217998157191269E-2</v>
      </c>
      <c r="Y185" s="15">
        <f t="shared" si="197"/>
        <v>-9.7425357312937999E-3</v>
      </c>
      <c r="Z185" s="5">
        <f t="shared" si="212"/>
        <v>9028.3348214140588</v>
      </c>
      <c r="AA185" s="5">
        <f t="shared" si="213"/>
        <v>29807.106369934638</v>
      </c>
      <c r="AB185" s="5">
        <f t="shared" si="214"/>
        <v>46021.217182521352</v>
      </c>
      <c r="AC185" s="16">
        <f t="shared" si="198"/>
        <v>1.3713321057460346</v>
      </c>
      <c r="AD185" s="16">
        <f t="shared" si="199"/>
        <v>2.9876281802695699</v>
      </c>
      <c r="AE185" s="16">
        <f t="shared" si="200"/>
        <v>8.2534985678065134</v>
      </c>
      <c r="AF185" s="15">
        <f t="shared" si="201"/>
        <v>-4.0504037456468023E-3</v>
      </c>
      <c r="AG185" s="15">
        <f t="shared" si="202"/>
        <v>2.9673830763510267E-4</v>
      </c>
      <c r="AH185" s="15">
        <f t="shared" si="203"/>
        <v>9.7937136394747881E-3</v>
      </c>
      <c r="AI185" s="1">
        <f t="shared" ref="AI185:AI248" si="245">(1-$AI$5)*AI184+AU184</f>
        <v>365737.74371258606</v>
      </c>
      <c r="AJ185" s="1">
        <f t="shared" ref="AJ185:AJ248" si="246">(1-$AI$5)*AJ184+AV184</f>
        <v>151084.30020358483</v>
      </c>
      <c r="AK185" s="1">
        <f t="shared" ref="AK185:AK248" si="247">(1-$AI$5)*AK184+AW184</f>
        <v>56271.366289868005</v>
      </c>
      <c r="AL185" s="14">
        <f t="shared" si="204"/>
        <v>66.596637145968728</v>
      </c>
      <c r="AM185" s="14">
        <f t="shared" si="205"/>
        <v>15.004843593423924</v>
      </c>
      <c r="AN185" s="14">
        <f t="shared" si="206"/>
        <v>4.8787657127473665</v>
      </c>
      <c r="AO185" s="11">
        <f t="shared" si="207"/>
        <v>5.6396528629125073E-3</v>
      </c>
      <c r="AP185" s="11">
        <f t="shared" si="208"/>
        <v>7.104475168378842E-3</v>
      </c>
      <c r="AQ185" s="11">
        <f t="shared" si="209"/>
        <v>6.444655379801126E-3</v>
      </c>
      <c r="AR185" s="1">
        <f t="shared" si="215"/>
        <v>186460.89807832593</v>
      </c>
      <c r="AS185" s="1">
        <f t="shared" si="210"/>
        <v>80332.238419134665</v>
      </c>
      <c r="AT185" s="1">
        <f t="shared" si="211"/>
        <v>29865.31420172744</v>
      </c>
      <c r="AU185" s="1">
        <f t="shared" ref="AU185:AU248" si="248">$AU$5*AR185</f>
        <v>37292.179615665191</v>
      </c>
      <c r="AV185" s="1">
        <f t="shared" ref="AV185:AV248" si="249">$AU$5*AS185</f>
        <v>16066.447683826933</v>
      </c>
      <c r="AW185" s="1">
        <f t="shared" ref="AW185:AW248" si="250">$AU$5*AT185</f>
        <v>5973.0628403454884</v>
      </c>
      <c r="AX185" s="1">
        <f t="shared" si="232"/>
        <v>128010.59800924796</v>
      </c>
      <c r="AY185" s="1">
        <f t="shared" si="218"/>
        <v>21685.328139727553</v>
      </c>
      <c r="AZ185" s="1">
        <f t="shared" si="219"/>
        <v>5469.6829078703031</v>
      </c>
      <c r="BA185" s="1">
        <f t="shared" si="233"/>
        <v>13703.587955326097</v>
      </c>
      <c r="BB185" s="1">
        <f t="shared" si="234"/>
        <v>29589.351408003113</v>
      </c>
      <c r="BC185" s="1">
        <f t="shared" si="235"/>
        <v>37596.33523761142</v>
      </c>
      <c r="BD185" s="1">
        <f t="shared" si="236"/>
        <v>190.72949377493748</v>
      </c>
      <c r="BE185" s="2">
        <f t="shared" si="242"/>
        <v>0</v>
      </c>
      <c r="BF185" s="2">
        <f t="shared" si="243"/>
        <v>0</v>
      </c>
      <c r="BG185" s="2">
        <f t="shared" si="244"/>
        <v>0</v>
      </c>
      <c r="BH185" s="2">
        <f t="shared" si="220"/>
        <v>0</v>
      </c>
      <c r="BI185" s="2">
        <f t="shared" si="237"/>
        <v>0</v>
      </c>
      <c r="BJ185" s="2">
        <f t="shared" si="221"/>
        <v>0</v>
      </c>
      <c r="BK185" s="2">
        <f t="shared" si="222"/>
        <v>0</v>
      </c>
      <c r="BL185" s="2">
        <f t="shared" si="223"/>
        <v>0</v>
      </c>
      <c r="BM185" s="2">
        <f t="shared" si="224"/>
        <v>0</v>
      </c>
      <c r="BN185" s="2">
        <f t="shared" si="225"/>
        <v>0</v>
      </c>
      <c r="BO185" s="2">
        <f t="shared" si="238"/>
        <v>0</v>
      </c>
      <c r="BP185" s="2">
        <f t="shared" si="239"/>
        <v>0</v>
      </c>
      <c r="BQ185" s="2">
        <f t="shared" si="240"/>
        <v>0</v>
      </c>
      <c r="BR185" s="11">
        <f t="shared" si="241"/>
        <v>3.2480688451986789E-2</v>
      </c>
      <c r="BS185" s="17">
        <f t="shared" si="216"/>
        <v>5.800788805238208E-3</v>
      </c>
      <c r="BT185" s="17">
        <f t="shared" si="217"/>
        <v>2.3579083224059419E-3</v>
      </c>
      <c r="BU185" s="12">
        <f>(BU$3*temperature!$I295+BU$4*temperature!$I295^2+BU$5*temperature!$I295^6)*(K185/K$56)^$BW$1</f>
        <v>-24.304799915220254</v>
      </c>
      <c r="BV185" s="12">
        <f>(BV$3*temperature!$I295+BV$4*temperature!$I295^2+BV$5*temperature!$I295^6)*(L185/L$56)^$BW$1</f>
        <v>-17.955779713193486</v>
      </c>
      <c r="BW185" s="12">
        <f>(BW$3*temperature!$I295+BW$4*temperature!$I295^2+BW$5*temperature!$I295^6)*(M185/M$56)^$BW$1</f>
        <v>-16.147889664626788</v>
      </c>
      <c r="BX185" s="12">
        <f>(BX$3*temperature!$M295+BX$4*temperature!$M295^2+BX$5*temperature!$M295^6)*(K185/K$56)^$BW$1</f>
        <v>-24.304816133803079</v>
      </c>
      <c r="BY185" s="12">
        <f>(BY$3*temperature!$M295+BY$4*temperature!$M295^2+BY$5*temperature!$M295^6)*(L185/L$56)^$BW$1</f>
        <v>-17.9557906338663</v>
      </c>
      <c r="BZ185" s="12">
        <f>(BZ$3*temperature!$M295+BZ$4*temperature!$M295^2+BZ$5*temperature!$M295^6)*(M185/M$56)^$BW$1</f>
        <v>-16.147898632603678</v>
      </c>
      <c r="CA185" s="19">
        <f t="shared" si="226"/>
        <v>-1.6218582825189287E-5</v>
      </c>
      <c r="CB185" s="19">
        <f t="shared" si="227"/>
        <v>-1.0920672814052068E-5</v>
      </c>
      <c r="CC185" s="19">
        <f t="shared" si="228"/>
        <v>-8.9679768890960077E-6</v>
      </c>
      <c r="CD185" s="19">
        <f t="shared" si="229"/>
        <v>-4.1692450588849822E-2</v>
      </c>
      <c r="CE185" s="19">
        <f t="shared" si="230"/>
        <v>-2.4184910063874718E-4</v>
      </c>
      <c r="CF185" s="19">
        <f t="shared" si="231"/>
        <v>-9.8306976224947509E-5</v>
      </c>
    </row>
    <row r="186" spans="1:84" x14ac:dyDescent="0.3">
      <c r="A186" s="2">
        <f t="shared" ref="A186:A249" si="251">1+A185</f>
        <v>2140</v>
      </c>
      <c r="B186" s="5">
        <f t="shared" ref="B186:B249" si="252">B185*(1+E186)</f>
        <v>1165.2902141703378</v>
      </c>
      <c r="C186" s="5">
        <f t="shared" ref="C186:C249" si="253">C185*(1+F186)</f>
        <v>2963.5913855831523</v>
      </c>
      <c r="D186" s="5">
        <f t="shared" ref="D186:D249" si="254">D185*(1+G186)</f>
        <v>4368.2153766144584</v>
      </c>
      <c r="E186" s="15">
        <f t="shared" ref="E186:E249" si="255">E185*$E$5</f>
        <v>5.2203143988579772E-6</v>
      </c>
      <c r="F186" s="15">
        <f t="shared" ref="F186:F249" si="256">F185*$E$5</f>
        <v>1.0284369416441405E-5</v>
      </c>
      <c r="G186" s="15">
        <f t="shared" ref="G186:G249" si="257">G185*$E$5</f>
        <v>2.0995174326653724E-5</v>
      </c>
      <c r="H186" s="5">
        <f t="shared" ref="H186:H249" si="258">AR186</f>
        <v>186590.85577227108</v>
      </c>
      <c r="I186" s="5">
        <f t="shared" ref="I186:I249" si="259">AS186</f>
        <v>80755.276450724908</v>
      </c>
      <c r="J186" s="5">
        <f t="shared" ref="J186:J249" si="260">AT186</f>
        <v>30020.581593797269</v>
      </c>
      <c r="K186" s="5">
        <f t="shared" ref="K186:K249" si="261">H186/B186*1000</f>
        <v>160123.93608326992</v>
      </c>
      <c r="L186" s="5">
        <f t="shared" ref="L186:L249" si="262">I186/C186*1000</f>
        <v>27249.126463105345</v>
      </c>
      <c r="M186" s="5">
        <f t="shared" ref="M186:M249" si="263">J186/D186*1000</f>
        <v>6872.504903149812</v>
      </c>
      <c r="N186" s="15">
        <f t="shared" ref="N186:N249" si="264">K186/K185-1</f>
        <v>6.9174629870549786E-4</v>
      </c>
      <c r="O186" s="15">
        <f t="shared" ref="O186:O249" si="265">L186/L185-1</f>
        <v>5.2557669417012676E-3</v>
      </c>
      <c r="P186" s="15">
        <f t="shared" ref="P186:P249" si="266">M186/M185-1</f>
        <v>5.1778165437699197E-3</v>
      </c>
      <c r="Q186" s="5">
        <f t="shared" ref="Q186:Q249" si="267">T186*H186/1000</f>
        <v>6452.8126940515285</v>
      </c>
      <c r="R186" s="5">
        <f t="shared" ref="R186:R249" si="268">U186*I186/1000</f>
        <v>9839.0989607665178</v>
      </c>
      <c r="S186" s="5">
        <f t="shared" ref="S186:S249" si="269">V186*J186/1000</f>
        <v>5525.3391129280853</v>
      </c>
      <c r="T186" s="5">
        <f t="shared" ref="T186:T249" si="270">T185*(1+W186)</f>
        <v>34.582684490857396</v>
      </c>
      <c r="U186" s="5">
        <f t="shared" ref="U186:U249" si="271">U185*(1+X186)</f>
        <v>121.83846546262671</v>
      </c>
      <c r="V186" s="5">
        <f t="shared" ref="V186:V249" si="272">V185*(1+Y186)</f>
        <v>184.05170118588603</v>
      </c>
      <c r="W186" s="15">
        <f t="shared" ref="W186:W249" si="273">T$5-1</f>
        <v>-1.0734613539272964E-2</v>
      </c>
      <c r="X186" s="15">
        <f t="shared" ref="X186:X249" si="274">U$5-1</f>
        <v>-1.217998157191269E-2</v>
      </c>
      <c r="Y186" s="15">
        <f t="shared" ref="Y186:Y249" si="275">V$5-1</f>
        <v>-9.7425357312937999E-3</v>
      </c>
      <c r="Z186" s="5">
        <f t="shared" si="212"/>
        <v>8902.5344744538561</v>
      </c>
      <c r="AA186" s="5">
        <f t="shared" si="213"/>
        <v>29610.917609744454</v>
      </c>
      <c r="AB186" s="5">
        <f t="shared" si="214"/>
        <v>46262.547331767346</v>
      </c>
      <c r="AC186" s="16">
        <f t="shared" ref="AC186:AC249" si="276">AC185*(1+AF186)</f>
        <v>1.365777657048395</v>
      </c>
      <c r="AD186" s="16">
        <f t="shared" ref="AD186:AD249" si="277">AD185*(1+AG186)</f>
        <v>2.9885147239996259</v>
      </c>
      <c r="AE186" s="16">
        <f t="shared" ref="AE186:AE249" si="278">AE185*(1+AH186)</f>
        <v>8.3343309693034264</v>
      </c>
      <c r="AF186" s="15">
        <f t="shared" ref="AF186:AF249" si="279">AC$5-1</f>
        <v>-4.0504037456468023E-3</v>
      </c>
      <c r="AG186" s="15">
        <f t="shared" ref="AG186:AG249" si="280">AD$5-1</f>
        <v>2.9673830763510267E-4</v>
      </c>
      <c r="AH186" s="15">
        <f t="shared" ref="AH186:AH249" si="281">AE$5-1</f>
        <v>9.7937136394747881E-3</v>
      </c>
      <c r="AI186" s="1">
        <f t="shared" si="245"/>
        <v>366456.14895699261</v>
      </c>
      <c r="AJ186" s="1">
        <f t="shared" si="246"/>
        <v>152042.31786705329</v>
      </c>
      <c r="AK186" s="1">
        <f t="shared" si="247"/>
        <v>56617.292501226693</v>
      </c>
      <c r="AL186" s="14">
        <f t="shared" ref="AL186:AL249" si="282">AL185*(1+AO186)</f>
        <v>66.968463242155934</v>
      </c>
      <c r="AM186" s="14">
        <f t="shared" ref="AM186:AM249" si="283">AM185*(1+AP186)</f>
        <v>15.110379116751664</v>
      </c>
      <c r="AN186" s="14">
        <f t="shared" ref="AN186:AN249" si="284">AN185*(1+AQ186)</f>
        <v>4.9098932568078393</v>
      </c>
      <c r="AO186" s="11">
        <f t="shared" ref="AO186:AO249" si="285">AO$5*AO185</f>
        <v>5.5832563342833822E-3</v>
      </c>
      <c r="AP186" s="11">
        <f t="shared" ref="AP186:AP249" si="286">AP$5*AP185</f>
        <v>7.0334304166950537E-3</v>
      </c>
      <c r="AQ186" s="11">
        <f t="shared" ref="AQ186:AQ249" si="287">AQ$5*AQ185</f>
        <v>6.3802088260031149E-3</v>
      </c>
      <c r="AR186" s="1">
        <f t="shared" si="215"/>
        <v>186590.85577227108</v>
      </c>
      <c r="AS186" s="1">
        <f t="shared" si="210"/>
        <v>80755.276450724908</v>
      </c>
      <c r="AT186" s="1">
        <f t="shared" si="211"/>
        <v>30020.581593797269</v>
      </c>
      <c r="AU186" s="1">
        <f t="shared" si="248"/>
        <v>37318.17115445422</v>
      </c>
      <c r="AV186" s="1">
        <f t="shared" si="249"/>
        <v>16151.055290144983</v>
      </c>
      <c r="AW186" s="1">
        <f t="shared" si="250"/>
        <v>6004.1163187594539</v>
      </c>
      <c r="AX186" s="1">
        <f t="shared" si="232"/>
        <v>128099.14886661593</v>
      </c>
      <c r="AY186" s="1">
        <f t="shared" si="218"/>
        <v>21799.301170484272</v>
      </c>
      <c r="AZ186" s="1">
        <f t="shared" si="219"/>
        <v>5498.0039225198498</v>
      </c>
      <c r="BA186" s="1">
        <f t="shared" si="233"/>
        <v>13704.465298881467</v>
      </c>
      <c r="BB186" s="1">
        <f t="shared" si="234"/>
        <v>29605.190872542375</v>
      </c>
      <c r="BC186" s="1">
        <f t="shared" si="235"/>
        <v>37619.684042956433</v>
      </c>
      <c r="BD186" s="1">
        <f t="shared" si="236"/>
        <v>181.73710935077057</v>
      </c>
      <c r="BE186" s="2">
        <f t="shared" si="242"/>
        <v>0</v>
      </c>
      <c r="BF186" s="2">
        <f t="shared" si="243"/>
        <v>0</v>
      </c>
      <c r="BG186" s="2">
        <f t="shared" si="244"/>
        <v>0</v>
      </c>
      <c r="BH186" s="2">
        <f t="shared" si="220"/>
        <v>0</v>
      </c>
      <c r="BI186" s="2">
        <f t="shared" si="237"/>
        <v>0</v>
      </c>
      <c r="BJ186" s="2">
        <f t="shared" si="221"/>
        <v>0</v>
      </c>
      <c r="BK186" s="2">
        <f t="shared" si="222"/>
        <v>0</v>
      </c>
      <c r="BL186" s="2">
        <f t="shared" si="223"/>
        <v>0</v>
      </c>
      <c r="BM186" s="2">
        <f t="shared" si="224"/>
        <v>0</v>
      </c>
      <c r="BN186" s="2">
        <f t="shared" si="225"/>
        <v>0</v>
      </c>
      <c r="BO186" s="2">
        <f t="shared" si="238"/>
        <v>0</v>
      </c>
      <c r="BP186" s="2">
        <f t="shared" si="239"/>
        <v>0</v>
      </c>
      <c r="BQ186" s="2">
        <f t="shared" si="240"/>
        <v>0</v>
      </c>
      <c r="BR186" s="11">
        <f t="shared" si="241"/>
        <v>3.2372337981268789E-2</v>
      </c>
      <c r="BS186" s="17">
        <f t="shared" si="216"/>
        <v>5.6183024729841817E-3</v>
      </c>
      <c r="BT186" s="17">
        <f t="shared" si="217"/>
        <v>2.2456269737199447E-3</v>
      </c>
      <c r="BU186" s="12">
        <f>(BU$3*temperature!$I296+BU$4*temperature!$I296^2+BU$5*temperature!$I296^6)*(K186/K$56)^$BW$1</f>
        <v>-24.705535546588383</v>
      </c>
      <c r="BV186" s="12">
        <f>(BV$3*temperature!$I296+BV$4*temperature!$I296^2+BV$5*temperature!$I296^6)*(L186/L$56)^$BW$1</f>
        <v>-18.204563111010671</v>
      </c>
      <c r="BW186" s="12">
        <f>(BW$3*temperature!$I296+BW$4*temperature!$I296^2+BW$5*temperature!$I296^6)*(M186/M$56)^$BW$1</f>
        <v>-16.350622344102916</v>
      </c>
      <c r="BX186" s="12">
        <f>(BX$3*temperature!$M296+BX$4*temperature!$M296^2+BX$5*temperature!$M296^6)*(K186/K$56)^$BW$1</f>
        <v>-24.705551763117899</v>
      </c>
      <c r="BY186" s="12">
        <f>(BY$3*temperature!$M296+BY$4*temperature!$M296^2+BY$5*temperature!$M296^6)*(L186/L$56)^$BW$1</f>
        <v>-18.204574013694458</v>
      </c>
      <c r="BZ186" s="12">
        <f>(BZ$3*temperature!$M296+BZ$4*temperature!$M296^2+BZ$5*temperature!$M296^6)*(M186/M$56)^$BW$1</f>
        <v>-16.350631293783778</v>
      </c>
      <c r="CA186" s="19">
        <f t="shared" si="226"/>
        <v>-1.6216529516555056E-5</v>
      </c>
      <c r="CB186" s="19">
        <f t="shared" si="227"/>
        <v>-1.0902683786895295E-5</v>
      </c>
      <c r="CC186" s="19">
        <f t="shared" si="228"/>
        <v>-8.9496808612921086E-6</v>
      </c>
      <c r="CD186" s="19">
        <f t="shared" si="229"/>
        <v>-4.1749799879507332E-2</v>
      </c>
      <c r="CE186" s="19">
        <f t="shared" si="230"/>
        <v>-2.3456300390963073E-4</v>
      </c>
      <c r="CF186" s="19">
        <f t="shared" si="231"/>
        <v>-9.3754476756831358E-5</v>
      </c>
    </row>
    <row r="187" spans="1:84" x14ac:dyDescent="0.3">
      <c r="A187" s="2">
        <f t="shared" si="251"/>
        <v>2141</v>
      </c>
      <c r="B187" s="5">
        <f t="shared" si="252"/>
        <v>1165.2959931925573</v>
      </c>
      <c r="C187" s="5">
        <f t="shared" si="253"/>
        <v>2963.6203403183304</v>
      </c>
      <c r="D187" s="5">
        <f t="shared" si="254"/>
        <v>4368.3025024856197</v>
      </c>
      <c r="E187" s="15">
        <f t="shared" si="255"/>
        <v>4.9592986789150782E-6</v>
      </c>
      <c r="F187" s="15">
        <f t="shared" si="256"/>
        <v>9.7701509456193339E-6</v>
      </c>
      <c r="G187" s="15">
        <f t="shared" si="257"/>
        <v>1.9945415610321037E-5</v>
      </c>
      <c r="H187" s="5">
        <f t="shared" si="258"/>
        <v>186698.13188527012</v>
      </c>
      <c r="I187" s="5">
        <f t="shared" si="259"/>
        <v>81172.358858285734</v>
      </c>
      <c r="J187" s="5">
        <f t="shared" si="260"/>
        <v>30174.007215618538</v>
      </c>
      <c r="K187" s="5">
        <f t="shared" si="261"/>
        <v>160215.20109562372</v>
      </c>
      <c r="L187" s="5">
        <f t="shared" si="262"/>
        <v>27389.594326231003</v>
      </c>
      <c r="M187" s="5">
        <f t="shared" si="263"/>
        <v>6907.4903119573664</v>
      </c>
      <c r="N187" s="15">
        <f t="shared" si="264"/>
        <v>5.699648321557671E-4</v>
      </c>
      <c r="O187" s="15">
        <f t="shared" si="265"/>
        <v>5.1549492170270828E-3</v>
      </c>
      <c r="P187" s="15">
        <f t="shared" si="266"/>
        <v>5.0906342448036046E-3</v>
      </c>
      <c r="Q187" s="5">
        <f t="shared" si="267"/>
        <v>6387.2143152093213</v>
      </c>
      <c r="R187" s="5">
        <f t="shared" si="268"/>
        <v>9769.456651016686</v>
      </c>
      <c r="S187" s="5">
        <f t="shared" si="269"/>
        <v>5499.4714337670939</v>
      </c>
      <c r="T187" s="5">
        <f t="shared" si="270"/>
        <v>34.211452737697435</v>
      </c>
      <c r="U187" s="5">
        <f t="shared" si="271"/>
        <v>120.35447519854181</v>
      </c>
      <c r="V187" s="5">
        <f t="shared" si="272"/>
        <v>182.25857091067712</v>
      </c>
      <c r="W187" s="15">
        <f t="shared" si="273"/>
        <v>-1.0734613539272964E-2</v>
      </c>
      <c r="X187" s="15">
        <f t="shared" si="274"/>
        <v>-1.217998157191269E-2</v>
      </c>
      <c r="Y187" s="15">
        <f t="shared" si="275"/>
        <v>-9.7425357312937999E-3</v>
      </c>
      <c r="Z187" s="5">
        <f t="shared" si="212"/>
        <v>8777.410759419341</v>
      </c>
      <c r="AA187" s="5">
        <f t="shared" si="213"/>
        <v>29413.017495019612</v>
      </c>
      <c r="AB187" s="5">
        <f t="shared" si="214"/>
        <v>46501.005445718016</v>
      </c>
      <c r="AC187" s="16">
        <f t="shared" si="276"/>
        <v>1.3602457061105655</v>
      </c>
      <c r="AD187" s="16">
        <f t="shared" si="277"/>
        <v>2.9894015308011683</v>
      </c>
      <c r="AE187" s="16">
        <f t="shared" si="278"/>
        <v>8.4159550201933904</v>
      </c>
      <c r="AF187" s="15">
        <f t="shared" si="279"/>
        <v>-4.0504037456468023E-3</v>
      </c>
      <c r="AG187" s="15">
        <f t="shared" si="280"/>
        <v>2.9673830763510267E-4</v>
      </c>
      <c r="AH187" s="15">
        <f t="shared" si="281"/>
        <v>9.7937136394747881E-3</v>
      </c>
      <c r="AI187" s="1">
        <f t="shared" si="245"/>
        <v>367128.70521574758</v>
      </c>
      <c r="AJ187" s="1">
        <f t="shared" si="246"/>
        <v>152989.14137049296</v>
      </c>
      <c r="AK187" s="1">
        <f t="shared" si="247"/>
        <v>56959.679569863481</v>
      </c>
      <c r="AL187" s="14">
        <f t="shared" si="282"/>
        <v>67.338626317783991</v>
      </c>
      <c r="AM187" s="14">
        <f t="shared" si="283"/>
        <v>15.215594138838345</v>
      </c>
      <c r="AN187" s="14">
        <f t="shared" si="284"/>
        <v>4.9409061396567395</v>
      </c>
      <c r="AO187" s="11">
        <f t="shared" si="285"/>
        <v>5.5274237709405484E-3</v>
      </c>
      <c r="AP187" s="11">
        <f t="shared" si="286"/>
        <v>6.9630961125281034E-3</v>
      </c>
      <c r="AQ187" s="11">
        <f t="shared" si="287"/>
        <v>6.3164067377430837E-3</v>
      </c>
      <c r="AR187" s="1">
        <f t="shared" si="215"/>
        <v>186698.13188527012</v>
      </c>
      <c r="AS187" s="1">
        <f t="shared" si="210"/>
        <v>81172.358858285734</v>
      </c>
      <c r="AT187" s="1">
        <f t="shared" si="211"/>
        <v>30174.007215618538</v>
      </c>
      <c r="AU187" s="1">
        <f t="shared" si="248"/>
        <v>37339.626377054024</v>
      </c>
      <c r="AV187" s="1">
        <f t="shared" si="249"/>
        <v>16234.471771657147</v>
      </c>
      <c r="AW187" s="1">
        <f t="shared" si="250"/>
        <v>6034.8014431237079</v>
      </c>
      <c r="AX187" s="1">
        <f t="shared" si="232"/>
        <v>128172.16087649897</v>
      </c>
      <c r="AY187" s="1">
        <f t="shared" si="218"/>
        <v>21911.675460984803</v>
      </c>
      <c r="AZ187" s="1">
        <f t="shared" si="219"/>
        <v>5525.9922495658939</v>
      </c>
      <c r="BA187" s="1">
        <f t="shared" si="233"/>
        <v>13705.197251946203</v>
      </c>
      <c r="BB187" s="1">
        <f t="shared" si="234"/>
        <v>29620.718189997035</v>
      </c>
      <c r="BC187" s="1">
        <f t="shared" si="235"/>
        <v>37642.615403549098</v>
      </c>
      <c r="BD187" s="1">
        <f t="shared" si="236"/>
        <v>173.16677798963138</v>
      </c>
      <c r="BE187" s="2">
        <f t="shared" si="242"/>
        <v>0</v>
      </c>
      <c r="BF187" s="2">
        <f t="shared" si="243"/>
        <v>0</v>
      </c>
      <c r="BG187" s="2">
        <f t="shared" si="244"/>
        <v>0</v>
      </c>
      <c r="BH187" s="2">
        <f t="shared" si="220"/>
        <v>0</v>
      </c>
      <c r="BI187" s="2">
        <f t="shared" si="237"/>
        <v>0</v>
      </c>
      <c r="BJ187" s="2">
        <f t="shared" si="221"/>
        <v>0</v>
      </c>
      <c r="BK187" s="2">
        <f t="shared" si="222"/>
        <v>0</v>
      </c>
      <c r="BL187" s="2">
        <f t="shared" si="223"/>
        <v>0</v>
      </c>
      <c r="BM187" s="2">
        <f t="shared" si="224"/>
        <v>0</v>
      </c>
      <c r="BN187" s="2">
        <f t="shared" si="225"/>
        <v>0</v>
      </c>
      <c r="BO187" s="2">
        <f t="shared" si="238"/>
        <v>0</v>
      </c>
      <c r="BP187" s="2">
        <f t="shared" si="239"/>
        <v>0</v>
      </c>
      <c r="BQ187" s="2">
        <f t="shared" si="240"/>
        <v>0</v>
      </c>
      <c r="BR187" s="11">
        <f t="shared" si="241"/>
        <v>3.2264913386073485E-2</v>
      </c>
      <c r="BS187" s="17">
        <f t="shared" si="216"/>
        <v>5.4421280639603102E-3</v>
      </c>
      <c r="BT187" s="17">
        <f t="shared" si="217"/>
        <v>2.1386923559237568E-3</v>
      </c>
      <c r="BU187" s="12">
        <f>(BU$3*temperature!$I297+BU$4*temperature!$I297^2+BU$5*temperature!$I297^6)*(K187/K$56)^$BW$1</f>
        <v>-25.107190560242934</v>
      </c>
      <c r="BV187" s="12">
        <f>(BV$3*temperature!$I297+BV$4*temperature!$I297^2+BV$5*temperature!$I297^6)*(L187/L$56)^$BW$1</f>
        <v>-18.453221264704986</v>
      </c>
      <c r="BW187" s="12">
        <f>(BW$3*temperature!$I297+BW$4*temperature!$I297^2+BW$5*temperature!$I297^6)*(M187/M$56)^$BW$1</f>
        <v>-16.553150208607835</v>
      </c>
      <c r="BX187" s="12">
        <f>(BX$3*temperature!$M297+BX$4*temperature!$M297^2+BX$5*temperature!$M297^6)*(K187/K$56)^$BW$1</f>
        <v>-25.107206774197312</v>
      </c>
      <c r="BY187" s="12">
        <f>(BY$3*temperature!$M297+BY$4*temperature!$M297^2+BY$5*temperature!$M297^6)*(L187/L$56)^$BW$1</f>
        <v>-18.453232149108437</v>
      </c>
      <c r="BZ187" s="12">
        <f>(BZ$3*temperature!$M297+BZ$4*temperature!$M297^2+BZ$5*temperature!$M297^6)*(M187/M$56)^$BW$1</f>
        <v>-16.553159139810909</v>
      </c>
      <c r="CA187" s="19">
        <f t="shared" si="226"/>
        <v>-1.6213954378230255E-5</v>
      </c>
      <c r="CB187" s="19">
        <f t="shared" si="227"/>
        <v>-1.0884403451427715E-5</v>
      </c>
      <c r="CC187" s="19">
        <f t="shared" si="228"/>
        <v>-8.9312030731036884E-6</v>
      </c>
      <c r="CD187" s="19">
        <f t="shared" si="229"/>
        <v>-4.1801178817782246E-2</v>
      </c>
      <c r="CE187" s="19">
        <f t="shared" si="230"/>
        <v>-2.2748736835087602E-4</v>
      </c>
      <c r="CF187" s="19">
        <f t="shared" si="231"/>
        <v>-8.9399861606192957E-5</v>
      </c>
    </row>
    <row r="188" spans="1:84" x14ac:dyDescent="0.3">
      <c r="A188" s="2">
        <f t="shared" si="251"/>
        <v>2142</v>
      </c>
      <c r="B188" s="5">
        <f t="shared" si="252"/>
        <v>1165.3014832908927</v>
      </c>
      <c r="C188" s="5">
        <f t="shared" si="253"/>
        <v>2963.6478475854969</v>
      </c>
      <c r="D188" s="5">
        <f t="shared" si="254"/>
        <v>4368.3852737140969</v>
      </c>
      <c r="E188" s="15">
        <f t="shared" si="255"/>
        <v>4.7113337449693239E-6</v>
      </c>
      <c r="F188" s="15">
        <f t="shared" si="256"/>
        <v>9.2816433983383671E-6</v>
      </c>
      <c r="G188" s="15">
        <f t="shared" si="257"/>
        <v>1.8948144829804984E-5</v>
      </c>
      <c r="H188" s="5">
        <f t="shared" si="258"/>
        <v>186782.80209422222</v>
      </c>
      <c r="I188" s="5">
        <f t="shared" si="259"/>
        <v>81583.472884531671</v>
      </c>
      <c r="J188" s="5">
        <f t="shared" si="260"/>
        <v>30325.590127100386</v>
      </c>
      <c r="K188" s="5">
        <f t="shared" si="261"/>
        <v>160287.105759734</v>
      </c>
      <c r="L188" s="5">
        <f t="shared" si="262"/>
        <v>27528.059027322783</v>
      </c>
      <c r="M188" s="5">
        <f t="shared" si="263"/>
        <v>6942.0594171440616</v>
      </c>
      <c r="N188" s="15">
        <f t="shared" si="264"/>
        <v>4.4880051092888174E-4</v>
      </c>
      <c r="O188" s="15">
        <f t="shared" si="265"/>
        <v>5.0553761199438885E-3</v>
      </c>
      <c r="P188" s="15">
        <f t="shared" si="266"/>
        <v>5.0045825076081574E-3</v>
      </c>
      <c r="Q188" s="5">
        <f t="shared" si="267"/>
        <v>6321.5156339380565</v>
      </c>
      <c r="R188" s="5">
        <f t="shared" si="268"/>
        <v>9699.3416035782793</v>
      </c>
      <c r="S188" s="5">
        <f t="shared" si="269"/>
        <v>5473.2507618320224</v>
      </c>
      <c r="T188" s="5">
        <f t="shared" si="270"/>
        <v>33.844206013941154</v>
      </c>
      <c r="U188" s="5">
        <f t="shared" si="271"/>
        <v>118.88855990852635</v>
      </c>
      <c r="V188" s="5">
        <f t="shared" si="272"/>
        <v>180.48291027124532</v>
      </c>
      <c r="W188" s="15">
        <f t="shared" si="273"/>
        <v>-1.0734613539272964E-2</v>
      </c>
      <c r="X188" s="15">
        <f t="shared" si="274"/>
        <v>-1.217998157191269E-2</v>
      </c>
      <c r="Y188" s="15">
        <f t="shared" si="275"/>
        <v>-9.7425357312937999E-3</v>
      </c>
      <c r="Z188" s="5">
        <f t="shared" si="212"/>
        <v>8652.9902060288205</v>
      </c>
      <c r="AA188" s="5">
        <f t="shared" si="213"/>
        <v>29213.494859078546</v>
      </c>
      <c r="AB188" s="5">
        <f t="shared" si="214"/>
        <v>46736.58964925562</v>
      </c>
      <c r="AC188" s="16">
        <f t="shared" si="276"/>
        <v>1.3547361618075353</v>
      </c>
      <c r="AD188" s="16">
        <f t="shared" si="277"/>
        <v>2.99028860075226</v>
      </c>
      <c r="AE188" s="16">
        <f t="shared" si="278"/>
        <v>8.4983784736638643</v>
      </c>
      <c r="AF188" s="15">
        <f t="shared" si="279"/>
        <v>-4.0504037456468023E-3</v>
      </c>
      <c r="AG188" s="15">
        <f t="shared" si="280"/>
        <v>2.9673830763510267E-4</v>
      </c>
      <c r="AH188" s="15">
        <f t="shared" si="281"/>
        <v>9.7937136394747881E-3</v>
      </c>
      <c r="AI188" s="1">
        <f t="shared" si="245"/>
        <v>367755.46107122686</v>
      </c>
      <c r="AJ188" s="1">
        <f t="shared" si="246"/>
        <v>153924.69900510082</v>
      </c>
      <c r="AK188" s="1">
        <f t="shared" si="247"/>
        <v>57298.513056000847</v>
      </c>
      <c r="AL188" s="14">
        <f t="shared" si="282"/>
        <v>67.707113350357275</v>
      </c>
      <c r="AM188" s="14">
        <f t="shared" si="283"/>
        <v>15.320482306792314</v>
      </c>
      <c r="AN188" s="14">
        <f t="shared" si="284"/>
        <v>4.9718028247595125</v>
      </c>
      <c r="AO188" s="11">
        <f t="shared" si="285"/>
        <v>5.4721495332311432E-3</v>
      </c>
      <c r="AP188" s="11">
        <f t="shared" si="286"/>
        <v>6.8934651514028222E-3</v>
      </c>
      <c r="AQ188" s="11">
        <f t="shared" si="287"/>
        <v>6.2532426703656527E-3</v>
      </c>
      <c r="AR188" s="1">
        <f t="shared" si="215"/>
        <v>186782.80209422222</v>
      </c>
      <c r="AS188" s="1">
        <f t="shared" si="210"/>
        <v>81583.472884531671</v>
      </c>
      <c r="AT188" s="1">
        <f t="shared" si="211"/>
        <v>30325.590127100386</v>
      </c>
      <c r="AU188" s="1">
        <f t="shared" si="248"/>
        <v>37356.560418844449</v>
      </c>
      <c r="AV188" s="1">
        <f t="shared" si="249"/>
        <v>16316.694576906335</v>
      </c>
      <c r="AW188" s="1">
        <f t="shared" si="250"/>
        <v>6065.1180254200772</v>
      </c>
      <c r="AX188" s="1">
        <f t="shared" si="232"/>
        <v>128229.68460778719</v>
      </c>
      <c r="AY188" s="1">
        <f t="shared" si="218"/>
        <v>22022.447221858227</v>
      </c>
      <c r="AZ188" s="1">
        <f t="shared" si="219"/>
        <v>5553.6475337152497</v>
      </c>
      <c r="BA188" s="1">
        <f t="shared" si="233"/>
        <v>13705.784692282068</v>
      </c>
      <c r="BB188" s="1">
        <f t="shared" si="234"/>
        <v>29635.9377299302</v>
      </c>
      <c r="BC188" s="1">
        <f t="shared" si="235"/>
        <v>37665.136082686913</v>
      </c>
      <c r="BD188" s="1">
        <f t="shared" si="236"/>
        <v>164.99880863030975</v>
      </c>
      <c r="BE188" s="2">
        <f t="shared" si="242"/>
        <v>0</v>
      </c>
      <c r="BF188" s="2">
        <f t="shared" si="243"/>
        <v>0</v>
      </c>
      <c r="BG188" s="2">
        <f t="shared" si="244"/>
        <v>0</v>
      </c>
      <c r="BH188" s="2">
        <f t="shared" si="220"/>
        <v>0</v>
      </c>
      <c r="BI188" s="2">
        <f t="shared" si="237"/>
        <v>0</v>
      </c>
      <c r="BJ188" s="2">
        <f t="shared" si="221"/>
        <v>0</v>
      </c>
      <c r="BK188" s="2">
        <f t="shared" si="222"/>
        <v>0</v>
      </c>
      <c r="BL188" s="2">
        <f t="shared" si="223"/>
        <v>0</v>
      </c>
      <c r="BM188" s="2">
        <f t="shared" si="224"/>
        <v>0</v>
      </c>
      <c r="BN188" s="2">
        <f t="shared" si="225"/>
        <v>0</v>
      </c>
      <c r="BO188" s="2">
        <f t="shared" si="238"/>
        <v>0</v>
      </c>
      <c r="BP188" s="2">
        <f t="shared" si="239"/>
        <v>0</v>
      </c>
      <c r="BQ188" s="2">
        <f t="shared" si="240"/>
        <v>0</v>
      </c>
      <c r="BR188" s="11">
        <f t="shared" si="241"/>
        <v>3.2158394941765173E-2</v>
      </c>
      <c r="BS188" s="17">
        <f t="shared" si="216"/>
        <v>5.2720265828941531E-3</v>
      </c>
      <c r="BT188" s="17">
        <f t="shared" si="217"/>
        <v>2.0368498627845303E-3</v>
      </c>
      <c r="BU188" s="12">
        <f>(BU$3*temperature!$I298+BU$4*temperature!$I298^2+BU$5*temperature!$I298^6)*(K188/K$56)^$BW$1</f>
        <v>-25.509737408833121</v>
      </c>
      <c r="BV188" s="12">
        <f>(BV$3*temperature!$I298+BV$4*temperature!$I298^2+BV$5*temperature!$I298^6)*(L188/L$56)^$BW$1</f>
        <v>-18.701729726629374</v>
      </c>
      <c r="BW188" s="12">
        <f>(BW$3*temperature!$I298+BW$4*temperature!$I298^2+BW$5*temperature!$I298^6)*(M188/M$56)^$BW$1</f>
        <v>-16.755453194249267</v>
      </c>
      <c r="BX188" s="12">
        <f>(BX$3*temperature!$M298+BX$4*temperature!$M298^2+BX$5*temperature!$M298^6)*(K188/K$56)^$BW$1</f>
        <v>-25.509753619726602</v>
      </c>
      <c r="BY188" s="12">
        <f>(BY$3*temperature!$M298+BY$4*temperature!$M298^2+BY$5*temperature!$M298^6)*(L188/L$56)^$BW$1</f>
        <v>-18.701740592482555</v>
      </c>
      <c r="BZ188" s="12">
        <f>(BZ$3*temperature!$M298+BZ$4*temperature!$M298^2+BZ$5*temperature!$M298^6)*(M188/M$56)^$BW$1</f>
        <v>-16.755462106808576</v>
      </c>
      <c r="CA188" s="19">
        <f t="shared" si="226"/>
        <v>-1.6210893480916866E-5</v>
      </c>
      <c r="CB188" s="19">
        <f t="shared" si="227"/>
        <v>-1.086585318077482E-5</v>
      </c>
      <c r="CC188" s="19">
        <f t="shared" si="228"/>
        <v>-8.9125593092376221E-6</v>
      </c>
      <c r="CD188" s="19">
        <f t="shared" si="229"/>
        <v>-4.1846687677530706E-2</v>
      </c>
      <c r="CE188" s="19">
        <f t="shared" si="230"/>
        <v>-2.2061684984201106E-4</v>
      </c>
      <c r="CF188" s="19">
        <f t="shared" si="231"/>
        <v>-8.5235420053965508E-5</v>
      </c>
    </row>
    <row r="189" spans="1:84" x14ac:dyDescent="0.3">
      <c r="A189" s="2">
        <f t="shared" si="251"/>
        <v>2143</v>
      </c>
      <c r="B189" s="5">
        <f t="shared" si="252"/>
        <v>1165.3066989088838</v>
      </c>
      <c r="C189" s="5">
        <f t="shared" si="253"/>
        <v>2963.6739797318528</v>
      </c>
      <c r="D189" s="5">
        <f t="shared" si="254"/>
        <v>4368.4639078710934</v>
      </c>
      <c r="E189" s="15">
        <f t="shared" si="255"/>
        <v>4.4757670577208579E-6</v>
      </c>
      <c r="F189" s="15">
        <f t="shared" si="256"/>
        <v>8.8175612284214485E-6</v>
      </c>
      <c r="G189" s="15">
        <f t="shared" si="257"/>
        <v>1.8000737588314733E-5</v>
      </c>
      <c r="H189" s="5">
        <f t="shared" si="258"/>
        <v>186844.94498733079</v>
      </c>
      <c r="I189" s="5">
        <f t="shared" si="259"/>
        <v>81988.607676864878</v>
      </c>
      <c r="J189" s="5">
        <f t="shared" si="260"/>
        <v>30475.329890000405</v>
      </c>
      <c r="K189" s="5">
        <f t="shared" si="261"/>
        <v>160339.71585530232</v>
      </c>
      <c r="L189" s="5">
        <f t="shared" si="262"/>
        <v>27664.516487836845</v>
      </c>
      <c r="M189" s="5">
        <f t="shared" si="263"/>
        <v>6976.2118979831766</v>
      </c>
      <c r="N189" s="15">
        <f t="shared" si="264"/>
        <v>3.282241283162346E-4</v>
      </c>
      <c r="O189" s="15">
        <f t="shared" si="265"/>
        <v>4.9570316737050923E-3</v>
      </c>
      <c r="P189" s="15">
        <f t="shared" si="266"/>
        <v>4.91964686369184E-3</v>
      </c>
      <c r="Q189" s="5">
        <f t="shared" si="267"/>
        <v>6255.7372067109527</v>
      </c>
      <c r="R189" s="5">
        <f t="shared" si="268"/>
        <v>9628.7830339390312</v>
      </c>
      <c r="S189" s="5">
        <f t="shared" si="269"/>
        <v>5446.6895923205529</v>
      </c>
      <c r="T189" s="5">
        <f t="shared" si="270"/>
        <v>33.480901541837959</v>
      </c>
      <c r="U189" s="5">
        <f t="shared" si="271"/>
        <v>117.44049943972925</v>
      </c>
      <c r="V189" s="5">
        <f t="shared" si="272"/>
        <v>178.72454906903982</v>
      </c>
      <c r="W189" s="15">
        <f t="shared" si="273"/>
        <v>-1.0734613539272964E-2</v>
      </c>
      <c r="X189" s="15">
        <f t="shared" si="274"/>
        <v>-1.217998157191269E-2</v>
      </c>
      <c r="Y189" s="15">
        <f t="shared" si="275"/>
        <v>-9.7425357312937999E-3</v>
      </c>
      <c r="Z189" s="5">
        <f t="shared" si="212"/>
        <v>8529.2982264573275</v>
      </c>
      <c r="AA189" s="5">
        <f t="shared" si="213"/>
        <v>29012.437179598943</v>
      </c>
      <c r="AB189" s="5">
        <f t="shared" si="214"/>
        <v>46969.29886633726</v>
      </c>
      <c r="AC189" s="16">
        <f t="shared" si="276"/>
        <v>1.3492489333833868</v>
      </c>
      <c r="AD189" s="16">
        <f t="shared" si="277"/>
        <v>2.9911759339309878</v>
      </c>
      <c r="AE189" s="16">
        <f t="shared" si="278"/>
        <v>8.5816091588348051</v>
      </c>
      <c r="AF189" s="15">
        <f t="shared" si="279"/>
        <v>-4.0504037456468023E-3</v>
      </c>
      <c r="AG189" s="15">
        <f t="shared" si="280"/>
        <v>2.9673830763510267E-4</v>
      </c>
      <c r="AH189" s="15">
        <f t="shared" si="281"/>
        <v>9.7937136394747881E-3</v>
      </c>
      <c r="AI189" s="1">
        <f t="shared" si="245"/>
        <v>368336.47538294864</v>
      </c>
      <c r="AJ189" s="1">
        <f t="shared" si="246"/>
        <v>154848.92368149708</v>
      </c>
      <c r="AK189" s="1">
        <f t="shared" si="247"/>
        <v>57633.779775820847</v>
      </c>
      <c r="AL189" s="14">
        <f t="shared" si="282"/>
        <v>68.073911764586697</v>
      </c>
      <c r="AM189" s="14">
        <f t="shared" si="283"/>
        <v>15.425037405568027</v>
      </c>
      <c r="AN189" s="14">
        <f t="shared" si="284"/>
        <v>5.0025818154362192</v>
      </c>
      <c r="AO189" s="11">
        <f t="shared" si="285"/>
        <v>5.4174280378988318E-3</v>
      </c>
      <c r="AP189" s="11">
        <f t="shared" si="286"/>
        <v>6.8245304998887941E-3</v>
      </c>
      <c r="AQ189" s="11">
        <f t="shared" si="287"/>
        <v>6.1907102436619963E-3</v>
      </c>
      <c r="AR189" s="1">
        <f t="shared" si="215"/>
        <v>186844.94498733079</v>
      </c>
      <c r="AS189" s="1">
        <f t="shared" ref="AS189:AS252" si="288">MAX(0.3*C189,AM189*AJ189^$AR$5*C189^(1-$AR$5)*(1-BJ188+BV188/100))</f>
        <v>81988.607676864878</v>
      </c>
      <c r="AT189" s="1">
        <f t="shared" ref="AT189:AT252" si="289">MAX(0.3*D189,AN189*AK189^$AR$5*D189^(1-$AR$5)*(1-BK188+BW188/100))</f>
        <v>30475.329890000405</v>
      </c>
      <c r="AU189" s="1">
        <f t="shared" si="248"/>
        <v>37368.988997466156</v>
      </c>
      <c r="AV189" s="1">
        <f t="shared" si="249"/>
        <v>16397.721535372977</v>
      </c>
      <c r="AW189" s="1">
        <f t="shared" si="250"/>
        <v>6095.0659780000815</v>
      </c>
      <c r="AX189" s="1">
        <f t="shared" si="232"/>
        <v>128271.77268424185</v>
      </c>
      <c r="AY189" s="1">
        <f t="shared" si="218"/>
        <v>22131.613190269476</v>
      </c>
      <c r="AZ189" s="1">
        <f t="shared" si="219"/>
        <v>5580.9695183865406</v>
      </c>
      <c r="BA189" s="1">
        <f t="shared" si="233"/>
        <v>13706.228455201021</v>
      </c>
      <c r="BB189" s="1">
        <f t="shared" si="234"/>
        <v>29650.853780358189</v>
      </c>
      <c r="BC189" s="1">
        <f t="shared" si="235"/>
        <v>37687.252690625406</v>
      </c>
      <c r="BD189" s="1">
        <f t="shared" si="236"/>
        <v>157.21442140367873</v>
      </c>
      <c r="BE189" s="2">
        <f t="shared" si="242"/>
        <v>0</v>
      </c>
      <c r="BF189" s="2">
        <f t="shared" si="243"/>
        <v>0</v>
      </c>
      <c r="BG189" s="2">
        <f t="shared" si="244"/>
        <v>0</v>
      </c>
      <c r="BH189" s="2">
        <f t="shared" si="220"/>
        <v>0</v>
      </c>
      <c r="BI189" s="2">
        <f t="shared" si="237"/>
        <v>0</v>
      </c>
      <c r="BJ189" s="2">
        <f t="shared" si="221"/>
        <v>0</v>
      </c>
      <c r="BK189" s="2">
        <f t="shared" si="222"/>
        <v>0</v>
      </c>
      <c r="BL189" s="2">
        <f t="shared" si="223"/>
        <v>0</v>
      </c>
      <c r="BM189" s="2">
        <f t="shared" si="224"/>
        <v>0</v>
      </c>
      <c r="BN189" s="2">
        <f t="shared" si="225"/>
        <v>0</v>
      </c>
      <c r="BO189" s="2">
        <f t="shared" si="238"/>
        <v>0</v>
      </c>
      <c r="BP189" s="2">
        <f t="shared" si="239"/>
        <v>0</v>
      </c>
      <c r="BQ189" s="2">
        <f t="shared" si="240"/>
        <v>0</v>
      </c>
      <c r="BR189" s="11">
        <f t="shared" si="241"/>
        <v>3.205276267235499E-2</v>
      </c>
      <c r="BS189" s="17">
        <f t="shared" si="216"/>
        <v>5.1077689322980343E-3</v>
      </c>
      <c r="BT189" s="17">
        <f t="shared" si="217"/>
        <v>1.9398570121757432E-3</v>
      </c>
      <c r="BU189" s="12">
        <f>(BU$3*temperature!$I299+BU$4*temperature!$I299^2+BU$5*temperature!$I299^6)*(K189/K$56)^$BW$1</f>
        <v>-25.913149853474511</v>
      </c>
      <c r="BV189" s="12">
        <f>(BV$3*temperature!$I299+BV$4*temperature!$I299^2+BV$5*temperature!$I299^6)*(L189/L$56)^$BW$1</f>
        <v>-18.950064770659292</v>
      </c>
      <c r="BW189" s="12">
        <f>(BW$3*temperature!$I299+BW$4*temperature!$I299^2+BW$5*temperature!$I299^6)*(M189/M$56)^$BW$1</f>
        <v>-16.9575118230355</v>
      </c>
      <c r="BX189" s="12">
        <f>(BX$3*temperature!$M299+BX$4*temperature!$M299^2+BX$5*temperature!$M299^6)*(K189/K$56)^$BW$1</f>
        <v>-25.913166060856312</v>
      </c>
      <c r="BY189" s="12">
        <f>(BY$3*temperature!$M299+BY$4*temperature!$M299^2+BY$5*temperature!$M299^6)*(L189/L$56)^$BW$1</f>
        <v>-18.950075617712898</v>
      </c>
      <c r="BZ189" s="12">
        <f>(BZ$3*temperature!$M299+BZ$4*temperature!$M299^2+BZ$5*temperature!$M299^6)*(M189/M$56)^$BW$1</f>
        <v>-16.957520716800268</v>
      </c>
      <c r="CA189" s="19">
        <f t="shared" si="226"/>
        <v>-1.6207381801081056E-5</v>
      </c>
      <c r="CB189" s="19">
        <f t="shared" si="227"/>
        <v>-1.0847053605544943E-5</v>
      </c>
      <c r="CC189" s="19">
        <f t="shared" si="228"/>
        <v>-8.8937647682030274E-6</v>
      </c>
      <c r="CD189" s="19">
        <f t="shared" si="229"/>
        <v>-4.1886425988016535E-2</v>
      </c>
      <c r="CE189" s="19">
        <f t="shared" si="230"/>
        <v>-2.1394618534659185E-4</v>
      </c>
      <c r="CF189" s="19">
        <f t="shared" si="231"/>
        <v>-8.1253677167834152E-5</v>
      </c>
    </row>
    <row r="190" spans="1:84" x14ac:dyDescent="0.3">
      <c r="A190" s="2">
        <f t="shared" si="251"/>
        <v>2144</v>
      </c>
      <c r="B190" s="5">
        <f t="shared" si="252"/>
        <v>1165.3116537681524</v>
      </c>
      <c r="C190" s="5">
        <f t="shared" si="253"/>
        <v>2963.6988054897915</v>
      </c>
      <c r="D190" s="5">
        <f t="shared" si="254"/>
        <v>4368.5386116649388</v>
      </c>
      <c r="E190" s="15">
        <f t="shared" si="255"/>
        <v>4.2519787048348144E-6</v>
      </c>
      <c r="F190" s="15">
        <f t="shared" si="256"/>
        <v>8.3766831670003763E-6</v>
      </c>
      <c r="G190" s="15">
        <f t="shared" si="257"/>
        <v>1.7100700708898994E-5</v>
      </c>
      <c r="H190" s="5">
        <f t="shared" si="258"/>
        <v>186884.64183607895</v>
      </c>
      <c r="I190" s="5">
        <f t="shared" si="259"/>
        <v>82387.754239582981</v>
      </c>
      <c r="J190" s="5">
        <f t="shared" si="260"/>
        <v>30623.226554153574</v>
      </c>
      <c r="K190" s="5">
        <f t="shared" si="261"/>
        <v>160373.09953244583</v>
      </c>
      <c r="L190" s="5">
        <f t="shared" si="262"/>
        <v>27798.963270819717</v>
      </c>
      <c r="M190" s="5">
        <f t="shared" si="263"/>
        <v>7009.9475537157814</v>
      </c>
      <c r="N190" s="15">
        <f t="shared" si="264"/>
        <v>2.0820591433290403E-4</v>
      </c>
      <c r="O190" s="15">
        <f t="shared" si="265"/>
        <v>4.8598999748281635E-3</v>
      </c>
      <c r="P190" s="15">
        <f t="shared" si="266"/>
        <v>4.835812934862016E-3</v>
      </c>
      <c r="Q190" s="5">
        <f t="shared" si="267"/>
        <v>6189.8991044504937</v>
      </c>
      <c r="R190" s="5">
        <f t="shared" si="268"/>
        <v>9557.8096572298036</v>
      </c>
      <c r="S190" s="5">
        <f t="shared" si="269"/>
        <v>5419.8002668060089</v>
      </c>
      <c r="T190" s="5">
        <f t="shared" si="270"/>
        <v>33.121497002839881</v>
      </c>
      <c r="U190" s="5">
        <f t="shared" si="271"/>
        <v>116.01007632075712</v>
      </c>
      <c r="V190" s="5">
        <f t="shared" si="272"/>
        <v>176.98331876367533</v>
      </c>
      <c r="W190" s="15">
        <f t="shared" si="273"/>
        <v>-1.0734613539272964E-2</v>
      </c>
      <c r="X190" s="15">
        <f t="shared" si="274"/>
        <v>-1.217998157191269E-2</v>
      </c>
      <c r="Y190" s="15">
        <f t="shared" si="275"/>
        <v>-9.7425357312937999E-3</v>
      </c>
      <c r="Z190" s="5">
        <f t="shared" ref="Z190:Z253" si="290">Q189*AC190*(1-BE189)</f>
        <v>8406.3591314951009</v>
      </c>
      <c r="AA190" s="5">
        <f t="shared" ref="AA190:AA253" si="291">R189*AD190*(1-BF189)</f>
        <v>28809.930558132113</v>
      </c>
      <c r="AB190" s="5">
        <f t="shared" ref="AB190:AB253" si="292">S189*AE190*(1-BG189)</f>
        <v>47199.132798389473</v>
      </c>
      <c r="AC190" s="16">
        <f t="shared" si="276"/>
        <v>1.3437839304498007</v>
      </c>
      <c r="AD190" s="16">
        <f t="shared" si="277"/>
        <v>2.9920635304154612</v>
      </c>
      <c r="AE190" s="16">
        <f t="shared" si="278"/>
        <v>8.6656549815023265</v>
      </c>
      <c r="AF190" s="15">
        <f t="shared" si="279"/>
        <v>-4.0504037456468023E-3</v>
      </c>
      <c r="AG190" s="15">
        <f t="shared" si="280"/>
        <v>2.9673830763510267E-4</v>
      </c>
      <c r="AH190" s="15">
        <f t="shared" si="281"/>
        <v>9.7937136394747881E-3</v>
      </c>
      <c r="AI190" s="1">
        <f t="shared" si="245"/>
        <v>368871.81684211997</v>
      </c>
      <c r="AJ190" s="1">
        <f t="shared" si="246"/>
        <v>155761.75284872035</v>
      </c>
      <c r="AK190" s="1">
        <f t="shared" si="247"/>
        <v>57965.467776238846</v>
      </c>
      <c r="AL190" s="14">
        <f t="shared" si="282"/>
        <v>68.439009427647193</v>
      </c>
      <c r="AM190" s="14">
        <f t="shared" si="283"/>
        <v>15.529253357421888</v>
      </c>
      <c r="AN190" s="14">
        <f t="shared" si="284"/>
        <v>5.0332416545809018</v>
      </c>
      <c r="AO190" s="11">
        <f t="shared" si="285"/>
        <v>5.3632537575198438E-3</v>
      </c>
      <c r="AP190" s="11">
        <f t="shared" si="286"/>
        <v>6.7562851948899062E-3</v>
      </c>
      <c r="AQ190" s="11">
        <f t="shared" si="287"/>
        <v>6.1288031412253764E-3</v>
      </c>
      <c r="AR190" s="1">
        <f t="shared" ref="AR190:AR253" si="293">MAX(0.3*B190,AL190*AI190^$AR$5*B190^(1-$AR$5)*(1-BI189+BU189/100))</f>
        <v>186884.64183607895</v>
      </c>
      <c r="AS190" s="1">
        <f t="shared" si="288"/>
        <v>82387.754239582981</v>
      </c>
      <c r="AT190" s="1">
        <f t="shared" si="289"/>
        <v>30623.226554153574</v>
      </c>
      <c r="AU190" s="1">
        <f t="shared" si="248"/>
        <v>37376.928367215791</v>
      </c>
      <c r="AV190" s="1">
        <f t="shared" si="249"/>
        <v>16477.550847916598</v>
      </c>
      <c r="AW190" s="1">
        <f t="shared" si="250"/>
        <v>6124.6453108307151</v>
      </c>
      <c r="AX190" s="1">
        <f t="shared" si="232"/>
        <v>128298.47962595668</v>
      </c>
      <c r="AY190" s="1">
        <f t="shared" si="218"/>
        <v>22239.170616655771</v>
      </c>
      <c r="AZ190" s="1">
        <f t="shared" si="219"/>
        <v>5607.9580429726257</v>
      </c>
      <c r="BA190" s="1">
        <f t="shared" si="233"/>
        <v>13706.529333316441</v>
      </c>
      <c r="BB190" s="1">
        <f t="shared" si="234"/>
        <v>29665.470549650207</v>
      </c>
      <c r="BC190" s="1">
        <f t="shared" si="235"/>
        <v>37708.971689330188</v>
      </c>
      <c r="BD190" s="1">
        <f t="shared" si="236"/>
        <v>149.7957059605163</v>
      </c>
      <c r="BE190" s="2">
        <f t="shared" si="242"/>
        <v>0</v>
      </c>
      <c r="BF190" s="2">
        <f t="shared" si="243"/>
        <v>0</v>
      </c>
      <c r="BG190" s="2">
        <f t="shared" si="244"/>
        <v>0</v>
      </c>
      <c r="BH190" s="2">
        <f t="shared" si="220"/>
        <v>0</v>
      </c>
      <c r="BI190" s="2">
        <f t="shared" si="237"/>
        <v>0</v>
      </c>
      <c r="BJ190" s="2">
        <f t="shared" si="221"/>
        <v>0</v>
      </c>
      <c r="BK190" s="2">
        <f t="shared" si="222"/>
        <v>0</v>
      </c>
      <c r="BL190" s="2">
        <f t="shared" si="223"/>
        <v>0</v>
      </c>
      <c r="BM190" s="2">
        <f t="shared" si="224"/>
        <v>0</v>
      </c>
      <c r="BN190" s="2">
        <f t="shared" si="225"/>
        <v>0</v>
      </c>
      <c r="BO190" s="2">
        <f t="shared" si="238"/>
        <v>0</v>
      </c>
      <c r="BP190" s="2">
        <f t="shared" si="239"/>
        <v>0</v>
      </c>
      <c r="BQ190" s="2">
        <f t="shared" si="240"/>
        <v>0</v>
      </c>
      <c r="BR190" s="11">
        <f t="shared" si="241"/>
        <v>3.1947996348532709E-2</v>
      </c>
      <c r="BS190" s="17">
        <f t="shared" si="216"/>
        <v>4.9491354677179368E-3</v>
      </c>
      <c r="BT190" s="17">
        <f t="shared" si="217"/>
        <v>1.847482868738803E-3</v>
      </c>
      <c r="BU190" s="12">
        <f>(BU$3*temperature!$I300+BU$4*temperature!$I300^2+BU$5*temperature!$I300^6)*(K190/K$56)^$BW$1</f>
        <v>-26.317402970677954</v>
      </c>
      <c r="BV190" s="12">
        <f>(BV$3*temperature!$I300+BV$4*temperature!$I300^2+BV$5*temperature!$I300^6)*(L190/L$56)^$BW$1</f>
        <v>-19.198203385674965</v>
      </c>
      <c r="BW190" s="12">
        <f>(BW$3*temperature!$I300+BW$4*temperature!$I300^2+BW$5*temperature!$I300^6)*(M190/M$56)^$BW$1</f>
        <v>-17.159307197545715</v>
      </c>
      <c r="BX190" s="12">
        <f>(BX$3*temperature!$M300+BX$4*temperature!$M300^2+BX$5*temperature!$M300^6)*(K190/K$56)^$BW$1</f>
        <v>-26.317419174131249</v>
      </c>
      <c r="BY190" s="12">
        <f>(BY$3*temperature!$M300+BY$4*temperature!$M300^2+BY$5*temperature!$M300^6)*(L190/L$56)^$BW$1</f>
        <v>-19.198214213699515</v>
      </c>
      <c r="BZ190" s="12">
        <f>(BZ$3*temperature!$M300+BZ$4*temperature!$M300^2+BZ$5*temperature!$M300^6)*(M190/M$56)^$BW$1</f>
        <v>-17.159316072379784</v>
      </c>
      <c r="CA190" s="19">
        <f t="shared" si="226"/>
        <v>-1.6203453295560166E-5</v>
      </c>
      <c r="CB190" s="19">
        <f t="shared" si="227"/>
        <v>-1.0828024549880411E-5</v>
      </c>
      <c r="CC190" s="19">
        <f t="shared" si="228"/>
        <v>-8.8748340694166927E-6</v>
      </c>
      <c r="CD190" s="19">
        <f t="shared" si="229"/>
        <v>-4.1920492455023807E-2</v>
      </c>
      <c r="CE190" s="19">
        <f t="shared" si="230"/>
        <v>-2.0747019603336049E-4</v>
      </c>
      <c r="CF190" s="19">
        <f t="shared" si="231"/>
        <v>-7.7447391659750725E-5</v>
      </c>
    </row>
    <row r="191" spans="1:84" x14ac:dyDescent="0.3">
      <c r="A191" s="2">
        <f t="shared" si="251"/>
        <v>2145</v>
      </c>
      <c r="B191" s="5">
        <f t="shared" si="252"/>
        <v>1165.3163609044718</v>
      </c>
      <c r="C191" s="5">
        <f t="shared" si="253"/>
        <v>2963.7223901573925</v>
      </c>
      <c r="D191" s="5">
        <f t="shared" si="254"/>
        <v>4368.6095814827049</v>
      </c>
      <c r="E191" s="15">
        <f t="shared" si="255"/>
        <v>4.0393797695930734E-6</v>
      </c>
      <c r="F191" s="15">
        <f t="shared" si="256"/>
        <v>7.9578490086503572E-6</v>
      </c>
      <c r="G191" s="15">
        <f t="shared" si="257"/>
        <v>1.6245665673454043E-5</v>
      </c>
      <c r="H191" s="5">
        <f t="shared" si="258"/>
        <v>186901.97636821633</v>
      </c>
      <c r="I191" s="5">
        <f t="shared" si="259"/>
        <v>82780.905386141894</v>
      </c>
      <c r="J191" s="5">
        <f t="shared" si="260"/>
        <v>30769.280643780352</v>
      </c>
      <c r="K191" s="5">
        <f t="shared" si="261"/>
        <v>160387.32711445889</v>
      </c>
      <c r="L191" s="5">
        <f t="shared" si="262"/>
        <v>27931.396564354225</v>
      </c>
      <c r="M191" s="5">
        <f t="shared" si="263"/>
        <v>7043.266300152477</v>
      </c>
      <c r="N191" s="15">
        <f t="shared" si="264"/>
        <v>8.871551435074565E-5</v>
      </c>
      <c r="O191" s="15">
        <f t="shared" si="265"/>
        <v>4.7639651969870744E-3</v>
      </c>
      <c r="P191" s="15">
        <f t="shared" si="266"/>
        <v>4.7530664361439268E-3</v>
      </c>
      <c r="Q191" s="5">
        <f t="shared" si="267"/>
        <v>6124.0209121396456</v>
      </c>
      <c r="R191" s="5">
        <f t="shared" si="268"/>
        <v>9486.4496834520542</v>
      </c>
      <c r="S191" s="5">
        <f t="shared" si="269"/>
        <v>5392.594970405602</v>
      </c>
      <c r="T191" s="5">
        <f t="shared" si="270"/>
        <v>32.765950532672207</v>
      </c>
      <c r="U191" s="5">
        <f t="shared" si="271"/>
        <v>114.59707572901412</v>
      </c>
      <c r="V191" s="5">
        <f t="shared" si="272"/>
        <v>175.25905245677725</v>
      </c>
      <c r="W191" s="15">
        <f t="shared" si="273"/>
        <v>-1.0734613539272964E-2</v>
      </c>
      <c r="X191" s="15">
        <f t="shared" si="274"/>
        <v>-1.217998157191269E-2</v>
      </c>
      <c r="Y191" s="15">
        <f t="shared" si="275"/>
        <v>-9.7425357312937999E-3</v>
      </c>
      <c r="Z191" s="5">
        <f t="shared" si="290"/>
        <v>8284.1961472174917</v>
      </c>
      <c r="AA191" s="5">
        <f t="shared" si="291"/>
        <v>28606.059701673999</v>
      </c>
      <c r="AB191" s="5">
        <f t="shared" si="292"/>
        <v>47426.091902809283</v>
      </c>
      <c r="AC191" s="16">
        <f t="shared" si="276"/>
        <v>1.3383410629845669</v>
      </c>
      <c r="AD191" s="16">
        <f t="shared" si="277"/>
        <v>2.9929513902838134</v>
      </c>
      <c r="AE191" s="16">
        <f t="shared" si="278"/>
        <v>8.7505239248896487</v>
      </c>
      <c r="AF191" s="15">
        <f t="shared" si="279"/>
        <v>-4.0504037456468023E-3</v>
      </c>
      <c r="AG191" s="15">
        <f t="shared" si="280"/>
        <v>2.9673830763510267E-4</v>
      </c>
      <c r="AH191" s="15">
        <f t="shared" si="281"/>
        <v>9.7937136394747881E-3</v>
      </c>
      <c r="AI191" s="1">
        <f t="shared" si="245"/>
        <v>369361.56352512375</v>
      </c>
      <c r="AJ191" s="1">
        <f t="shared" si="246"/>
        <v>156663.12841176492</v>
      </c>
      <c r="AK191" s="1">
        <f t="shared" si="247"/>
        <v>58293.566309445683</v>
      </c>
      <c r="AL191" s="14">
        <f t="shared" si="282"/>
        <v>68.802394644376221</v>
      </c>
      <c r="AM191" s="14">
        <f t="shared" si="283"/>
        <v>15.633124221322868</v>
      </c>
      <c r="AN191" s="14">
        <f t="shared" si="284"/>
        <v>5.0637809243714118</v>
      </c>
      <c r="AO191" s="11">
        <f t="shared" si="285"/>
        <v>5.3096212199446454E-3</v>
      </c>
      <c r="AP191" s="11">
        <f t="shared" si="286"/>
        <v>6.6887223429410074E-3</v>
      </c>
      <c r="AQ191" s="11">
        <f t="shared" si="287"/>
        <v>6.0675151098131229E-3</v>
      </c>
      <c r="AR191" s="1">
        <f t="shared" si="293"/>
        <v>186901.97636821633</v>
      </c>
      <c r="AS191" s="1">
        <f t="shared" si="288"/>
        <v>82780.905386141894</v>
      </c>
      <c r="AT191" s="1">
        <f t="shared" si="289"/>
        <v>30769.280643780352</v>
      </c>
      <c r="AU191" s="1">
        <f t="shared" si="248"/>
        <v>37380.395273643269</v>
      </c>
      <c r="AV191" s="1">
        <f t="shared" si="249"/>
        <v>16556.181077228379</v>
      </c>
      <c r="AW191" s="1">
        <f t="shared" si="250"/>
        <v>6153.8561287560706</v>
      </c>
      <c r="AX191" s="1">
        <f t="shared" si="232"/>
        <v>128309.8616915671</v>
      </c>
      <c r="AY191" s="1">
        <f t="shared" si="218"/>
        <v>22345.117251483385</v>
      </c>
      <c r="AZ191" s="1">
        <f t="shared" si="219"/>
        <v>5634.6130401219816</v>
      </c>
      <c r="BA191" s="1">
        <f t="shared" si="233"/>
        <v>13706.688076248573</v>
      </c>
      <c r="BB191" s="1">
        <f t="shared" si="234"/>
        <v>29679.792168358334</v>
      </c>
      <c r="BC191" s="1">
        <f t="shared" si="235"/>
        <v>37730.299397033988</v>
      </c>
      <c r="BD191" s="1">
        <f t="shared" si="236"/>
        <v>142.72558167161148</v>
      </c>
      <c r="BE191" s="2">
        <f t="shared" si="242"/>
        <v>0</v>
      </c>
      <c r="BF191" s="2">
        <f t="shared" si="243"/>
        <v>0</v>
      </c>
      <c r="BG191" s="2">
        <f t="shared" si="244"/>
        <v>0</v>
      </c>
      <c r="BH191" s="2">
        <f t="shared" si="220"/>
        <v>0</v>
      </c>
      <c r="BI191" s="2">
        <f t="shared" si="237"/>
        <v>0</v>
      </c>
      <c r="BJ191" s="2">
        <f t="shared" si="221"/>
        <v>0</v>
      </c>
      <c r="BK191" s="2">
        <f t="shared" si="222"/>
        <v>0</v>
      </c>
      <c r="BL191" s="2">
        <f t="shared" si="223"/>
        <v>0</v>
      </c>
      <c r="BM191" s="2">
        <f t="shared" si="224"/>
        <v>0</v>
      </c>
      <c r="BN191" s="2">
        <f t="shared" si="225"/>
        <v>0</v>
      </c>
      <c r="BO191" s="2">
        <f t="shared" si="238"/>
        <v>0</v>
      </c>
      <c r="BP191" s="2">
        <f t="shared" si="239"/>
        <v>0</v>
      </c>
      <c r="BQ191" s="2">
        <f t="shared" si="240"/>
        <v>0</v>
      </c>
      <c r="BR191" s="11">
        <f t="shared" si="241"/>
        <v>3.1844075484831674E-2</v>
      </c>
      <c r="BS191" s="17">
        <f t="shared" ref="BS191:BS254" si="294">BS190/(1+BR190)</f>
        <v>4.7959155744573033E-3</v>
      </c>
      <c r="BT191" s="17">
        <f t="shared" ref="BT191:BT254" si="295">BT190/(1+BT$5)</f>
        <v>1.7595074940369552E-3</v>
      </c>
      <c r="BU191" s="12">
        <f>(BU$3*temperature!$I301+BU$4*temperature!$I301^2+BU$5*temperature!$I301^6)*(K191/K$56)^$BW$1</f>
        <v>-26.722473159200863</v>
      </c>
      <c r="BV191" s="12">
        <f>(BV$3*temperature!$I301+BV$4*temperature!$I301^2+BV$5*temperature!$I301^6)*(L191/L$56)^$BW$1</f>
        <v>-19.446123268659534</v>
      </c>
      <c r="BW191" s="12">
        <f>(BW$3*temperature!$I301+BW$4*temperature!$I301^2+BW$5*temperature!$I301^6)*(M191/M$56)^$BW$1</f>
        <v>-17.360820995277859</v>
      </c>
      <c r="BX191" s="12">
        <f>(BX$3*temperature!$M301+BX$4*temperature!$M301^2+BX$5*temperature!$M301^6)*(K191/K$56)^$BW$1</f>
        <v>-26.72248935834179</v>
      </c>
      <c r="BY191" s="12">
        <f>(BY$3*temperature!$M301+BY$4*temperature!$M301^2+BY$5*temperature!$M301^6)*(L191/L$56)^$BW$1</f>
        <v>-19.446134077444679</v>
      </c>
      <c r="BZ191" s="12">
        <f>(BZ$3*temperature!$M301+BZ$4*temperature!$M301^2+BZ$5*temperature!$M301^6)*(M191/M$56)^$BW$1</f>
        <v>-17.360829851059119</v>
      </c>
      <c r="CA191" s="19">
        <f t="shared" si="226"/>
        <v>-1.619914092643171E-5</v>
      </c>
      <c r="CB191" s="19">
        <f t="shared" si="227"/>
        <v>-1.0808785145144384E-5</v>
      </c>
      <c r="CC191" s="19">
        <f t="shared" si="228"/>
        <v>-8.855781260308504E-6</v>
      </c>
      <c r="CD191" s="19">
        <f t="shared" si="229"/>
        <v>-4.1948984939750425E-2</v>
      </c>
      <c r="CE191" s="19">
        <f t="shared" si="230"/>
        <v>-2.0118379020522392E-4</v>
      </c>
      <c r="CF191" s="19">
        <f t="shared" si="231"/>
        <v>-7.3809553368734242E-5</v>
      </c>
    </row>
    <row r="192" spans="1:84" x14ac:dyDescent="0.3">
      <c r="A192" s="2">
        <f t="shared" si="251"/>
        <v>2146</v>
      </c>
      <c r="B192" s="5">
        <f t="shared" si="252"/>
        <v>1165.3208327020386</v>
      </c>
      <c r="C192" s="5">
        <f t="shared" si="253"/>
        <v>2963.7447957699133</v>
      </c>
      <c r="D192" s="5">
        <f t="shared" si="254"/>
        <v>4368.6770039048879</v>
      </c>
      <c r="E192" s="15">
        <f t="shared" si="255"/>
        <v>3.8374107811134193E-6</v>
      </c>
      <c r="F192" s="15">
        <f t="shared" si="256"/>
        <v>7.5599565582178389E-6</v>
      </c>
      <c r="G192" s="15">
        <f t="shared" si="257"/>
        <v>1.5433382389781341E-5</v>
      </c>
      <c r="H192" s="5">
        <f t="shared" si="258"/>
        <v>186897.03454177067</v>
      </c>
      <c r="I192" s="5">
        <f t="shared" si="259"/>
        <v>83168.055691531292</v>
      </c>
      <c r="J192" s="5">
        <f t="shared" si="260"/>
        <v>30913.493143886517</v>
      </c>
      <c r="K192" s="5">
        <f t="shared" si="261"/>
        <v>160382.47090152078</v>
      </c>
      <c r="L192" s="5">
        <f t="shared" si="262"/>
        <v>28061.814165050648</v>
      </c>
      <c r="M192" s="5">
        <f t="shared" si="263"/>
        <v>7076.1681663018053</v>
      </c>
      <c r="N192" s="15">
        <f t="shared" si="264"/>
        <v>-3.0278033966157913E-5</v>
      </c>
      <c r="O192" s="15">
        <f t="shared" si="265"/>
        <v>4.6692115947708501E-3</v>
      </c>
      <c r="P192" s="15">
        <f t="shared" si="266"/>
        <v>4.6713931785620222E-3</v>
      </c>
      <c r="Q192" s="5">
        <f t="shared" si="267"/>
        <v>6058.121728888249</v>
      </c>
      <c r="R192" s="5">
        <f t="shared" si="268"/>
        <v>9414.7308133604402</v>
      </c>
      <c r="S192" s="5">
        <f t="shared" si="269"/>
        <v>5365.0857291743832</v>
      </c>
      <c r="T192" s="5">
        <f t="shared" si="270"/>
        <v>32.414220716457038</v>
      </c>
      <c r="U192" s="5">
        <f t="shared" si="271"/>
        <v>113.20128545843964</v>
      </c>
      <c r="V192" s="5">
        <f t="shared" si="272"/>
        <v>173.55158487598442</v>
      </c>
      <c r="W192" s="15">
        <f t="shared" si="273"/>
        <v>-1.0734613539272964E-2</v>
      </c>
      <c r="X192" s="15">
        <f t="shared" si="274"/>
        <v>-1.217998157191269E-2</v>
      </c>
      <c r="Y192" s="15">
        <f t="shared" si="275"/>
        <v>-9.7425357312937999E-3</v>
      </c>
      <c r="Z192" s="5">
        <f t="shared" si="290"/>
        <v>8162.831432119764</v>
      </c>
      <c r="AA192" s="5">
        <f t="shared" si="291"/>
        <v>28400.907906231685</v>
      </c>
      <c r="AB192" s="5">
        <f t="shared" si="292"/>
        <v>47650.177371593134</v>
      </c>
      <c r="AC192" s="16">
        <f t="shared" si="276"/>
        <v>1.3329202413301013</v>
      </c>
      <c r="AD192" s="16">
        <f t="shared" si="277"/>
        <v>2.9938395136142004</v>
      </c>
      <c r="AE192" s="16">
        <f t="shared" si="278"/>
        <v>8.8362240504053915</v>
      </c>
      <c r="AF192" s="15">
        <f t="shared" si="279"/>
        <v>-4.0504037456468023E-3</v>
      </c>
      <c r="AG192" s="15">
        <f t="shared" si="280"/>
        <v>2.9673830763510267E-4</v>
      </c>
      <c r="AH192" s="15">
        <f t="shared" si="281"/>
        <v>9.7937136394747881E-3</v>
      </c>
      <c r="AI192" s="1">
        <f t="shared" si="245"/>
        <v>369805.80244625465</v>
      </c>
      <c r="AJ192" s="1">
        <f t="shared" si="246"/>
        <v>157552.99664781679</v>
      </c>
      <c r="AK192" s="1">
        <f t="shared" si="247"/>
        <v>58618.06580725719</v>
      </c>
      <c r="AL192" s="14">
        <f t="shared" si="282"/>
        <v>69.164056152417146</v>
      </c>
      <c r="AM192" s="14">
        <f t="shared" si="283"/>
        <v>15.736644192319311</v>
      </c>
      <c r="AN192" s="14">
        <f t="shared" si="284"/>
        <v>5.0941982459701043</v>
      </c>
      <c r="AO192" s="11">
        <f t="shared" si="285"/>
        <v>5.2565250077451992E-3</v>
      </c>
      <c r="AP192" s="11">
        <f t="shared" si="286"/>
        <v>6.6218351195115972E-3</v>
      </c>
      <c r="AQ192" s="11">
        <f t="shared" si="287"/>
        <v>6.0068399587149919E-3</v>
      </c>
      <c r="AR192" s="1">
        <f t="shared" si="293"/>
        <v>186897.03454177067</v>
      </c>
      <c r="AS192" s="1">
        <f t="shared" si="288"/>
        <v>83168.055691531292</v>
      </c>
      <c r="AT192" s="1">
        <f t="shared" si="289"/>
        <v>30913.493143886517</v>
      </c>
      <c r="AU192" s="1">
        <f t="shared" si="248"/>
        <v>37379.406908354133</v>
      </c>
      <c r="AV192" s="1">
        <f t="shared" si="249"/>
        <v>16633.61113830626</v>
      </c>
      <c r="AW192" s="1">
        <f t="shared" si="250"/>
        <v>6182.6986287773034</v>
      </c>
      <c r="AX192" s="1">
        <f t="shared" si="232"/>
        <v>128305.9767212166</v>
      </c>
      <c r="AY192" s="1">
        <f t="shared" si="218"/>
        <v>22449.45133204052</v>
      </c>
      <c r="AZ192" s="1">
        <f t="shared" si="219"/>
        <v>5660.9345330414453</v>
      </c>
      <c r="BA192" s="1">
        <f t="shared" si="233"/>
        <v>13706.705390283247</v>
      </c>
      <c r="BB192" s="1">
        <f t="shared" si="234"/>
        <v>29693.822690981262</v>
      </c>
      <c r="BC192" s="1">
        <f t="shared" si="235"/>
        <v>37751.241992607873</v>
      </c>
      <c r="BD192" s="1">
        <f t="shared" si="236"/>
        <v>135.98775961842128</v>
      </c>
      <c r="BE192" s="2">
        <f t="shared" si="242"/>
        <v>0</v>
      </c>
      <c r="BF192" s="2">
        <f t="shared" si="243"/>
        <v>0</v>
      </c>
      <c r="BG192" s="2">
        <f t="shared" si="244"/>
        <v>0</v>
      </c>
      <c r="BH192" s="2">
        <f t="shared" si="220"/>
        <v>0</v>
      </c>
      <c r="BI192" s="2">
        <f t="shared" si="237"/>
        <v>0</v>
      </c>
      <c r="BJ192" s="2">
        <f t="shared" si="221"/>
        <v>0</v>
      </c>
      <c r="BK192" s="2">
        <f t="shared" si="222"/>
        <v>0</v>
      </c>
      <c r="BL192" s="2">
        <f t="shared" si="223"/>
        <v>0</v>
      </c>
      <c r="BM192" s="2">
        <f t="shared" si="224"/>
        <v>0</v>
      </c>
      <c r="BN192" s="2">
        <f t="shared" si="225"/>
        <v>0</v>
      </c>
      <c r="BO192" s="2">
        <f t="shared" si="238"/>
        <v>0</v>
      </c>
      <c r="BP192" s="2">
        <f t="shared" si="239"/>
        <v>0</v>
      </c>
      <c r="BQ192" s="2">
        <f t="shared" si="240"/>
        <v>0</v>
      </c>
      <c r="BR192" s="11">
        <f t="shared" si="241"/>
        <v>3.1740979335928871E-2</v>
      </c>
      <c r="BS192" s="17">
        <f t="shared" si="294"/>
        <v>4.6479072646745103E-3</v>
      </c>
      <c r="BT192" s="17">
        <f t="shared" si="295"/>
        <v>1.6757214228923381E-3</v>
      </c>
      <c r="BU192" s="12">
        <f>(BU$3*temperature!$I302+BU$4*temperature!$I302^2+BU$5*temperature!$I302^6)*(K192/K$56)^$BW$1</f>
        <v>-27.128338146889185</v>
      </c>
      <c r="BV192" s="12">
        <f>(BV$3*temperature!$I302+BV$4*temperature!$I302^2+BV$5*temperature!$I302^6)*(L192/L$56)^$BW$1</f>
        <v>-19.693802817437703</v>
      </c>
      <c r="BW192" s="12">
        <f>(BW$3*temperature!$I302+BW$4*temperature!$I302^2+BW$5*temperature!$I302^6)*(M192/M$56)^$BW$1</f>
        <v>-17.562035462694201</v>
      </c>
      <c r="BX192" s="12">
        <f>(BX$3*temperature!$M302+BX$4*temperature!$M302^2+BX$5*temperature!$M302^6)*(K192/K$56)^$BW$1</f>
        <v>-27.128354341365892</v>
      </c>
      <c r="BY192" s="12">
        <f>(BY$3*temperature!$M302+BY$4*temperature!$M302^2+BY$5*temperature!$M302^6)*(L192/L$56)^$BW$1</f>
        <v>-19.693813606791451</v>
      </c>
      <c r="BZ192" s="12">
        <f>(BZ$3*temperature!$M302+BZ$4*temperature!$M302^2+BZ$5*temperature!$M302^6)*(M192/M$56)^$BW$1</f>
        <v>-17.562044299314053</v>
      </c>
      <c r="CA192" s="19">
        <f t="shared" si="226"/>
        <v>-1.6194476707198646E-5</v>
      </c>
      <c r="CB192" s="19">
        <f t="shared" si="227"/>
        <v>-1.0789353748208441E-5</v>
      </c>
      <c r="CC192" s="19">
        <f t="shared" si="228"/>
        <v>-8.8366198518485817E-6</v>
      </c>
      <c r="CD192" s="19">
        <f t="shared" si="229"/>
        <v>-4.1972000331430906E-2</v>
      </c>
      <c r="CE192" s="19">
        <f t="shared" si="230"/>
        <v>-1.9508196525337866E-4</v>
      </c>
      <c r="CF192" s="19">
        <f t="shared" si="231"/>
        <v>-7.0333380117023082E-5</v>
      </c>
    </row>
    <row r="193" spans="1:84" x14ac:dyDescent="0.3">
      <c r="A193" s="2">
        <f t="shared" si="251"/>
        <v>2147</v>
      </c>
      <c r="B193" s="5">
        <f t="shared" si="252"/>
        <v>1165.3250809260292</v>
      </c>
      <c r="C193" s="5">
        <f t="shared" si="253"/>
        <v>2963.7660812627237</v>
      </c>
      <c r="D193" s="5">
        <f t="shared" si="254"/>
        <v>4368.7410561944898</v>
      </c>
      <c r="E193" s="15">
        <f t="shared" si="255"/>
        <v>3.6455402420577483E-6</v>
      </c>
      <c r="F193" s="15">
        <f t="shared" si="256"/>
        <v>7.181958730306947E-6</v>
      </c>
      <c r="G193" s="15">
        <f t="shared" si="257"/>
        <v>1.4661713270292274E-5</v>
      </c>
      <c r="H193" s="5">
        <f t="shared" si="258"/>
        <v>186869.90432007174</v>
      </c>
      <c r="I193" s="5">
        <f t="shared" si="259"/>
        <v>83549.201444814345</v>
      </c>
      <c r="J193" s="5">
        <f t="shared" si="260"/>
        <v>31055.865486768427</v>
      </c>
      <c r="K193" s="5">
        <f t="shared" si="261"/>
        <v>160358.60497533873</v>
      </c>
      <c r="L193" s="5">
        <f t="shared" si="262"/>
        <v>28190.214461600794</v>
      </c>
      <c r="M193" s="5">
        <f t="shared" si="263"/>
        <v>7108.6532910285323</v>
      </c>
      <c r="N193" s="15">
        <f t="shared" si="264"/>
        <v>-1.4880632557845441E-4</v>
      </c>
      <c r="O193" s="15">
        <f t="shared" si="265"/>
        <v>4.5756235072662577E-3</v>
      </c>
      <c r="P193" s="15">
        <f t="shared" si="266"/>
        <v>4.5907790718469066E-3</v>
      </c>
      <c r="Q193" s="5">
        <f t="shared" si="267"/>
        <v>5992.2201684332831</v>
      </c>
      <c r="R193" s="5">
        <f t="shared" si="268"/>
        <v>9342.6802349782774</v>
      </c>
      <c r="S193" s="5">
        <f t="shared" si="269"/>
        <v>5337.2844077192613</v>
      </c>
      <c r="T193" s="5">
        <f t="shared" si="270"/>
        <v>32.066266583889174</v>
      </c>
      <c r="U193" s="5">
        <f t="shared" si="271"/>
        <v>111.82249588763902</v>
      </c>
      <c r="V193" s="5">
        <f t="shared" si="272"/>
        <v>171.86075235910747</v>
      </c>
      <c r="W193" s="15">
        <f t="shared" si="273"/>
        <v>-1.0734613539272964E-2</v>
      </c>
      <c r="X193" s="15">
        <f t="shared" si="274"/>
        <v>-1.217998157191269E-2</v>
      </c>
      <c r="Y193" s="15">
        <f t="shared" si="275"/>
        <v>-9.7425357312937999E-3</v>
      </c>
      <c r="Z193" s="5">
        <f t="shared" si="290"/>
        <v>8042.2860946722021</v>
      </c>
      <c r="AA193" s="5">
        <f t="shared" si="291"/>
        <v>28194.557042324479</v>
      </c>
      <c r="AB193" s="5">
        <f t="shared" si="292"/>
        <v>47871.391110113836</v>
      </c>
      <c r="AC193" s="16">
        <f t="shared" si="276"/>
        <v>1.3275213761919695</v>
      </c>
      <c r="AD193" s="16">
        <f t="shared" si="277"/>
        <v>2.9947279004848015</v>
      </c>
      <c r="AE193" s="16">
        <f t="shared" si="278"/>
        <v>8.9227634984093012</v>
      </c>
      <c r="AF193" s="15">
        <f t="shared" si="279"/>
        <v>-4.0504037456468023E-3</v>
      </c>
      <c r="AG193" s="15">
        <f t="shared" si="280"/>
        <v>2.9673830763510267E-4</v>
      </c>
      <c r="AH193" s="15">
        <f t="shared" si="281"/>
        <v>9.7937136394747881E-3</v>
      </c>
      <c r="AI193" s="1">
        <f t="shared" si="245"/>
        <v>370204.62910998333</v>
      </c>
      <c r="AJ193" s="1">
        <f t="shared" si="246"/>
        <v>158431.3081213414</v>
      </c>
      <c r="AK193" s="1">
        <f t="shared" si="247"/>
        <v>58938.957855308778</v>
      </c>
      <c r="AL193" s="14">
        <f t="shared" si="282"/>
        <v>69.523983117311403</v>
      </c>
      <c r="AM193" s="14">
        <f t="shared" si="283"/>
        <v>15.83980760086351</v>
      </c>
      <c r="AN193" s="14">
        <f t="shared" si="284"/>
        <v>5.124492279215799</v>
      </c>
      <c r="AO193" s="11">
        <f t="shared" si="285"/>
        <v>5.2039597576677473E-3</v>
      </c>
      <c r="AP193" s="11">
        <f t="shared" si="286"/>
        <v>6.555616768316481E-3</v>
      </c>
      <c r="AQ193" s="11">
        <f t="shared" si="287"/>
        <v>5.9467715591278421E-3</v>
      </c>
      <c r="AR193" s="1">
        <f t="shared" si="293"/>
        <v>186869.90432007174</v>
      </c>
      <c r="AS193" s="1">
        <f t="shared" si="288"/>
        <v>83549.201444814345</v>
      </c>
      <c r="AT193" s="1">
        <f t="shared" si="289"/>
        <v>31055.865486768427</v>
      </c>
      <c r="AU193" s="1">
        <f t="shared" si="248"/>
        <v>37373.980864014353</v>
      </c>
      <c r="AV193" s="1">
        <f t="shared" si="249"/>
        <v>16709.840288962871</v>
      </c>
      <c r="AW193" s="1">
        <f t="shared" si="250"/>
        <v>6211.173097353686</v>
      </c>
      <c r="AX193" s="1">
        <f t="shared" si="232"/>
        <v>128286.88398027097</v>
      </c>
      <c r="AY193" s="1">
        <f t="shared" si="218"/>
        <v>22552.171569280639</v>
      </c>
      <c r="AZ193" s="1">
        <f t="shared" si="219"/>
        <v>5686.9226328228251</v>
      </c>
      <c r="BA193" s="1">
        <f t="shared" si="233"/>
        <v>13706.581937982572</v>
      </c>
      <c r="BB193" s="1">
        <f t="shared" si="234"/>
        <v>29707.566097664912</v>
      </c>
      <c r="BC193" s="1">
        <f t="shared" si="235"/>
        <v>37771.805519755486</v>
      </c>
      <c r="BD193" s="1">
        <f t="shared" si="236"/>
        <v>129.56670629593444</v>
      </c>
      <c r="BE193" s="2">
        <f t="shared" si="242"/>
        <v>0</v>
      </c>
      <c r="BF193" s="2">
        <f t="shared" si="243"/>
        <v>0</v>
      </c>
      <c r="BG193" s="2">
        <f t="shared" si="244"/>
        <v>0</v>
      </c>
      <c r="BH193" s="2">
        <f t="shared" si="220"/>
        <v>0</v>
      </c>
      <c r="BI193" s="2">
        <f t="shared" si="237"/>
        <v>0</v>
      </c>
      <c r="BJ193" s="2">
        <f t="shared" si="221"/>
        <v>0</v>
      </c>
      <c r="BK193" s="2">
        <f t="shared" si="222"/>
        <v>0</v>
      </c>
      <c r="BL193" s="2">
        <f t="shared" si="223"/>
        <v>0</v>
      </c>
      <c r="BM193" s="2">
        <f t="shared" si="224"/>
        <v>0</v>
      </c>
      <c r="BN193" s="2">
        <f t="shared" si="225"/>
        <v>0</v>
      </c>
      <c r="BO193" s="2">
        <f t="shared" si="238"/>
        <v>0</v>
      </c>
      <c r="BP193" s="2">
        <f t="shared" si="239"/>
        <v>0</v>
      </c>
      <c r="BQ193" s="2">
        <f t="shared" si="240"/>
        <v>0</v>
      </c>
      <c r="BR193" s="11">
        <f t="shared" si="241"/>
        <v>3.1638686892031281E-2</v>
      </c>
      <c r="BS193" s="17">
        <f t="shared" si="294"/>
        <v>4.5049167938120433E-3</v>
      </c>
      <c r="BT193" s="17">
        <f t="shared" si="295"/>
        <v>1.5959251646593697E-3</v>
      </c>
      <c r="BU193" s="12">
        <f>(BU$3*temperature!$I303+BU$4*temperature!$I303^2+BU$5*temperature!$I303^6)*(K193/K$56)^$BW$1</f>
        <v>-27.534976997579861</v>
      </c>
      <c r="BV193" s="12">
        <f>(BV$3*temperature!$I303+BV$4*temperature!$I303^2+BV$5*temperature!$I303^6)*(L193/L$56)^$BW$1</f>
        <v>-19.941221123078694</v>
      </c>
      <c r="BW193" s="12">
        <f>(BW$3*temperature!$I303+BW$4*temperature!$I303^2+BW$5*temperature!$I303^6)*(M193/M$56)^$BW$1</f>
        <v>-17.762933408983859</v>
      </c>
      <c r="BX193" s="12">
        <f>(BX$3*temperature!$M303+BX$4*temperature!$M303^2+BX$5*temperature!$M303^6)*(K193/K$56)^$BW$1</f>
        <v>-27.534993187071489</v>
      </c>
      <c r="BY193" s="12">
        <f>(BY$3*temperature!$M303+BY$4*temperature!$M303^2+BY$5*temperature!$M303^6)*(L193/L$56)^$BW$1</f>
        <v>-19.941231892826735</v>
      </c>
      <c r="BZ193" s="12">
        <f>(BZ$3*temperature!$M303+BZ$4*temperature!$M303^2+BZ$5*temperature!$M303^6)*(M193/M$56)^$BW$1</f>
        <v>-17.762942226346635</v>
      </c>
      <c r="CA193" s="19">
        <f t="shared" si="226"/>
        <v>-1.6189491628182395E-5</v>
      </c>
      <c r="CB193" s="19">
        <f t="shared" si="227"/>
        <v>-1.0769748040928562E-5</v>
      </c>
      <c r="CC193" s="19">
        <f t="shared" si="228"/>
        <v>-8.8173627759147166E-6</v>
      </c>
      <c r="CD193" s="19">
        <f t="shared" si="229"/>
        <v>-4.1989634324473286E-2</v>
      </c>
      <c r="CE193" s="19">
        <f t="shared" si="230"/>
        <v>-1.8915980883434631E-4</v>
      </c>
      <c r="CF193" s="19">
        <f t="shared" si="231"/>
        <v>-6.7012314073271745E-5</v>
      </c>
    </row>
    <row r="194" spans="1:84" x14ac:dyDescent="0.3">
      <c r="A194" s="2">
        <f t="shared" si="251"/>
        <v>2148</v>
      </c>
      <c r="B194" s="5">
        <f t="shared" si="252"/>
        <v>1165.3291167535328</v>
      </c>
      <c r="C194" s="5">
        <f t="shared" si="253"/>
        <v>2963.7863026261216</v>
      </c>
      <c r="D194" s="5">
        <f t="shared" si="254"/>
        <v>4368.8019067617724</v>
      </c>
      <c r="E194" s="15">
        <f t="shared" si="255"/>
        <v>3.4632632299548609E-6</v>
      </c>
      <c r="F194" s="15">
        <f t="shared" si="256"/>
        <v>6.8228607937915996E-6</v>
      </c>
      <c r="G194" s="15">
        <f t="shared" si="257"/>
        <v>1.3928627606777659E-5</v>
      </c>
      <c r="H194" s="5">
        <f t="shared" si="258"/>
        <v>186820.67544776262</v>
      </c>
      <c r="I194" s="5">
        <f t="shared" si="259"/>
        <v>83924.340601882635</v>
      </c>
      <c r="J194" s="5">
        <f t="shared" si="260"/>
        <v>31196.399538634367</v>
      </c>
      <c r="K194" s="5">
        <f t="shared" si="261"/>
        <v>160315.8050047034</v>
      </c>
      <c r="L194" s="5">
        <f t="shared" si="262"/>
        <v>28316.596418412424</v>
      </c>
      <c r="M194" s="5">
        <f t="shared" si="263"/>
        <v>7140.7219197442737</v>
      </c>
      <c r="N194" s="15">
        <f t="shared" si="264"/>
        <v>-2.6690161492681774E-4</v>
      </c>
      <c r="O194" s="15">
        <f t="shared" si="265"/>
        <v>4.4831853614941686E-3</v>
      </c>
      <c r="P194" s="15">
        <f t="shared" si="266"/>
        <v>4.5112101269890736E-3</v>
      </c>
      <c r="Q194" s="5">
        <f t="shared" si="267"/>
        <v>5926.3343600520111</v>
      </c>
      <c r="R194" s="5">
        <f t="shared" si="268"/>
        <v>9270.3246207239536</v>
      </c>
      <c r="S194" s="5">
        <f t="shared" si="269"/>
        <v>5309.2027070270142</v>
      </c>
      <c r="T194" s="5">
        <f t="shared" si="270"/>
        <v>31.722047604463821</v>
      </c>
      <c r="U194" s="5">
        <f t="shared" si="271"/>
        <v>110.4604999484023</v>
      </c>
      <c r="V194" s="5">
        <f t="shared" si="272"/>
        <v>170.18639283844183</v>
      </c>
      <c r="W194" s="15">
        <f t="shared" si="273"/>
        <v>-1.0734613539272964E-2</v>
      </c>
      <c r="X194" s="15">
        <f t="shared" si="274"/>
        <v>-1.217998157191269E-2</v>
      </c>
      <c r="Y194" s="15">
        <f t="shared" si="275"/>
        <v>-9.7425357312937999E-3</v>
      </c>
      <c r="Z194" s="5">
        <f t="shared" si="290"/>
        <v>7922.5802112518122</v>
      </c>
      <c r="AA194" s="5">
        <f t="shared" si="291"/>
        <v>27987.087542356898</v>
      </c>
      <c r="AB194" s="5">
        <f t="shared" si="292"/>
        <v>48089.735716066287</v>
      </c>
      <c r="AC194" s="16">
        <f t="shared" si="276"/>
        <v>1.3221443786374154</v>
      </c>
      <c r="AD194" s="16">
        <f t="shared" si="277"/>
        <v>2.9956165509738191</v>
      </c>
      <c r="AE194" s="16">
        <f t="shared" si="278"/>
        <v>9.0101504889854809</v>
      </c>
      <c r="AF194" s="15">
        <f t="shared" si="279"/>
        <v>-4.0504037456468023E-3</v>
      </c>
      <c r="AG194" s="15">
        <f t="shared" si="280"/>
        <v>2.9673830763510267E-4</v>
      </c>
      <c r="AH194" s="15">
        <f t="shared" si="281"/>
        <v>9.7937136394747881E-3</v>
      </c>
      <c r="AI194" s="1">
        <f t="shared" si="245"/>
        <v>370558.14706299937</v>
      </c>
      <c r="AJ194" s="1">
        <f t="shared" si="246"/>
        <v>159298.01759817015</v>
      </c>
      <c r="AK194" s="1">
        <f t="shared" si="247"/>
        <v>59256.235167131585</v>
      </c>
      <c r="AL194" s="14">
        <f t="shared" si="282"/>
        <v>69.882165127543317</v>
      </c>
      <c r="AM194" s="14">
        <f t="shared" si="283"/>
        <v>15.942608912095487</v>
      </c>
      <c r="AN194" s="14">
        <f t="shared" si="284"/>
        <v>5.1546617223073996</v>
      </c>
      <c r="AO194" s="11">
        <f t="shared" si="285"/>
        <v>5.1519201600910697E-3</v>
      </c>
      <c r="AP194" s="11">
        <f t="shared" si="286"/>
        <v>6.4900606006333163E-3</v>
      </c>
      <c r="AQ194" s="11">
        <f t="shared" si="287"/>
        <v>5.8873038435365635E-3</v>
      </c>
      <c r="AR194" s="1">
        <f t="shared" si="293"/>
        <v>186820.67544776262</v>
      </c>
      <c r="AS194" s="1">
        <f t="shared" si="288"/>
        <v>83924.340601882635</v>
      </c>
      <c r="AT194" s="1">
        <f t="shared" si="289"/>
        <v>31196.399538634367</v>
      </c>
      <c r="AU194" s="1">
        <f t="shared" si="248"/>
        <v>37364.135089552525</v>
      </c>
      <c r="AV194" s="1">
        <f t="shared" si="249"/>
        <v>16784.868120376526</v>
      </c>
      <c r="AW194" s="1">
        <f t="shared" si="250"/>
        <v>6239.2799077268737</v>
      </c>
      <c r="AX194" s="1">
        <f t="shared" si="232"/>
        <v>128252.64400376272</v>
      </c>
      <c r="AY194" s="1">
        <f t="shared" si="218"/>
        <v>22653.277134729935</v>
      </c>
      <c r="AZ194" s="1">
        <f t="shared" si="219"/>
        <v>5712.577535795419</v>
      </c>
      <c r="BA194" s="1">
        <f t="shared" si="233"/>
        <v>13706.318337746268</v>
      </c>
      <c r="BB194" s="1">
        <f t="shared" si="234"/>
        <v>29721.026295843003</v>
      </c>
      <c r="BC194" s="1">
        <f t="shared" si="235"/>
        <v>37791.995891038532</v>
      </c>
      <c r="BD194" s="1">
        <f t="shared" si="236"/>
        <v>123.44760895265908</v>
      </c>
      <c r="BE194" s="2">
        <f t="shared" si="242"/>
        <v>0</v>
      </c>
      <c r="BF194" s="2">
        <f t="shared" si="243"/>
        <v>0</v>
      </c>
      <c r="BG194" s="2">
        <f t="shared" si="244"/>
        <v>0</v>
      </c>
      <c r="BH194" s="2">
        <f t="shared" si="220"/>
        <v>0</v>
      </c>
      <c r="BI194" s="2">
        <f t="shared" si="237"/>
        <v>0</v>
      </c>
      <c r="BJ194" s="2">
        <f t="shared" si="221"/>
        <v>0</v>
      </c>
      <c r="BK194" s="2">
        <f t="shared" si="222"/>
        <v>0</v>
      </c>
      <c r="BL194" s="2">
        <f t="shared" si="223"/>
        <v>0</v>
      </c>
      <c r="BM194" s="2">
        <f t="shared" si="224"/>
        <v>0</v>
      </c>
      <c r="BN194" s="2">
        <f t="shared" si="225"/>
        <v>0</v>
      </c>
      <c r="BO194" s="2">
        <f t="shared" si="238"/>
        <v>0</v>
      </c>
      <c r="BP194" s="2">
        <f t="shared" si="239"/>
        <v>0</v>
      </c>
      <c r="BQ194" s="2">
        <f t="shared" si="240"/>
        <v>0</v>
      </c>
      <c r="BR194" s="11">
        <f t="shared" si="241"/>
        <v>3.1537176873308342E-2</v>
      </c>
      <c r="BS194" s="17">
        <f t="shared" si="294"/>
        <v>4.3667582953716005E-3</v>
      </c>
      <c r="BT194" s="17">
        <f t="shared" si="295"/>
        <v>1.5199287282470187E-3</v>
      </c>
      <c r="BU194" s="12">
        <f>(BU$3*temperature!$I304+BU$4*temperature!$I304^2+BU$5*temperature!$I304^6)*(K194/K$56)^$BW$1</f>
        <v>-27.942370118134814</v>
      </c>
      <c r="BV194" s="12">
        <f>(BV$3*temperature!$I304+BV$4*temperature!$I304^2+BV$5*temperature!$I304^6)*(L194/L$56)^$BW$1</f>
        <v>-20.188357961986792</v>
      </c>
      <c r="BW194" s="12">
        <f>(BW$3*temperature!$I304+BW$4*temperature!$I304^2+BW$5*temperature!$I304^6)*(M194/M$56)^$BW$1</f>
        <v>-17.963498199561325</v>
      </c>
      <c r="BX194" s="12">
        <f>(BX$3*temperature!$M304+BX$4*temperature!$M304^2+BX$5*temperature!$M304^6)*(K194/K$56)^$BW$1</f>
        <v>-27.942386302350659</v>
      </c>
      <c r="BY194" s="12">
        <f>(BY$3*temperature!$M304+BY$4*temperature!$M304^2+BY$5*temperature!$M304^6)*(L194/L$56)^$BW$1</f>
        <v>-20.188368711971798</v>
      </c>
      <c r="BZ194" s="12">
        <f>(BZ$3*temperature!$M304+BZ$4*temperature!$M304^2+BZ$5*temperature!$M304^6)*(M194/M$56)^$BW$1</f>
        <v>-17.963506997583806</v>
      </c>
      <c r="CA194" s="19">
        <f t="shared" si="226"/>
        <v>-1.6184215844816663E-5</v>
      </c>
      <c r="CB194" s="19">
        <f t="shared" si="227"/>
        <v>-1.074998500527613E-5</v>
      </c>
      <c r="CC194" s="19">
        <f t="shared" si="228"/>
        <v>-8.7980224812156393E-6</v>
      </c>
      <c r="CD194" s="19">
        <f t="shared" si="229"/>
        <v>-4.2001981632428471E-2</v>
      </c>
      <c r="CE194" s="19">
        <f t="shared" si="230"/>
        <v>-1.8341250171545262E-4</v>
      </c>
      <c r="CF194" s="19">
        <f t="shared" si="231"/>
        <v>-6.3840018526431649E-5</v>
      </c>
    </row>
    <row r="195" spans="1:84" x14ac:dyDescent="0.3">
      <c r="A195" s="2">
        <f t="shared" si="251"/>
        <v>2149</v>
      </c>
      <c r="B195" s="5">
        <f t="shared" si="252"/>
        <v>1165.3329508029396</v>
      </c>
      <c r="C195" s="5">
        <f t="shared" si="253"/>
        <v>2963.8055130524185</v>
      </c>
      <c r="D195" s="5">
        <f t="shared" si="254"/>
        <v>4368.8597156058777</v>
      </c>
      <c r="E195" s="15">
        <f t="shared" si="255"/>
        <v>3.2901000684571177E-6</v>
      </c>
      <c r="F195" s="15">
        <f t="shared" si="256"/>
        <v>6.4817177541020191E-6</v>
      </c>
      <c r="G195" s="15">
        <f t="shared" si="257"/>
        <v>1.3232196226438776E-5</v>
      </c>
      <c r="H195" s="5">
        <f t="shared" si="258"/>
        <v>186749.43922775687</v>
      </c>
      <c r="I195" s="5">
        <f t="shared" si="259"/>
        <v>84293.47273847551</v>
      </c>
      <c r="J195" s="5">
        <f t="shared" si="260"/>
        <v>31335.097586354103</v>
      </c>
      <c r="K195" s="5">
        <f t="shared" si="261"/>
        <v>160254.14805192154</v>
      </c>
      <c r="L195" s="5">
        <f t="shared" si="262"/>
        <v>28440.959559340921</v>
      </c>
      <c r="M195" s="5">
        <f t="shared" si="263"/>
        <v>7172.3744011332992</v>
      </c>
      <c r="N195" s="15">
        <f t="shared" si="264"/>
        <v>-3.845968448341619E-4</v>
      </c>
      <c r="O195" s="15">
        <f t="shared" si="265"/>
        <v>4.3918816757098078E-3</v>
      </c>
      <c r="P195" s="15">
        <f t="shared" si="266"/>
        <v>4.4326724587195887E-3</v>
      </c>
      <c r="Q195" s="5">
        <f t="shared" si="267"/>
        <v>5860.4819498671586</v>
      </c>
      <c r="R195" s="5">
        <f t="shared" si="268"/>
        <v>9197.690125126428</v>
      </c>
      <c r="S195" s="5">
        <f t="shared" si="269"/>
        <v>5280.8521625005187</v>
      </c>
      <c r="T195" s="5">
        <f t="shared" si="270"/>
        <v>31.381523682755482</v>
      </c>
      <c r="U195" s="5">
        <f t="shared" si="271"/>
        <v>109.11509309460649</v>
      </c>
      <c r="V195" s="5">
        <f t="shared" si="272"/>
        <v>168.52834582523332</v>
      </c>
      <c r="W195" s="15">
        <f t="shared" si="273"/>
        <v>-1.0734613539272964E-2</v>
      </c>
      <c r="X195" s="15">
        <f t="shared" si="274"/>
        <v>-1.217998157191269E-2</v>
      </c>
      <c r="Y195" s="15">
        <f t="shared" si="275"/>
        <v>-9.7425357312937999E-3</v>
      </c>
      <c r="Z195" s="5">
        <f t="shared" si="290"/>
        <v>7803.7328444084878</v>
      </c>
      <c r="AA195" s="5">
        <f t="shared" si="291"/>
        <v>27778.578389801802</v>
      </c>
      <c r="AB195" s="5">
        <f t="shared" si="292"/>
        <v>48305.214458598406</v>
      </c>
      <c r="AC195" s="16">
        <f t="shared" si="276"/>
        <v>1.3167891600938966</v>
      </c>
      <c r="AD195" s="16">
        <f t="shared" si="277"/>
        <v>2.9965054651594789</v>
      </c>
      <c r="AE195" s="16">
        <f t="shared" si="278"/>
        <v>9.0983933227231777</v>
      </c>
      <c r="AF195" s="15">
        <f t="shared" si="279"/>
        <v>-4.0504037456468023E-3</v>
      </c>
      <c r="AG195" s="15">
        <f t="shared" si="280"/>
        <v>2.9673830763510267E-4</v>
      </c>
      <c r="AH195" s="15">
        <f t="shared" si="281"/>
        <v>9.7937136394747881E-3</v>
      </c>
      <c r="AI195" s="1">
        <f t="shared" si="245"/>
        <v>370866.46744625201</v>
      </c>
      <c r="AJ195" s="1">
        <f t="shared" si="246"/>
        <v>160153.08395872967</v>
      </c>
      <c r="AK195" s="1">
        <f t="shared" si="247"/>
        <v>59569.891558145297</v>
      </c>
      <c r="AL195" s="14">
        <f t="shared" si="282"/>
        <v>70.238592189541194</v>
      </c>
      <c r="AM195" s="14">
        <f t="shared" si="283"/>
        <v>16.045042725087466</v>
      </c>
      <c r="AN195" s="14">
        <f t="shared" si="284"/>
        <v>5.1847053114795711</v>
      </c>
      <c r="AO195" s="11">
        <f t="shared" si="285"/>
        <v>5.1004009584901594E-3</v>
      </c>
      <c r="AP195" s="11">
        <f t="shared" si="286"/>
        <v>6.4251599946269829E-3</v>
      </c>
      <c r="AQ195" s="11">
        <f t="shared" si="287"/>
        <v>5.8284308051011974E-3</v>
      </c>
      <c r="AR195" s="1">
        <f t="shared" si="293"/>
        <v>186749.43922775687</v>
      </c>
      <c r="AS195" s="1">
        <f t="shared" si="288"/>
        <v>84293.47273847551</v>
      </c>
      <c r="AT195" s="1">
        <f t="shared" si="289"/>
        <v>31335.097586354103</v>
      </c>
      <c r="AU195" s="1">
        <f t="shared" si="248"/>
        <v>37349.887845551377</v>
      </c>
      <c r="AV195" s="1">
        <f t="shared" si="249"/>
        <v>16858.694547695104</v>
      </c>
      <c r="AW195" s="1">
        <f t="shared" si="250"/>
        <v>6267.0195172708209</v>
      </c>
      <c r="AX195" s="1">
        <f t="shared" si="232"/>
        <v>128203.31844153722</v>
      </c>
      <c r="AY195" s="1">
        <f t="shared" si="218"/>
        <v>22752.767647472738</v>
      </c>
      <c r="AZ195" s="1">
        <f t="shared" si="219"/>
        <v>5737.8995209066388</v>
      </c>
      <c r="BA195" s="1">
        <f t="shared" si="233"/>
        <v>13705.915163322048</v>
      </c>
      <c r="BB195" s="1">
        <f t="shared" si="234"/>
        <v>29734.207121820513</v>
      </c>
      <c r="BC195" s="1">
        <f t="shared" si="235"/>
        <v>37811.818891741495</v>
      </c>
      <c r="BD195" s="1">
        <f t="shared" si="236"/>
        <v>117.61634249579328</v>
      </c>
      <c r="BE195" s="2">
        <f t="shared" si="242"/>
        <v>0</v>
      </c>
      <c r="BF195" s="2">
        <f t="shared" si="243"/>
        <v>0</v>
      </c>
      <c r="BG195" s="2">
        <f t="shared" si="244"/>
        <v>0</v>
      </c>
      <c r="BH195" s="2">
        <f t="shared" si="220"/>
        <v>0</v>
      </c>
      <c r="BI195" s="2">
        <f t="shared" si="237"/>
        <v>0</v>
      </c>
      <c r="BJ195" s="2">
        <f t="shared" si="221"/>
        <v>0</v>
      </c>
      <c r="BK195" s="2">
        <f t="shared" si="222"/>
        <v>0</v>
      </c>
      <c r="BL195" s="2">
        <f t="shared" si="223"/>
        <v>0</v>
      </c>
      <c r="BM195" s="2">
        <f t="shared" si="224"/>
        <v>0</v>
      </c>
      <c r="BN195" s="2">
        <f t="shared" si="225"/>
        <v>0</v>
      </c>
      <c r="BO195" s="2">
        <f t="shared" si="238"/>
        <v>0</v>
      </c>
      <c r="BP195" s="2">
        <f t="shared" si="239"/>
        <v>0</v>
      </c>
      <c r="BQ195" s="2">
        <f t="shared" si="240"/>
        <v>0</v>
      </c>
      <c r="BR195" s="11">
        <f t="shared" si="241"/>
        <v>3.1436427723371602E-2</v>
      </c>
      <c r="BS195" s="17">
        <f t="shared" si="294"/>
        <v>4.2332534331023129E-3</v>
      </c>
      <c r="BT195" s="17">
        <f t="shared" si="295"/>
        <v>1.4475511697590654E-3</v>
      </c>
      <c r="BU195" s="12">
        <f>(BU$3*temperature!$I305+BU$4*temperature!$I305^2+BU$5*temperature!$I305^6)*(K195/K$56)^$BW$1</f>
        <v>-28.350499265679399</v>
      </c>
      <c r="BV195" s="12">
        <f>(BV$3*temperature!$I305+BV$4*temperature!$I305^2+BV$5*temperature!$I305^6)*(L195/L$56)^$BW$1</f>
        <v>-20.435193787701451</v>
      </c>
      <c r="BW195" s="12">
        <f>(BW$3*temperature!$I305+BW$4*temperature!$I305^2+BW$5*temperature!$I305^6)*(M195/M$56)^$BW$1</f>
        <v>-18.163713749319175</v>
      </c>
      <c r="BX195" s="12">
        <f>(BX$3*temperature!$M305+BX$4*temperature!$M305^2+BX$5*temperature!$M305^6)*(K195/K$56)^$BW$1</f>
        <v>-28.350515444357985</v>
      </c>
      <c r="BY195" s="12">
        <f>(BY$3*temperature!$M305+BY$4*temperature!$M305^2+BY$5*temperature!$M305^6)*(L195/L$56)^$BW$1</f>
        <v>-20.435204517782417</v>
      </c>
      <c r="BZ195" s="12">
        <f>(BZ$3*temperature!$M305+BZ$4*temperature!$M305^2+BZ$5*temperature!$M305^6)*(M195/M$56)^$BW$1</f>
        <v>-18.163722527930073</v>
      </c>
      <c r="CA195" s="19">
        <f t="shared" si="226"/>
        <v>-1.6178678585276884E-5</v>
      </c>
      <c r="CB195" s="19">
        <f t="shared" si="227"/>
        <v>-1.0730080965970501E-5</v>
      </c>
      <c r="CC195" s="19">
        <f t="shared" si="228"/>
        <v>-8.7786108977638833E-6</v>
      </c>
      <c r="CD195" s="19">
        <f t="shared" si="229"/>
        <v>-4.2009135697873096E-2</v>
      </c>
      <c r="CE195" s="19">
        <f t="shared" si="230"/>
        <v>-1.778353179146822E-4</v>
      </c>
      <c r="CF195" s="19">
        <f t="shared" si="231"/>
        <v>-6.0810373520023507E-5</v>
      </c>
    </row>
    <row r="196" spans="1:84" x14ac:dyDescent="0.3">
      <c r="A196" s="2">
        <f t="shared" si="251"/>
        <v>2150</v>
      </c>
      <c r="B196" s="5">
        <f t="shared" si="252"/>
        <v>1165.3365931618598</v>
      </c>
      <c r="C196" s="5">
        <f t="shared" si="253"/>
        <v>2963.8237630756917</v>
      </c>
      <c r="D196" s="5">
        <f t="shared" si="254"/>
        <v>4368.9146347344686</v>
      </c>
      <c r="E196" s="15">
        <f t="shared" si="255"/>
        <v>3.1255950650342616E-6</v>
      </c>
      <c r="F196" s="15">
        <f t="shared" si="256"/>
        <v>6.1576318663969183E-6</v>
      </c>
      <c r="G196" s="15">
        <f t="shared" si="257"/>
        <v>1.2570586415116835E-5</v>
      </c>
      <c r="H196" s="5">
        <f t="shared" si="258"/>
        <v>186656.28829907911</v>
      </c>
      <c r="I196" s="5">
        <f t="shared" si="259"/>
        <v>84656.599003508163</v>
      </c>
      <c r="J196" s="5">
        <f t="shared" si="260"/>
        <v>31471.962324346649</v>
      </c>
      <c r="K196" s="5">
        <f t="shared" si="261"/>
        <v>160173.71238007065</v>
      </c>
      <c r="L196" s="5">
        <f t="shared" si="262"/>
        <v>28563.303951533289</v>
      </c>
      <c r="M196" s="5">
        <f t="shared" si="263"/>
        <v>7203.6111839158038</v>
      </c>
      <c r="N196" s="15">
        <f t="shared" si="264"/>
        <v>-5.0192567761075946E-4</v>
      </c>
      <c r="O196" s="15">
        <f t="shared" si="265"/>
        <v>4.3016970625446849E-3</v>
      </c>
      <c r="P196" s="15">
        <f t="shared" si="266"/>
        <v>4.3551522878628735E-3</v>
      </c>
      <c r="Q196" s="5">
        <f t="shared" si="267"/>
        <v>5794.6801025233963</v>
      </c>
      <c r="R196" s="5">
        <f t="shared" si="268"/>
        <v>9124.8023831078408</v>
      </c>
      <c r="S196" s="5">
        <f t="shared" si="269"/>
        <v>5252.2441421971262</v>
      </c>
      <c r="T196" s="5">
        <f t="shared" si="270"/>
        <v>31.044655153747559</v>
      </c>
      <c r="U196" s="5">
        <f t="shared" si="271"/>
        <v>107.78607327149665</v>
      </c>
      <c r="V196" s="5">
        <f t="shared" si="272"/>
        <v>166.88645239429513</v>
      </c>
      <c r="W196" s="15">
        <f t="shared" si="273"/>
        <v>-1.0734613539272964E-2</v>
      </c>
      <c r="X196" s="15">
        <f t="shared" si="274"/>
        <v>-1.217998157191269E-2</v>
      </c>
      <c r="Y196" s="15">
        <f t="shared" si="275"/>
        <v>-9.7425357312937999E-3</v>
      </c>
      <c r="Z196" s="5">
        <f t="shared" si="290"/>
        <v>7685.7620614248781</v>
      </c>
      <c r="AA196" s="5">
        <f t="shared" si="291"/>
        <v>27569.10711013195</v>
      </c>
      <c r="AB196" s="5">
        <f t="shared" si="292"/>
        <v>48517.831257646278</v>
      </c>
      <c r="AC196" s="16">
        <f t="shared" si="276"/>
        <v>1.3114556323476252</v>
      </c>
      <c r="AD196" s="16">
        <f t="shared" si="277"/>
        <v>2.9973946431200296</v>
      </c>
      <c r="AE196" s="16">
        <f t="shared" si="278"/>
        <v>9.1875003815052381</v>
      </c>
      <c r="AF196" s="15">
        <f t="shared" si="279"/>
        <v>-4.0504037456468023E-3</v>
      </c>
      <c r="AG196" s="15">
        <f t="shared" si="280"/>
        <v>2.9673830763510267E-4</v>
      </c>
      <c r="AH196" s="15">
        <f t="shared" si="281"/>
        <v>9.7937136394747881E-3</v>
      </c>
      <c r="AI196" s="1">
        <f t="shared" si="245"/>
        <v>371129.70854717819</v>
      </c>
      <c r="AJ196" s="1">
        <f t="shared" si="246"/>
        <v>160996.4701105518</v>
      </c>
      <c r="AK196" s="1">
        <f t="shared" si="247"/>
        <v>59879.921919601584</v>
      </c>
      <c r="AL196" s="14">
        <f t="shared" si="282"/>
        <v>70.593254722638463</v>
      </c>
      <c r="AM196" s="14">
        <f t="shared" si="283"/>
        <v>16.147103772050485</v>
      </c>
      <c r="AN196" s="14">
        <f t="shared" si="284"/>
        <v>5.2146218206708417</v>
      </c>
      <c r="AO196" s="11">
        <f t="shared" si="285"/>
        <v>5.0493969489052576E-3</v>
      </c>
      <c r="AP196" s="11">
        <f t="shared" si="286"/>
        <v>6.3609083946807128E-3</v>
      </c>
      <c r="AQ196" s="11">
        <f t="shared" si="287"/>
        <v>5.7701464970501852E-3</v>
      </c>
      <c r="AR196" s="1">
        <f t="shared" si="293"/>
        <v>186656.28829907911</v>
      </c>
      <c r="AS196" s="1">
        <f t="shared" si="288"/>
        <v>84656.599003508163</v>
      </c>
      <c r="AT196" s="1">
        <f t="shared" si="289"/>
        <v>31471.962324346649</v>
      </c>
      <c r="AU196" s="1">
        <f t="shared" si="248"/>
        <v>37331.257659815827</v>
      </c>
      <c r="AV196" s="1">
        <f t="shared" si="249"/>
        <v>16931.319800701633</v>
      </c>
      <c r="AW196" s="1">
        <f t="shared" si="250"/>
        <v>6294.3924648693301</v>
      </c>
      <c r="AX196" s="1">
        <f t="shared" si="232"/>
        <v>128138.96990405649</v>
      </c>
      <c r="AY196" s="1">
        <f t="shared" si="218"/>
        <v>22850.643161226631</v>
      </c>
      <c r="AZ196" s="1">
        <f t="shared" si="219"/>
        <v>5762.8889471326438</v>
      </c>
      <c r="BA196" s="1">
        <f t="shared" si="233"/>
        <v>13705.372943263275</v>
      </c>
      <c r="BB196" s="1">
        <f t="shared" si="234"/>
        <v>29747.112342302691</v>
      </c>
      <c r="BC196" s="1">
        <f t="shared" si="235"/>
        <v>37831.280183583178</v>
      </c>
      <c r="BD196" s="1">
        <f t="shared" si="236"/>
        <v>112.05943789265558</v>
      </c>
      <c r="BE196" s="2">
        <f t="shared" si="242"/>
        <v>0</v>
      </c>
      <c r="BF196" s="2">
        <f t="shared" si="243"/>
        <v>0</v>
      </c>
      <c r="BG196" s="2">
        <f t="shared" si="244"/>
        <v>0</v>
      </c>
      <c r="BH196" s="2">
        <f t="shared" si="220"/>
        <v>0</v>
      </c>
      <c r="BI196" s="2">
        <f t="shared" si="237"/>
        <v>0</v>
      </c>
      <c r="BJ196" s="2">
        <f t="shared" si="221"/>
        <v>0</v>
      </c>
      <c r="BK196" s="2">
        <f t="shared" si="222"/>
        <v>0</v>
      </c>
      <c r="BL196" s="2">
        <f t="shared" si="223"/>
        <v>0</v>
      </c>
      <c r="BM196" s="2">
        <f t="shared" si="224"/>
        <v>0</v>
      </c>
      <c r="BN196" s="2">
        <f t="shared" si="225"/>
        <v>0</v>
      </c>
      <c r="BO196" s="2">
        <f t="shared" si="238"/>
        <v>0</v>
      </c>
      <c r="BP196" s="2">
        <f t="shared" si="239"/>
        <v>0</v>
      </c>
      <c r="BQ196" s="2">
        <f t="shared" si="240"/>
        <v>0</v>
      </c>
      <c r="BR196" s="11">
        <f t="shared" si="241"/>
        <v>3.1336417601720762E-2</v>
      </c>
      <c r="BS196" s="17">
        <f t="shared" si="294"/>
        <v>4.1042310697190732E-3</v>
      </c>
      <c r="BT196" s="17">
        <f t="shared" si="295"/>
        <v>1.3786201616753002E-3</v>
      </c>
      <c r="BU196" s="12">
        <f>(BU$3*temperature!$I306+BU$4*temperature!$I306^2+BU$5*temperature!$I306^6)*(K196/K$56)^$BW$1</f>
        <v>-28.759347555120041</v>
      </c>
      <c r="BV196" s="12">
        <f>(BV$3*temperature!$I306+BV$4*temperature!$I306^2+BV$5*temperature!$I306^6)*(L196/L$56)^$BW$1</f>
        <v>-20.681709722429154</v>
      </c>
      <c r="BW196" s="12">
        <f>(BW$3*temperature!$I306+BW$4*temperature!$I306^2+BW$5*temperature!$I306^6)*(M196/M$56)^$BW$1</f>
        <v>-18.363564515652826</v>
      </c>
      <c r="BX196" s="12">
        <f>(BX$3*temperature!$M306+BX$4*temperature!$M306^2+BX$5*temperature!$M306^6)*(K196/K$56)^$BW$1</f>
        <v>-28.759363728028251</v>
      </c>
      <c r="BY196" s="12">
        <f>(BY$3*temperature!$M306+BY$4*temperature!$M306^2+BY$5*temperature!$M306^6)*(L196/L$56)^$BW$1</f>
        <v>-20.681720432480738</v>
      </c>
      <c r="BZ196" s="12">
        <f>(BZ$3*temperature!$M306+BZ$4*temperature!$M306^2+BZ$5*temperature!$M306^6)*(M196/M$56)^$BW$1</f>
        <v>-18.363573274792291</v>
      </c>
      <c r="CA196" s="19">
        <f t="shared" si="226"/>
        <v>-1.6172908210876358E-5</v>
      </c>
      <c r="CB196" s="19">
        <f t="shared" si="227"/>
        <v>-1.071005158337357E-5</v>
      </c>
      <c r="CC196" s="19">
        <f t="shared" si="228"/>
        <v>-8.7591394652974941E-6</v>
      </c>
      <c r="CD196" s="19">
        <f t="shared" si="229"/>
        <v>-4.201118867089966E-2</v>
      </c>
      <c r="CE196" s="19">
        <f t="shared" si="230"/>
        <v>-1.7242362581893633E-4</v>
      </c>
      <c r="CF196" s="19">
        <f t="shared" si="231"/>
        <v>-5.7917471717647231E-5</v>
      </c>
    </row>
    <row r="197" spans="1:84" x14ac:dyDescent="0.3">
      <c r="A197" s="2">
        <f t="shared" si="251"/>
        <v>2151</v>
      </c>
      <c r="B197" s="5">
        <f t="shared" si="252"/>
        <v>1165.3400534136495</v>
      </c>
      <c r="C197" s="5">
        <f t="shared" si="253"/>
        <v>2963.8411007045588</v>
      </c>
      <c r="D197" s="5">
        <f t="shared" si="254"/>
        <v>4368.9668085624771</v>
      </c>
      <c r="E197" s="15">
        <f t="shared" si="255"/>
        <v>2.9693153117825486E-6</v>
      </c>
      <c r="F197" s="15">
        <f t="shared" si="256"/>
        <v>5.8497502730770722E-6</v>
      </c>
      <c r="G197" s="15">
        <f t="shared" si="257"/>
        <v>1.1942057094360993E-5</v>
      </c>
      <c r="H197" s="5">
        <f t="shared" si="258"/>
        <v>186541.3164155118</v>
      </c>
      <c r="I197" s="5">
        <f t="shared" si="259"/>
        <v>85013.722072751567</v>
      </c>
      <c r="J197" s="5">
        <f t="shared" si="260"/>
        <v>31606.996841616226</v>
      </c>
      <c r="K197" s="5">
        <f t="shared" si="261"/>
        <v>160074.5772610092</v>
      </c>
      <c r="L197" s="5">
        <f t="shared" si="262"/>
        <v>28683.630189399242</v>
      </c>
      <c r="M197" s="5">
        <f t="shared" si="263"/>
        <v>7234.4328136509439</v>
      </c>
      <c r="N197" s="15">
        <f t="shared" si="264"/>
        <v>-6.1892252847473017E-4</v>
      </c>
      <c r="O197" s="15">
        <f t="shared" si="265"/>
        <v>4.2126162320061944E-3</v>
      </c>
      <c r="P197" s="15">
        <f t="shared" si="266"/>
        <v>4.2786359435886823E-3</v>
      </c>
      <c r="Q197" s="5">
        <f t="shared" si="267"/>
        <v>5728.945503214688</v>
      </c>
      <c r="R197" s="5">
        <f t="shared" si="268"/>
        <v>9051.6865088115082</v>
      </c>
      <c r="S197" s="5">
        <f t="shared" si="269"/>
        <v>5223.3898452632111</v>
      </c>
      <c r="T197" s="5">
        <f t="shared" si="270"/>
        <v>30.711402778212079</v>
      </c>
      <c r="U197" s="5">
        <f t="shared" si="271"/>
        <v>106.47324088534099</v>
      </c>
      <c r="V197" s="5">
        <f t="shared" si="272"/>
        <v>165.26055516877486</v>
      </c>
      <c r="W197" s="15">
        <f t="shared" si="273"/>
        <v>-1.0734613539272964E-2</v>
      </c>
      <c r="X197" s="15">
        <f t="shared" si="274"/>
        <v>-1.217998157191269E-2</v>
      </c>
      <c r="Y197" s="15">
        <f t="shared" si="275"/>
        <v>-9.7425357312937999E-3</v>
      </c>
      <c r="Z197" s="5">
        <f t="shared" si="290"/>
        <v>7568.6849531304306</v>
      </c>
      <c r="AA197" s="5">
        <f t="shared" si="291"/>
        <v>27358.749763437736</v>
      </c>
      <c r="AB197" s="5">
        <f t="shared" si="292"/>
        <v>48727.590663488569</v>
      </c>
      <c r="AC197" s="16">
        <f t="shared" si="276"/>
        <v>1.3061437075421147</v>
      </c>
      <c r="AD197" s="16">
        <f t="shared" si="277"/>
        <v>2.9982840849337435</v>
      </c>
      <c r="AE197" s="16">
        <f t="shared" si="278"/>
        <v>9.2774801293042657</v>
      </c>
      <c r="AF197" s="15">
        <f t="shared" si="279"/>
        <v>-4.0504037456468023E-3</v>
      </c>
      <c r="AG197" s="15">
        <f t="shared" si="280"/>
        <v>2.9673830763510267E-4</v>
      </c>
      <c r="AH197" s="15">
        <f t="shared" si="281"/>
        <v>9.7937136394747881E-3</v>
      </c>
      <c r="AI197" s="1">
        <f t="shared" si="245"/>
        <v>371347.99535227619</v>
      </c>
      <c r="AJ197" s="1">
        <f t="shared" si="246"/>
        <v>161828.14290019826</v>
      </c>
      <c r="AK197" s="1">
        <f t="shared" si="247"/>
        <v>60186.322192510757</v>
      </c>
      <c r="AL197" s="14">
        <f t="shared" si="282"/>
        <v>70.946143553998141</v>
      </c>
      <c r="AM197" s="14">
        <f t="shared" si="283"/>
        <v>16.248786917504567</v>
      </c>
      <c r="AN197" s="14">
        <f t="shared" si="284"/>
        <v>5.2444100611845075</v>
      </c>
      <c r="AO197" s="11">
        <f t="shared" si="285"/>
        <v>4.9989029794162048E-3</v>
      </c>
      <c r="AP197" s="11">
        <f t="shared" si="286"/>
        <v>6.2972993107339057E-3</v>
      </c>
      <c r="AQ197" s="11">
        <f t="shared" si="287"/>
        <v>5.7124450320796836E-3</v>
      </c>
      <c r="AR197" s="1">
        <f t="shared" si="293"/>
        <v>186541.3164155118</v>
      </c>
      <c r="AS197" s="1">
        <f t="shared" si="288"/>
        <v>85013.722072751567</v>
      </c>
      <c r="AT197" s="1">
        <f t="shared" si="289"/>
        <v>31606.996841616226</v>
      </c>
      <c r="AU197" s="1">
        <f t="shared" si="248"/>
        <v>37308.263283102358</v>
      </c>
      <c r="AV197" s="1">
        <f t="shared" si="249"/>
        <v>17002.744414550314</v>
      </c>
      <c r="AW197" s="1">
        <f t="shared" si="250"/>
        <v>6321.3993683232457</v>
      </c>
      <c r="AX197" s="1">
        <f t="shared" si="232"/>
        <v>128059.66180880733</v>
      </c>
      <c r="AY197" s="1">
        <f t="shared" si="218"/>
        <v>22946.904151519393</v>
      </c>
      <c r="AZ197" s="1">
        <f t="shared" si="219"/>
        <v>5787.5462509207555</v>
      </c>
      <c r="BA197" s="1">
        <f t="shared" si="233"/>
        <v>13704.69216033193</v>
      </c>
      <c r="BB197" s="1">
        <f t="shared" si="234"/>
        <v>29759.745655872284</v>
      </c>
      <c r="BC197" s="1">
        <f t="shared" si="235"/>
        <v>37850.385308282159</v>
      </c>
      <c r="BD197" s="1">
        <f t="shared" si="236"/>
        <v>106.76405200235985</v>
      </c>
      <c r="BE197" s="2">
        <f t="shared" si="242"/>
        <v>0</v>
      </c>
      <c r="BF197" s="2">
        <f t="shared" si="243"/>
        <v>0</v>
      </c>
      <c r="BG197" s="2">
        <f t="shared" si="244"/>
        <v>0</v>
      </c>
      <c r="BH197" s="2">
        <f t="shared" si="220"/>
        <v>0</v>
      </c>
      <c r="BI197" s="2">
        <f t="shared" si="237"/>
        <v>0</v>
      </c>
      <c r="BJ197" s="2">
        <f t="shared" si="221"/>
        <v>0</v>
      </c>
      <c r="BK197" s="2">
        <f t="shared" si="222"/>
        <v>0</v>
      </c>
      <c r="BL197" s="2">
        <f t="shared" si="223"/>
        <v>0</v>
      </c>
      <c r="BM197" s="2">
        <f t="shared" si="224"/>
        <v>0</v>
      </c>
      <c r="BN197" s="2">
        <f t="shared" si="225"/>
        <v>0</v>
      </c>
      <c r="BO197" s="2">
        <f t="shared" si="238"/>
        <v>0</v>
      </c>
      <c r="BP197" s="2">
        <f t="shared" si="239"/>
        <v>0</v>
      </c>
      <c r="BQ197" s="2">
        <f t="shared" si="240"/>
        <v>0</v>
      </c>
      <c r="BR197" s="11">
        <f t="shared" si="241"/>
        <v>3.1237124375140118E-2</v>
      </c>
      <c r="BS197" s="17">
        <f t="shared" si="294"/>
        <v>3.9795269513153526E-3</v>
      </c>
      <c r="BT197" s="17">
        <f t="shared" si="295"/>
        <v>1.3129715825479049E-3</v>
      </c>
      <c r="BU197" s="12">
        <f>(BU$3*temperature!$I307+BU$4*temperature!$I307^2+BU$5*temperature!$I307^6)*(K197/K$56)^$BW$1</f>
        <v>-29.168899467017628</v>
      </c>
      <c r="BV197" s="12">
        <f>(BV$3*temperature!$I307+BV$4*temperature!$I307^2+BV$5*temperature!$I307^6)*(L197/L$56)^$BW$1</f>
        <v>-20.927887548327408</v>
      </c>
      <c r="BW197" s="12">
        <f>(BW$3*temperature!$I307+BW$4*temperature!$I307^2+BW$5*temperature!$I307^6)*(M197/M$56)^$BW$1</f>
        <v>-18.563035491274377</v>
      </c>
      <c r="BX197" s="12">
        <f>(BX$3*temperature!$M307+BX$4*temperature!$M307^2+BX$5*temperature!$M307^6)*(K197/K$56)^$BW$1</f>
        <v>-29.168915633949872</v>
      </c>
      <c r="BY197" s="12">
        <f>(BY$3*temperature!$M307+BY$4*temperature!$M307^2+BY$5*temperature!$M307^6)*(L197/L$56)^$BW$1</f>
        <v>-20.927898238239305</v>
      </c>
      <c r="BZ197" s="12">
        <f>(BZ$3*temperature!$M307+BZ$4*temperature!$M307^2+BZ$5*temperature!$M307^6)*(M197/M$56)^$BW$1</f>
        <v>-18.563044230893478</v>
      </c>
      <c r="CA197" s="19">
        <f t="shared" si="226"/>
        <v>-1.6166932244487953E-5</v>
      </c>
      <c r="CB197" s="19">
        <f t="shared" si="227"/>
        <v>-1.0689911896122339E-5</v>
      </c>
      <c r="CC197" s="19">
        <f t="shared" si="228"/>
        <v>-8.7396191013056068E-6</v>
      </c>
      <c r="CD197" s="19">
        <f t="shared" si="229"/>
        <v>-4.2008231355382078E-2</v>
      </c>
      <c r="CE197" s="19">
        <f t="shared" si="230"/>
        <v>-1.6717288885583365E-4</v>
      </c>
      <c r="CF197" s="19">
        <f t="shared" si="231"/>
        <v>-5.5155614002714526E-5</v>
      </c>
    </row>
    <row r="198" spans="1:84" x14ac:dyDescent="0.3">
      <c r="A198" s="2">
        <f t="shared" si="251"/>
        <v>2152</v>
      </c>
      <c r="B198" s="5">
        <f t="shared" si="252"/>
        <v>1165.3433406626102</v>
      </c>
      <c r="C198" s="5">
        <f t="shared" si="253"/>
        <v>2963.857571548333</v>
      </c>
      <c r="D198" s="5">
        <f t="shared" si="254"/>
        <v>4369.0163742909945</v>
      </c>
      <c r="E198" s="15">
        <f t="shared" si="255"/>
        <v>2.8208495461934209E-6</v>
      </c>
      <c r="F198" s="15">
        <f t="shared" si="256"/>
        <v>5.5572627594232186E-6</v>
      </c>
      <c r="G198" s="15">
        <f t="shared" si="257"/>
        <v>1.1344954239642942E-5</v>
      </c>
      <c r="H198" s="5">
        <f t="shared" si="258"/>
        <v>186404.61822495147</v>
      </c>
      <c r="I198" s="5">
        <f t="shared" si="259"/>
        <v>85364.846102905387</v>
      </c>
      <c r="J198" s="5">
        <f t="shared" si="260"/>
        <v>31740.204608945303</v>
      </c>
      <c r="K198" s="5">
        <f t="shared" si="261"/>
        <v>159956.82278405817</v>
      </c>
      <c r="L198" s="5">
        <f t="shared" si="262"/>
        <v>28801.939378723382</v>
      </c>
      <c r="M198" s="5">
        <f t="shared" si="263"/>
        <v>7264.8399295816589</v>
      </c>
      <c r="N198" s="15">
        <f t="shared" si="264"/>
        <v>-7.3562260145176861E-4</v>
      </c>
      <c r="O198" s="15">
        <f t="shared" si="265"/>
        <v>4.1246239943457663E-3</v>
      </c>
      <c r="P198" s="15">
        <f t="shared" si="266"/>
        <v>4.2031098655499477E-3</v>
      </c>
      <c r="Q198" s="5">
        <f t="shared" si="267"/>
        <v>5663.2943600422223</v>
      </c>
      <c r="R198" s="5">
        <f t="shared" si="268"/>
        <v>8978.3670949538537</v>
      </c>
      <c r="S198" s="5">
        <f t="shared" si="269"/>
        <v>5194.3003005587661</v>
      </c>
      <c r="T198" s="5">
        <f t="shared" si="270"/>
        <v>30.38172773813902</v>
      </c>
      <c r="U198" s="5">
        <f t="shared" si="271"/>
        <v>105.17639877345572</v>
      </c>
      <c r="V198" s="5">
        <f t="shared" si="272"/>
        <v>163.65049830506962</v>
      </c>
      <c r="W198" s="15">
        <f t="shared" si="273"/>
        <v>-1.0734613539272964E-2</v>
      </c>
      <c r="X198" s="15">
        <f t="shared" si="274"/>
        <v>-1.217998157191269E-2</v>
      </c>
      <c r="Y198" s="15">
        <f t="shared" si="275"/>
        <v>-9.7425357312937999E-3</v>
      </c>
      <c r="Z198" s="5">
        <f t="shared" si="290"/>
        <v>7452.5176529315904</v>
      </c>
      <c r="AA198" s="5">
        <f t="shared" si="291"/>
        <v>27147.580938669413</v>
      </c>
      <c r="AB198" s="5">
        <f t="shared" si="292"/>
        <v>48934.497836536</v>
      </c>
      <c r="AC198" s="16">
        <f t="shared" si="276"/>
        <v>1.3008532981767331</v>
      </c>
      <c r="AD198" s="16">
        <f t="shared" si="277"/>
        <v>2.999173790678916</v>
      </c>
      <c r="AE198" s="16">
        <f t="shared" si="278"/>
        <v>9.3683411129865899</v>
      </c>
      <c r="AF198" s="15">
        <f t="shared" si="279"/>
        <v>-4.0504037456468023E-3</v>
      </c>
      <c r="AG198" s="15">
        <f t="shared" si="280"/>
        <v>2.9673830763510267E-4</v>
      </c>
      <c r="AH198" s="15">
        <f t="shared" si="281"/>
        <v>9.7937136394747881E-3</v>
      </c>
      <c r="AI198" s="1">
        <f t="shared" si="245"/>
        <v>371521.45910015097</v>
      </c>
      <c r="AJ198" s="1">
        <f t="shared" si="246"/>
        <v>162648.07302472874</v>
      </c>
      <c r="AK198" s="1">
        <f t="shared" si="247"/>
        <v>60489.089341582927</v>
      </c>
      <c r="AL198" s="14">
        <f t="shared" si="282"/>
        <v>71.297249913504402</v>
      </c>
      <c r="AM198" s="14">
        <f t="shared" si="283"/>
        <v>16.350087157413871</v>
      </c>
      <c r="AN198" s="14">
        <f t="shared" si="284"/>
        <v>5.2740688813427079</v>
      </c>
      <c r="AO198" s="11">
        <f t="shared" si="285"/>
        <v>4.9489139496220426E-3</v>
      </c>
      <c r="AP198" s="11">
        <f t="shared" si="286"/>
        <v>6.2343263176265666E-3</v>
      </c>
      <c r="AQ198" s="11">
        <f t="shared" si="287"/>
        <v>5.6553205817588869E-3</v>
      </c>
      <c r="AR198" s="1">
        <f t="shared" si="293"/>
        <v>186404.61822495147</v>
      </c>
      <c r="AS198" s="1">
        <f t="shared" si="288"/>
        <v>85364.846102905387</v>
      </c>
      <c r="AT198" s="1">
        <f t="shared" si="289"/>
        <v>31740.204608945303</v>
      </c>
      <c r="AU198" s="1">
        <f t="shared" si="248"/>
        <v>37280.923644990296</v>
      </c>
      <c r="AV198" s="1">
        <f t="shared" si="249"/>
        <v>17072.969220581079</v>
      </c>
      <c r="AW198" s="1">
        <f t="shared" si="250"/>
        <v>6348.040921789061</v>
      </c>
      <c r="AX198" s="1">
        <f t="shared" si="232"/>
        <v>127965.45822724655</v>
      </c>
      <c r="AY198" s="1">
        <f t="shared" ref="AY198:AY261" si="296">(AS198-AV198)/C198*1000</f>
        <v>23041.551502978709</v>
      </c>
      <c r="AZ198" s="1">
        <f t="shared" ref="AZ198:AZ261" si="297">(AT198-AW198)/D198*1000</f>
        <v>5811.8719436653273</v>
      </c>
      <c r="BA198" s="1">
        <f t="shared" si="233"/>
        <v>13703.873250844728</v>
      </c>
      <c r="BB198" s="1">
        <f t="shared" si="234"/>
        <v>29772.110694417428</v>
      </c>
      <c r="BC198" s="1">
        <f t="shared" si="235"/>
        <v>37869.139690983131</v>
      </c>
      <c r="BD198" s="1">
        <f t="shared" si="236"/>
        <v>101.71793877451043</v>
      </c>
      <c r="BE198" s="2">
        <f t="shared" si="242"/>
        <v>0</v>
      </c>
      <c r="BF198" s="2">
        <f t="shared" si="243"/>
        <v>0</v>
      </c>
      <c r="BG198" s="2">
        <f t="shared" si="244"/>
        <v>0</v>
      </c>
      <c r="BH198" s="2">
        <f t="shared" ref="BH198:BH261" si="298">(BE198*Z198+BF198*AA198+BG198*AB198)/(Z198+AA198+AB198)</f>
        <v>0</v>
      </c>
      <c r="BI198" s="2">
        <f t="shared" si="237"/>
        <v>0</v>
      </c>
      <c r="BJ198" s="2">
        <f t="shared" ref="BJ198:BJ261" si="299">BJ$5*BF198^2</f>
        <v>0</v>
      </c>
      <c r="BK198" s="2">
        <f t="shared" ref="BK198:BK261" si="300">BK$5*BG198^2</f>
        <v>0</v>
      </c>
      <c r="BL198" s="2">
        <f t="shared" ref="BL198:BL261" si="301">BI198*AR198</f>
        <v>0</v>
      </c>
      <c r="BM198" s="2">
        <f t="shared" ref="BM198:BM261" si="302">BJ198*AS198</f>
        <v>0</v>
      </c>
      <c r="BN198" s="2">
        <f t="shared" ref="BN198:BN261" si="303">BK198*AT198</f>
        <v>0</v>
      </c>
      <c r="BO198" s="2">
        <f t="shared" si="238"/>
        <v>0</v>
      </c>
      <c r="BP198" s="2">
        <f t="shared" si="239"/>
        <v>0</v>
      </c>
      <c r="BQ198" s="2">
        <f t="shared" si="240"/>
        <v>0</v>
      </c>
      <c r="BR198" s="11">
        <f t="shared" si="241"/>
        <v>3.1138525607989659E-2</v>
      </c>
      <c r="BS198" s="17">
        <f t="shared" si="294"/>
        <v>3.858983406679309E-3</v>
      </c>
      <c r="BT198" s="17">
        <f t="shared" si="295"/>
        <v>1.2504491262360997E-3</v>
      </c>
      <c r="BU198" s="12">
        <f>(BU$3*temperature!$I308+BU$4*temperature!$I308^2+BU$5*temperature!$I308^6)*(K198/K$56)^$BW$1</f>
        <v>-29.579140855896032</v>
      </c>
      <c r="BV198" s="12">
        <f>(BV$3*temperature!$I308+BV$4*temperature!$I308^2+BV$5*temperature!$I308^6)*(L198/L$56)^$BW$1</f>
        <v>-21.173709698561442</v>
      </c>
      <c r="BW198" s="12">
        <f>(BW$3*temperature!$I308+BW$4*temperature!$I308^2+BW$5*temperature!$I308^6)*(M198/M$56)^$BW$1</f>
        <v>-18.762112196832248</v>
      </c>
      <c r="BX198" s="12">
        <f>(BX$3*temperature!$M308+BX$4*temperature!$M308^2+BX$5*temperature!$M308^6)*(K198/K$56)^$BW$1</f>
        <v>-29.579157016673474</v>
      </c>
      <c r="BY198" s="12">
        <f>(BY$3*temperature!$M308+BY$4*temperature!$M308^2+BY$5*temperature!$M308^6)*(L198/L$56)^$BW$1</f>
        <v>-21.173720368237795</v>
      </c>
      <c r="BZ198" s="12">
        <f>(BZ$3*temperature!$M308+BZ$4*temperature!$M308^2+BZ$5*temperature!$M308^6)*(M198/M$56)^$BW$1</f>
        <v>-18.762120916892588</v>
      </c>
      <c r="CA198" s="19">
        <f t="shared" ref="CA198:CA261" si="304">BX198-BU198</f>
        <v>-1.6160777441598384E-5</v>
      </c>
      <c r="CB198" s="19">
        <f t="shared" ref="CB198:CB261" si="305">BY198-BV198</f>
        <v>-1.0669676353103341E-5</v>
      </c>
      <c r="CC198" s="19">
        <f t="shared" ref="CC198:CC261" si="306">BZ198-BW198</f>
        <v>-8.7200603395842791E-6</v>
      </c>
      <c r="CD198" s="19">
        <f t="shared" ref="CD198:CD261" si="307">SUMPRODUCT(CA198:CC198,AR198:AT198)/100</f>
        <v>-4.2000353284507845E-2</v>
      </c>
      <c r="CE198" s="19">
        <f t="shared" ref="CE198:CE261" si="308">CD198*BS198</f>
        <v>-1.6207866639958459E-4</v>
      </c>
      <c r="CF198" s="19">
        <f t="shared" ref="CF198:CF261" si="309">CD198*BT198</f>
        <v>-5.2519305066220335E-5</v>
      </c>
    </row>
    <row r="199" spans="1:84" x14ac:dyDescent="0.3">
      <c r="A199" s="2">
        <f t="shared" si="251"/>
        <v>2153</v>
      </c>
      <c r="B199" s="5">
        <f t="shared" si="252"/>
        <v>1165.3464635579323</v>
      </c>
      <c r="C199" s="5">
        <f t="shared" si="253"/>
        <v>2963.8732189368743</v>
      </c>
      <c r="D199" s="5">
        <f t="shared" si="254"/>
        <v>4369.0634622672915</v>
      </c>
      <c r="E199" s="15">
        <f t="shared" si="255"/>
        <v>2.6798070688837497E-6</v>
      </c>
      <c r="F199" s="15">
        <f t="shared" si="256"/>
        <v>5.2793996214520573E-6</v>
      </c>
      <c r="G199" s="15">
        <f t="shared" si="257"/>
        <v>1.0777706527660796E-5</v>
      </c>
      <c r="H199" s="5">
        <f t="shared" si="258"/>
        <v>186246.28904935945</v>
      </c>
      <c r="I199" s="5">
        <f t="shared" si="259"/>
        <v>85709.976686100286</v>
      </c>
      <c r="J199" s="5">
        <f t="shared" si="260"/>
        <v>31871.589466253565</v>
      </c>
      <c r="K199" s="5">
        <f t="shared" si="261"/>
        <v>159820.52966525406</v>
      </c>
      <c r="L199" s="5">
        <f t="shared" si="262"/>
        <v>28918.233120930861</v>
      </c>
      <c r="M199" s="5">
        <f t="shared" si="263"/>
        <v>7294.8332615232948</v>
      </c>
      <c r="N199" s="15">
        <f t="shared" si="264"/>
        <v>-8.5206192791231761E-4</v>
      </c>
      <c r="O199" s="15">
        <f t="shared" si="265"/>
        <v>4.0377052627709187E-3</v>
      </c>
      <c r="P199" s="15">
        <f t="shared" si="266"/>
        <v>4.1285606059269231E-3</v>
      </c>
      <c r="Q199" s="5">
        <f t="shared" si="267"/>
        <v>5597.7424066829662</v>
      </c>
      <c r="R199" s="5">
        <f t="shared" si="268"/>
        <v>8904.8682126787062</v>
      </c>
      <c r="S199" s="5">
        <f t="shared" si="269"/>
        <v>5164.986365466114</v>
      </c>
      <c r="T199" s="5">
        <f t="shared" si="270"/>
        <v>30.055591632214689</v>
      </c>
      <c r="U199" s="5">
        <f t="shared" si="271"/>
        <v>103.89535217459489</v>
      </c>
      <c r="V199" s="5">
        <f t="shared" si="272"/>
        <v>162.05612747788845</v>
      </c>
      <c r="W199" s="15">
        <f t="shared" si="273"/>
        <v>-1.0734613539272964E-2</v>
      </c>
      <c r="X199" s="15">
        <f t="shared" si="274"/>
        <v>-1.217998157191269E-2</v>
      </c>
      <c r="Y199" s="15">
        <f t="shared" si="275"/>
        <v>-9.7425357312937999E-3</v>
      </c>
      <c r="Z199" s="5">
        <f t="shared" si="290"/>
        <v>7337.2753560213787</v>
      </c>
      <c r="AA199" s="5">
        <f t="shared" si="291"/>
        <v>26935.67374944294</v>
      </c>
      <c r="AB199" s="5">
        <f t="shared" si="292"/>
        <v>49138.558527369081</v>
      </c>
      <c r="AC199" s="16">
        <f t="shared" si="276"/>
        <v>1.295584317105261</v>
      </c>
      <c r="AD199" s="16">
        <f t="shared" si="277"/>
        <v>3.0000637604338656</v>
      </c>
      <c r="AE199" s="16">
        <f t="shared" si="278"/>
        <v>9.4600919631240998</v>
      </c>
      <c r="AF199" s="15">
        <f t="shared" si="279"/>
        <v>-4.0504037456468023E-3</v>
      </c>
      <c r="AG199" s="15">
        <f t="shared" si="280"/>
        <v>2.9673830763510267E-4</v>
      </c>
      <c r="AH199" s="15">
        <f t="shared" si="281"/>
        <v>9.7937136394747881E-3</v>
      </c>
      <c r="AI199" s="1">
        <f t="shared" si="245"/>
        <v>371650.23683512618</v>
      </c>
      <c r="AJ199" s="1">
        <f t="shared" si="246"/>
        <v>163456.23494283695</v>
      </c>
      <c r="AK199" s="1">
        <f t="shared" si="247"/>
        <v>60788.221329213695</v>
      </c>
      <c r="AL199" s="14">
        <f t="shared" si="282"/>
        <v>71.646565428624356</v>
      </c>
      <c r="AM199" s="14">
        <f t="shared" si="283"/>
        <v>16.450999618288215</v>
      </c>
      <c r="AN199" s="14">
        <f t="shared" si="284"/>
        <v>5.3035971661340362</v>
      </c>
      <c r="AO199" s="11">
        <f t="shared" si="285"/>
        <v>4.8994248101258218E-3</v>
      </c>
      <c r="AP199" s="11">
        <f t="shared" si="286"/>
        <v>6.1719830544503008E-3</v>
      </c>
      <c r="AQ199" s="11">
        <f t="shared" si="287"/>
        <v>5.5987673759412982E-3</v>
      </c>
      <c r="AR199" s="1">
        <f t="shared" si="293"/>
        <v>186246.28904935945</v>
      </c>
      <c r="AS199" s="1">
        <f t="shared" si="288"/>
        <v>85709.976686100286</v>
      </c>
      <c r="AT199" s="1">
        <f t="shared" si="289"/>
        <v>31871.589466253565</v>
      </c>
      <c r="AU199" s="1">
        <f t="shared" si="248"/>
        <v>37249.257809871888</v>
      </c>
      <c r="AV199" s="1">
        <f t="shared" si="249"/>
        <v>17141.995337220058</v>
      </c>
      <c r="AW199" s="1">
        <f t="shared" si="250"/>
        <v>6374.3178932507135</v>
      </c>
      <c r="AX199" s="1">
        <f t="shared" ref="AX199:AX262" si="310">(AR199-AU199)/B199*1000</f>
        <v>127856.42373220326</v>
      </c>
      <c r="AY199" s="1">
        <f t="shared" si="296"/>
        <v>23134.586496744691</v>
      </c>
      <c r="AZ199" s="1">
        <f t="shared" si="297"/>
        <v>5835.8666092186359</v>
      </c>
      <c r="BA199" s="1">
        <f t="shared" ref="BA199:BA262" si="311">LN(AX199)*B199</f>
        <v>13702.916603959944</v>
      </c>
      <c r="BB199" s="1">
        <f t="shared" ref="BB199:BB262" si="312">LN(AY199)*C199</f>
        <v>29784.211024512522</v>
      </c>
      <c r="BC199" s="1">
        <f t="shared" ref="BC199:BC262" si="313">LN(AZ199)*D199</f>
        <v>37887.548643550603</v>
      </c>
      <c r="BD199" s="1">
        <f t="shared" ref="BD199:BD262" si="314">SUM(BA199:BC199)*BT199</f>
        <v>96.909421754377817</v>
      </c>
      <c r="BE199" s="2">
        <f t="shared" si="242"/>
        <v>0</v>
      </c>
      <c r="BF199" s="2">
        <f t="shared" si="243"/>
        <v>0</v>
      </c>
      <c r="BG199" s="2">
        <f t="shared" si="244"/>
        <v>0</v>
      </c>
      <c r="BH199" s="2">
        <f t="shared" si="298"/>
        <v>0</v>
      </c>
      <c r="BI199" s="2">
        <f t="shared" ref="BI199:BI262" si="315">BI$5*BE199^2</f>
        <v>0</v>
      </c>
      <c r="BJ199" s="2">
        <f t="shared" si="299"/>
        <v>0</v>
      </c>
      <c r="BK199" s="2">
        <f t="shared" si="300"/>
        <v>0</v>
      </c>
      <c r="BL199" s="2">
        <f t="shared" si="301"/>
        <v>0</v>
      </c>
      <c r="BM199" s="2">
        <f t="shared" si="302"/>
        <v>0</v>
      </c>
      <c r="BN199" s="2">
        <f t="shared" si="303"/>
        <v>0</v>
      </c>
      <c r="BO199" s="2">
        <f t="shared" ref="BO199:BO262" si="316">2*BI$5*BE199*AR199/Z199*1000</f>
        <v>0</v>
      </c>
      <c r="BP199" s="2">
        <f t="shared" ref="BP199:BP262" si="317">2*BJ$5*BF199*AS199/AA199*1000</f>
        <v>0</v>
      </c>
      <c r="BQ199" s="2">
        <f t="shared" ref="BQ199:BQ262" si="318">2*BK$5*BG199*AT199/AB199*1000</f>
        <v>0</v>
      </c>
      <c r="BR199" s="11">
        <f t="shared" ref="BR199:BR262" si="319">SUM(H199:J199)*SUM(B198:D198)/SUM(H198:J198)/SUM(B199:D199)-1+BR$5</f>
        <v>3.1040598551336424E-2</v>
      </c>
      <c r="BS199" s="17">
        <f t="shared" si="294"/>
        <v>3.7424490607641087E-3</v>
      </c>
      <c r="BT199" s="17">
        <f t="shared" si="295"/>
        <v>1.1909039297486664E-3</v>
      </c>
      <c r="BU199" s="12">
        <f>(BU$3*temperature!$I309+BU$4*temperature!$I309^2+BU$5*temperature!$I309^6)*(K199/K$56)^$BW$1</f>
        <v>-29.990058959067223</v>
      </c>
      <c r="BV199" s="12">
        <f>(BV$3*temperature!$I309+BV$4*temperature!$I309^2+BV$5*temperature!$I309^6)*(L199/L$56)^$BW$1</f>
        <v>-21.419159248153001</v>
      </c>
      <c r="BW199" s="12">
        <f>(BW$3*temperature!$I309+BW$4*temperature!$I309^2+BW$5*temperature!$I309^6)*(M199/M$56)^$BW$1</f>
        <v>-18.960780673352669</v>
      </c>
      <c r="BX199" s="12">
        <f>(BX$3*temperature!$M309+BX$4*temperature!$M309^2+BX$5*temperature!$M309^6)*(K199/K$56)^$BW$1</f>
        <v>-29.990075113536982</v>
      </c>
      <c r="BY199" s="12">
        <f>(BY$3*temperature!$M309+BY$4*temperature!$M309^2+BY$5*temperature!$M309^6)*(L199/L$56)^$BW$1</f>
        <v>-21.419169897511768</v>
      </c>
      <c r="BZ199" s="12">
        <f>(BZ$3*temperature!$M309+BZ$4*temperature!$M309^2+BZ$5*temperature!$M309^6)*(M199/M$56)^$BW$1</f>
        <v>-18.960789373825861</v>
      </c>
      <c r="CA199" s="19">
        <f t="shared" si="304"/>
        <v>-1.6154469758333789E-5</v>
      </c>
      <c r="CB199" s="19">
        <f t="shared" si="305"/>
        <v>-1.0649358767267358E-5</v>
      </c>
      <c r="CC199" s="19">
        <f t="shared" si="306"/>
        <v>-8.7004731916806577E-6</v>
      </c>
      <c r="CD199" s="19">
        <f t="shared" si="307"/>
        <v>-4.1987642454415643E-2</v>
      </c>
      <c r="CE199" s="19">
        <f t="shared" si="308"/>
        <v>-1.5713661306722705E-4</v>
      </c>
      <c r="CF199" s="19">
        <f t="shared" si="309"/>
        <v>-5.0003248399845529E-5</v>
      </c>
    </row>
    <row r="200" spans="1:84" x14ac:dyDescent="0.3">
      <c r="A200" s="2">
        <f t="shared" si="251"/>
        <v>2154</v>
      </c>
      <c r="B200" s="5">
        <f t="shared" si="252"/>
        <v>1165.3494303164384</v>
      </c>
      <c r="C200" s="5">
        <f t="shared" si="253"/>
        <v>2963.8880840344673</v>
      </c>
      <c r="D200" s="5">
        <f t="shared" si="254"/>
        <v>4369.1081963268989</v>
      </c>
      <c r="E200" s="15">
        <f t="shared" si="255"/>
        <v>2.5458167154395623E-6</v>
      </c>
      <c r="F200" s="15">
        <f t="shared" si="256"/>
        <v>5.0154296403794541E-6</v>
      </c>
      <c r="G200" s="15">
        <f t="shared" si="257"/>
        <v>1.0238821201277756E-5</v>
      </c>
      <c r="H200" s="5">
        <f t="shared" si="258"/>
        <v>186066.42466517197</v>
      </c>
      <c r="I200" s="5">
        <f t="shared" si="259"/>
        <v>86049.120804866892</v>
      </c>
      <c r="J200" s="5">
        <f t="shared" si="260"/>
        <v>32001.155610130314</v>
      </c>
      <c r="K200" s="5">
        <f t="shared" si="261"/>
        <v>159665.77905705723</v>
      </c>
      <c r="L200" s="5">
        <f t="shared" si="262"/>
        <v>29032.513497519165</v>
      </c>
      <c r="M200" s="5">
        <f t="shared" si="263"/>
        <v>7324.4136267977119</v>
      </c>
      <c r="N200" s="15">
        <f t="shared" si="264"/>
        <v>-9.6827740792093664E-4</v>
      </c>
      <c r="O200" s="15">
        <f t="shared" si="265"/>
        <v>3.9518450560378504E-3</v>
      </c>
      <c r="P200" s="15">
        <f t="shared" si="266"/>
        <v>4.0549748313563061E-3</v>
      </c>
      <c r="Q200" s="5">
        <f t="shared" si="267"/>
        <v>5532.3049053490331</v>
      </c>
      <c r="R200" s="5">
        <f t="shared" si="268"/>
        <v>8831.2134118930262</v>
      </c>
      <c r="S200" s="5">
        <f t="shared" si="269"/>
        <v>5135.4587248765738</v>
      </c>
      <c r="T200" s="5">
        <f t="shared" si="270"/>
        <v>29.732956471348658</v>
      </c>
      <c r="U200" s="5">
        <f t="shared" si="271"/>
        <v>102.62990869970095</v>
      </c>
      <c r="V200" s="5">
        <f t="shared" si="272"/>
        <v>160.47728986546002</v>
      </c>
      <c r="W200" s="15">
        <f t="shared" si="273"/>
        <v>-1.0734613539272964E-2</v>
      </c>
      <c r="X200" s="15">
        <f t="shared" si="274"/>
        <v>-1.217998157191269E-2</v>
      </c>
      <c r="Y200" s="15">
        <f t="shared" si="275"/>
        <v>-9.7425357312937999E-3</v>
      </c>
      <c r="Z200" s="5">
        <f t="shared" si="290"/>
        <v>7222.9723387330323</v>
      </c>
      <c r="AA200" s="5">
        <f t="shared" si="291"/>
        <v>26723.099831347867</v>
      </c>
      <c r="AB200" s="5">
        <f t="shared" si="292"/>
        <v>49339.779057038235</v>
      </c>
      <c r="AC200" s="16">
        <f t="shared" si="276"/>
        <v>1.2903366775344567</v>
      </c>
      <c r="AD200" s="16">
        <f t="shared" si="277"/>
        <v>3.0009539942769341</v>
      </c>
      <c r="AE200" s="16">
        <f t="shared" si="278"/>
        <v>9.5527413948140349</v>
      </c>
      <c r="AF200" s="15">
        <f t="shared" si="279"/>
        <v>-4.0504037456468023E-3</v>
      </c>
      <c r="AG200" s="15">
        <f t="shared" si="280"/>
        <v>2.9673830763510267E-4</v>
      </c>
      <c r="AH200" s="15">
        <f t="shared" si="281"/>
        <v>9.7937136394747881E-3</v>
      </c>
      <c r="AI200" s="1">
        <f t="shared" si="245"/>
        <v>371734.47096148547</v>
      </c>
      <c r="AJ200" s="1">
        <f t="shared" si="246"/>
        <v>164252.6067857733</v>
      </c>
      <c r="AK200" s="1">
        <f t="shared" si="247"/>
        <v>61083.717089543039</v>
      </c>
      <c r="AL200" s="14">
        <f t="shared" si="282"/>
        <v>71.994082119243444</v>
      </c>
      <c r="AM200" s="14">
        <f t="shared" si="283"/>
        <v>16.55151955625233</v>
      </c>
      <c r="AN200" s="14">
        <f t="shared" si="284"/>
        <v>5.3329938368550334</v>
      </c>
      <c r="AO200" s="11">
        <f t="shared" si="285"/>
        <v>4.8504305620245634E-3</v>
      </c>
      <c r="AP200" s="11">
        <f t="shared" si="286"/>
        <v>6.1102632239057979E-3</v>
      </c>
      <c r="AQ200" s="11">
        <f t="shared" si="287"/>
        <v>5.542779702181885E-3</v>
      </c>
      <c r="AR200" s="1">
        <f t="shared" si="293"/>
        <v>186066.42466517197</v>
      </c>
      <c r="AS200" s="1">
        <f t="shared" si="288"/>
        <v>86049.120804866892</v>
      </c>
      <c r="AT200" s="1">
        <f t="shared" si="289"/>
        <v>32001.155610130314</v>
      </c>
      <c r="AU200" s="1">
        <f t="shared" si="248"/>
        <v>37213.284933034396</v>
      </c>
      <c r="AV200" s="1">
        <f t="shared" si="249"/>
        <v>17209.824160973378</v>
      </c>
      <c r="AW200" s="1">
        <f t="shared" si="250"/>
        <v>6400.2311220260635</v>
      </c>
      <c r="AX200" s="1">
        <f t="shared" si="310"/>
        <v>127732.62324564579</v>
      </c>
      <c r="AY200" s="1">
        <f t="shared" si="296"/>
        <v>23226.01079801533</v>
      </c>
      <c r="AZ200" s="1">
        <f t="shared" si="297"/>
        <v>5859.5309014381701</v>
      </c>
      <c r="BA200" s="1">
        <f t="shared" si="311"/>
        <v>13701.822560902307</v>
      </c>
      <c r="BB200" s="1">
        <f t="shared" si="312"/>
        <v>29796.050148754392</v>
      </c>
      <c r="BC200" s="1">
        <f t="shared" si="313"/>
        <v>37905.617367736151</v>
      </c>
      <c r="BD200" s="1">
        <f t="shared" si="314"/>
        <v>92.327367836594021</v>
      </c>
      <c r="BE200" s="2">
        <f t="shared" si="242"/>
        <v>0</v>
      </c>
      <c r="BF200" s="2">
        <f t="shared" si="243"/>
        <v>0</v>
      </c>
      <c r="BG200" s="2">
        <f t="shared" si="244"/>
        <v>0</v>
      </c>
      <c r="BH200" s="2">
        <f t="shared" si="298"/>
        <v>0</v>
      </c>
      <c r="BI200" s="2">
        <f t="shared" si="315"/>
        <v>0</v>
      </c>
      <c r="BJ200" s="2">
        <f t="shared" si="299"/>
        <v>0</v>
      </c>
      <c r="BK200" s="2">
        <f t="shared" si="300"/>
        <v>0</v>
      </c>
      <c r="BL200" s="2">
        <f t="shared" si="301"/>
        <v>0</v>
      </c>
      <c r="BM200" s="2">
        <f t="shared" si="302"/>
        <v>0</v>
      </c>
      <c r="BN200" s="2">
        <f t="shared" si="303"/>
        <v>0</v>
      </c>
      <c r="BO200" s="2">
        <f t="shared" si="316"/>
        <v>0</v>
      </c>
      <c r="BP200" s="2">
        <f t="shared" si="317"/>
        <v>0</v>
      </c>
      <c r="BQ200" s="2">
        <f t="shared" si="318"/>
        <v>0</v>
      </c>
      <c r="BR200" s="11">
        <f t="shared" si="319"/>
        <v>3.0943320130875057E-2</v>
      </c>
      <c r="BS200" s="17">
        <f t="shared" si="294"/>
        <v>3.6297785616031383E-3</v>
      </c>
      <c r="BT200" s="17">
        <f t="shared" si="295"/>
        <v>1.1341942188082537E-3</v>
      </c>
      <c r="BU200" s="12">
        <f>(BU$3*temperature!$I310+BU$4*temperature!$I310^2+BU$5*temperature!$I310^6)*(K200/K$56)^$BW$1</f>
        <v>-30.401642406057885</v>
      </c>
      <c r="BV200" s="12">
        <f>(BV$3*temperature!$I310+BV$4*temperature!$I310^2+BV$5*temperature!$I310^6)*(L200/L$56)^$BW$1</f>
        <v>-21.664219904639943</v>
      </c>
      <c r="BW200" s="12">
        <f>(BW$3*temperature!$I310+BW$4*temperature!$I310^2+BW$5*temperature!$I310^6)*(M200/M$56)^$BW$1</f>
        <v>-19.159027474518421</v>
      </c>
      <c r="BX200" s="12">
        <f>(BX$3*temperature!$M310+BX$4*temperature!$M310^2+BX$5*temperature!$M310^6)*(K200/K$56)^$BW$1</f>
        <v>-30.40165855409224</v>
      </c>
      <c r="BY200" s="12">
        <f>(BY$3*temperature!$M310+BY$4*temperature!$M310^2+BY$5*temperature!$M310^6)*(L200/L$56)^$BW$1</f>
        <v>-21.664230533612365</v>
      </c>
      <c r="BZ200" s="12">
        <f>(BZ$3*temperature!$M310+BZ$4*temperature!$M310^2+BZ$5*temperature!$M310^6)*(M200/M$56)^$BW$1</f>
        <v>-19.159036155385689</v>
      </c>
      <c r="CA200" s="19">
        <f t="shared" si="304"/>
        <v>-1.6148034355012442E-5</v>
      </c>
      <c r="CB200" s="19">
        <f t="shared" si="305"/>
        <v>-1.0628972422210836E-5</v>
      </c>
      <c r="CC200" s="19">
        <f t="shared" si="306"/>
        <v>-8.6808672676852439E-6</v>
      </c>
      <c r="CD200" s="19">
        <f t="shared" si="307"/>
        <v>-4.1970185340620331E-2</v>
      </c>
      <c r="CE200" s="19">
        <f t="shared" si="308"/>
        <v>-1.5234247897589399E-4</v>
      </c>
      <c r="CF200" s="19">
        <f t="shared" si="309"/>
        <v>-4.7602341575642495E-5</v>
      </c>
    </row>
    <row r="201" spans="1:84" x14ac:dyDescent="0.3">
      <c r="A201" s="2">
        <f t="shared" si="251"/>
        <v>2155</v>
      </c>
      <c r="B201" s="5">
        <f t="shared" si="252"/>
        <v>1165.3522487441944</v>
      </c>
      <c r="C201" s="5">
        <f t="shared" si="253"/>
        <v>2963.9022059480076</v>
      </c>
      <c r="D201" s="5">
        <f t="shared" si="254"/>
        <v>4369.1506941186481</v>
      </c>
      <c r="E201" s="15">
        <f t="shared" si="255"/>
        <v>2.4185258796675841E-6</v>
      </c>
      <c r="F201" s="15">
        <f t="shared" si="256"/>
        <v>4.7646581583604815E-6</v>
      </c>
      <c r="G201" s="15">
        <f t="shared" si="257"/>
        <v>9.7268801412138672E-6</v>
      </c>
      <c r="H201" s="5">
        <f t="shared" si="258"/>
        <v>185865.12108401474</v>
      </c>
      <c r="I201" s="5">
        <f t="shared" si="259"/>
        <v>86382.286787603254</v>
      </c>
      <c r="J201" s="5">
        <f t="shared" si="260"/>
        <v>32128.907581547628</v>
      </c>
      <c r="K201" s="5">
        <f t="shared" si="261"/>
        <v>159492.6523583805</v>
      </c>
      <c r="L201" s="5">
        <f t="shared" si="262"/>
        <v>29144.783054666874</v>
      </c>
      <c r="M201" s="5">
        <f t="shared" si="263"/>
        <v>7353.5819272145118</v>
      </c>
      <c r="N201" s="15">
        <f t="shared" si="264"/>
        <v>-1.0843068546007029E-3</v>
      </c>
      <c r="O201" s="15">
        <f t="shared" si="265"/>
        <v>3.8670285009012595E-3</v>
      </c>
      <c r="P201" s="15">
        <f t="shared" si="266"/>
        <v>3.9823393247593319E-3</v>
      </c>
      <c r="Q201" s="5">
        <f t="shared" si="267"/>
        <v>5466.9966500183727</v>
      </c>
      <c r="R201" s="5">
        <f t="shared" si="268"/>
        <v>8757.425722063057</v>
      </c>
      <c r="S201" s="5">
        <f t="shared" si="269"/>
        <v>5105.727890349096</v>
      </c>
      <c r="T201" s="5">
        <f t="shared" si="270"/>
        <v>29.413784674248706</v>
      </c>
      <c r="U201" s="5">
        <f t="shared" si="271"/>
        <v>101.37987830301151</v>
      </c>
      <c r="V201" s="5">
        <f t="shared" si="272"/>
        <v>158.91383413488458</v>
      </c>
      <c r="W201" s="15">
        <f t="shared" si="273"/>
        <v>-1.0734613539272964E-2</v>
      </c>
      <c r="X201" s="15">
        <f t="shared" si="274"/>
        <v>-1.217998157191269E-2</v>
      </c>
      <c r="Y201" s="15">
        <f t="shared" si="275"/>
        <v>-9.7425357312937999E-3</v>
      </c>
      <c r="Z201" s="5">
        <f t="shared" si="290"/>
        <v>7109.6219780036054</v>
      </c>
      <c r="AA201" s="5">
        <f t="shared" si="291"/>
        <v>26509.929340697632</v>
      </c>
      <c r="AB201" s="5">
        <f t="shared" si="292"/>
        <v>49538.166297637516</v>
      </c>
      <c r="AC201" s="16">
        <f t="shared" si="276"/>
        <v>1.2851102930226257</v>
      </c>
      <c r="AD201" s="16">
        <f t="shared" si="277"/>
        <v>3.0018444922864864</v>
      </c>
      <c r="AE201" s="16">
        <f t="shared" si="278"/>
        <v>9.646298208506801</v>
      </c>
      <c r="AF201" s="15">
        <f t="shared" si="279"/>
        <v>-4.0504037456468023E-3</v>
      </c>
      <c r="AG201" s="15">
        <f t="shared" si="280"/>
        <v>2.9673830763510267E-4</v>
      </c>
      <c r="AH201" s="15">
        <f t="shared" si="281"/>
        <v>9.7937136394747881E-3</v>
      </c>
      <c r="AI201" s="1">
        <f t="shared" si="245"/>
        <v>371774.30879837129</v>
      </c>
      <c r="AJ201" s="1">
        <f t="shared" si="246"/>
        <v>165037.17026816934</v>
      </c>
      <c r="AK201" s="1">
        <f t="shared" si="247"/>
        <v>61375.5765026148</v>
      </c>
      <c r="AL201" s="14">
        <f t="shared" si="282"/>
        <v>72.339792392477563</v>
      </c>
      <c r="AM201" s="14">
        <f t="shared" si="283"/>
        <v>16.651642356084214</v>
      </c>
      <c r="AN201" s="14">
        <f t="shared" si="284"/>
        <v>5.3622578507459071</v>
      </c>
      <c r="AO201" s="11">
        <f t="shared" si="285"/>
        <v>4.8019262564043177E-3</v>
      </c>
      <c r="AP201" s="11">
        <f t="shared" si="286"/>
        <v>6.0491605916667395E-3</v>
      </c>
      <c r="AQ201" s="11">
        <f t="shared" si="287"/>
        <v>5.4873519051600664E-3</v>
      </c>
      <c r="AR201" s="1">
        <f t="shared" si="293"/>
        <v>185865.12108401474</v>
      </c>
      <c r="AS201" s="1">
        <f t="shared" si="288"/>
        <v>86382.286787603254</v>
      </c>
      <c r="AT201" s="1">
        <f t="shared" si="289"/>
        <v>32128.907581547628</v>
      </c>
      <c r="AU201" s="1">
        <f t="shared" si="248"/>
        <v>37173.024216802951</v>
      </c>
      <c r="AV201" s="1">
        <f t="shared" si="249"/>
        <v>17276.457357520652</v>
      </c>
      <c r="AW201" s="1">
        <f t="shared" si="250"/>
        <v>6425.7815163095256</v>
      </c>
      <c r="AX201" s="1">
        <f t="shared" si="310"/>
        <v>127594.12188670439</v>
      </c>
      <c r="AY201" s="1">
        <f t="shared" si="296"/>
        <v>23315.826443733498</v>
      </c>
      <c r="AZ201" s="1">
        <f t="shared" si="297"/>
        <v>5882.8655417716091</v>
      </c>
      <c r="BA201" s="1">
        <f t="shared" si="311"/>
        <v>13700.591414123051</v>
      </c>
      <c r="BB201" s="1">
        <f t="shared" si="312"/>
        <v>29807.631507055743</v>
      </c>
      <c r="BC201" s="1">
        <f t="shared" si="313"/>
        <v>37923.350958225186</v>
      </c>
      <c r="BD201" s="1">
        <f t="shared" si="314"/>
        <v>87.961162211883035</v>
      </c>
      <c r="BE201" s="2">
        <f t="shared" si="242"/>
        <v>0</v>
      </c>
      <c r="BF201" s="2">
        <f t="shared" si="243"/>
        <v>0</v>
      </c>
      <c r="BG201" s="2">
        <f t="shared" si="244"/>
        <v>0</v>
      </c>
      <c r="BH201" s="2">
        <f t="shared" si="298"/>
        <v>0</v>
      </c>
      <c r="BI201" s="2">
        <f t="shared" si="315"/>
        <v>0</v>
      </c>
      <c r="BJ201" s="2">
        <f t="shared" si="299"/>
        <v>0</v>
      </c>
      <c r="BK201" s="2">
        <f t="shared" si="300"/>
        <v>0</v>
      </c>
      <c r="BL201" s="2">
        <f t="shared" si="301"/>
        <v>0</v>
      </c>
      <c r="BM201" s="2">
        <f t="shared" si="302"/>
        <v>0</v>
      </c>
      <c r="BN201" s="2">
        <f t="shared" si="303"/>
        <v>0</v>
      </c>
      <c r="BO201" s="2">
        <f t="shared" si="316"/>
        <v>0</v>
      </c>
      <c r="BP201" s="2">
        <f t="shared" si="317"/>
        <v>0</v>
      </c>
      <c r="BQ201" s="2">
        <f t="shared" si="318"/>
        <v>0</v>
      </c>
      <c r="BR201" s="11">
        <f t="shared" si="319"/>
        <v>3.0846666933571604E-2</v>
      </c>
      <c r="BS201" s="17">
        <f t="shared" si="294"/>
        <v>3.5208323199982993E-3</v>
      </c>
      <c r="BT201" s="17">
        <f t="shared" si="295"/>
        <v>1.080184970293575E-3</v>
      </c>
      <c r="BU201" s="12">
        <f>(BU$3*temperature!$I311+BU$4*temperature!$I311^2+BU$5*temperature!$I311^6)*(K201/K$56)^$BW$1</f>
        <v>-30.813881228725169</v>
      </c>
      <c r="BV201" s="12">
        <f>(BV$3*temperature!$I311+BV$4*temperature!$I311^2+BV$5*temperature!$I311^6)*(L201/L$56)^$BW$1</f>
        <v>-21.908875998564923</v>
      </c>
      <c r="BW201" s="12">
        <f>(BW$3*temperature!$I311+BW$4*temperature!$I311^2+BW$5*temperature!$I311^6)*(M201/M$56)^$BW$1</f>
        <v>-19.356839658799942</v>
      </c>
      <c r="BX201" s="12">
        <f>(BX$3*temperature!$M311+BX$4*temperature!$M311^2+BX$5*temperature!$M311^6)*(K201/K$56)^$BW$1</f>
        <v>-30.813897370220896</v>
      </c>
      <c r="BY201" s="12">
        <f>(BY$3*temperature!$M311+BY$4*temperature!$M311^2+BY$5*temperature!$M311^6)*(L201/L$56)^$BW$1</f>
        <v>-21.908886607094928</v>
      </c>
      <c r="BZ201" s="12">
        <f>(BZ$3*temperature!$M311+BZ$4*temperature!$M311^2+BZ$5*temperature!$M311^6)*(M201/M$56)^$BW$1</f>
        <v>-19.356848320051675</v>
      </c>
      <c r="CA201" s="19">
        <f t="shared" si="304"/>
        <v>-1.6141495727595156E-5</v>
      </c>
      <c r="CB201" s="19">
        <f t="shared" si="305"/>
        <v>-1.0608530004674321E-5</v>
      </c>
      <c r="CC201" s="19">
        <f t="shared" si="306"/>
        <v>-8.6612517335993289E-6</v>
      </c>
      <c r="CD201" s="19">
        <f t="shared" si="307"/>
        <v>-4.1948066956345835E-2</v>
      </c>
      <c r="CE201" s="19">
        <f t="shared" si="308"/>
        <v>-1.476921099013551E-4</v>
      </c>
      <c r="CF201" s="19">
        <f t="shared" si="309"/>
        <v>-4.531167145911332E-5</v>
      </c>
    </row>
    <row r="202" spans="1:84" x14ac:dyDescent="0.3">
      <c r="A202" s="2">
        <f t="shared" si="251"/>
        <v>2156</v>
      </c>
      <c r="B202" s="5">
        <f t="shared" si="252"/>
        <v>1165.3549262570384</v>
      </c>
      <c r="C202" s="5">
        <f t="shared" si="253"/>
        <v>2963.9156218297921</v>
      </c>
      <c r="D202" s="5">
        <f t="shared" si="254"/>
        <v>4369.1910674135124</v>
      </c>
      <c r="E202" s="15">
        <f t="shared" si="255"/>
        <v>2.2975995856842047E-6</v>
      </c>
      <c r="F202" s="15">
        <f t="shared" si="256"/>
        <v>4.5264252504424573E-6</v>
      </c>
      <c r="G202" s="15">
        <f t="shared" si="257"/>
        <v>9.2405361341531739E-6</v>
      </c>
      <c r="H202" s="5">
        <f t="shared" si="258"/>
        <v>185642.47433354534</v>
      </c>
      <c r="I202" s="5">
        <f t="shared" si="259"/>
        <v>86709.48426457301</v>
      </c>
      <c r="J202" s="5">
        <f t="shared" si="260"/>
        <v>32254.85025376112</v>
      </c>
      <c r="K202" s="5">
        <f t="shared" si="261"/>
        <v>159301.23102478634</v>
      </c>
      <c r="L202" s="5">
        <f t="shared" si="262"/>
        <v>29255.04478803022</v>
      </c>
      <c r="M202" s="5">
        <f t="shared" si="263"/>
        <v>7382.3391461008932</v>
      </c>
      <c r="N202" s="15">
        <f t="shared" si="264"/>
        <v>-1.2001890417122629E-3</v>
      </c>
      <c r="O202" s="15">
        <f t="shared" si="265"/>
        <v>3.7832408344411483E-3</v>
      </c>
      <c r="P202" s="15">
        <f t="shared" si="266"/>
        <v>3.9106409870752756E-3</v>
      </c>
      <c r="Q202" s="5">
        <f t="shared" si="267"/>
        <v>5401.8319699175072</v>
      </c>
      <c r="R202" s="5">
        <f t="shared" si="268"/>
        <v>8683.5276534504374</v>
      </c>
      <c r="S202" s="5">
        <f t="shared" si="269"/>
        <v>5075.8041994348687</v>
      </c>
      <c r="T202" s="5">
        <f t="shared" si="270"/>
        <v>29.098039063043256</v>
      </c>
      <c r="U202" s="5">
        <f t="shared" si="271"/>
        <v>100.14507325351808</v>
      </c>
      <c r="V202" s="5">
        <f t="shared" si="272"/>
        <v>157.36561042762858</v>
      </c>
      <c r="W202" s="15">
        <f t="shared" si="273"/>
        <v>-1.0734613539272964E-2</v>
      </c>
      <c r="X202" s="15">
        <f t="shared" si="274"/>
        <v>-1.217998157191269E-2</v>
      </c>
      <c r="Y202" s="15">
        <f t="shared" si="275"/>
        <v>-9.7425357312937999E-3</v>
      </c>
      <c r="Z202" s="5">
        <f t="shared" si="290"/>
        <v>6997.2367709148111</v>
      </c>
      <c r="AA202" s="5">
        <f t="shared" si="291"/>
        <v>26296.23095466214</v>
      </c>
      <c r="AB202" s="5">
        <f t="shared" si="292"/>
        <v>49733.727653163231</v>
      </c>
      <c r="AC202" s="16">
        <f t="shared" si="276"/>
        <v>1.2799050774781975</v>
      </c>
      <c r="AD202" s="16">
        <f t="shared" si="277"/>
        <v>3.0027352545409114</v>
      </c>
      <c r="AE202" s="16">
        <f t="shared" si="278"/>
        <v>9.7407712908418951</v>
      </c>
      <c r="AF202" s="15">
        <f t="shared" si="279"/>
        <v>-4.0504037456468023E-3</v>
      </c>
      <c r="AG202" s="15">
        <f t="shared" si="280"/>
        <v>2.9673830763510267E-4</v>
      </c>
      <c r="AH202" s="15">
        <f t="shared" si="281"/>
        <v>9.7937136394747881E-3</v>
      </c>
      <c r="AI202" s="1">
        <f t="shared" si="245"/>
        <v>371769.90213533712</v>
      </c>
      <c r="AJ202" s="1">
        <f t="shared" si="246"/>
        <v>165809.91059887304</v>
      </c>
      <c r="AK202" s="1">
        <f t="shared" si="247"/>
        <v>61663.800368662851</v>
      </c>
      <c r="AL202" s="14">
        <f t="shared" si="282"/>
        <v>72.683689037465115</v>
      </c>
      <c r="AM202" s="14">
        <f t="shared" si="283"/>
        <v>16.751363530223895</v>
      </c>
      <c r="AN202" s="14">
        <f t="shared" si="284"/>
        <v>5.391388200620824</v>
      </c>
      <c r="AO202" s="11">
        <f t="shared" si="285"/>
        <v>4.7539069938402744E-3</v>
      </c>
      <c r="AP202" s="11">
        <f t="shared" si="286"/>
        <v>5.9886689857500718E-3</v>
      </c>
      <c r="AQ202" s="11">
        <f t="shared" si="287"/>
        <v>5.4324783861084656E-3</v>
      </c>
      <c r="AR202" s="1">
        <f t="shared" si="293"/>
        <v>185642.47433354534</v>
      </c>
      <c r="AS202" s="1">
        <f t="shared" si="288"/>
        <v>86709.48426457301</v>
      </c>
      <c r="AT202" s="1">
        <f t="shared" si="289"/>
        <v>32254.85025376112</v>
      </c>
      <c r="AU202" s="1">
        <f t="shared" si="248"/>
        <v>37128.494866709072</v>
      </c>
      <c r="AV202" s="1">
        <f t="shared" si="249"/>
        <v>17341.896852914604</v>
      </c>
      <c r="AW202" s="1">
        <f t="shared" si="250"/>
        <v>6450.9700507522248</v>
      </c>
      <c r="AX202" s="1">
        <f t="shared" si="310"/>
        <v>127440.98481982907</v>
      </c>
      <c r="AY202" s="1">
        <f t="shared" si="296"/>
        <v>23404.035830424174</v>
      </c>
      <c r="AZ202" s="1">
        <f t="shared" si="297"/>
        <v>5905.8713168807153</v>
      </c>
      <c r="BA202" s="1">
        <f t="shared" si="311"/>
        <v>13699.223406391915</v>
      </c>
      <c r="BB202" s="1">
        <f t="shared" si="312"/>
        <v>29818.958477897962</v>
      </c>
      <c r="BC202" s="1">
        <f t="shared" si="313"/>
        <v>37940.754405568856</v>
      </c>
      <c r="BD202" s="1">
        <f t="shared" si="314"/>
        <v>83.800684453721217</v>
      </c>
      <c r="BE202" s="2">
        <f t="shared" si="242"/>
        <v>0</v>
      </c>
      <c r="BF202" s="2">
        <f t="shared" si="243"/>
        <v>0</v>
      </c>
      <c r="BG202" s="2">
        <f t="shared" si="244"/>
        <v>0</v>
      </c>
      <c r="BH202" s="2">
        <f t="shared" si="298"/>
        <v>0</v>
      </c>
      <c r="BI202" s="2">
        <f t="shared" si="315"/>
        <v>0</v>
      </c>
      <c r="BJ202" s="2">
        <f t="shared" si="299"/>
        <v>0</v>
      </c>
      <c r="BK202" s="2">
        <f t="shared" si="300"/>
        <v>0</v>
      </c>
      <c r="BL202" s="2">
        <f t="shared" si="301"/>
        <v>0</v>
      </c>
      <c r="BM202" s="2">
        <f t="shared" si="302"/>
        <v>0</v>
      </c>
      <c r="BN202" s="2">
        <f t="shared" si="303"/>
        <v>0</v>
      </c>
      <c r="BO202" s="2">
        <f t="shared" si="316"/>
        <v>0</v>
      </c>
      <c r="BP202" s="2">
        <f t="shared" si="317"/>
        <v>0</v>
      </c>
      <c r="BQ202" s="2">
        <f t="shared" si="318"/>
        <v>0</v>
      </c>
      <c r="BR202" s="11">
        <f t="shared" si="319"/>
        <v>3.0750615192956382E-2</v>
      </c>
      <c r="BS202" s="17">
        <f t="shared" si="294"/>
        <v>3.4154762613450677E-3</v>
      </c>
      <c r="BT202" s="17">
        <f t="shared" si="295"/>
        <v>1.0287475907557856E-3</v>
      </c>
      <c r="BU202" s="12">
        <f>(BU$3*temperature!$I312+BU$4*temperature!$I312^2+BU$5*temperature!$I312^6)*(K202/K$56)^$BW$1</f>
        <v>-31.226766872153497</v>
      </c>
      <c r="BV202" s="12">
        <f>(BV$3*temperature!$I312+BV$4*temperature!$I312^2+BV$5*temperature!$I312^6)*(L202/L$56)^$BW$1</f>
        <v>-22.153112473810431</v>
      </c>
      <c r="BW202" s="12">
        <f>(BW$3*temperature!$I312+BW$4*temperature!$I312^2+BW$5*temperature!$I312^6)*(M202/M$56)^$BW$1</f>
        <v>-19.554204781453056</v>
      </c>
      <c r="BX202" s="12">
        <f>(BX$3*temperature!$M312+BX$4*temperature!$M312^2+BX$5*temperature!$M312^6)*(K202/K$56)^$BW$1</f>
        <v>-31.226783007031148</v>
      </c>
      <c r="BY202" s="12">
        <f>(BY$3*temperature!$M312+BY$4*temperature!$M312^2+BY$5*temperature!$M312^6)*(L202/L$56)^$BW$1</f>
        <v>-22.1531230618541</v>
      </c>
      <c r="BZ202" s="12">
        <f>(BZ$3*temperature!$M312+BZ$4*temperature!$M312^2+BZ$5*temperature!$M312^6)*(M202/M$56)^$BW$1</f>
        <v>-19.554213423088409</v>
      </c>
      <c r="CA202" s="19">
        <f t="shared" si="304"/>
        <v>-1.6134877650841872E-5</v>
      </c>
      <c r="CB202" s="19">
        <f t="shared" si="305"/>
        <v>-1.0588043668491309E-5</v>
      </c>
      <c r="CC202" s="19">
        <f t="shared" si="306"/>
        <v>-8.6416353539675583E-6</v>
      </c>
      <c r="CD202" s="19">
        <f t="shared" si="307"/>
        <v>-4.1921370703267964E-2</v>
      </c>
      <c r="CE202" s="19">
        <f t="shared" si="308"/>
        <v>-1.4318144648005831E-4</v>
      </c>
      <c r="CF202" s="19">
        <f t="shared" si="309"/>
        <v>-4.312650911216709E-5</v>
      </c>
    </row>
    <row r="203" spans="1:84" x14ac:dyDescent="0.3">
      <c r="A203" s="2">
        <f t="shared" si="251"/>
        <v>2157</v>
      </c>
      <c r="B203" s="5">
        <f t="shared" si="252"/>
        <v>1165.3574699000844</v>
      </c>
      <c r="C203" s="5">
        <f t="shared" si="253"/>
        <v>2963.9283669751776</v>
      </c>
      <c r="D203" s="5">
        <f t="shared" si="254"/>
        <v>4369.2294223980516</v>
      </c>
      <c r="E203" s="15">
        <f t="shared" si="255"/>
        <v>2.1827196063999944E-6</v>
      </c>
      <c r="F203" s="15">
        <f t="shared" si="256"/>
        <v>4.3001039879203342E-6</v>
      </c>
      <c r="G203" s="15">
        <f t="shared" si="257"/>
        <v>8.7785093274455143E-6</v>
      </c>
      <c r="H203" s="5">
        <f t="shared" si="258"/>
        <v>185398.58023822898</v>
      </c>
      <c r="I203" s="5">
        <f t="shared" si="259"/>
        <v>87030.724124461063</v>
      </c>
      <c r="J203" s="5">
        <f t="shared" si="260"/>
        <v>32378.988820404044</v>
      </c>
      <c r="K203" s="5">
        <f t="shared" si="261"/>
        <v>159091.59637868431</v>
      </c>
      <c r="L203" s="5">
        <f t="shared" si="262"/>
        <v>29363.302127736588</v>
      </c>
      <c r="M203" s="5">
        <f t="shared" si="263"/>
        <v>7410.6863453814321</v>
      </c>
      <c r="N203" s="15">
        <f t="shared" si="264"/>
        <v>-1.3159637546643621E-3</v>
      </c>
      <c r="O203" s="15">
        <f t="shared" si="265"/>
        <v>3.7004674062457443E-3</v>
      </c>
      <c r="P203" s="15">
        <f t="shared" si="266"/>
        <v>3.8398668388881507E-3</v>
      </c>
      <c r="Q203" s="5">
        <f t="shared" si="267"/>
        <v>5336.8247332374067</v>
      </c>
      <c r="R203" s="5">
        <f t="shared" si="268"/>
        <v>8609.5411987678181</v>
      </c>
      <c r="S203" s="5">
        <f t="shared" si="269"/>
        <v>5045.6978151618978</v>
      </c>
      <c r="T203" s="5">
        <f t="shared" si="270"/>
        <v>28.785682858950818</v>
      </c>
      <c r="U203" s="5">
        <f t="shared" si="271"/>
        <v>98.925308106772377</v>
      </c>
      <c r="V203" s="5">
        <f t="shared" si="272"/>
        <v>155.83247034516054</v>
      </c>
      <c r="W203" s="15">
        <f t="shared" si="273"/>
        <v>-1.0734613539272964E-2</v>
      </c>
      <c r="X203" s="15">
        <f t="shared" si="274"/>
        <v>-1.217998157191269E-2</v>
      </c>
      <c r="Y203" s="15">
        <f t="shared" si="275"/>
        <v>-9.7425357312937999E-3</v>
      </c>
      <c r="Z203" s="5">
        <f t="shared" si="290"/>
        <v>6885.8283542796071</v>
      </c>
      <c r="AA203" s="5">
        <f t="shared" si="291"/>
        <v>26082.071872724035</v>
      </c>
      <c r="AB203" s="5">
        <f t="shared" si="292"/>
        <v>49926.471040668046</v>
      </c>
      <c r="AC203" s="16">
        <f t="shared" si="276"/>
        <v>1.2747209451583075</v>
      </c>
      <c r="AD203" s="16">
        <f t="shared" si="277"/>
        <v>3.0036262811186201</v>
      </c>
      <c r="AE203" s="16">
        <f t="shared" si="278"/>
        <v>9.8361696154920182</v>
      </c>
      <c r="AF203" s="15">
        <f t="shared" si="279"/>
        <v>-4.0504037456468023E-3</v>
      </c>
      <c r="AG203" s="15">
        <f t="shared" si="280"/>
        <v>2.9673830763510267E-4</v>
      </c>
      <c r="AH203" s="15">
        <f t="shared" si="281"/>
        <v>9.7937136394747881E-3</v>
      </c>
      <c r="AI203" s="1">
        <f t="shared" si="245"/>
        <v>371721.40678851248</v>
      </c>
      <c r="AJ203" s="1">
        <f t="shared" si="246"/>
        <v>166570.81639190033</v>
      </c>
      <c r="AK203" s="1">
        <f t="shared" si="247"/>
        <v>61948.390382548794</v>
      </c>
      <c r="AL203" s="14">
        <f t="shared" si="282"/>
        <v>73.025765220141906</v>
      </c>
      <c r="AM203" s="14">
        <f t="shared" si="283"/>
        <v>16.850678717753947</v>
      </c>
      <c r="AN203" s="14">
        <f t="shared" si="284"/>
        <v>5.4203839144931072</v>
      </c>
      <c r="AO203" s="11">
        <f t="shared" si="285"/>
        <v>4.706367923901872E-3</v>
      </c>
      <c r="AP203" s="11">
        <f t="shared" si="286"/>
        <v>5.9287822958925714E-3</v>
      </c>
      <c r="AQ203" s="11">
        <f t="shared" si="287"/>
        <v>5.3781536022473805E-3</v>
      </c>
      <c r="AR203" s="1">
        <f t="shared" si="293"/>
        <v>185398.58023822898</v>
      </c>
      <c r="AS203" s="1">
        <f t="shared" si="288"/>
        <v>87030.724124461063</v>
      </c>
      <c r="AT203" s="1">
        <f t="shared" si="289"/>
        <v>32378.988820404044</v>
      </c>
      <c r="AU203" s="1">
        <f t="shared" si="248"/>
        <v>37079.716047645801</v>
      </c>
      <c r="AV203" s="1">
        <f t="shared" si="249"/>
        <v>17406.144824892213</v>
      </c>
      <c r="AW203" s="1">
        <f t="shared" si="250"/>
        <v>6475.7977640808094</v>
      </c>
      <c r="AX203" s="1">
        <f t="shared" si="310"/>
        <v>127273.27710294745</v>
      </c>
      <c r="AY203" s="1">
        <f t="shared" si="296"/>
        <v>23490.641702189274</v>
      </c>
      <c r="AZ203" s="1">
        <f t="shared" si="297"/>
        <v>5928.5490763051457</v>
      </c>
      <c r="BA203" s="1">
        <f t="shared" si="311"/>
        <v>13697.71872981761</v>
      </c>
      <c r="BB203" s="1">
        <f t="shared" si="312"/>
        <v>29830.034379545239</v>
      </c>
      <c r="BC203" s="1">
        <f t="shared" si="313"/>
        <v>37957.832599006411</v>
      </c>
      <c r="BD203" s="1">
        <f t="shared" si="314"/>
        <v>79.836285694103779</v>
      </c>
      <c r="BE203" s="2">
        <f t="shared" si="242"/>
        <v>0</v>
      </c>
      <c r="BF203" s="2">
        <f t="shared" si="243"/>
        <v>0</v>
      </c>
      <c r="BG203" s="2">
        <f t="shared" si="244"/>
        <v>0</v>
      </c>
      <c r="BH203" s="2">
        <f t="shared" si="298"/>
        <v>0</v>
      </c>
      <c r="BI203" s="2">
        <f t="shared" si="315"/>
        <v>0</v>
      </c>
      <c r="BJ203" s="2">
        <f t="shared" si="299"/>
        <v>0</v>
      </c>
      <c r="BK203" s="2">
        <f t="shared" si="300"/>
        <v>0</v>
      </c>
      <c r="BL203" s="2">
        <f t="shared" si="301"/>
        <v>0</v>
      </c>
      <c r="BM203" s="2">
        <f t="shared" si="302"/>
        <v>0</v>
      </c>
      <c r="BN203" s="2">
        <f t="shared" si="303"/>
        <v>0</v>
      </c>
      <c r="BO203" s="2">
        <f t="shared" si="316"/>
        <v>0</v>
      </c>
      <c r="BP203" s="2">
        <f t="shared" si="317"/>
        <v>0</v>
      </c>
      <c r="BQ203" s="2">
        <f t="shared" si="318"/>
        <v>0</v>
      </c>
      <c r="BR203" s="11">
        <f t="shared" si="319"/>
        <v>3.0655140773005102E-2</v>
      </c>
      <c r="BS203" s="17">
        <f t="shared" si="294"/>
        <v>3.3135815889915243E-3</v>
      </c>
      <c r="BT203" s="17">
        <f t="shared" si="295"/>
        <v>9.797596102436054E-4</v>
      </c>
      <c r="BU203" s="12">
        <f>(BU$3*temperature!$I313+BU$4*temperature!$I313^2+BU$5*temperature!$I313^6)*(K203/K$56)^$BW$1</f>
        <v>-31.640292206427731</v>
      </c>
      <c r="BV203" s="12">
        <f>(BV$3*temperature!$I313+BV$4*temperature!$I313^2+BV$5*temperature!$I313^6)*(L203/L$56)^$BW$1</f>
        <v>-22.396914877797066</v>
      </c>
      <c r="BW203" s="12">
        <f>(BW$3*temperature!$I313+BW$4*temperature!$I313^2+BW$5*temperature!$I313^6)*(M203/M$56)^$BW$1</f>
        <v>-19.751110886397299</v>
      </c>
      <c r="BX203" s="12">
        <f>(BX$3*temperature!$M313+BX$4*temperature!$M313^2+BX$5*temperature!$M313^6)*(K203/K$56)^$BW$1</f>
        <v>-31.640308334630941</v>
      </c>
      <c r="BY203" s="12">
        <f>(BY$3*temperature!$M313+BY$4*temperature!$M313^2+BY$5*temperature!$M313^6)*(L203/L$56)^$BW$1</f>
        <v>-22.396925445322125</v>
      </c>
      <c r="BZ203" s="12">
        <f>(BZ$3*temperature!$M313+BZ$4*temperature!$M313^2+BZ$5*temperature!$M313^6)*(M203/M$56)^$BW$1</f>
        <v>-19.751119508423791</v>
      </c>
      <c r="CA203" s="19">
        <f t="shared" si="304"/>
        <v>-1.6128203210286074E-5</v>
      </c>
      <c r="CB203" s="19">
        <f t="shared" si="305"/>
        <v>-1.0567525059457239E-5</v>
      </c>
      <c r="CC203" s="19">
        <f t="shared" si="306"/>
        <v>-8.6220264918779321E-6</v>
      </c>
      <c r="CD203" s="19">
        <f t="shared" si="307"/>
        <v>-4.1890178344983792E-2</v>
      </c>
      <c r="CE203" s="19">
        <f t="shared" si="308"/>
        <v>-1.3880652372350974E-4</v>
      </c>
      <c r="CF203" s="19">
        <f t="shared" si="309"/>
        <v>-4.1042304808316436E-5</v>
      </c>
    </row>
    <row r="204" spans="1:84" x14ac:dyDescent="0.3">
      <c r="A204" s="2">
        <f t="shared" si="251"/>
        <v>2158</v>
      </c>
      <c r="B204" s="5">
        <f t="shared" si="252"/>
        <v>1165.3598863662526</v>
      </c>
      <c r="C204" s="5">
        <f t="shared" si="253"/>
        <v>2963.9404749153591</v>
      </c>
      <c r="D204" s="5">
        <f t="shared" si="254"/>
        <v>4369.2658599532278</v>
      </c>
      <c r="E204" s="15">
        <f t="shared" si="255"/>
        <v>2.0735836260799947E-6</v>
      </c>
      <c r="F204" s="15">
        <f t="shared" si="256"/>
        <v>4.0850987885243171E-6</v>
      </c>
      <c r="G204" s="15">
        <f t="shared" si="257"/>
        <v>8.3395838610732374E-6</v>
      </c>
      <c r="H204" s="5">
        <f t="shared" si="258"/>
        <v>185133.53419982234</v>
      </c>
      <c r="I204" s="5">
        <f t="shared" si="259"/>
        <v>87346.018471515286</v>
      </c>
      <c r="J204" s="5">
        <f t="shared" si="260"/>
        <v>32501.328783780318</v>
      </c>
      <c r="K204" s="5">
        <f t="shared" si="261"/>
        <v>158863.8294193336</v>
      </c>
      <c r="L204" s="5">
        <f t="shared" si="262"/>
        <v>29469.558923584529</v>
      </c>
      <c r="M204" s="5">
        <f t="shared" si="263"/>
        <v>7438.6246627089513</v>
      </c>
      <c r="N204" s="15">
        <f t="shared" si="264"/>
        <v>-1.4316718452466182E-3</v>
      </c>
      <c r="O204" s="15">
        <f t="shared" si="265"/>
        <v>3.6186936804893932E-3</v>
      </c>
      <c r="P204" s="15">
        <f t="shared" si="266"/>
        <v>3.7700040219528219E-3</v>
      </c>
      <c r="Q204" s="5">
        <f t="shared" si="267"/>
        <v>5271.9883510636419</v>
      </c>
      <c r="R204" s="5">
        <f t="shared" si="268"/>
        <v>8535.4878352342512</v>
      </c>
      <c r="S204" s="5">
        <f t="shared" si="269"/>
        <v>5015.4187256736041</v>
      </c>
      <c r="T204" s="5">
        <f t="shared" si="270"/>
        <v>28.476679677995907</v>
      </c>
      <c r="U204" s="5">
        <f t="shared" si="271"/>
        <v>97.720399677036099</v>
      </c>
      <c r="V204" s="5">
        <f t="shared" si="272"/>
        <v>154.31426693472704</v>
      </c>
      <c r="W204" s="15">
        <f t="shared" si="273"/>
        <v>-1.0734613539272964E-2</v>
      </c>
      <c r="X204" s="15">
        <f t="shared" si="274"/>
        <v>-1.217998157191269E-2</v>
      </c>
      <c r="Y204" s="15">
        <f t="shared" si="275"/>
        <v>-9.7425357312937999E-3</v>
      </c>
      <c r="Z204" s="5">
        <f t="shared" si="290"/>
        <v>6775.4075242444269</v>
      </c>
      <c r="AA204" s="5">
        <f t="shared" si="291"/>
        <v>25867.517819399996</v>
      </c>
      <c r="AB204" s="5">
        <f t="shared" si="292"/>
        <v>50116.404871719402</v>
      </c>
      <c r="AC204" s="16">
        <f t="shared" si="276"/>
        <v>1.2695578106673839</v>
      </c>
      <c r="AD204" s="16">
        <f t="shared" si="277"/>
        <v>3.0045175720980475</v>
      </c>
      <c r="AE204" s="16">
        <f t="shared" si="278"/>
        <v>9.9325022440154491</v>
      </c>
      <c r="AF204" s="15">
        <f t="shared" si="279"/>
        <v>-4.0504037456468023E-3</v>
      </c>
      <c r="AG204" s="15">
        <f t="shared" si="280"/>
        <v>2.9673830763510267E-4</v>
      </c>
      <c r="AH204" s="15">
        <f t="shared" si="281"/>
        <v>9.7937136394747881E-3</v>
      </c>
      <c r="AI204" s="1">
        <f t="shared" si="245"/>
        <v>371628.98215730704</v>
      </c>
      <c r="AJ204" s="1">
        <f t="shared" si="246"/>
        <v>167319.87957760252</v>
      </c>
      <c r="AK204" s="1">
        <f t="shared" si="247"/>
        <v>62229.349108374729</v>
      </c>
      <c r="AL204" s="14">
        <f t="shared" si="282"/>
        <v>73.366014478001858</v>
      </c>
      <c r="AM204" s="14">
        <f t="shared" si="283"/>
        <v>16.949583683352984</v>
      </c>
      <c r="AN204" s="14">
        <f t="shared" si="284"/>
        <v>5.4492440551956483</v>
      </c>
      <c r="AO204" s="11">
        <f t="shared" si="285"/>
        <v>4.6593042446628529E-3</v>
      </c>
      <c r="AP204" s="11">
        <f t="shared" si="286"/>
        <v>5.8694944729336456E-3</v>
      </c>
      <c r="AQ204" s="11">
        <f t="shared" si="287"/>
        <v>5.3243720662249066E-3</v>
      </c>
      <c r="AR204" s="1">
        <f t="shared" si="293"/>
        <v>185133.53419982234</v>
      </c>
      <c r="AS204" s="1">
        <f t="shared" si="288"/>
        <v>87346.018471515286</v>
      </c>
      <c r="AT204" s="1">
        <f t="shared" si="289"/>
        <v>32501.328783780318</v>
      </c>
      <c r="AU204" s="1">
        <f t="shared" si="248"/>
        <v>37026.70683996447</v>
      </c>
      <c r="AV204" s="1">
        <f t="shared" si="249"/>
        <v>17469.203694303058</v>
      </c>
      <c r="AW204" s="1">
        <f t="shared" si="250"/>
        <v>6500.2657567560636</v>
      </c>
      <c r="AX204" s="1">
        <f t="shared" si="310"/>
        <v>127091.06353546689</v>
      </c>
      <c r="AY204" s="1">
        <f t="shared" si="296"/>
        <v>23575.647138867622</v>
      </c>
      <c r="AZ204" s="1">
        <f t="shared" si="297"/>
        <v>5950.8997301671607</v>
      </c>
      <c r="BA204" s="1">
        <f t="shared" si="311"/>
        <v>13696.077524792947</v>
      </c>
      <c r="BB204" s="1">
        <f t="shared" si="312"/>
        <v>29840.862471221582</v>
      </c>
      <c r="BC204" s="1">
        <f t="shared" si="313"/>
        <v>37974.59032918312</v>
      </c>
      <c r="BD204" s="1">
        <f t="shared" si="314"/>
        <v>76.058766839786145</v>
      </c>
      <c r="BE204" s="2">
        <f t="shared" ref="BE204:BE267" si="320">BE203</f>
        <v>0</v>
      </c>
      <c r="BF204" s="2">
        <f t="shared" ref="BF204:BF267" si="321">BF203</f>
        <v>0</v>
      </c>
      <c r="BG204" s="2">
        <f t="shared" ref="BG204:BG267" si="322">BG203</f>
        <v>0</v>
      </c>
      <c r="BH204" s="2">
        <f t="shared" si="298"/>
        <v>0</v>
      </c>
      <c r="BI204" s="2">
        <f t="shared" si="315"/>
        <v>0</v>
      </c>
      <c r="BJ204" s="2">
        <f t="shared" si="299"/>
        <v>0</v>
      </c>
      <c r="BK204" s="2">
        <f t="shared" si="300"/>
        <v>0</v>
      </c>
      <c r="BL204" s="2">
        <f t="shared" si="301"/>
        <v>0</v>
      </c>
      <c r="BM204" s="2">
        <f t="shared" si="302"/>
        <v>0</v>
      </c>
      <c r="BN204" s="2">
        <f t="shared" si="303"/>
        <v>0</v>
      </c>
      <c r="BO204" s="2">
        <f t="shared" si="316"/>
        <v>0</v>
      </c>
      <c r="BP204" s="2">
        <f t="shared" si="317"/>
        <v>0</v>
      </c>
      <c r="BQ204" s="2">
        <f t="shared" si="318"/>
        <v>0</v>
      </c>
      <c r="BR204" s="11">
        <f t="shared" si="319"/>
        <v>3.0560219150501639E-2</v>
      </c>
      <c r="BS204" s="17">
        <f t="shared" si="294"/>
        <v>3.2150245585601928E-3</v>
      </c>
      <c r="BT204" s="17">
        <f t="shared" si="295"/>
        <v>9.3310439070819554E-4</v>
      </c>
      <c r="BU204" s="12">
        <f>(BU$3*temperature!$I314+BU$4*temperature!$I314^2+BU$5*temperature!$I314^6)*(K204/K$56)^$BW$1</f>
        <v>-32.054451539382818</v>
      </c>
      <c r="BV204" s="12">
        <f>(BV$3*temperature!$I314+BV$4*temperature!$I314^2+BV$5*temperature!$I314^6)*(L204/L$56)^$BW$1</f>
        <v>-22.640269351561081</v>
      </c>
      <c r="BW204" s="12">
        <f>(BW$3*temperature!$I314+BW$4*temperature!$I314^2+BW$5*temperature!$I314^6)*(M204/M$56)^$BW$1</f>
        <v>-19.947546497988199</v>
      </c>
      <c r="BX204" s="12">
        <f>(BX$3*temperature!$M314+BX$4*temperature!$M314^2+BX$5*temperature!$M314^6)*(K204/K$56)^$BW$1</f>
        <v>-32.054467660877734</v>
      </c>
      <c r="BY204" s="12">
        <f>(BY$3*temperature!$M314+BY$4*temperature!$M314^2+BY$5*temperature!$M314^6)*(L204/L$56)^$BW$1</f>
        <v>-22.6402798985464</v>
      </c>
      <c r="BZ204" s="12">
        <f>(BZ$3*temperature!$M314+BZ$4*temperature!$M314^2+BZ$5*temperature!$M314^6)*(M204/M$56)^$BW$1</f>
        <v>-19.94755510042134</v>
      </c>
      <c r="CA204" s="19">
        <f t="shared" si="304"/>
        <v>-1.612149491592163E-5</v>
      </c>
      <c r="CB204" s="19">
        <f t="shared" si="305"/>
        <v>-1.0546985318882207E-5</v>
      </c>
      <c r="CC204" s="19">
        <f t="shared" si="306"/>
        <v>-8.6024331409362276E-6</v>
      </c>
      <c r="CD204" s="19">
        <f t="shared" si="307"/>
        <v>-4.1854570127049816E-2</v>
      </c>
      <c r="CE204" s="19">
        <f t="shared" si="308"/>
        <v>-1.3456347084644496E-4</v>
      </c>
      <c r="CF204" s="19">
        <f t="shared" si="309"/>
        <v>-3.9054683156754259E-5</v>
      </c>
    </row>
    <row r="205" spans="1:84" x14ac:dyDescent="0.3">
      <c r="A205" s="2">
        <f t="shared" si="251"/>
        <v>2159</v>
      </c>
      <c r="B205" s="5">
        <f t="shared" si="252"/>
        <v>1165.3621820138724</v>
      </c>
      <c r="C205" s="5">
        <f t="shared" si="253"/>
        <v>2963.9519775055205</v>
      </c>
      <c r="D205" s="5">
        <f t="shared" si="254"/>
        <v>4369.3004759193263</v>
      </c>
      <c r="E205" s="15">
        <f t="shared" si="255"/>
        <v>1.9699044447759948E-6</v>
      </c>
      <c r="F205" s="15">
        <f t="shared" si="256"/>
        <v>3.8808438490981011E-6</v>
      </c>
      <c r="G205" s="15">
        <f t="shared" si="257"/>
        <v>7.9226046680195747E-6</v>
      </c>
      <c r="H205" s="5">
        <f t="shared" si="258"/>
        <v>184847.43097732717</v>
      </c>
      <c r="I205" s="5">
        <f t="shared" si="259"/>
        <v>87655.380583297039</v>
      </c>
      <c r="J205" s="5">
        <f t="shared" si="260"/>
        <v>32621.875943361509</v>
      </c>
      <c r="K205" s="5">
        <f t="shared" si="261"/>
        <v>158618.01063244624</v>
      </c>
      <c r="L205" s="5">
        <f t="shared" si="262"/>
        <v>29573.819430457952</v>
      </c>
      <c r="M205" s="5">
        <f t="shared" si="263"/>
        <v>7466.1553086475869</v>
      </c>
      <c r="N205" s="15">
        <f t="shared" si="264"/>
        <v>-1.5473552902877108E-3</v>
      </c>
      <c r="O205" s="15">
        <f t="shared" si="265"/>
        <v>3.537905237868566E-3</v>
      </c>
      <c r="P205" s="15">
        <f t="shared" si="266"/>
        <v>3.7010398006303014E-3</v>
      </c>
      <c r="Q205" s="5">
        <f t="shared" si="267"/>
        <v>5207.3357815025247</v>
      </c>
      <c r="R205" s="5">
        <f t="shared" si="268"/>
        <v>8461.3885270106002</v>
      </c>
      <c r="S205" s="5">
        <f t="shared" si="269"/>
        <v>4984.9767440156065</v>
      </c>
      <c r="T205" s="5">
        <f t="shared" si="270"/>
        <v>28.170993526770953</v>
      </c>
      <c r="U205" s="5">
        <f t="shared" si="271"/>
        <v>96.530167009769855</v>
      </c>
      <c r="V205" s="5">
        <f t="shared" si="272"/>
        <v>152.81085467526705</v>
      </c>
      <c r="W205" s="15">
        <f t="shared" si="273"/>
        <v>-1.0734613539272964E-2</v>
      </c>
      <c r="X205" s="15">
        <f t="shared" si="274"/>
        <v>-1.217998157191269E-2</v>
      </c>
      <c r="Y205" s="15">
        <f t="shared" si="275"/>
        <v>-9.7425357312937999E-3</v>
      </c>
      <c r="Z205" s="5">
        <f t="shared" si="290"/>
        <v>6665.9842558779437</v>
      </c>
      <c r="AA205" s="5">
        <f t="shared" si="291"/>
        <v>25652.633048170319</v>
      </c>
      <c r="AB205" s="5">
        <f t="shared" si="292"/>
        <v>50303.53803417059</v>
      </c>
      <c r="AC205" s="16">
        <f t="shared" si="276"/>
        <v>1.2644155889557416</v>
      </c>
      <c r="AD205" s="16">
        <f t="shared" si="277"/>
        <v>3.0054091275576518</v>
      </c>
      <c r="AE205" s="16">
        <f t="shared" si="278"/>
        <v>10.029778326716777</v>
      </c>
      <c r="AF205" s="15">
        <f t="shared" si="279"/>
        <v>-4.0504037456468023E-3</v>
      </c>
      <c r="AG205" s="15">
        <f t="shared" si="280"/>
        <v>2.9673830763510267E-4</v>
      </c>
      <c r="AH205" s="15">
        <f t="shared" si="281"/>
        <v>9.7937136394747881E-3</v>
      </c>
      <c r="AI205" s="1">
        <f t="shared" si="245"/>
        <v>371492.79078154085</v>
      </c>
      <c r="AJ205" s="1">
        <f t="shared" si="246"/>
        <v>168057.09531414532</v>
      </c>
      <c r="AK205" s="1">
        <f t="shared" si="247"/>
        <v>62506.679954293315</v>
      </c>
      <c r="AL205" s="14">
        <f t="shared" si="282"/>
        <v>73.704430714846495</v>
      </c>
      <c r="AM205" s="14">
        <f t="shared" si="283"/>
        <v>17.048074316223474</v>
      </c>
      <c r="AN205" s="14">
        <f t="shared" si="284"/>
        <v>5.4779677199968786</v>
      </c>
      <c r="AO205" s="11">
        <f t="shared" si="285"/>
        <v>4.612711202216224E-3</v>
      </c>
      <c r="AP205" s="11">
        <f t="shared" si="286"/>
        <v>5.8107995282043095E-3</v>
      </c>
      <c r="AQ205" s="11">
        <f t="shared" si="287"/>
        <v>5.2711283455626574E-3</v>
      </c>
      <c r="AR205" s="1">
        <f t="shared" si="293"/>
        <v>184847.43097732717</v>
      </c>
      <c r="AS205" s="1">
        <f t="shared" si="288"/>
        <v>87655.380583297039</v>
      </c>
      <c r="AT205" s="1">
        <f t="shared" si="289"/>
        <v>32621.875943361509</v>
      </c>
      <c r="AU205" s="1">
        <f t="shared" si="248"/>
        <v>36969.486195465433</v>
      </c>
      <c r="AV205" s="1">
        <f t="shared" si="249"/>
        <v>17531.076116659409</v>
      </c>
      <c r="AW205" s="1">
        <f t="shared" si="250"/>
        <v>6524.3751886723021</v>
      </c>
      <c r="AX205" s="1">
        <f t="shared" si="310"/>
        <v>126894.40850595701</v>
      </c>
      <c r="AY205" s="1">
        <f t="shared" si="296"/>
        <v>23659.055544366365</v>
      </c>
      <c r="AZ205" s="1">
        <f t="shared" si="297"/>
        <v>5972.9242469180699</v>
      </c>
      <c r="BA205" s="1">
        <f t="shared" si="311"/>
        <v>13694.299878860435</v>
      </c>
      <c r="BB205" s="1">
        <f t="shared" si="312"/>
        <v>29851.445954252715</v>
      </c>
      <c r="BC205" s="1">
        <f t="shared" si="313"/>
        <v>37991.032290768657</v>
      </c>
      <c r="BD205" s="1">
        <f t="shared" si="314"/>
        <v>72.459357782470533</v>
      </c>
      <c r="BE205" s="2">
        <f t="shared" si="320"/>
        <v>0</v>
      </c>
      <c r="BF205" s="2">
        <f t="shared" si="321"/>
        <v>0</v>
      </c>
      <c r="BG205" s="2">
        <f t="shared" si="322"/>
        <v>0</v>
      </c>
      <c r="BH205" s="2">
        <f t="shared" si="298"/>
        <v>0</v>
      </c>
      <c r="BI205" s="2">
        <f t="shared" si="315"/>
        <v>0</v>
      </c>
      <c r="BJ205" s="2">
        <f t="shared" si="299"/>
        <v>0</v>
      </c>
      <c r="BK205" s="2">
        <f t="shared" si="300"/>
        <v>0</v>
      </c>
      <c r="BL205" s="2">
        <f t="shared" si="301"/>
        <v>0</v>
      </c>
      <c r="BM205" s="2">
        <f t="shared" si="302"/>
        <v>0</v>
      </c>
      <c r="BN205" s="2">
        <f t="shared" si="303"/>
        <v>0</v>
      </c>
      <c r="BO205" s="2">
        <f t="shared" si="316"/>
        <v>0</v>
      </c>
      <c r="BP205" s="2">
        <f t="shared" si="317"/>
        <v>0</v>
      </c>
      <c r="BQ205" s="2">
        <f t="shared" si="318"/>
        <v>0</v>
      </c>
      <c r="BR205" s="11">
        <f t="shared" si="319"/>
        <v>3.0465825395824514E-2</v>
      </c>
      <c r="BS205" s="17">
        <f t="shared" si="294"/>
        <v>3.11968626269153E-3</v>
      </c>
      <c r="BT205" s="17">
        <f t="shared" si="295"/>
        <v>8.8867084829351956E-4</v>
      </c>
      <c r="BU205" s="12">
        <f>(BU$3*temperature!$I315+BU$4*temperature!$I315^2+BU$5*temperature!$I315^6)*(K205/K$56)^$BW$1</f>
        <v>-32.469240630435223</v>
      </c>
      <c r="BV205" s="12">
        <f>(BV$3*temperature!$I315+BV$4*temperature!$I315^2+BV$5*temperature!$I315^6)*(L205/L$56)^$BW$1</f>
        <v>-22.883162619726768</v>
      </c>
      <c r="BW205" s="12">
        <f>(BW$3*temperature!$I315+BW$4*temperature!$I315^2+BW$5*temperature!$I315^6)*(M205/M$56)^$BW$1</f>
        <v>-20.1435006126963</v>
      </c>
      <c r="BX205" s="12">
        <f>(BX$3*temperature!$M315+BX$4*temperature!$M315^2+BX$5*temperature!$M315^6)*(K205/K$56)^$BW$1</f>
        <v>-32.469256745209833</v>
      </c>
      <c r="BY205" s="12">
        <f>(BY$3*temperature!$M315+BY$4*temperature!$M315^2+BY$5*temperature!$M315^6)*(L205/L$56)^$BW$1</f>
        <v>-22.883173146161848</v>
      </c>
      <c r="BZ205" s="12">
        <f>(BZ$3*temperature!$M315+BZ$4*temperature!$M315^2+BZ$5*temperature!$M315^6)*(M205/M$56)^$BW$1</f>
        <v>-20.143509195559215</v>
      </c>
      <c r="CA205" s="19">
        <f t="shared" si="304"/>
        <v>-1.6114774609832239E-5</v>
      </c>
      <c r="CB205" s="19">
        <f t="shared" si="305"/>
        <v>-1.0526435080038254E-5</v>
      </c>
      <c r="CC205" s="19">
        <f t="shared" si="306"/>
        <v>-8.5828629146078583E-6</v>
      </c>
      <c r="CD205" s="19">
        <f t="shared" si="307"/>
        <v>-4.1814624497714864E-2</v>
      </c>
      <c r="CE205" s="19">
        <f t="shared" si="308"/>
        <v>-1.3044850962512579E-4</v>
      </c>
      <c r="CF205" s="19">
        <f t="shared" si="309"/>
        <v>-3.7159437823459251E-5</v>
      </c>
    </row>
    <row r="206" spans="1:84" x14ac:dyDescent="0.3">
      <c r="A206" s="2">
        <f t="shared" si="251"/>
        <v>2160</v>
      </c>
      <c r="B206" s="5">
        <f t="shared" si="252"/>
        <v>1165.3643628834072</v>
      </c>
      <c r="C206" s="5">
        <f t="shared" si="253"/>
        <v>2963.9629050085814</v>
      </c>
      <c r="D206" s="5">
        <f t="shared" si="254"/>
        <v>4369.3333613476552</v>
      </c>
      <c r="E206" s="15">
        <f t="shared" si="255"/>
        <v>1.8714092225371951E-6</v>
      </c>
      <c r="F206" s="15">
        <f t="shared" si="256"/>
        <v>3.6868016566431958E-6</v>
      </c>
      <c r="G206" s="15">
        <f t="shared" si="257"/>
        <v>7.5264744346185959E-6</v>
      </c>
      <c r="H206" s="5">
        <f t="shared" si="258"/>
        <v>184540.36446613874</v>
      </c>
      <c r="I206" s="5">
        <f t="shared" si="259"/>
        <v>87958.824869063916</v>
      </c>
      <c r="J206" s="5">
        <f t="shared" si="260"/>
        <v>32740.636384492282</v>
      </c>
      <c r="K206" s="5">
        <f t="shared" si="261"/>
        <v>158354.21979915281</v>
      </c>
      <c r="L206" s="5">
        <f t="shared" si="262"/>
        <v>29676.088293962388</v>
      </c>
      <c r="M206" s="5">
        <f t="shared" si="263"/>
        <v>7493.2795639090182</v>
      </c>
      <c r="N206" s="15">
        <f t="shared" si="264"/>
        <v>-1.6630572546058042E-3</v>
      </c>
      <c r="O206" s="15">
        <f t="shared" si="265"/>
        <v>3.4580877774315066E-3</v>
      </c>
      <c r="P206" s="15">
        <f t="shared" si="266"/>
        <v>3.6329615632311185E-3</v>
      </c>
      <c r="Q206" s="5">
        <f t="shared" si="267"/>
        <v>5142.8795339848448</v>
      </c>
      <c r="R206" s="5">
        <f t="shared" si="268"/>
        <v>8387.2637279958781</v>
      </c>
      <c r="S206" s="5">
        <f t="shared" si="269"/>
        <v>4954.3815080648765</v>
      </c>
      <c r="T206" s="5">
        <f t="shared" si="270"/>
        <v>27.868588798243707</v>
      </c>
      <c r="U206" s="5">
        <f t="shared" si="271"/>
        <v>95.354431354457205</v>
      </c>
      <c r="V206" s="5">
        <f t="shared" si="272"/>
        <v>151.32208946346373</v>
      </c>
      <c r="W206" s="15">
        <f t="shared" si="273"/>
        <v>-1.0734613539272964E-2</v>
      </c>
      <c r="X206" s="15">
        <f t="shared" si="274"/>
        <v>-1.217998157191269E-2</v>
      </c>
      <c r="Y206" s="15">
        <f t="shared" si="275"/>
        <v>-9.7425357312937999E-3</v>
      </c>
      <c r="Z206" s="5">
        <f t="shared" si="290"/>
        <v>6557.5677227187934</v>
      </c>
      <c r="AA206" s="5">
        <f t="shared" si="291"/>
        <v>25437.480346559936</v>
      </c>
      <c r="AB206" s="5">
        <f t="shared" si="292"/>
        <v>50487.87987425238</v>
      </c>
      <c r="AC206" s="16">
        <f t="shared" si="276"/>
        <v>1.2592941953181811</v>
      </c>
      <c r="AD206" s="16">
        <f t="shared" si="277"/>
        <v>3.0063009475759142</v>
      </c>
      <c r="AE206" s="16">
        <f t="shared" si="278"/>
        <v>10.128007103516051</v>
      </c>
      <c r="AF206" s="15">
        <f t="shared" si="279"/>
        <v>-4.0504037456468023E-3</v>
      </c>
      <c r="AG206" s="15">
        <f t="shared" si="280"/>
        <v>2.9673830763510267E-4</v>
      </c>
      <c r="AH206" s="15">
        <f t="shared" si="281"/>
        <v>9.7937136394747881E-3</v>
      </c>
      <c r="AI206" s="1">
        <f t="shared" si="245"/>
        <v>371312.99789885222</v>
      </c>
      <c r="AJ206" s="1">
        <f t="shared" si="246"/>
        <v>168782.46189939021</v>
      </c>
      <c r="AK206" s="1">
        <f t="shared" si="247"/>
        <v>62780.38714753629</v>
      </c>
      <c r="AL206" s="14">
        <f t="shared" si="282"/>
        <v>74.04100819552572</v>
      </c>
      <c r="AM206" s="14">
        <f t="shared" si="283"/>
        <v>17.146146628995041</v>
      </c>
      <c r="AN206" s="14">
        <f t="shared" si="284"/>
        <v>5.5065540402125821</v>
      </c>
      <c r="AO206" s="11">
        <f t="shared" si="285"/>
        <v>4.5665840901940617E-3</v>
      </c>
      <c r="AP206" s="11">
        <f t="shared" si="286"/>
        <v>5.7526915329222661E-3</v>
      </c>
      <c r="AQ206" s="11">
        <f t="shared" si="287"/>
        <v>5.2184170621070308E-3</v>
      </c>
      <c r="AR206" s="1">
        <f t="shared" si="293"/>
        <v>184540.36446613874</v>
      </c>
      <c r="AS206" s="1">
        <f t="shared" si="288"/>
        <v>87958.824869063916</v>
      </c>
      <c r="AT206" s="1">
        <f t="shared" si="289"/>
        <v>32740.636384492282</v>
      </c>
      <c r="AU206" s="1">
        <f t="shared" si="248"/>
        <v>36908.072893227749</v>
      </c>
      <c r="AV206" s="1">
        <f t="shared" si="249"/>
        <v>17591.764973812784</v>
      </c>
      <c r="AW206" s="1">
        <f t="shared" si="250"/>
        <v>6548.1272768984563</v>
      </c>
      <c r="AX206" s="1">
        <f t="shared" si="310"/>
        <v>126683.37583932225</v>
      </c>
      <c r="AY206" s="1">
        <f t="shared" si="296"/>
        <v>23740.870635169911</v>
      </c>
      <c r="AZ206" s="1">
        <f t="shared" si="297"/>
        <v>5994.6236511272145</v>
      </c>
      <c r="BA206" s="1">
        <f t="shared" si="311"/>
        <v>13692.385825493857</v>
      </c>
      <c r="BB206" s="1">
        <f t="shared" si="312"/>
        <v>29861.787973174221</v>
      </c>
      <c r="BC206" s="1">
        <f t="shared" si="313"/>
        <v>38007.163084980486</v>
      </c>
      <c r="BD206" s="1">
        <f t="shared" si="314"/>
        <v>69.029697558424274</v>
      </c>
      <c r="BE206" s="2">
        <f t="shared" si="320"/>
        <v>0</v>
      </c>
      <c r="BF206" s="2">
        <f t="shared" si="321"/>
        <v>0</v>
      </c>
      <c r="BG206" s="2">
        <f t="shared" si="322"/>
        <v>0</v>
      </c>
      <c r="BH206" s="2">
        <f t="shared" si="298"/>
        <v>0</v>
      </c>
      <c r="BI206" s="2">
        <f t="shared" si="315"/>
        <v>0</v>
      </c>
      <c r="BJ206" s="2">
        <f t="shared" si="299"/>
        <v>0</v>
      </c>
      <c r="BK206" s="2">
        <f t="shared" si="300"/>
        <v>0</v>
      </c>
      <c r="BL206" s="2">
        <f t="shared" si="301"/>
        <v>0</v>
      </c>
      <c r="BM206" s="2">
        <f t="shared" si="302"/>
        <v>0</v>
      </c>
      <c r="BN206" s="2">
        <f t="shared" si="303"/>
        <v>0</v>
      </c>
      <c r="BO206" s="2">
        <f t="shared" si="316"/>
        <v>0</v>
      </c>
      <c r="BP206" s="2">
        <f t="shared" si="317"/>
        <v>0</v>
      </c>
      <c r="BQ206" s="2">
        <f t="shared" si="318"/>
        <v>0</v>
      </c>
      <c r="BR206" s="11">
        <f t="shared" si="319"/>
        <v>3.0371934152020524E-2</v>
      </c>
      <c r="BS206" s="17">
        <f t="shared" si="294"/>
        <v>3.0274524256961068E-3</v>
      </c>
      <c r="BT206" s="17">
        <f t="shared" si="295"/>
        <v>8.4635318885097099E-4</v>
      </c>
      <c r="BU206" s="12">
        <f>(BU$3*temperature!$I316+BU$4*temperature!$I316^2+BU$5*temperature!$I316^6)*(K206/K$56)^$BW$1</f>
        <v>-32.884656705606581</v>
      </c>
      <c r="BV206" s="12">
        <f>(BV$3*temperature!$I316+BV$4*temperature!$I316^2+BV$5*temperature!$I316^6)*(L206/L$56)^$BW$1</f>
        <v>-23.125581980388333</v>
      </c>
      <c r="BW206" s="12">
        <f>(BW$3*temperature!$I316+BW$4*temperature!$I316^2+BW$5*temperature!$I316^6)*(M206/M$56)^$BW$1</f>
        <v>-20.338962690705326</v>
      </c>
      <c r="BX206" s="12">
        <f>(BX$3*temperature!$M316+BX$4*temperature!$M316^2+BX$5*temperature!$M316^6)*(K206/K$56)^$BW$1</f>
        <v>-32.884672813670093</v>
      </c>
      <c r="BY206" s="12">
        <f>(BY$3*temperature!$M316+BY$4*temperature!$M316^2+BY$5*temperature!$M316^6)*(L206/L$56)^$BW$1</f>
        <v>-23.125592486272826</v>
      </c>
      <c r="BZ206" s="12">
        <f>(BZ$3*temperature!$M316+BZ$4*temperature!$M316^2+BZ$5*temperature!$M316^6)*(M206/M$56)^$BW$1</f>
        <v>-20.338971254028372</v>
      </c>
      <c r="CA206" s="19">
        <f t="shared" si="304"/>
        <v>-1.6108063512376702E-5</v>
      </c>
      <c r="CB206" s="19">
        <f t="shared" si="305"/>
        <v>-1.0505884493028361E-5</v>
      </c>
      <c r="CC206" s="19">
        <f t="shared" si="306"/>
        <v>-8.5633230462178744E-6</v>
      </c>
      <c r="CD206" s="19">
        <f t="shared" si="307"/>
        <v>-4.1770418117337657E-2</v>
      </c>
      <c r="CE206" s="19">
        <f t="shared" si="308"/>
        <v>-1.2645795365167449E-4</v>
      </c>
      <c r="CF206" s="19">
        <f t="shared" si="309"/>
        <v>-3.5352526573247099E-5</v>
      </c>
    </row>
    <row r="207" spans="1:84" x14ac:dyDescent="0.3">
      <c r="A207" s="2">
        <f t="shared" si="251"/>
        <v>2161</v>
      </c>
      <c r="B207" s="5">
        <f t="shared" si="252"/>
        <v>1165.3664347133426</v>
      </c>
      <c r="C207" s="5">
        <f t="shared" si="253"/>
        <v>2963.9732861747625</v>
      </c>
      <c r="D207" s="5">
        <f t="shared" si="254"/>
        <v>4369.3646027397035</v>
      </c>
      <c r="E207" s="15">
        <f t="shared" si="255"/>
        <v>1.7778387614103352E-6</v>
      </c>
      <c r="F207" s="15">
        <f t="shared" si="256"/>
        <v>3.5024615738110359E-6</v>
      </c>
      <c r="G207" s="15">
        <f t="shared" si="257"/>
        <v>7.1501507128876656E-6</v>
      </c>
      <c r="H207" s="5">
        <f t="shared" si="258"/>
        <v>184212.42747609643</v>
      </c>
      <c r="I207" s="5">
        <f t="shared" si="259"/>
        <v>88256.366828804385</v>
      </c>
      <c r="J207" s="5">
        <f t="shared" si="260"/>
        <v>32857.61646730746</v>
      </c>
      <c r="K207" s="5">
        <f t="shared" si="261"/>
        <v>158072.53580407874</v>
      </c>
      <c r="L207" s="5">
        <f t="shared" si="262"/>
        <v>29776.370536289844</v>
      </c>
      <c r="M207" s="5">
        <f t="shared" si="263"/>
        <v>7519.9987766424656</v>
      </c>
      <c r="N207" s="15">
        <f t="shared" si="264"/>
        <v>-1.7788221585212094E-3</v>
      </c>
      <c r="O207" s="15">
        <f t="shared" si="265"/>
        <v>3.3792271182808697E-3</v>
      </c>
      <c r="P207" s="15">
        <f t="shared" si="266"/>
        <v>3.56575682323923E-3</v>
      </c>
      <c r="Q207" s="5">
        <f t="shared" si="267"/>
        <v>5078.6316737293409</v>
      </c>
      <c r="R207" s="5">
        <f t="shared" si="268"/>
        <v>8313.1333849656112</v>
      </c>
      <c r="S207" s="5">
        <f t="shared" si="269"/>
        <v>4923.6424805953875</v>
      </c>
      <c r="T207" s="5">
        <f t="shared" si="270"/>
        <v>27.569430267609651</v>
      </c>
      <c r="U207" s="5">
        <f t="shared" si="271"/>
        <v>94.193016137759699</v>
      </c>
      <c r="V207" s="5">
        <f t="shared" si="272"/>
        <v>149.84782859993189</v>
      </c>
      <c r="W207" s="15">
        <f t="shared" si="273"/>
        <v>-1.0734613539272964E-2</v>
      </c>
      <c r="X207" s="15">
        <f t="shared" si="274"/>
        <v>-1.217998157191269E-2</v>
      </c>
      <c r="Y207" s="15">
        <f t="shared" si="275"/>
        <v>-9.7425357312937999E-3</v>
      </c>
      <c r="Z207" s="5">
        <f t="shared" si="290"/>
        <v>6450.1663162554587</v>
      </c>
      <c r="AA207" s="5">
        <f t="shared" si="291"/>
        <v>25222.121042315855</v>
      </c>
      <c r="AB207" s="5">
        <f t="shared" si="292"/>
        <v>50669.44017899203</v>
      </c>
      <c r="AC207" s="16">
        <f t="shared" si="276"/>
        <v>1.254193545392593</v>
      </c>
      <c r="AD207" s="16">
        <f t="shared" si="277"/>
        <v>3.0071930322313398</v>
      </c>
      <c r="AE207" s="16">
        <f t="shared" si="278"/>
        <v>10.227197904826454</v>
      </c>
      <c r="AF207" s="15">
        <f t="shared" si="279"/>
        <v>-4.0504037456468023E-3</v>
      </c>
      <c r="AG207" s="15">
        <f t="shared" si="280"/>
        <v>2.9673830763510267E-4</v>
      </c>
      <c r="AH207" s="15">
        <f t="shared" si="281"/>
        <v>9.7937136394747881E-3</v>
      </c>
      <c r="AI207" s="1">
        <f t="shared" si="245"/>
        <v>371089.77100219473</v>
      </c>
      <c r="AJ207" s="1">
        <f t="shared" si="246"/>
        <v>169495.980683264</v>
      </c>
      <c r="AK207" s="1">
        <f t="shared" si="247"/>
        <v>63050.475709681115</v>
      </c>
      <c r="AL207" s="14">
        <f t="shared" si="282"/>
        <v>74.375741540672848</v>
      </c>
      <c r="AM207" s="14">
        <f t="shared" si="283"/>
        <v>17.243796756604556</v>
      </c>
      <c r="AN207" s="14">
        <f t="shared" si="284"/>
        <v>5.5350021808138727</v>
      </c>
      <c r="AO207" s="11">
        <f t="shared" si="285"/>
        <v>4.5209182492921213E-3</v>
      </c>
      <c r="AP207" s="11">
        <f t="shared" si="286"/>
        <v>5.6951646175930435E-3</v>
      </c>
      <c r="AQ207" s="11">
        <f t="shared" si="287"/>
        <v>5.1662328914859603E-3</v>
      </c>
      <c r="AR207" s="1">
        <f t="shared" si="293"/>
        <v>184212.42747609643</v>
      </c>
      <c r="AS207" s="1">
        <f t="shared" si="288"/>
        <v>88256.366828804385</v>
      </c>
      <c r="AT207" s="1">
        <f t="shared" si="289"/>
        <v>32857.61646730746</v>
      </c>
      <c r="AU207" s="1">
        <f t="shared" si="248"/>
        <v>36842.485495219291</v>
      </c>
      <c r="AV207" s="1">
        <f t="shared" si="249"/>
        <v>17651.273365760877</v>
      </c>
      <c r="AW207" s="1">
        <f t="shared" si="250"/>
        <v>6571.5232934614924</v>
      </c>
      <c r="AX207" s="1">
        <f t="shared" si="310"/>
        <v>126458.02864326298</v>
      </c>
      <c r="AY207" s="1">
        <f t="shared" si="296"/>
        <v>23821.096429031877</v>
      </c>
      <c r="AZ207" s="1">
        <f t="shared" si="297"/>
        <v>6015.9990213139718</v>
      </c>
      <c r="BA207" s="1">
        <f t="shared" si="311"/>
        <v>13690.335342790824</v>
      </c>
      <c r="BB207" s="1">
        <f t="shared" si="312"/>
        <v>29871.891616807668</v>
      </c>
      <c r="BC207" s="1">
        <f t="shared" si="313"/>
        <v>38022.987222016673</v>
      </c>
      <c r="BD207" s="1">
        <f t="shared" si="314"/>
        <v>65.761815414951855</v>
      </c>
      <c r="BE207" s="2">
        <f t="shared" si="320"/>
        <v>0</v>
      </c>
      <c r="BF207" s="2">
        <f t="shared" si="321"/>
        <v>0</v>
      </c>
      <c r="BG207" s="2">
        <f t="shared" si="322"/>
        <v>0</v>
      </c>
      <c r="BH207" s="2">
        <f t="shared" si="298"/>
        <v>0</v>
      </c>
      <c r="BI207" s="2">
        <f t="shared" si="315"/>
        <v>0</v>
      </c>
      <c r="BJ207" s="2">
        <f t="shared" si="299"/>
        <v>0</v>
      </c>
      <c r="BK207" s="2">
        <f t="shared" si="300"/>
        <v>0</v>
      </c>
      <c r="BL207" s="2">
        <f t="shared" si="301"/>
        <v>0</v>
      </c>
      <c r="BM207" s="2">
        <f t="shared" si="302"/>
        <v>0</v>
      </c>
      <c r="BN207" s="2">
        <f t="shared" si="303"/>
        <v>0</v>
      </c>
      <c r="BO207" s="2">
        <f t="shared" si="316"/>
        <v>0</v>
      </c>
      <c r="BP207" s="2">
        <f t="shared" si="317"/>
        <v>0</v>
      </c>
      <c r="BQ207" s="2">
        <f t="shared" si="318"/>
        <v>0</v>
      </c>
      <c r="BR207" s="11">
        <f t="shared" si="319"/>
        <v>3.0278519612080473E-2</v>
      </c>
      <c r="BS207" s="17">
        <f t="shared" si="294"/>
        <v>2.9382132076293897E-3</v>
      </c>
      <c r="BT207" s="17">
        <f t="shared" si="295"/>
        <v>8.0605065604854372E-4</v>
      </c>
      <c r="BU207" s="12">
        <f>(BU$3*temperature!$I317+BU$4*temperature!$I317^2+BU$5*temperature!$I317^6)*(K207/K$56)^$BW$1</f>
        <v>-33.30069847385608</v>
      </c>
      <c r="BV207" s="12">
        <f>(BV$3*temperature!$I317+BV$4*temperature!$I317^2+BV$5*temperature!$I317^6)*(L207/L$56)^$BW$1</f>
        <v>-23.367515294915709</v>
      </c>
      <c r="BW207" s="12">
        <f>(BW$3*temperature!$I317+BW$4*temperature!$I317^2+BW$5*temperature!$I317^6)*(M207/M$56)^$BW$1</f>
        <v>-20.533922647441251</v>
      </c>
      <c r="BX207" s="12">
        <f>(BX$3*temperature!$M317+BX$4*temperature!$M317^2+BX$5*temperature!$M317^6)*(K207/K$56)^$BW$1</f>
        <v>-33.300714575238466</v>
      </c>
      <c r="BY207" s="12">
        <f>(BY$3*temperature!$M317+BY$4*temperature!$M317^2+BY$5*temperature!$M317^6)*(L207/L$56)^$BW$1</f>
        <v>-23.367525780258976</v>
      </c>
      <c r="BZ207" s="12">
        <f>(BZ$3*temperature!$M317+BZ$4*temperature!$M317^2+BZ$5*temperature!$M317^6)*(M207/M$56)^$BW$1</f>
        <v>-20.533931191261679</v>
      </c>
      <c r="CA207" s="19">
        <f t="shared" si="304"/>
        <v>-1.6101382385613761E-5</v>
      </c>
      <c r="CB207" s="19">
        <f t="shared" si="305"/>
        <v>-1.0485343267419012E-5</v>
      </c>
      <c r="CC207" s="19">
        <f t="shared" si="306"/>
        <v>-8.5438204280308128E-6</v>
      </c>
      <c r="CD207" s="19">
        <f t="shared" si="307"/>
        <v>-4.1722026114998208E-2</v>
      </c>
      <c r="CE207" s="19">
        <f t="shared" si="308"/>
        <v>-1.2258820818014605E-4</v>
      </c>
      <c r="CF207" s="19">
        <f t="shared" si="309"/>
        <v>-3.3630066521668777E-5</v>
      </c>
    </row>
    <row r="208" spans="1:84" x14ac:dyDescent="0.3">
      <c r="A208" s="2">
        <f t="shared" si="251"/>
        <v>2162</v>
      </c>
      <c r="B208" s="5">
        <f t="shared" si="252"/>
        <v>1165.3684029552805</v>
      </c>
      <c r="C208" s="5">
        <f t="shared" si="253"/>
        <v>2963.9831483171761</v>
      </c>
      <c r="D208" s="5">
        <f t="shared" si="254"/>
        <v>4369.3942822743611</v>
      </c>
      <c r="E208" s="15">
        <f t="shared" si="255"/>
        <v>1.6889468233398184E-6</v>
      </c>
      <c r="F208" s="15">
        <f t="shared" si="256"/>
        <v>3.327338495120484E-6</v>
      </c>
      <c r="G208" s="15">
        <f t="shared" si="257"/>
        <v>6.7926431772432816E-6</v>
      </c>
      <c r="H208" s="5">
        <f t="shared" si="258"/>
        <v>183863.71150811316</v>
      </c>
      <c r="I208" s="5">
        <f t="shared" si="259"/>
        <v>88548.023012943144</v>
      </c>
      <c r="J208" s="5">
        <f t="shared" si="260"/>
        <v>32972.82281586554</v>
      </c>
      <c r="K208" s="5">
        <f t="shared" si="261"/>
        <v>157773.0364422526</v>
      </c>
      <c r="L208" s="5">
        <f t="shared" si="262"/>
        <v>29874.671542318636</v>
      </c>
      <c r="M208" s="5">
        <f t="shared" si="263"/>
        <v>7546.3143597795197</v>
      </c>
      <c r="N208" s="15">
        <f t="shared" si="264"/>
        <v>-1.8946957502936623E-3</v>
      </c>
      <c r="O208" s="15">
        <f t="shared" si="265"/>
        <v>3.3013092011664469E-3</v>
      </c>
      <c r="P208" s="15">
        <f t="shared" si="266"/>
        <v>3.4994132204904105E-3</v>
      </c>
      <c r="Q208" s="5">
        <f t="shared" si="267"/>
        <v>5014.6038263481714</v>
      </c>
      <c r="R208" s="5">
        <f t="shared" si="268"/>
        <v>8239.016941033864</v>
      </c>
      <c r="S208" s="5">
        <f t="shared" si="269"/>
        <v>4892.7689494748111</v>
      </c>
      <c r="T208" s="5">
        <f t="shared" si="270"/>
        <v>27.273483088188925</v>
      </c>
      <c r="U208" s="5">
        <f t="shared" si="271"/>
        <v>93.04574693699891</v>
      </c>
      <c r="V208" s="5">
        <f t="shared" si="272"/>
        <v>148.38793077554027</v>
      </c>
      <c r="W208" s="15">
        <f t="shared" si="273"/>
        <v>-1.0734613539272964E-2</v>
      </c>
      <c r="X208" s="15">
        <f t="shared" si="274"/>
        <v>-1.217998157191269E-2</v>
      </c>
      <c r="Y208" s="15">
        <f t="shared" si="275"/>
        <v>-9.7425357312937999E-3</v>
      </c>
      <c r="Z208" s="5">
        <f t="shared" si="290"/>
        <v>6343.7876653129697</v>
      </c>
      <c r="AA208" s="5">
        <f t="shared" si="291"/>
        <v>25006.615010626399</v>
      </c>
      <c r="AB208" s="5">
        <f t="shared" si="292"/>
        <v>50848.229158964401</v>
      </c>
      <c r="AC208" s="16">
        <f t="shared" si="276"/>
        <v>1.2491135551585688</v>
      </c>
      <c r="AD208" s="16">
        <f t="shared" si="277"/>
        <v>3.0080853816024562</v>
      </c>
      <c r="AE208" s="16">
        <f t="shared" si="278"/>
        <v>10.32736015244056</v>
      </c>
      <c r="AF208" s="15">
        <f t="shared" si="279"/>
        <v>-4.0504037456468023E-3</v>
      </c>
      <c r="AG208" s="15">
        <f t="shared" si="280"/>
        <v>2.9673830763510267E-4</v>
      </c>
      <c r="AH208" s="15">
        <f t="shared" si="281"/>
        <v>9.7937136394747881E-3</v>
      </c>
      <c r="AI208" s="1">
        <f t="shared" si="245"/>
        <v>370823.27939719456</v>
      </c>
      <c r="AJ208" s="1">
        <f t="shared" si="246"/>
        <v>170197.65598069847</v>
      </c>
      <c r="AK208" s="1">
        <f t="shared" si="247"/>
        <v>63316.951432174494</v>
      </c>
      <c r="AL208" s="14">
        <f t="shared" si="282"/>
        <v>74.708625721436363</v>
      </c>
      <c r="AM208" s="14">
        <f t="shared" si="283"/>
        <v>17.341020955154125</v>
      </c>
      <c r="AN208" s="14">
        <f t="shared" si="284"/>
        <v>5.5633113400316301</v>
      </c>
      <c r="AO208" s="11">
        <f t="shared" si="285"/>
        <v>4.4757090667992003E-3</v>
      </c>
      <c r="AP208" s="11">
        <f t="shared" si="286"/>
        <v>5.6382129714171126E-3</v>
      </c>
      <c r="AQ208" s="11">
        <f t="shared" si="287"/>
        <v>5.1145705625711005E-3</v>
      </c>
      <c r="AR208" s="1">
        <f t="shared" si="293"/>
        <v>183863.71150811316</v>
      </c>
      <c r="AS208" s="1">
        <f t="shared" si="288"/>
        <v>88548.023012943144</v>
      </c>
      <c r="AT208" s="1">
        <f t="shared" si="289"/>
        <v>32972.82281586554</v>
      </c>
      <c r="AU208" s="1">
        <f t="shared" si="248"/>
        <v>36772.742301622631</v>
      </c>
      <c r="AV208" s="1">
        <f t="shared" si="249"/>
        <v>17709.604602588628</v>
      </c>
      <c r="AW208" s="1">
        <f t="shared" si="250"/>
        <v>6594.5645631731086</v>
      </c>
      <c r="AX208" s="1">
        <f t="shared" si="310"/>
        <v>126218.42915380206</v>
      </c>
      <c r="AY208" s="1">
        <f t="shared" si="296"/>
        <v>23899.73723385491</v>
      </c>
      <c r="AZ208" s="1">
        <f t="shared" si="297"/>
        <v>6037.0514878236154</v>
      </c>
      <c r="BA208" s="1">
        <f t="shared" si="311"/>
        <v>13688.148352070983</v>
      </c>
      <c r="BB208" s="1">
        <f t="shared" si="312"/>
        <v>29881.759919305987</v>
      </c>
      <c r="BC208" s="1">
        <f t="shared" si="313"/>
        <v>38038.509123402313</v>
      </c>
      <c r="BD208" s="1">
        <f t="shared" si="314"/>
        <v>62.648112742995444</v>
      </c>
      <c r="BE208" s="2">
        <f t="shared" si="320"/>
        <v>0</v>
      </c>
      <c r="BF208" s="2">
        <f t="shared" si="321"/>
        <v>0</v>
      </c>
      <c r="BG208" s="2">
        <f t="shared" si="322"/>
        <v>0</v>
      </c>
      <c r="BH208" s="2">
        <f t="shared" si="298"/>
        <v>0</v>
      </c>
      <c r="BI208" s="2">
        <f t="shared" si="315"/>
        <v>0</v>
      </c>
      <c r="BJ208" s="2">
        <f t="shared" si="299"/>
        <v>0</v>
      </c>
      <c r="BK208" s="2">
        <f t="shared" si="300"/>
        <v>0</v>
      </c>
      <c r="BL208" s="2">
        <f t="shared" si="301"/>
        <v>0</v>
      </c>
      <c r="BM208" s="2">
        <f t="shared" si="302"/>
        <v>0</v>
      </c>
      <c r="BN208" s="2">
        <f t="shared" si="303"/>
        <v>0</v>
      </c>
      <c r="BO208" s="2">
        <f t="shared" si="316"/>
        <v>0</v>
      </c>
      <c r="BP208" s="2">
        <f t="shared" si="317"/>
        <v>0</v>
      </c>
      <c r="BQ208" s="2">
        <f t="shared" si="318"/>
        <v>0</v>
      </c>
      <c r="BR208" s="11">
        <f t="shared" si="319"/>
        <v>3.0185555494306876E-2</v>
      </c>
      <c r="BS208" s="17">
        <f t="shared" si="294"/>
        <v>2.8518630173282491E-3</v>
      </c>
      <c r="BT208" s="17">
        <f t="shared" si="295"/>
        <v>7.6766729147480348E-4</v>
      </c>
      <c r="BU208" s="12">
        <f>(BU$3*temperature!$I318+BU$4*temperature!$I318^2+BU$5*temperature!$I318^6)*(K208/K$56)^$BW$1</f>
        <v>-33.717366144845577</v>
      </c>
      <c r="BV208" s="12">
        <f>(BV$3*temperature!$I318+BV$4*temperature!$I318^2+BV$5*temperature!$I318^6)*(L208/L$56)^$BW$1</f>
        <v>-23.608950977697603</v>
      </c>
      <c r="BW208" s="12">
        <f>(BW$3*temperature!$I318+BW$4*temperature!$I318^2+BW$5*temperature!$I318^6)*(M208/M$56)^$BW$1</f>
        <v>-20.728370845043603</v>
      </c>
      <c r="BX208" s="12">
        <f>(BX$3*temperature!$M318+BX$4*temperature!$M318^2+BX$5*temperature!$M318^6)*(K208/K$56)^$BW$1</f>
        <v>-33.717382239596922</v>
      </c>
      <c r="BY208" s="12">
        <f>(BY$3*temperature!$M318+BY$4*temperature!$M318^2+BY$5*temperature!$M318^6)*(L208/L$56)^$BW$1</f>
        <v>-23.608961442518272</v>
      </c>
      <c r="BZ208" s="12">
        <f>(BZ$3*temperature!$M318+BZ$4*temperature!$M318^2+BZ$5*temperature!$M318^6)*(M208/M$56)^$BW$1</f>
        <v>-20.728379369405243</v>
      </c>
      <c r="CA208" s="19">
        <f t="shared" si="304"/>
        <v>-1.6094751345008262E-5</v>
      </c>
      <c r="CB208" s="19">
        <f t="shared" si="305"/>
        <v>-1.046482066868748E-5</v>
      </c>
      <c r="CC208" s="19">
        <f t="shared" si="306"/>
        <v>-8.5243616396724065E-6</v>
      </c>
      <c r="CD208" s="19">
        <f t="shared" si="307"/>
        <v>-4.1669521654539562E-2</v>
      </c>
      <c r="CE208" s="19">
        <f t="shared" si="308"/>
        <v>-1.1883576775634001E-4</v>
      </c>
      <c r="CF208" s="19">
        <f t="shared" si="309"/>
        <v>-3.1988328825591057E-5</v>
      </c>
    </row>
    <row r="209" spans="1:84" x14ac:dyDescent="0.3">
      <c r="A209" s="2">
        <f t="shared" si="251"/>
        <v>2163</v>
      </c>
      <c r="B209" s="5">
        <f t="shared" si="252"/>
        <v>1165.3702727882796</v>
      </c>
      <c r="C209" s="5">
        <f t="shared" si="253"/>
        <v>2963.9925173836427</v>
      </c>
      <c r="D209" s="5">
        <f t="shared" si="254"/>
        <v>4369.4224780238083</v>
      </c>
      <c r="E209" s="15">
        <f t="shared" si="255"/>
        <v>1.6044994821728274E-6</v>
      </c>
      <c r="F209" s="15">
        <f t="shared" si="256"/>
        <v>3.1609715703644595E-6</v>
      </c>
      <c r="G209" s="15">
        <f t="shared" si="257"/>
        <v>6.4530110183811172E-6</v>
      </c>
      <c r="H209" s="5">
        <f t="shared" si="258"/>
        <v>183494.3065290245</v>
      </c>
      <c r="I209" s="5">
        <f t="shared" si="259"/>
        <v>88833.810982733907</v>
      </c>
      <c r="J209" s="5">
        <f t="shared" si="260"/>
        <v>33086.262307500052</v>
      </c>
      <c r="K209" s="5">
        <f t="shared" si="261"/>
        <v>157455.79822453659</v>
      </c>
      <c r="L209" s="5">
        <f t="shared" si="262"/>
        <v>29970.99704595366</v>
      </c>
      <c r="M209" s="5">
        <f t="shared" si="263"/>
        <v>7572.2277884340047</v>
      </c>
      <c r="N209" s="15">
        <f t="shared" si="264"/>
        <v>-2.0107251839076579E-3</v>
      </c>
      <c r="O209" s="15">
        <f t="shared" si="265"/>
        <v>3.2243200899657598E-3</v>
      </c>
      <c r="P209" s="15">
        <f t="shared" si="266"/>
        <v>3.4339185222125312E-3</v>
      </c>
      <c r="Q209" s="5">
        <f t="shared" si="267"/>
        <v>4950.8071825767502</v>
      </c>
      <c r="R209" s="5">
        <f t="shared" si="268"/>
        <v>8164.9333394209134</v>
      </c>
      <c r="S209" s="5">
        <f t="shared" si="269"/>
        <v>4861.7700279864202</v>
      </c>
      <c r="T209" s="5">
        <f t="shared" si="270"/>
        <v>26.98071278736732</v>
      </c>
      <c r="U209" s="5">
        <f t="shared" si="271"/>
        <v>91.91245145396141</v>
      </c>
      <c r="V209" s="5">
        <f t="shared" si="272"/>
        <v>146.94225605786681</v>
      </c>
      <c r="W209" s="15">
        <f t="shared" si="273"/>
        <v>-1.0734613539272964E-2</v>
      </c>
      <c r="X209" s="15">
        <f t="shared" si="274"/>
        <v>-1.217998157191269E-2</v>
      </c>
      <c r="Y209" s="15">
        <f t="shared" si="275"/>
        <v>-9.7425357312937999E-3</v>
      </c>
      <c r="Z209" s="5">
        <f t="shared" si="290"/>
        <v>6238.4386553220356</v>
      </c>
      <c r="AA209" s="5">
        <f t="shared" si="291"/>
        <v>24791.020682329148</v>
      </c>
      <c r="AB209" s="5">
        <f t="shared" si="292"/>
        <v>51024.257431382561</v>
      </c>
      <c r="AC209" s="16">
        <f t="shared" si="276"/>
        <v>1.2440541409360164</v>
      </c>
      <c r="AD209" s="16">
        <f t="shared" si="277"/>
        <v>3.0089779957678147</v>
      </c>
      <c r="AE209" s="16">
        <f t="shared" si="278"/>
        <v>10.428503360425285</v>
      </c>
      <c r="AF209" s="15">
        <f t="shared" si="279"/>
        <v>-4.0504037456468023E-3</v>
      </c>
      <c r="AG209" s="15">
        <f t="shared" si="280"/>
        <v>2.9673830763510267E-4</v>
      </c>
      <c r="AH209" s="15">
        <f t="shared" si="281"/>
        <v>9.7937136394747881E-3</v>
      </c>
      <c r="AI209" s="1">
        <f t="shared" si="245"/>
        <v>370513.69375909778</v>
      </c>
      <c r="AJ209" s="1">
        <f t="shared" si="246"/>
        <v>170887.49498521726</v>
      </c>
      <c r="AK209" s="1">
        <f t="shared" si="247"/>
        <v>63579.820852130157</v>
      </c>
      <c r="AL209" s="14">
        <f t="shared" si="282"/>
        <v>75.039656054210809</v>
      </c>
      <c r="AM209" s="14">
        <f t="shared" si="283"/>
        <v>17.437815600748223</v>
      </c>
      <c r="AN209" s="14">
        <f t="shared" si="284"/>
        <v>5.5914807489576726</v>
      </c>
      <c r="AO209" s="11">
        <f t="shared" si="285"/>
        <v>4.4309519761312087E-3</v>
      </c>
      <c r="AP209" s="11">
        <f t="shared" si="286"/>
        <v>5.5818308417029412E-3</v>
      </c>
      <c r="AQ209" s="11">
        <f t="shared" si="287"/>
        <v>5.0634248569453892E-3</v>
      </c>
      <c r="AR209" s="1">
        <f t="shared" si="293"/>
        <v>183494.3065290245</v>
      </c>
      <c r="AS209" s="1">
        <f t="shared" si="288"/>
        <v>88833.810982733907</v>
      </c>
      <c r="AT209" s="1">
        <f t="shared" si="289"/>
        <v>33086.262307500052</v>
      </c>
      <c r="AU209" s="1">
        <f t="shared" si="248"/>
        <v>36698.861305804901</v>
      </c>
      <c r="AV209" s="1">
        <f t="shared" si="249"/>
        <v>17766.762196546781</v>
      </c>
      <c r="AW209" s="1">
        <f t="shared" si="250"/>
        <v>6617.2524615000111</v>
      </c>
      <c r="AX209" s="1">
        <f t="shared" si="310"/>
        <v>125964.63857962926</v>
      </c>
      <c r="AY209" s="1">
        <f t="shared" si="296"/>
        <v>23976.797636762927</v>
      </c>
      <c r="AZ209" s="1">
        <f t="shared" si="297"/>
        <v>6057.7822307472043</v>
      </c>
      <c r="BA209" s="1">
        <f t="shared" si="311"/>
        <v>13685.824716373972</v>
      </c>
      <c r="BB209" s="1">
        <f t="shared" si="312"/>
        <v>29891.395861169611</v>
      </c>
      <c r="BC209" s="1">
        <f t="shared" si="313"/>
        <v>38053.733124253486</v>
      </c>
      <c r="BD209" s="1">
        <f t="shared" si="314"/>
        <v>59.68134583691775</v>
      </c>
      <c r="BE209" s="2">
        <f t="shared" si="320"/>
        <v>0</v>
      </c>
      <c r="BF209" s="2">
        <f t="shared" si="321"/>
        <v>0</v>
      </c>
      <c r="BG209" s="2">
        <f t="shared" si="322"/>
        <v>0</v>
      </c>
      <c r="BH209" s="2">
        <f t="shared" si="298"/>
        <v>0</v>
      </c>
      <c r="BI209" s="2">
        <f t="shared" si="315"/>
        <v>0</v>
      </c>
      <c r="BJ209" s="2">
        <f t="shared" si="299"/>
        <v>0</v>
      </c>
      <c r="BK209" s="2">
        <f t="shared" si="300"/>
        <v>0</v>
      </c>
      <c r="BL209" s="2">
        <f t="shared" si="301"/>
        <v>0</v>
      </c>
      <c r="BM209" s="2">
        <f t="shared" si="302"/>
        <v>0</v>
      </c>
      <c r="BN209" s="2">
        <f t="shared" si="303"/>
        <v>0</v>
      </c>
      <c r="BO209" s="2">
        <f t="shared" si="316"/>
        <v>0</v>
      </c>
      <c r="BP209" s="2">
        <f t="shared" si="317"/>
        <v>0</v>
      </c>
      <c r="BQ209" s="2">
        <f t="shared" si="318"/>
        <v>0</v>
      </c>
      <c r="BR209" s="11">
        <f t="shared" si="319"/>
        <v>3.0093015015593999E-2</v>
      </c>
      <c r="BS209" s="17">
        <f t="shared" si="294"/>
        <v>2.7683003339722223E-3</v>
      </c>
      <c r="BT209" s="17">
        <f t="shared" si="295"/>
        <v>7.3111170616647946E-4</v>
      </c>
      <c r="BU209" s="12">
        <f>(BU$3*temperature!$I319+BU$4*temperature!$I319^2+BU$5*temperature!$I319^6)*(K209/K$56)^$BW$1</f>
        <v>-34.134661448267913</v>
      </c>
      <c r="BV209" s="12">
        <f>(BV$3*temperature!$I319+BV$4*temperature!$I319^2+BV$5*temperature!$I319^6)*(L209/L$56)^$BW$1</f>
        <v>-23.849877985835203</v>
      </c>
      <c r="BW209" s="12">
        <f>(BW$3*temperature!$I319+BW$4*temperature!$I319^2+BW$5*temperature!$I319^6)*(M209/M$56)^$BW$1</f>
        <v>-20.922298083790025</v>
      </c>
      <c r="BX209" s="12">
        <f>(BX$3*temperature!$M319+BX$4*temperature!$M319^2+BX$5*temperature!$M319^6)*(K209/K$56)^$BW$1</f>
        <v>-34.134677536458</v>
      </c>
      <c r="BY209" s="12">
        <f>(BY$3*temperature!$M319+BY$4*temperature!$M319^2+BY$5*temperature!$M319^6)*(L209/L$56)^$BW$1</f>
        <v>-23.849888430160703</v>
      </c>
      <c r="BZ209" s="12">
        <f>(BZ$3*temperature!$M319+BZ$4*temperature!$M319^2+BZ$5*temperature!$M319^6)*(M209/M$56)^$BW$1</f>
        <v>-20.92230658874292</v>
      </c>
      <c r="CA209" s="19">
        <f t="shared" si="304"/>
        <v>-1.6088190086804843E-5</v>
      </c>
      <c r="CB209" s="19">
        <f t="shared" si="305"/>
        <v>-1.0444325500458262E-5</v>
      </c>
      <c r="CC209" s="19">
        <f t="shared" si="306"/>
        <v>-8.5049528948388797E-6</v>
      </c>
      <c r="CD209" s="19">
        <f t="shared" si="307"/>
        <v>-4.1612976230268092E-2</v>
      </c>
      <c r="CE209" s="19">
        <f t="shared" si="308"/>
        <v>-1.1519721599582931E-4</v>
      </c>
      <c r="CF209" s="19">
        <f t="shared" si="309"/>
        <v>-3.0423734050376459E-5</v>
      </c>
    </row>
    <row r="210" spans="1:84" x14ac:dyDescent="0.3">
      <c r="A210" s="2">
        <f t="shared" si="251"/>
        <v>2164</v>
      </c>
      <c r="B210" s="5">
        <f t="shared" si="252"/>
        <v>1165.3720491324791</v>
      </c>
      <c r="C210" s="5">
        <f t="shared" si="253"/>
        <v>2964.0014180249209</v>
      </c>
      <c r="D210" s="5">
        <f t="shared" si="254"/>
        <v>4369.449264158633</v>
      </c>
      <c r="E210" s="15">
        <f t="shared" si="255"/>
        <v>1.5242745080641861E-6</v>
      </c>
      <c r="F210" s="15">
        <f t="shared" si="256"/>
        <v>3.0029229918462365E-6</v>
      </c>
      <c r="G210" s="15">
        <f t="shared" si="257"/>
        <v>6.1303604674620612E-6</v>
      </c>
      <c r="H210" s="5">
        <f t="shared" si="258"/>
        <v>183104.3007442774</v>
      </c>
      <c r="I210" s="5">
        <f t="shared" si="259"/>
        <v>89113.749271353197</v>
      </c>
      <c r="J210" s="5">
        <f t="shared" si="260"/>
        <v>33197.942062392307</v>
      </c>
      <c r="K210" s="5">
        <f t="shared" si="261"/>
        <v>157120.89618125223</v>
      </c>
      <c r="L210" s="5">
        <f t="shared" si="262"/>
        <v>30065.353116711613</v>
      </c>
      <c r="M210" s="5">
        <f t="shared" si="263"/>
        <v>7597.7405973575924</v>
      </c>
      <c r="N210" s="15">
        <f t="shared" si="264"/>
        <v>-2.1269591025588896E-3</v>
      </c>
      <c r="O210" s="15">
        <f t="shared" si="265"/>
        <v>3.1482459730411971E-3</v>
      </c>
      <c r="P210" s="15">
        <f t="shared" si="266"/>
        <v>3.3692606240076639E-3</v>
      </c>
      <c r="Q210" s="5">
        <f t="shared" si="267"/>
        <v>4887.252503110748</v>
      </c>
      <c r="R210" s="5">
        <f t="shared" si="268"/>
        <v>8090.9010275089086</v>
      </c>
      <c r="S210" s="5">
        <f t="shared" si="269"/>
        <v>4830.6546552708687</v>
      </c>
      <c r="T210" s="5">
        <f t="shared" si="270"/>
        <v>26.691085262580813</v>
      </c>
      <c r="U210" s="5">
        <f t="shared" si="271"/>
        <v>90.792959489022834</v>
      </c>
      <c r="V210" s="5">
        <f t="shared" si="272"/>
        <v>145.51066587778612</v>
      </c>
      <c r="W210" s="15">
        <f t="shared" si="273"/>
        <v>-1.0734613539272964E-2</v>
      </c>
      <c r="X210" s="15">
        <f t="shared" si="274"/>
        <v>-1.217998157191269E-2</v>
      </c>
      <c r="Y210" s="15">
        <f t="shared" si="275"/>
        <v>-9.7425357312937999E-3</v>
      </c>
      <c r="Z210" s="5">
        <f t="shared" si="290"/>
        <v>6134.1254474471343</v>
      </c>
      <c r="AA210" s="5">
        <f t="shared" si="291"/>
        <v>24575.395053055418</v>
      </c>
      <c r="AB210" s="5">
        <f t="shared" si="292"/>
        <v>51197.536003529975</v>
      </c>
      <c r="AC210" s="16">
        <f t="shared" si="276"/>
        <v>1.2390152193837818</v>
      </c>
      <c r="AD210" s="16">
        <f t="shared" si="277"/>
        <v>3.0098708748059901</v>
      </c>
      <c r="AE210" s="16">
        <f t="shared" si="278"/>
        <v>10.530637136025591</v>
      </c>
      <c r="AF210" s="15">
        <f t="shared" si="279"/>
        <v>-4.0504037456468023E-3</v>
      </c>
      <c r="AG210" s="15">
        <f t="shared" si="280"/>
        <v>2.9673830763510267E-4</v>
      </c>
      <c r="AH210" s="15">
        <f t="shared" si="281"/>
        <v>9.7937136394747881E-3</v>
      </c>
      <c r="AI210" s="1">
        <f t="shared" si="245"/>
        <v>370161.1856889929</v>
      </c>
      <c r="AJ210" s="1">
        <f t="shared" si="246"/>
        <v>171565.50768324229</v>
      </c>
      <c r="AK210" s="1">
        <f t="shared" si="247"/>
        <v>63839.09122841715</v>
      </c>
      <c r="AL210" s="14">
        <f t="shared" si="282"/>
        <v>75.368828195369602</v>
      </c>
      <c r="AM210" s="14">
        <f t="shared" si="283"/>
        <v>17.534177188311087</v>
      </c>
      <c r="AN210" s="14">
        <f t="shared" si="284"/>
        <v>5.6195096711429624</v>
      </c>
      <c r="AO210" s="11">
        <f t="shared" si="285"/>
        <v>4.3866424563698964E-3</v>
      </c>
      <c r="AP210" s="11">
        <f t="shared" si="286"/>
        <v>5.5260125332859114E-3</v>
      </c>
      <c r="AQ210" s="11">
        <f t="shared" si="287"/>
        <v>5.0127906083759352E-3</v>
      </c>
      <c r="AR210" s="1">
        <f t="shared" si="293"/>
        <v>183104.3007442774</v>
      </c>
      <c r="AS210" s="1">
        <f t="shared" si="288"/>
        <v>89113.749271353197</v>
      </c>
      <c r="AT210" s="1">
        <f t="shared" si="289"/>
        <v>33197.942062392307</v>
      </c>
      <c r="AU210" s="1">
        <f t="shared" si="248"/>
        <v>36620.860148855478</v>
      </c>
      <c r="AV210" s="1">
        <f t="shared" si="249"/>
        <v>17822.749854270642</v>
      </c>
      <c r="AW210" s="1">
        <f t="shared" si="250"/>
        <v>6639.5884124784616</v>
      </c>
      <c r="AX210" s="1">
        <f t="shared" si="310"/>
        <v>125696.71694500177</v>
      </c>
      <c r="AY210" s="1">
        <f t="shared" si="296"/>
        <v>24052.28249336929</v>
      </c>
      <c r="AZ210" s="1">
        <f t="shared" si="297"/>
        <v>6078.1924778860739</v>
      </c>
      <c r="BA210" s="1">
        <f t="shared" si="311"/>
        <v>13683.364238850761</v>
      </c>
      <c r="BB210" s="1">
        <f t="shared" si="312"/>
        <v>29900.8023702346</v>
      </c>
      <c r="BC210" s="1">
        <f t="shared" si="313"/>
        <v>38068.663475462519</v>
      </c>
      <c r="BD210" s="1">
        <f t="shared" si="314"/>
        <v>56.854609444224231</v>
      </c>
      <c r="BE210" s="2">
        <f t="shared" si="320"/>
        <v>0</v>
      </c>
      <c r="BF210" s="2">
        <f t="shared" si="321"/>
        <v>0</v>
      </c>
      <c r="BG210" s="2">
        <f t="shared" si="322"/>
        <v>0</v>
      </c>
      <c r="BH210" s="2">
        <f t="shared" si="298"/>
        <v>0</v>
      </c>
      <c r="BI210" s="2">
        <f t="shared" si="315"/>
        <v>0</v>
      </c>
      <c r="BJ210" s="2">
        <f t="shared" si="299"/>
        <v>0</v>
      </c>
      <c r="BK210" s="2">
        <f t="shared" si="300"/>
        <v>0</v>
      </c>
      <c r="BL210" s="2">
        <f t="shared" si="301"/>
        <v>0</v>
      </c>
      <c r="BM210" s="2">
        <f t="shared" si="302"/>
        <v>0</v>
      </c>
      <c r="BN210" s="2">
        <f t="shared" si="303"/>
        <v>0</v>
      </c>
      <c r="BO210" s="2">
        <f t="shared" si="316"/>
        <v>0</v>
      </c>
      <c r="BP210" s="2">
        <f t="shared" si="317"/>
        <v>0</v>
      </c>
      <c r="BQ210" s="2">
        <f t="shared" si="318"/>
        <v>0</v>
      </c>
      <c r="BR210" s="11">
        <f t="shared" si="319"/>
        <v>3.0000870862537415E-2</v>
      </c>
      <c r="BS210" s="17">
        <f t="shared" si="294"/>
        <v>2.6874275367553234E-3</v>
      </c>
      <c r="BT210" s="17">
        <f t="shared" si="295"/>
        <v>6.9629686301569472E-4</v>
      </c>
      <c r="BU210" s="12">
        <f>(BU$3*temperature!$I320+BU$4*temperature!$I320^2+BU$5*temperature!$I320^6)*(K210/K$56)^$BW$1</f>
        <v>-34.552587654878003</v>
      </c>
      <c r="BV210" s="12">
        <f>(BV$3*temperature!$I320+BV$4*temperature!$I320^2+BV$5*temperature!$I320^6)*(L210/L$56)^$BW$1</f>
        <v>-24.090285808798523</v>
      </c>
      <c r="BW210" s="12">
        <f>(BW$3*temperature!$I320+BW$4*temperature!$I320^2+BW$5*temperature!$I320^6)*(M210/M$56)^$BW$1</f>
        <v>-21.115695593484169</v>
      </c>
      <c r="BX210" s="12">
        <f>(BX$3*temperature!$M320+BX$4*temperature!$M320^2+BX$5*temperature!$M320^6)*(K210/K$56)^$BW$1</f>
        <v>-34.552603736595792</v>
      </c>
      <c r="BY210" s="12">
        <f>(BY$3*temperature!$M320+BY$4*temperature!$M320^2+BY$5*temperature!$M320^6)*(L210/L$56)^$BW$1</f>
        <v>-24.090296232664713</v>
      </c>
      <c r="BZ210" s="12">
        <f>(BZ$3*temperature!$M320+BZ$4*temperature!$M320^2+BZ$5*temperature!$M320^6)*(M210/M$56)^$BW$1</f>
        <v>-21.115704079084296</v>
      </c>
      <c r="CA210" s="19">
        <f t="shared" si="304"/>
        <v>-1.6081717788551941E-5</v>
      </c>
      <c r="CB210" s="19">
        <f t="shared" si="305"/>
        <v>-1.0423866189768205E-5</v>
      </c>
      <c r="CC210" s="19">
        <f t="shared" si="306"/>
        <v>-8.4856001265620762E-6</v>
      </c>
      <c r="CD210" s="19">
        <f t="shared" si="307"/>
        <v>-4.1552459498789857E-2</v>
      </c>
      <c r="CE210" s="19">
        <f t="shared" si="308"/>
        <v>-1.1166922387695817E-4</v>
      </c>
      <c r="CF210" s="19">
        <f t="shared" si="309"/>
        <v>-2.8932847199594085E-5</v>
      </c>
    </row>
    <row r="211" spans="1:84" x14ac:dyDescent="0.3">
      <c r="A211" s="2">
        <f t="shared" si="251"/>
        <v>2165</v>
      </c>
      <c r="B211" s="5">
        <f t="shared" si="252"/>
        <v>1165.3737366620405</v>
      </c>
      <c r="C211" s="5">
        <f t="shared" si="253"/>
        <v>2964.0098736595269</v>
      </c>
      <c r="D211" s="5">
        <f t="shared" si="254"/>
        <v>4369.474711142715</v>
      </c>
      <c r="E211" s="15">
        <f t="shared" si="255"/>
        <v>1.4480607826609766E-6</v>
      </c>
      <c r="F211" s="15">
        <f t="shared" si="256"/>
        <v>2.8527768422539245E-6</v>
      </c>
      <c r="G211" s="15">
        <f t="shared" si="257"/>
        <v>5.8238424440889582E-6</v>
      </c>
      <c r="H211" s="5">
        <f t="shared" si="258"/>
        <v>182693.78036803284</v>
      </c>
      <c r="I211" s="5">
        <f t="shared" si="259"/>
        <v>89387.857345710872</v>
      </c>
      <c r="J211" s="5">
        <f t="shared" si="260"/>
        <v>33307.869433367276</v>
      </c>
      <c r="K211" s="5">
        <f t="shared" si="261"/>
        <v>156768.40366363447</v>
      </c>
      <c r="L211" s="5">
        <f t="shared" si="262"/>
        <v>30157.746146556452</v>
      </c>
      <c r="M211" s="5">
        <f t="shared" si="263"/>
        <v>7622.8543784514841</v>
      </c>
      <c r="N211" s="15">
        <f t="shared" si="264"/>
        <v>-2.2434477283730381E-3</v>
      </c>
      <c r="O211" s="15">
        <f t="shared" si="265"/>
        <v>3.0730731645218778E-3</v>
      </c>
      <c r="P211" s="15">
        <f t="shared" si="266"/>
        <v>3.3054275507413688E-3</v>
      </c>
      <c r="Q211" s="5">
        <f t="shared" si="267"/>
        <v>4823.950123532999</v>
      </c>
      <c r="R211" s="5">
        <f t="shared" si="268"/>
        <v>8016.9379611685908</v>
      </c>
      <c r="S211" s="5">
        <f t="shared" si="269"/>
        <v>4799.4315968823566</v>
      </c>
      <c r="T211" s="5">
        <f t="shared" si="270"/>
        <v>26.404566777343224</v>
      </c>
      <c r="U211" s="5">
        <f t="shared" si="271"/>
        <v>89.687102915587118</v>
      </c>
      <c r="V211" s="5">
        <f t="shared" si="272"/>
        <v>144.09302301618743</v>
      </c>
      <c r="W211" s="15">
        <f t="shared" si="273"/>
        <v>-1.0734613539272964E-2</v>
      </c>
      <c r="X211" s="15">
        <f t="shared" si="274"/>
        <v>-1.217998157191269E-2</v>
      </c>
      <c r="Y211" s="15">
        <f t="shared" si="275"/>
        <v>-9.7425357312937999E-3</v>
      </c>
      <c r="Z211" s="5">
        <f t="shared" si="290"/>
        <v>6030.8534975513721</v>
      </c>
      <c r="AA211" s="5">
        <f t="shared" si="291"/>
        <v>24359.79369326001</v>
      </c>
      <c r="AB211" s="5">
        <f t="shared" si="292"/>
        <v>51368.076256539702</v>
      </c>
      <c r="AC211" s="16">
        <f t="shared" si="276"/>
        <v>1.2339967074982763</v>
      </c>
      <c r="AD211" s="16">
        <f t="shared" si="277"/>
        <v>3.0107640187955802</v>
      </c>
      <c r="AE211" s="16">
        <f t="shared" si="278"/>
        <v>10.633771180577044</v>
      </c>
      <c r="AF211" s="15">
        <f t="shared" si="279"/>
        <v>-4.0504037456468023E-3</v>
      </c>
      <c r="AG211" s="15">
        <f t="shared" si="280"/>
        <v>2.9673830763510267E-4</v>
      </c>
      <c r="AH211" s="15">
        <f t="shared" si="281"/>
        <v>9.7937136394747881E-3</v>
      </c>
      <c r="AI211" s="1">
        <f t="shared" si="245"/>
        <v>369765.9272689491</v>
      </c>
      <c r="AJ211" s="1">
        <f t="shared" si="246"/>
        <v>172231.70676918869</v>
      </c>
      <c r="AK211" s="1">
        <f t="shared" si="247"/>
        <v>64094.770518053898</v>
      </c>
      <c r="AL211" s="14">
        <f t="shared" si="282"/>
        <v>75.696138136001778</v>
      </c>
      <c r="AM211" s="14">
        <f t="shared" si="283"/>
        <v>17.630102330385519</v>
      </c>
      <c r="AN211" s="14">
        <f t="shared" si="284"/>
        <v>5.6473974021931133</v>
      </c>
      <c r="AO211" s="11">
        <f t="shared" si="285"/>
        <v>4.342776031806197E-3</v>
      </c>
      <c r="AP211" s="11">
        <f t="shared" si="286"/>
        <v>5.4707524079530521E-3</v>
      </c>
      <c r="AQ211" s="11">
        <f t="shared" si="287"/>
        <v>4.9626627022921754E-3</v>
      </c>
      <c r="AR211" s="1">
        <f t="shared" si="293"/>
        <v>182693.78036803284</v>
      </c>
      <c r="AS211" s="1">
        <f t="shared" si="288"/>
        <v>89387.857345710872</v>
      </c>
      <c r="AT211" s="1">
        <f t="shared" si="289"/>
        <v>33307.869433367276</v>
      </c>
      <c r="AU211" s="1">
        <f t="shared" si="248"/>
        <v>36538.756073606572</v>
      </c>
      <c r="AV211" s="1">
        <f t="shared" si="249"/>
        <v>17877.571469142174</v>
      </c>
      <c r="AW211" s="1">
        <f t="shared" si="250"/>
        <v>6661.5738866734555</v>
      </c>
      <c r="AX211" s="1">
        <f t="shared" si="310"/>
        <v>125414.72293090758</v>
      </c>
      <c r="AY211" s="1">
        <f t="shared" si="296"/>
        <v>24126.196917245161</v>
      </c>
      <c r="AZ211" s="1">
        <f t="shared" si="297"/>
        <v>6098.2835027611864</v>
      </c>
      <c r="BA211" s="1">
        <f t="shared" si="311"/>
        <v>13680.766661041407</v>
      </c>
      <c r="BB211" s="1">
        <f t="shared" si="312"/>
        <v>29909.982322634009</v>
      </c>
      <c r="BC211" s="1">
        <f t="shared" si="313"/>
        <v>38083.304345808247</v>
      </c>
      <c r="BD211" s="1">
        <f t="shared" si="314"/>
        <v>54.161321069615269</v>
      </c>
      <c r="BE211" s="2">
        <f t="shared" si="320"/>
        <v>0</v>
      </c>
      <c r="BF211" s="2">
        <f t="shared" si="321"/>
        <v>0</v>
      </c>
      <c r="BG211" s="2">
        <f t="shared" si="322"/>
        <v>0</v>
      </c>
      <c r="BH211" s="2">
        <f t="shared" si="298"/>
        <v>0</v>
      </c>
      <c r="BI211" s="2">
        <f t="shared" si="315"/>
        <v>0</v>
      </c>
      <c r="BJ211" s="2">
        <f t="shared" si="299"/>
        <v>0</v>
      </c>
      <c r="BK211" s="2">
        <f t="shared" si="300"/>
        <v>0</v>
      </c>
      <c r="BL211" s="2">
        <f t="shared" si="301"/>
        <v>0</v>
      </c>
      <c r="BM211" s="2">
        <f t="shared" si="302"/>
        <v>0</v>
      </c>
      <c r="BN211" s="2">
        <f t="shared" si="303"/>
        <v>0</v>
      </c>
      <c r="BO211" s="2">
        <f t="shared" si="316"/>
        <v>0</v>
      </c>
      <c r="BP211" s="2">
        <f t="shared" si="317"/>
        <v>0</v>
      </c>
      <c r="BQ211" s="2">
        <f t="shared" si="318"/>
        <v>0</v>
      </c>
      <c r="BR211" s="11">
        <f t="shared" si="319"/>
        <v>2.990909516017734E-2</v>
      </c>
      <c r="BS211" s="17">
        <f t="shared" si="294"/>
        <v>2.6091507422754245E-3</v>
      </c>
      <c r="BT211" s="17">
        <f t="shared" si="295"/>
        <v>6.6313986953875684E-4</v>
      </c>
      <c r="BU211" s="12">
        <f>(BU$3*temperature!$I321+BU$4*temperature!$I321^2+BU$5*temperature!$I321^6)*(K211/K$56)^$BW$1</f>
        <v>-34.97114959937516</v>
      </c>
      <c r="BV211" s="12">
        <f>(BV$3*temperature!$I321+BV$4*temperature!$I321^2+BV$5*temperature!$I321^6)*(L211/L$56)^$BW$1</f>
        <v>-24.330164458057546</v>
      </c>
      <c r="BW211" s="12">
        <f>(BW$3*temperature!$I321+BW$4*temperature!$I321^2+BW$5*temperature!$I321^6)*(M211/M$56)^$BW$1</f>
        <v>-21.308555024817178</v>
      </c>
      <c r="BX211" s="12">
        <f>(BX$3*temperature!$M321+BX$4*temperature!$M321^2+BX$5*temperature!$M321^6)*(K211/K$56)^$BW$1</f>
        <v>-34.971165674728347</v>
      </c>
      <c r="BY211" s="12">
        <f>(BY$3*temperature!$M321+BY$4*temperature!$M321^2+BY$5*temperature!$M321^6)*(L211/L$56)^$BW$1</f>
        <v>-24.330174861508294</v>
      </c>
      <c r="BZ211" s="12">
        <f>(BZ$3*temperature!$M321+BZ$4*temperature!$M321^2+BZ$5*temperature!$M321^6)*(M211/M$56)^$BW$1</f>
        <v>-21.308563491126126</v>
      </c>
      <c r="CA211" s="19">
        <f t="shared" si="304"/>
        <v>-1.6075353187261499E-5</v>
      </c>
      <c r="CB211" s="19">
        <f t="shared" si="305"/>
        <v>-1.0403450747986653E-5</v>
      </c>
      <c r="CC211" s="19">
        <f t="shared" si="306"/>
        <v>-8.4663089481296083E-6</v>
      </c>
      <c r="CD211" s="19">
        <f t="shared" si="307"/>
        <v>-4.1488039289231192E-2</v>
      </c>
      <c r="CE211" s="19">
        <f t="shared" si="308"/>
        <v>-1.0824854850704954E-4</v>
      </c>
      <c r="CF211" s="19">
        <f t="shared" si="309"/>
        <v>-2.751237296167959E-5</v>
      </c>
    </row>
    <row r="212" spans="1:84" x14ac:dyDescent="0.3">
      <c r="A212" s="2">
        <f t="shared" si="251"/>
        <v>2166</v>
      </c>
      <c r="B212" s="5">
        <f t="shared" si="252"/>
        <v>1165.3753398174454</v>
      </c>
      <c r="C212" s="5">
        <f t="shared" si="253"/>
        <v>2964.0179065353186</v>
      </c>
      <c r="D212" s="5">
        <f t="shared" si="254"/>
        <v>4369.4988859183823</v>
      </c>
      <c r="E212" s="15">
        <f t="shared" si="255"/>
        <v>1.3756577435279278E-6</v>
      </c>
      <c r="F212" s="15">
        <f t="shared" si="256"/>
        <v>2.7101380001412282E-6</v>
      </c>
      <c r="G212" s="15">
        <f t="shared" si="257"/>
        <v>5.53265032188451E-6</v>
      </c>
      <c r="H212" s="5">
        <f t="shared" si="258"/>
        <v>182262.82939022686</v>
      </c>
      <c r="I212" s="5">
        <f t="shared" si="259"/>
        <v>89656.155568985734</v>
      </c>
      <c r="J212" s="5">
        <f t="shared" si="260"/>
        <v>33416.051995914</v>
      </c>
      <c r="K212" s="5">
        <f t="shared" si="261"/>
        <v>156398.39214272212</v>
      </c>
      <c r="L212" s="5">
        <f t="shared" si="262"/>
        <v>30248.182836987668</v>
      </c>
      <c r="M212" s="5">
        <f t="shared" si="263"/>
        <v>7647.5707783343687</v>
      </c>
      <c r="N212" s="15">
        <f t="shared" si="264"/>
        <v>-2.360242958818759E-3</v>
      </c>
      <c r="O212" s="15">
        <f t="shared" si="265"/>
        <v>2.9987881054414078E-3</v>
      </c>
      <c r="P212" s="15">
        <f t="shared" si="266"/>
        <v>3.2424074573369488E-3</v>
      </c>
      <c r="Q212" s="5">
        <f t="shared" si="267"/>
        <v>4760.9099593133478</v>
      </c>
      <c r="R212" s="5">
        <f t="shared" si="268"/>
        <v>7943.061609340125</v>
      </c>
      <c r="S212" s="5">
        <f t="shared" si="269"/>
        <v>4768.1094454538452</v>
      </c>
      <c r="T212" s="5">
        <f t="shared" si="270"/>
        <v>26.121123957316517</v>
      </c>
      <c r="U212" s="5">
        <f t="shared" si="271"/>
        <v>88.594715654837032</v>
      </c>
      <c r="V212" s="5">
        <f t="shared" si="272"/>
        <v>142.68919159082208</v>
      </c>
      <c r="W212" s="15">
        <f t="shared" si="273"/>
        <v>-1.0734613539272964E-2</v>
      </c>
      <c r="X212" s="15">
        <f t="shared" si="274"/>
        <v>-1.217998157191269E-2</v>
      </c>
      <c r="Y212" s="15">
        <f t="shared" si="275"/>
        <v>-9.7425357312937999E-3</v>
      </c>
      <c r="Z212" s="5">
        <f t="shared" si="290"/>
        <v>5928.6275749765582</v>
      </c>
      <c r="AA212" s="5">
        <f t="shared" si="291"/>
        <v>24144.270759087085</v>
      </c>
      <c r="AB212" s="5">
        <f t="shared" si="292"/>
        <v>51535.889929523044</v>
      </c>
      <c r="AC212" s="16">
        <f t="shared" si="276"/>
        <v>1.2289985226121094</v>
      </c>
      <c r="AD212" s="16">
        <f t="shared" si="277"/>
        <v>3.0116574278152064</v>
      </c>
      <c r="AE212" s="16">
        <f t="shared" si="278"/>
        <v>10.737915290427315</v>
      </c>
      <c r="AF212" s="15">
        <f t="shared" si="279"/>
        <v>-4.0504037456468023E-3</v>
      </c>
      <c r="AG212" s="15">
        <f t="shared" si="280"/>
        <v>2.9673830763510267E-4</v>
      </c>
      <c r="AH212" s="15">
        <f t="shared" si="281"/>
        <v>9.7937136394747881E-3</v>
      </c>
      <c r="AI212" s="1">
        <f t="shared" si="245"/>
        <v>369328.09061566077</v>
      </c>
      <c r="AJ212" s="1">
        <f t="shared" si="246"/>
        <v>172886.10756141198</v>
      </c>
      <c r="AK212" s="1">
        <f t="shared" si="247"/>
        <v>64346.86735292196</v>
      </c>
      <c r="AL212" s="14">
        <f t="shared" si="282"/>
        <v>76.021582196655132</v>
      </c>
      <c r="AM212" s="14">
        <f t="shared" si="283"/>
        <v>17.725587755914173</v>
      </c>
      <c r="AN212" s="14">
        <f t="shared" si="284"/>
        <v>5.6751432693614694</v>
      </c>
      <c r="AO212" s="11">
        <f t="shared" si="285"/>
        <v>4.2993482714881346E-3</v>
      </c>
      <c r="AP212" s="11">
        <f t="shared" si="286"/>
        <v>5.4160448838735213E-3</v>
      </c>
      <c r="AQ212" s="11">
        <f t="shared" si="287"/>
        <v>4.9130360752692535E-3</v>
      </c>
      <c r="AR212" s="1">
        <f t="shared" si="293"/>
        <v>182262.82939022686</v>
      </c>
      <c r="AS212" s="1">
        <f t="shared" si="288"/>
        <v>89656.155568985734</v>
      </c>
      <c r="AT212" s="1">
        <f t="shared" si="289"/>
        <v>33416.051995914</v>
      </c>
      <c r="AU212" s="1">
        <f t="shared" si="248"/>
        <v>36452.565878045374</v>
      </c>
      <c r="AV212" s="1">
        <f t="shared" si="249"/>
        <v>17931.231113797148</v>
      </c>
      <c r="AW212" s="1">
        <f t="shared" si="250"/>
        <v>6683.2103991828008</v>
      </c>
      <c r="AX212" s="1">
        <f t="shared" si="310"/>
        <v>125118.71371417771</v>
      </c>
      <c r="AY212" s="1">
        <f t="shared" si="296"/>
        <v>24198.546269590137</v>
      </c>
      <c r="AZ212" s="1">
        <f t="shared" si="297"/>
        <v>6118.0566226674946</v>
      </c>
      <c r="BA212" s="1">
        <f t="shared" si="311"/>
        <v>13678.031661031695</v>
      </c>
      <c r="BB212" s="1">
        <f t="shared" si="312"/>
        <v>29918.938543733664</v>
      </c>
      <c r="BC212" s="1">
        <f t="shared" si="313"/>
        <v>38097.659823994487</v>
      </c>
      <c r="BD212" s="1">
        <f t="shared" si="314"/>
        <v>51.595205999322673</v>
      </c>
      <c r="BE212" s="2">
        <f t="shared" si="320"/>
        <v>0</v>
      </c>
      <c r="BF212" s="2">
        <f t="shared" si="321"/>
        <v>0</v>
      </c>
      <c r="BG212" s="2">
        <f t="shared" si="322"/>
        <v>0</v>
      </c>
      <c r="BH212" s="2">
        <f t="shared" si="298"/>
        <v>0</v>
      </c>
      <c r="BI212" s="2">
        <f t="shared" si="315"/>
        <v>0</v>
      </c>
      <c r="BJ212" s="2">
        <f t="shared" si="299"/>
        <v>0</v>
      </c>
      <c r="BK212" s="2">
        <f t="shared" si="300"/>
        <v>0</v>
      </c>
      <c r="BL212" s="2">
        <f t="shared" si="301"/>
        <v>0</v>
      </c>
      <c r="BM212" s="2">
        <f t="shared" si="302"/>
        <v>0</v>
      </c>
      <c r="BN212" s="2">
        <f t="shared" si="303"/>
        <v>0</v>
      </c>
      <c r="BO212" s="2">
        <f t="shared" si="316"/>
        <v>0</v>
      </c>
      <c r="BP212" s="2">
        <f t="shared" si="317"/>
        <v>0</v>
      </c>
      <c r="BQ212" s="2">
        <f t="shared" si="318"/>
        <v>0</v>
      </c>
      <c r="BR212" s="11">
        <f t="shared" si="319"/>
        <v>2.9817659438199445E-2</v>
      </c>
      <c r="BS212" s="17">
        <f t="shared" si="294"/>
        <v>2.5333796492685934E-3</v>
      </c>
      <c r="BT212" s="17">
        <f t="shared" si="295"/>
        <v>6.3156178051310173E-4</v>
      </c>
      <c r="BU212" s="12">
        <f>(BU$3*temperature!$I322+BU$4*temperature!$I322^2+BU$5*temperature!$I322^6)*(K212/K$56)^$BW$1</f>
        <v>-35.390353705295297</v>
      </c>
      <c r="BV212" s="12">
        <f>(BV$3*temperature!$I322+BV$4*temperature!$I322^2+BV$5*temperature!$I322^6)*(L212/L$56)^$BW$1</f>
        <v>-24.569504456699413</v>
      </c>
      <c r="BW212" s="12">
        <f>(BW$3*temperature!$I322+BW$4*temperature!$I322^2+BW$5*temperature!$I322^6)*(M212/M$56)^$BW$1</f>
        <v>-21.500868440712022</v>
      </c>
      <c r="BX212" s="12">
        <f>(BX$3*temperature!$M322+BX$4*temperature!$M322^2+BX$5*temperature!$M322^6)*(K212/K$56)^$BW$1</f>
        <v>-35.390369774409841</v>
      </c>
      <c r="BY212" s="12">
        <f>(BY$3*temperature!$M322+BY$4*temperature!$M322^2+BY$5*temperature!$M322^6)*(L212/L$56)^$BW$1</f>
        <v>-24.569514839786191</v>
      </c>
      <c r="BZ212" s="12">
        <f>(BZ$3*temperature!$M322+BZ$4*temperature!$M322^2+BZ$5*temperature!$M322^6)*(M212/M$56)^$BW$1</f>
        <v>-21.500876887796707</v>
      </c>
      <c r="CA212" s="19">
        <f t="shared" si="304"/>
        <v>-1.6069114543881824E-5</v>
      </c>
      <c r="CB212" s="19">
        <f t="shared" si="305"/>
        <v>-1.038308677792088E-5</v>
      </c>
      <c r="CC212" s="19">
        <f t="shared" si="306"/>
        <v>-8.4470846850592807E-6</v>
      </c>
      <c r="CD212" s="19">
        <f t="shared" si="307"/>
        <v>-4.141978147060929E-2</v>
      </c>
      <c r="CE212" s="19">
        <f t="shared" si="308"/>
        <v>-1.0493203145479395E-4</v>
      </c>
      <c r="CF212" s="19">
        <f t="shared" si="309"/>
        <v>-2.6159150934041583E-5</v>
      </c>
    </row>
    <row r="213" spans="1:84" x14ac:dyDescent="0.3">
      <c r="A213" s="2">
        <f t="shared" si="251"/>
        <v>2167</v>
      </c>
      <c r="B213" s="5">
        <f t="shared" si="252"/>
        <v>1165.3768628171752</v>
      </c>
      <c r="C213" s="5">
        <f t="shared" si="253"/>
        <v>2964.0255377880021</v>
      </c>
      <c r="D213" s="5">
        <f t="shared" si="254"/>
        <v>4369.5218520823291</v>
      </c>
      <c r="E213" s="15">
        <f t="shared" si="255"/>
        <v>1.3068748563515314E-6</v>
      </c>
      <c r="F213" s="15">
        <f t="shared" si="256"/>
        <v>2.5746311001341667E-6</v>
      </c>
      <c r="G213" s="15">
        <f t="shared" si="257"/>
        <v>5.2560178057902845E-6</v>
      </c>
      <c r="H213" s="5">
        <f t="shared" si="258"/>
        <v>181811.52934009233</v>
      </c>
      <c r="I213" s="5">
        <f t="shared" si="259"/>
        <v>89918.665163898128</v>
      </c>
      <c r="J213" s="5">
        <f t="shared" si="260"/>
        <v>33522.497538432188</v>
      </c>
      <c r="K213" s="5">
        <f t="shared" si="261"/>
        <v>156010.93100525628</v>
      </c>
      <c r="L213" s="5">
        <f t="shared" si="262"/>
        <v>30336.670186385363</v>
      </c>
      <c r="M213" s="5">
        <f t="shared" si="263"/>
        <v>7671.8914959669528</v>
      </c>
      <c r="N213" s="15">
        <f t="shared" si="264"/>
        <v>-2.4773984703900798E-3</v>
      </c>
      <c r="O213" s="15">
        <f t="shared" si="265"/>
        <v>2.9253773648012515E-3</v>
      </c>
      <c r="P213" s="15">
        <f t="shared" si="266"/>
        <v>3.1801886295037551E-3</v>
      </c>
      <c r="Q213" s="5">
        <f t="shared" si="267"/>
        <v>4698.1415108645178</v>
      </c>
      <c r="R213" s="5">
        <f t="shared" si="268"/>
        <v>7869.2889588519647</v>
      </c>
      <c r="S213" s="5">
        <f t="shared" si="269"/>
        <v>4736.6966214661607</v>
      </c>
      <c r="T213" s="5">
        <f t="shared" si="270"/>
        <v>25.840723786423279</v>
      </c>
      <c r="U213" s="5">
        <f t="shared" si="271"/>
        <v>87.515633650792267</v>
      </c>
      <c r="V213" s="5">
        <f t="shared" si="272"/>
        <v>141.29903704327907</v>
      </c>
      <c r="W213" s="15">
        <f t="shared" si="273"/>
        <v>-1.0734613539272964E-2</v>
      </c>
      <c r="X213" s="15">
        <f t="shared" si="274"/>
        <v>-1.217998157191269E-2</v>
      </c>
      <c r="Y213" s="15">
        <f t="shared" si="275"/>
        <v>-9.7425357312937999E-3</v>
      </c>
      <c r="Z213" s="5">
        <f t="shared" si="290"/>
        <v>5827.4517811180576</v>
      </c>
      <c r="AA213" s="5">
        <f t="shared" si="291"/>
        <v>23928.879004022805</v>
      </c>
      <c r="AB213" s="5">
        <f t="shared" si="292"/>
        <v>51700.989104049811</v>
      </c>
      <c r="AC213" s="16">
        <f t="shared" si="276"/>
        <v>1.2240205823927268</v>
      </c>
      <c r="AD213" s="16">
        <f t="shared" si="277"/>
        <v>3.0125511019435129</v>
      </c>
      <c r="AE213" s="16">
        <f t="shared" si="278"/>
        <v>10.843079357866698</v>
      </c>
      <c r="AF213" s="15">
        <f t="shared" si="279"/>
        <v>-4.0504037456468023E-3</v>
      </c>
      <c r="AG213" s="15">
        <f t="shared" si="280"/>
        <v>2.9673830763510267E-4</v>
      </c>
      <c r="AH213" s="15">
        <f t="shared" si="281"/>
        <v>9.7937136394747881E-3</v>
      </c>
      <c r="AI213" s="1">
        <f t="shared" si="245"/>
        <v>368847.84743214009</v>
      </c>
      <c r="AJ213" s="1">
        <f t="shared" si="246"/>
        <v>173528.72791906793</v>
      </c>
      <c r="AK213" s="1">
        <f t="shared" si="247"/>
        <v>64595.391016812559</v>
      </c>
      <c r="AL213" s="14">
        <f t="shared" si="282"/>
        <v>76.345157022087989</v>
      </c>
      <c r="AM213" s="14">
        <f t="shared" si="283"/>
        <v>17.82063030900445</v>
      </c>
      <c r="AN213" s="14">
        <f t="shared" si="284"/>
        <v>5.702746631140017</v>
      </c>
      <c r="AO213" s="11">
        <f t="shared" si="285"/>
        <v>4.2563547887732528E-3</v>
      </c>
      <c r="AP213" s="11">
        <f t="shared" si="286"/>
        <v>5.3618844350347859E-3</v>
      </c>
      <c r="AQ213" s="11">
        <f t="shared" si="287"/>
        <v>4.8639057145165605E-3</v>
      </c>
      <c r="AR213" s="1">
        <f t="shared" si="293"/>
        <v>181811.52934009233</v>
      </c>
      <c r="AS213" s="1">
        <f t="shared" si="288"/>
        <v>89918.665163898128</v>
      </c>
      <c r="AT213" s="1">
        <f t="shared" si="289"/>
        <v>33522.497538432188</v>
      </c>
      <c r="AU213" s="1">
        <f t="shared" si="248"/>
        <v>36362.305868018469</v>
      </c>
      <c r="AV213" s="1">
        <f t="shared" si="249"/>
        <v>17983.733032779626</v>
      </c>
      <c r="AW213" s="1">
        <f t="shared" si="250"/>
        <v>6704.4995076864379</v>
      </c>
      <c r="AX213" s="1">
        <f t="shared" si="310"/>
        <v>124808.74480420502</v>
      </c>
      <c r="AY213" s="1">
        <f t="shared" si="296"/>
        <v>24269.336149108291</v>
      </c>
      <c r="AZ213" s="1">
        <f t="shared" si="297"/>
        <v>6137.5131967735624</v>
      </c>
      <c r="BA213" s="1">
        <f t="shared" si="311"/>
        <v>13675.158851480352</v>
      </c>
      <c r="BB213" s="1">
        <f t="shared" si="312"/>
        <v>29927.673809043426</v>
      </c>
      <c r="BC213" s="1">
        <f t="shared" si="313"/>
        <v>38111.733920620172</v>
      </c>
      <c r="BD213" s="1">
        <f t="shared" si="314"/>
        <v>49.150283013184449</v>
      </c>
      <c r="BE213" s="2">
        <f t="shared" si="320"/>
        <v>0</v>
      </c>
      <c r="BF213" s="2">
        <f t="shared" si="321"/>
        <v>0</v>
      </c>
      <c r="BG213" s="2">
        <f t="shared" si="322"/>
        <v>0</v>
      </c>
      <c r="BH213" s="2">
        <f t="shared" si="298"/>
        <v>0</v>
      </c>
      <c r="BI213" s="2">
        <f t="shared" si="315"/>
        <v>0</v>
      </c>
      <c r="BJ213" s="2">
        <f t="shared" si="299"/>
        <v>0</v>
      </c>
      <c r="BK213" s="2">
        <f t="shared" si="300"/>
        <v>0</v>
      </c>
      <c r="BL213" s="2">
        <f t="shared" si="301"/>
        <v>0</v>
      </c>
      <c r="BM213" s="2">
        <f t="shared" si="302"/>
        <v>0</v>
      </c>
      <c r="BN213" s="2">
        <f t="shared" si="303"/>
        <v>0</v>
      </c>
      <c r="BO213" s="2">
        <f t="shared" si="316"/>
        <v>0</v>
      </c>
      <c r="BP213" s="2">
        <f t="shared" si="317"/>
        <v>0</v>
      </c>
      <c r="BQ213" s="2">
        <f t="shared" si="318"/>
        <v>0</v>
      </c>
      <c r="BR213" s="11">
        <f t="shared" si="319"/>
        <v>2.9726534594427173E-2</v>
      </c>
      <c r="BS213" s="17">
        <f t="shared" si="294"/>
        <v>2.4600273903349437E-3</v>
      </c>
      <c r="BT213" s="17">
        <f t="shared" si="295"/>
        <v>6.014874100124778E-4</v>
      </c>
      <c r="BU213" s="12">
        <f>(BU$3*temperature!$I323+BU$4*temperature!$I323^2+BU$5*temperature!$I323^6)*(K213/K$56)^$BW$1</f>
        <v>-35.810208012082683</v>
      </c>
      <c r="BV213" s="12">
        <f>(BV$3*temperature!$I323+BV$4*temperature!$I323^2+BV$5*temperature!$I323^6)*(L213/L$56)^$BW$1</f>
        <v>-24.808296829042327</v>
      </c>
      <c r="BW213" s="12">
        <f>(BW$3*temperature!$I323+BW$4*temperature!$I323^2+BW$5*temperature!$I323^6)*(M213/M$56)^$BW$1</f>
        <v>-21.69262830765976</v>
      </c>
      <c r="BX213" s="12">
        <f>(BX$3*temperature!$M323+BX$4*temperature!$M323^2+BX$5*temperature!$M323^6)*(K213/K$56)^$BW$1</f>
        <v>-35.810224075102475</v>
      </c>
      <c r="BY213" s="12">
        <f>(BY$3*temperature!$M323+BY$4*temperature!$M323^2+BY$5*temperature!$M323^6)*(L213/L$56)^$BW$1</f>
        <v>-24.808307191823854</v>
      </c>
      <c r="BZ213" s="12">
        <f>(BZ$3*temperature!$M323+BZ$4*temperature!$M323^2+BZ$5*temperature!$M323^6)*(M213/M$56)^$BW$1</f>
        <v>-21.692636735592107</v>
      </c>
      <c r="CA213" s="19">
        <f t="shared" si="304"/>
        <v>-1.6063019792511568E-5</v>
      </c>
      <c r="CB213" s="19">
        <f t="shared" si="305"/>
        <v>-1.036278152710679E-5</v>
      </c>
      <c r="CC213" s="19">
        <f t="shared" si="306"/>
        <v>-8.4279323466773803E-6</v>
      </c>
      <c r="CD213" s="19">
        <f t="shared" si="307"/>
        <v>-4.1347750179448105E-2</v>
      </c>
      <c r="CE213" s="19">
        <f t="shared" si="308"/>
        <v>-1.0171659797016892E-4</v>
      </c>
      <c r="CF213" s="19">
        <f t="shared" si="309"/>
        <v>-2.4870151165279205E-5</v>
      </c>
    </row>
    <row r="214" spans="1:84" x14ac:dyDescent="0.3">
      <c r="A214" s="2">
        <f t="shared" si="251"/>
        <v>2168</v>
      </c>
      <c r="B214" s="5">
        <f t="shared" si="252"/>
        <v>1165.3783096688092</v>
      </c>
      <c r="C214" s="5">
        <f t="shared" si="253"/>
        <v>2964.0327874967165</v>
      </c>
      <c r="D214" s="5">
        <f t="shared" si="254"/>
        <v>4369.5436700527534</v>
      </c>
      <c r="E214" s="15">
        <f t="shared" si="255"/>
        <v>1.2415311135339547E-6</v>
      </c>
      <c r="F214" s="15">
        <f t="shared" si="256"/>
        <v>2.4458995451274582E-6</v>
      </c>
      <c r="G214" s="15">
        <f t="shared" si="257"/>
        <v>4.9932169155007705E-6</v>
      </c>
      <c r="H214" s="5">
        <f t="shared" si="258"/>
        <v>181339.95904559948</v>
      </c>
      <c r="I214" s="5">
        <f t="shared" si="259"/>
        <v>90175.408176727375</v>
      </c>
      <c r="J214" s="5">
        <f t="shared" si="260"/>
        <v>33627.214052705502</v>
      </c>
      <c r="K214" s="5">
        <f t="shared" si="261"/>
        <v>155606.08734612091</v>
      </c>
      <c r="L214" s="5">
        <f t="shared" si="262"/>
        <v>30423.215477614642</v>
      </c>
      <c r="M214" s="5">
        <f t="shared" si="263"/>
        <v>7695.8182803330401</v>
      </c>
      <c r="N214" s="15">
        <f t="shared" si="264"/>
        <v>-2.5949698301699353E-3</v>
      </c>
      <c r="O214" s="15">
        <f t="shared" si="265"/>
        <v>2.8528276405273001E-3</v>
      </c>
      <c r="P214" s="15">
        <f t="shared" si="266"/>
        <v>3.1187594843677946E-3</v>
      </c>
      <c r="Q214" s="5">
        <f t="shared" si="267"/>
        <v>4635.653868637186</v>
      </c>
      <c r="R214" s="5">
        <f t="shared" si="268"/>
        <v>7795.6365194619393</v>
      </c>
      <c r="S214" s="5">
        <f t="shared" si="269"/>
        <v>4705.2013741158171</v>
      </c>
      <c r="T214" s="5">
        <f t="shared" si="270"/>
        <v>25.563333603000927</v>
      </c>
      <c r="U214" s="5">
        <f t="shared" si="271"/>
        <v>86.44969484567136</v>
      </c>
      <c r="V214" s="5">
        <f t="shared" si="272"/>
        <v>139.92242612608752</v>
      </c>
      <c r="W214" s="15">
        <f t="shared" si="273"/>
        <v>-1.0734613539272964E-2</v>
      </c>
      <c r="X214" s="15">
        <f t="shared" si="274"/>
        <v>-1.217998157191269E-2</v>
      </c>
      <c r="Y214" s="15">
        <f t="shared" si="275"/>
        <v>-9.7425357312937999E-3</v>
      </c>
      <c r="Z214" s="5">
        <f t="shared" si="290"/>
        <v>5727.3295677746892</v>
      </c>
      <c r="AA214" s="5">
        <f t="shared" si="291"/>
        <v>23713.669791287975</v>
      </c>
      <c r="AB214" s="5">
        <f t="shared" si="292"/>
        <v>51863.38618898268</v>
      </c>
      <c r="AC214" s="16">
        <f t="shared" si="276"/>
        <v>1.2190628048410546</v>
      </c>
      <c r="AD214" s="16">
        <f t="shared" si="277"/>
        <v>3.013445041259168</v>
      </c>
      <c r="AE214" s="16">
        <f t="shared" si="278"/>
        <v>10.949273372067744</v>
      </c>
      <c r="AF214" s="15">
        <f t="shared" si="279"/>
        <v>-4.0504037456468023E-3</v>
      </c>
      <c r="AG214" s="15">
        <f t="shared" si="280"/>
        <v>2.9673830763510267E-4</v>
      </c>
      <c r="AH214" s="15">
        <f t="shared" si="281"/>
        <v>9.7937136394747881E-3</v>
      </c>
      <c r="AI214" s="1">
        <f t="shared" si="245"/>
        <v>368325.36855694454</v>
      </c>
      <c r="AJ214" s="1">
        <f t="shared" si="246"/>
        <v>174159.58815994076</v>
      </c>
      <c r="AK214" s="1">
        <f t="shared" si="247"/>
        <v>64840.351422817737</v>
      </c>
      <c r="AL214" s="14">
        <f t="shared" si="282"/>
        <v>76.666859576031698</v>
      </c>
      <c r="AM214" s="14">
        <f t="shared" si="283"/>
        <v>17.915226947678047</v>
      </c>
      <c r="AN214" s="14">
        <f t="shared" si="284"/>
        <v>5.7302068768483823</v>
      </c>
      <c r="AO214" s="11">
        <f t="shared" si="285"/>
        <v>4.2137912408855204E-3</v>
      </c>
      <c r="AP214" s="11">
        <f t="shared" si="286"/>
        <v>5.3082655906844384E-3</v>
      </c>
      <c r="AQ214" s="11">
        <f t="shared" si="287"/>
        <v>4.8152666573713946E-3</v>
      </c>
      <c r="AR214" s="1">
        <f t="shared" si="293"/>
        <v>181339.95904559948</v>
      </c>
      <c r="AS214" s="1">
        <f t="shared" si="288"/>
        <v>90175.408176727375</v>
      </c>
      <c r="AT214" s="1">
        <f t="shared" si="289"/>
        <v>33627.214052705502</v>
      </c>
      <c r="AU214" s="1">
        <f t="shared" si="248"/>
        <v>36267.9918091199</v>
      </c>
      <c r="AV214" s="1">
        <f t="shared" si="249"/>
        <v>18035.081635345476</v>
      </c>
      <c r="AW214" s="1">
        <f t="shared" si="250"/>
        <v>6725.4428105411007</v>
      </c>
      <c r="AX214" s="1">
        <f t="shared" si="310"/>
        <v>124484.86987689673</v>
      </c>
      <c r="AY214" s="1">
        <f t="shared" si="296"/>
        <v>24338.572382091712</v>
      </c>
      <c r="AZ214" s="1">
        <f t="shared" si="297"/>
        <v>6156.6546242664326</v>
      </c>
      <c r="BA214" s="1">
        <f t="shared" si="311"/>
        <v>13672.147777507873</v>
      </c>
      <c r="BB214" s="1">
        <f t="shared" si="312"/>
        <v>29936.190845105059</v>
      </c>
      <c r="BC214" s="1">
        <f t="shared" si="313"/>
        <v>38125.530570084054</v>
      </c>
      <c r="BD214" s="1">
        <f t="shared" si="314"/>
        <v>46.820850753346626</v>
      </c>
      <c r="BE214" s="2">
        <f t="shared" si="320"/>
        <v>0</v>
      </c>
      <c r="BF214" s="2">
        <f t="shared" si="321"/>
        <v>0</v>
      </c>
      <c r="BG214" s="2">
        <f t="shared" si="322"/>
        <v>0</v>
      </c>
      <c r="BH214" s="2">
        <f t="shared" si="298"/>
        <v>0</v>
      </c>
      <c r="BI214" s="2">
        <f t="shared" si="315"/>
        <v>0</v>
      </c>
      <c r="BJ214" s="2">
        <f t="shared" si="299"/>
        <v>0</v>
      </c>
      <c r="BK214" s="2">
        <f t="shared" si="300"/>
        <v>0</v>
      </c>
      <c r="BL214" s="2">
        <f t="shared" si="301"/>
        <v>0</v>
      </c>
      <c r="BM214" s="2">
        <f t="shared" si="302"/>
        <v>0</v>
      </c>
      <c r="BN214" s="2">
        <f t="shared" si="303"/>
        <v>0</v>
      </c>
      <c r="BO214" s="2">
        <f t="shared" si="316"/>
        <v>0</v>
      </c>
      <c r="BP214" s="2">
        <f t="shared" si="317"/>
        <v>0</v>
      </c>
      <c r="BQ214" s="2">
        <f t="shared" si="318"/>
        <v>0</v>
      </c>
      <c r="BR214" s="11">
        <f t="shared" si="319"/>
        <v>2.9635690855369629E-2</v>
      </c>
      <c r="BS214" s="17">
        <f t="shared" si="294"/>
        <v>2.3890103903206317E-3</v>
      </c>
      <c r="BT214" s="17">
        <f t="shared" si="295"/>
        <v>5.7284515239283598E-4</v>
      </c>
      <c r="BU214" s="12">
        <f>(BU$3*temperature!$I324+BU$4*temperature!$I324^2+BU$5*temperature!$I324^6)*(K214/K$56)^$BW$1</f>
        <v>-36.230722204524099</v>
      </c>
      <c r="BV214" s="12">
        <f>(BV$3*temperature!$I324+BV$4*temperature!$I324^2+BV$5*temperature!$I324^6)*(L214/L$56)^$BW$1</f>
        <v>-25.046533090256499</v>
      </c>
      <c r="BW214" s="12">
        <f>(BW$3*temperature!$I324+BW$4*temperature!$I324^2+BW$5*temperature!$I324^6)*(M214/M$56)^$BW$1</f>
        <v>-21.883827487056326</v>
      </c>
      <c r="BX214" s="12">
        <f>(BX$3*temperature!$M324+BX$4*temperature!$M324^2+BX$5*temperature!$M324^6)*(K214/K$56)^$BW$1</f>
        <v>-36.230738261610568</v>
      </c>
      <c r="BY214" s="12">
        <f>(BY$3*temperature!$M324+BY$4*temperature!$M324^2+BY$5*temperature!$M324^6)*(L214/L$56)^$BW$1</f>
        <v>-25.046543432798387</v>
      </c>
      <c r="BZ214" s="12">
        <f>(BZ$3*temperature!$M324+BZ$4*temperature!$M324^2+BZ$5*temperature!$M324^6)*(M214/M$56)^$BW$1</f>
        <v>-21.883835895913062</v>
      </c>
      <c r="CA214" s="19">
        <f t="shared" si="304"/>
        <v>-1.605708646934545E-5</v>
      </c>
      <c r="CB214" s="19">
        <f t="shared" si="305"/>
        <v>-1.034254188780892E-5</v>
      </c>
      <c r="CC214" s="19">
        <f t="shared" si="306"/>
        <v>-8.4088567362528011E-6</v>
      </c>
      <c r="CD214" s="19">
        <f t="shared" si="307"/>
        <v>-4.1272007644693305E-2</v>
      </c>
      <c r="CE214" s="19">
        <f t="shared" si="308"/>
        <v>-9.8599255092564851E-5</v>
      </c>
      <c r="CF214" s="19">
        <f t="shared" si="309"/>
        <v>-2.3642469508782626E-5</v>
      </c>
    </row>
    <row r="215" spans="1:84" x14ac:dyDescent="0.3">
      <c r="A215" s="2">
        <f t="shared" si="251"/>
        <v>2169</v>
      </c>
      <c r="B215" s="5">
        <f t="shared" si="252"/>
        <v>1165.3796841795681</v>
      </c>
      <c r="C215" s="5">
        <f t="shared" si="253"/>
        <v>2964.0396747368409</v>
      </c>
      <c r="D215" s="5">
        <f t="shared" si="254"/>
        <v>4369.5643972281514</v>
      </c>
      <c r="E215" s="15">
        <f t="shared" si="255"/>
        <v>1.179454557857257E-6</v>
      </c>
      <c r="F215" s="15">
        <f t="shared" si="256"/>
        <v>2.3236045678710851E-6</v>
      </c>
      <c r="G215" s="15">
        <f t="shared" si="257"/>
        <v>4.7435560697257315E-6</v>
      </c>
      <c r="H215" s="5">
        <f t="shared" si="258"/>
        <v>180848.19438822908</v>
      </c>
      <c r="I215" s="5">
        <f t="shared" si="259"/>
        <v>90426.40744208105</v>
      </c>
      <c r="J215" s="5">
        <f t="shared" si="260"/>
        <v>33730.209724602435</v>
      </c>
      <c r="K215" s="5">
        <f t="shared" si="261"/>
        <v>155183.92575682054</v>
      </c>
      <c r="L215" s="5">
        <f t="shared" si="262"/>
        <v>30507.826265891483</v>
      </c>
      <c r="M215" s="5">
        <f t="shared" si="263"/>
        <v>7719.3529281773053</v>
      </c>
      <c r="N215" s="15">
        <f t="shared" si="264"/>
        <v>-2.7130146159471957E-3</v>
      </c>
      <c r="O215" s="15">
        <f t="shared" si="265"/>
        <v>2.7811257603291839E-3</v>
      </c>
      <c r="P215" s="15">
        <f t="shared" si="266"/>
        <v>3.0581085710417177E-3</v>
      </c>
      <c r="Q215" s="5">
        <f t="shared" si="267"/>
        <v>4573.4557182374892</v>
      </c>
      <c r="R215" s="5">
        <f t="shared" si="268"/>
        <v>7722.120329105207</v>
      </c>
      <c r="S215" s="5">
        <f t="shared" si="269"/>
        <v>4673.6317822766105</v>
      </c>
      <c r="T215" s="5">
        <f t="shared" si="270"/>
        <v>25.288921095997203</v>
      </c>
      <c r="U215" s="5">
        <f t="shared" si="271"/>
        <v>85.396739155553604</v>
      </c>
      <c r="V215" s="5">
        <f t="shared" si="272"/>
        <v>138.5592268899448</v>
      </c>
      <c r="W215" s="15">
        <f t="shared" si="273"/>
        <v>-1.0734613539272964E-2</v>
      </c>
      <c r="X215" s="15">
        <f t="shared" si="274"/>
        <v>-1.217998157191269E-2</v>
      </c>
      <c r="Y215" s="15">
        <f t="shared" si="275"/>
        <v>-9.7425357312937999E-3</v>
      </c>
      <c r="Z215" s="5">
        <f t="shared" si="290"/>
        <v>5628.2637552547649</v>
      </c>
      <c r="AA215" s="5">
        <f t="shared" si="291"/>
        <v>23498.693106924387</v>
      </c>
      <c r="AB215" s="5">
        <f t="shared" si="292"/>
        <v>52023.093905666181</v>
      </c>
      <c r="AC215" s="16">
        <f t="shared" si="276"/>
        <v>1.2141251082901476</v>
      </c>
      <c r="AD215" s="16">
        <f t="shared" si="277"/>
        <v>3.0143392458408624</v>
      </c>
      <c r="AE215" s="16">
        <f t="shared" si="278"/>
        <v>11.056507420034102</v>
      </c>
      <c r="AF215" s="15">
        <f t="shared" si="279"/>
        <v>-4.0504037456468023E-3</v>
      </c>
      <c r="AG215" s="15">
        <f t="shared" si="280"/>
        <v>2.9673830763510267E-4</v>
      </c>
      <c r="AH215" s="15">
        <f t="shared" si="281"/>
        <v>9.7937136394747881E-3</v>
      </c>
      <c r="AI215" s="1">
        <f t="shared" si="245"/>
        <v>367760.82351036998</v>
      </c>
      <c r="AJ215" s="1">
        <f t="shared" si="246"/>
        <v>174778.71097929217</v>
      </c>
      <c r="AK215" s="1">
        <f t="shared" si="247"/>
        <v>65081.759091077067</v>
      </c>
      <c r="AL215" s="14">
        <f t="shared" si="282"/>
        <v>76.986687135965894</v>
      </c>
      <c r="AM215" s="14">
        <f t="shared" si="283"/>
        <v>18.009374742606152</v>
      </c>
      <c r="AN215" s="14">
        <f t="shared" si="284"/>
        <v>5.7575234262211712</v>
      </c>
      <c r="AO215" s="11">
        <f t="shared" si="285"/>
        <v>4.1716533284766651E-3</v>
      </c>
      <c r="AP215" s="11">
        <f t="shared" si="286"/>
        <v>5.2551829347775936E-3</v>
      </c>
      <c r="AQ215" s="11">
        <f t="shared" si="287"/>
        <v>4.7671139907976808E-3</v>
      </c>
      <c r="AR215" s="1">
        <f t="shared" si="293"/>
        <v>180848.19438822908</v>
      </c>
      <c r="AS215" s="1">
        <f t="shared" si="288"/>
        <v>90426.40744208105</v>
      </c>
      <c r="AT215" s="1">
        <f t="shared" si="289"/>
        <v>33730.209724602435</v>
      </c>
      <c r="AU215" s="1">
        <f t="shared" si="248"/>
        <v>36169.638877645819</v>
      </c>
      <c r="AV215" s="1">
        <f t="shared" si="249"/>
        <v>18085.281488416211</v>
      </c>
      <c r="AW215" s="1">
        <f t="shared" si="250"/>
        <v>6746.0419449204874</v>
      </c>
      <c r="AX215" s="1">
        <f t="shared" si="310"/>
        <v>124147.14060545644</v>
      </c>
      <c r="AY215" s="1">
        <f t="shared" si="296"/>
        <v>24406.261012713192</v>
      </c>
      <c r="AZ215" s="1">
        <f t="shared" si="297"/>
        <v>6175.4823425418454</v>
      </c>
      <c r="BA215" s="1">
        <f t="shared" si="311"/>
        <v>13668.997914437143</v>
      </c>
      <c r="BB215" s="1">
        <f t="shared" si="312"/>
        <v>29944.492330357592</v>
      </c>
      <c r="BC215" s="1">
        <f t="shared" si="313"/>
        <v>38139.053632427022</v>
      </c>
      <c r="BD215" s="1">
        <f t="shared" si="314"/>
        <v>44.601474719856299</v>
      </c>
      <c r="BE215" s="2">
        <f t="shared" si="320"/>
        <v>0</v>
      </c>
      <c r="BF215" s="2">
        <f t="shared" si="321"/>
        <v>0</v>
      </c>
      <c r="BG215" s="2">
        <f t="shared" si="322"/>
        <v>0</v>
      </c>
      <c r="BH215" s="2">
        <f t="shared" si="298"/>
        <v>0</v>
      </c>
      <c r="BI215" s="2">
        <f t="shared" si="315"/>
        <v>0</v>
      </c>
      <c r="BJ215" s="2">
        <f t="shared" si="299"/>
        <v>0</v>
      </c>
      <c r="BK215" s="2">
        <f t="shared" si="300"/>
        <v>0</v>
      </c>
      <c r="BL215" s="2">
        <f t="shared" si="301"/>
        <v>0</v>
      </c>
      <c r="BM215" s="2">
        <f t="shared" si="302"/>
        <v>0</v>
      </c>
      <c r="BN215" s="2">
        <f t="shared" si="303"/>
        <v>0</v>
      </c>
      <c r="BO215" s="2">
        <f t="shared" si="316"/>
        <v>0</v>
      </c>
      <c r="BP215" s="2">
        <f t="shared" si="317"/>
        <v>0</v>
      </c>
      <c r="BQ215" s="2">
        <f t="shared" si="318"/>
        <v>0</v>
      </c>
      <c r="BR215" s="11">
        <f t="shared" si="319"/>
        <v>2.9545097733611331E-2</v>
      </c>
      <c r="BS215" s="17">
        <f t="shared" si="294"/>
        <v>2.320248231037875E-3</v>
      </c>
      <c r="BT215" s="17">
        <f t="shared" si="295"/>
        <v>5.4556681180270095E-4</v>
      </c>
      <c r="BU215" s="12">
        <f>(BU$3*temperature!$I325+BU$4*temperature!$I325^2+BU$5*temperature!$I325^6)*(K215/K$56)^$BW$1</f>
        <v>-36.651907644741136</v>
      </c>
      <c r="BV215" s="12">
        <f>(BV$3*temperature!$I325+BV$4*temperature!$I325^2+BV$5*temperature!$I325^6)*(L215/L$56)^$BW$1</f>
        <v>-25.284205236001807</v>
      </c>
      <c r="BW215" s="12">
        <f>(BW$3*temperature!$I325+BW$4*temperature!$I325^2+BW$5*temperature!$I325^6)*(M215/M$56)^$BW$1</f>
        <v>-22.07445922654809</v>
      </c>
      <c r="BX215" s="12">
        <f>(BX$3*temperature!$M325+BX$4*temperature!$M325^2+BX$5*temperature!$M325^6)*(K215/K$56)^$BW$1</f>
        <v>-36.65192369607287</v>
      </c>
      <c r="BY215" s="12">
        <f>(BY$3*temperature!$M325+BY$4*temperature!$M325^2+BY$5*temperature!$M325^6)*(L215/L$56)^$BW$1</f>
        <v>-25.284215558376193</v>
      </c>
      <c r="BZ215" s="12">
        <f>(BZ$3*temperature!$M325+BZ$4*temperature!$M325^2+BZ$5*temperature!$M325^6)*(M215/M$56)^$BW$1</f>
        <v>-22.074467616410416</v>
      </c>
      <c r="CA215" s="19">
        <f t="shared" si="304"/>
        <v>-1.6051331733990537E-5</v>
      </c>
      <c r="CB215" s="19">
        <f t="shared" si="305"/>
        <v>-1.0322374386362299E-5</v>
      </c>
      <c r="CC215" s="19">
        <f t="shared" si="306"/>
        <v>-8.3898623266520644E-6</v>
      </c>
      <c r="CD215" s="19">
        <f t="shared" si="307"/>
        <v>-4.1192614094880842E-2</v>
      </c>
      <c r="CE215" s="19">
        <f t="shared" si="308"/>
        <v>-9.5577089985473117E-5</v>
      </c>
      <c r="CF215" s="19">
        <f t="shared" si="309"/>
        <v>-2.2473323141563143E-5</v>
      </c>
    </row>
    <row r="216" spans="1:84" x14ac:dyDescent="0.3">
      <c r="A216" s="2">
        <f t="shared" si="251"/>
        <v>2170</v>
      </c>
      <c r="B216" s="5">
        <f t="shared" si="252"/>
        <v>1165.3809899663293</v>
      </c>
      <c r="C216" s="5">
        <f t="shared" si="253"/>
        <v>2964.0462176301621</v>
      </c>
      <c r="D216" s="5">
        <f t="shared" si="254"/>
        <v>4369.5840881381846</v>
      </c>
      <c r="E216" s="15">
        <f t="shared" si="255"/>
        <v>1.120481829964394E-6</v>
      </c>
      <c r="F216" s="15">
        <f t="shared" si="256"/>
        <v>2.2074243394775306E-6</v>
      </c>
      <c r="G216" s="15">
        <f t="shared" si="257"/>
        <v>4.5063782662394447E-6</v>
      </c>
      <c r="H216" s="5">
        <f t="shared" si="258"/>
        <v>180336.30805243942</v>
      </c>
      <c r="I216" s="5">
        <f t="shared" si="259"/>
        <v>90671.686548420257</v>
      </c>
      <c r="J216" s="5">
        <f t="shared" si="260"/>
        <v>33831.492925004575</v>
      </c>
      <c r="K216" s="5">
        <f t="shared" si="261"/>
        <v>154744.5081094465</v>
      </c>
      <c r="L216" s="5">
        <f t="shared" si="262"/>
        <v>30590.510366911487</v>
      </c>
      <c r="M216" s="5">
        <f t="shared" si="263"/>
        <v>7742.4972817995767</v>
      </c>
      <c r="N216" s="15">
        <f t="shared" si="264"/>
        <v>-2.8315925456262603E-3</v>
      </c>
      <c r="O216" s="15">
        <f t="shared" si="265"/>
        <v>2.7102586824563346E-3</v>
      </c>
      <c r="P216" s="15">
        <f t="shared" si="266"/>
        <v>2.9982245711022149E-3</v>
      </c>
      <c r="Q216" s="5">
        <f t="shared" si="267"/>
        <v>4511.5553455502022</v>
      </c>
      <c r="R216" s="5">
        <f t="shared" si="268"/>
        <v>7648.7559593341375</v>
      </c>
      <c r="S216" s="5">
        <f t="shared" si="269"/>
        <v>4641.9957555500414</v>
      </c>
      <c r="T216" s="5">
        <f t="shared" si="270"/>
        <v>25.017454301206506</v>
      </c>
      <c r="U216" s="5">
        <f t="shared" si="271"/>
        <v>84.356608446337532</v>
      </c>
      <c r="V216" s="5">
        <f t="shared" si="272"/>
        <v>137.20930867106907</v>
      </c>
      <c r="W216" s="15">
        <f t="shared" si="273"/>
        <v>-1.0734613539272964E-2</v>
      </c>
      <c r="X216" s="15">
        <f t="shared" si="274"/>
        <v>-1.217998157191269E-2</v>
      </c>
      <c r="Y216" s="15">
        <f t="shared" si="275"/>
        <v>-9.7425357312937999E-3</v>
      </c>
      <c r="Z216" s="5">
        <f t="shared" si="290"/>
        <v>5530.2565502200687</v>
      </c>
      <c r="AA216" s="5">
        <f t="shared" si="291"/>
        <v>23283.997573530189</v>
      </c>
      <c r="AB216" s="5">
        <f t="shared" si="292"/>
        <v>52180.125273471793</v>
      </c>
      <c r="AC216" s="16">
        <f t="shared" si="276"/>
        <v>1.2092074114038454</v>
      </c>
      <c r="AD216" s="16">
        <f t="shared" si="277"/>
        <v>3.0152337157673115</v>
      </c>
      <c r="AE216" s="16">
        <f t="shared" si="278"/>
        <v>11.164791687558644</v>
      </c>
      <c r="AF216" s="15">
        <f t="shared" si="279"/>
        <v>-4.0504037456468023E-3</v>
      </c>
      <c r="AG216" s="15">
        <f t="shared" si="280"/>
        <v>2.9673830763510267E-4</v>
      </c>
      <c r="AH216" s="15">
        <f t="shared" si="281"/>
        <v>9.7937136394747881E-3</v>
      </c>
      <c r="AI216" s="1">
        <f t="shared" si="245"/>
        <v>367154.38003697881</v>
      </c>
      <c r="AJ216" s="1">
        <f t="shared" si="246"/>
        <v>175386.12136977917</v>
      </c>
      <c r="AK216" s="1">
        <f t="shared" si="247"/>
        <v>65319.625126889849</v>
      </c>
      <c r="AL216" s="14">
        <f t="shared" si="282"/>
        <v>77.304637287908648</v>
      </c>
      <c r="AM216" s="14">
        <f t="shared" si="283"/>
        <v>18.103070875831378</v>
      </c>
      <c r="AN216" s="14">
        <f t="shared" si="284"/>
        <v>5.7846957289938805</v>
      </c>
      <c r="AO216" s="11">
        <f t="shared" si="285"/>
        <v>4.1299367951918983E-3</v>
      </c>
      <c r="AP216" s="11">
        <f t="shared" si="286"/>
        <v>5.2026311054298177E-3</v>
      </c>
      <c r="AQ216" s="11">
        <f t="shared" si="287"/>
        <v>4.7194428508897041E-3</v>
      </c>
      <c r="AR216" s="1">
        <f t="shared" si="293"/>
        <v>180336.30805243942</v>
      </c>
      <c r="AS216" s="1">
        <f t="shared" si="288"/>
        <v>90671.686548420257</v>
      </c>
      <c r="AT216" s="1">
        <f t="shared" si="289"/>
        <v>33831.492925004575</v>
      </c>
      <c r="AU216" s="1">
        <f t="shared" si="248"/>
        <v>36067.261610487883</v>
      </c>
      <c r="AV216" s="1">
        <f t="shared" si="249"/>
        <v>18134.337309684051</v>
      </c>
      <c r="AW216" s="1">
        <f t="shared" si="250"/>
        <v>6766.2985850009154</v>
      </c>
      <c r="AX216" s="1">
        <f t="shared" si="310"/>
        <v>123795.60648755719</v>
      </c>
      <c r="AY216" s="1">
        <f t="shared" si="296"/>
        <v>24472.408293529188</v>
      </c>
      <c r="AZ216" s="1">
        <f t="shared" si="297"/>
        <v>6193.9978254396619</v>
      </c>
      <c r="BA216" s="1">
        <f t="shared" si="311"/>
        <v>13665.708665375121</v>
      </c>
      <c r="BB216" s="1">
        <f t="shared" si="312"/>
        <v>29952.580895981158</v>
      </c>
      <c r="BC216" s="1">
        <f t="shared" si="313"/>
        <v>38152.306895114743</v>
      </c>
      <c r="BD216" s="1">
        <f t="shared" si="314"/>
        <v>42.486974864725831</v>
      </c>
      <c r="BE216" s="2">
        <f t="shared" si="320"/>
        <v>0</v>
      </c>
      <c r="BF216" s="2">
        <f t="shared" si="321"/>
        <v>0</v>
      </c>
      <c r="BG216" s="2">
        <f t="shared" si="322"/>
        <v>0</v>
      </c>
      <c r="BH216" s="2">
        <f t="shared" si="298"/>
        <v>0</v>
      </c>
      <c r="BI216" s="2">
        <f t="shared" si="315"/>
        <v>0</v>
      </c>
      <c r="BJ216" s="2">
        <f t="shared" si="299"/>
        <v>0</v>
      </c>
      <c r="BK216" s="2">
        <f t="shared" si="300"/>
        <v>0</v>
      </c>
      <c r="BL216" s="2">
        <f t="shared" si="301"/>
        <v>0</v>
      </c>
      <c r="BM216" s="2">
        <f t="shared" si="302"/>
        <v>0</v>
      </c>
      <c r="BN216" s="2">
        <f t="shared" si="303"/>
        <v>0</v>
      </c>
      <c r="BO216" s="2">
        <f t="shared" si="316"/>
        <v>0</v>
      </c>
      <c r="BP216" s="2">
        <f t="shared" si="317"/>
        <v>0</v>
      </c>
      <c r="BQ216" s="2">
        <f t="shared" si="318"/>
        <v>0</v>
      </c>
      <c r="BR216" s="11">
        <f t="shared" si="319"/>
        <v>2.9454723981772818E-2</v>
      </c>
      <c r="BS216" s="17">
        <f t="shared" si="294"/>
        <v>2.2536635220210873E-3</v>
      </c>
      <c r="BT216" s="17">
        <f t="shared" si="295"/>
        <v>5.195874398120961E-4</v>
      </c>
      <c r="BU216" s="12">
        <f>(BU$3*temperature!$I326+BU$4*temperature!$I326^2+BU$5*temperature!$I326^6)*(K216/K$56)^$BW$1</f>
        <v>-37.07377740695231</v>
      </c>
      <c r="BV216" s="12">
        <f>(BV$3*temperature!$I326+BV$4*temperature!$I326^2+BV$5*temperature!$I326^6)*(L216/L$56)^$BW$1</f>
        <v>-25.521305732091477</v>
      </c>
      <c r="BW216" s="12">
        <f>(BW$3*temperature!$I326+BW$4*temperature!$I326^2+BW$5*temperature!$I326^6)*(M216/M$56)^$BW$1</f>
        <v>-22.264517151393793</v>
      </c>
      <c r="BX216" s="12">
        <f>(BX$3*temperature!$M326+BX$4*temperature!$M326^2+BX$5*temperature!$M326^6)*(K216/K$56)^$BW$1</f>
        <v>-37.073793452724772</v>
      </c>
      <c r="BY216" s="12">
        <f>(BY$3*temperature!$M326+BY$4*temperature!$M326^2+BY$5*temperature!$M326^6)*(L216/L$56)^$BW$1</f>
        <v>-25.521316034376699</v>
      </c>
      <c r="BZ216" s="12">
        <f>(BZ$3*temperature!$M326+BZ$4*temperature!$M326^2+BZ$5*temperature!$M326^6)*(M216/M$56)^$BW$1</f>
        <v>-22.264525522347171</v>
      </c>
      <c r="CA216" s="19">
        <f t="shared" si="304"/>
        <v>-1.6045772461836805E-5</v>
      </c>
      <c r="CB216" s="19">
        <f t="shared" si="305"/>
        <v>-1.0302285222252294E-5</v>
      </c>
      <c r="CC216" s="19">
        <f t="shared" si="306"/>
        <v>-8.3709533775788714E-6</v>
      </c>
      <c r="CD216" s="19">
        <f t="shared" si="307"/>
        <v>-4.1109627919907368E-2</v>
      </c>
      <c r="CE216" s="19">
        <f t="shared" si="308"/>
        <v>-9.2647268846954867E-5</v>
      </c>
      <c r="CF216" s="19">
        <f t="shared" si="309"/>
        <v>-2.1360046322532536E-5</v>
      </c>
    </row>
    <row r="217" spans="1:84" x14ac:dyDescent="0.3">
      <c r="A217" s="2">
        <f t="shared" si="251"/>
        <v>2171</v>
      </c>
      <c r="B217" s="5">
        <f t="shared" si="252"/>
        <v>1165.3822304651421</v>
      </c>
      <c r="C217" s="5">
        <f t="shared" si="253"/>
        <v>2964.0524333925382</v>
      </c>
      <c r="D217" s="5">
        <f t="shared" si="254"/>
        <v>4369.6027945870137</v>
      </c>
      <c r="E217" s="15">
        <f t="shared" si="255"/>
        <v>1.0644577384661743E-6</v>
      </c>
      <c r="F217" s="15">
        <f t="shared" si="256"/>
        <v>2.097053122503654E-6</v>
      </c>
      <c r="G217" s="15">
        <f t="shared" si="257"/>
        <v>4.2810593529274726E-6</v>
      </c>
      <c r="H217" s="5">
        <f t="shared" si="258"/>
        <v>179804.36926913285</v>
      </c>
      <c r="I217" s="5">
        <f t="shared" si="259"/>
        <v>90911.269804347859</v>
      </c>
      <c r="J217" s="5">
        <f t="shared" si="260"/>
        <v>33931.072200962197</v>
      </c>
      <c r="K217" s="5">
        <f t="shared" si="261"/>
        <v>154287.89333553426</v>
      </c>
      <c r="L217" s="5">
        <f t="shared" si="262"/>
        <v>30671.275845243526</v>
      </c>
      <c r="M217" s="5">
        <f t="shared" si="263"/>
        <v>7765.2532269055228</v>
      </c>
      <c r="N217" s="15">
        <f t="shared" si="264"/>
        <v>-2.9507656167628848E-3</v>
      </c>
      <c r="O217" s="15">
        <f t="shared" si="265"/>
        <v>2.6402134963854351E-3</v>
      </c>
      <c r="P217" s="15">
        <f t="shared" si="266"/>
        <v>2.9390962989988001E-3</v>
      </c>
      <c r="Q217" s="5">
        <f t="shared" si="267"/>
        <v>4449.9606418507065</v>
      </c>
      <c r="R217" s="5">
        <f t="shared" si="268"/>
        <v>7575.5585209359215</v>
      </c>
      <c r="S217" s="5">
        <f t="shared" si="269"/>
        <v>4610.301035399797</v>
      </c>
      <c r="T217" s="5">
        <f t="shared" si="270"/>
        <v>24.748901597546631</v>
      </c>
      <c r="U217" s="5">
        <f t="shared" si="271"/>
        <v>83.329146509992086</v>
      </c>
      <c r="V217" s="5">
        <f t="shared" si="272"/>
        <v>135.87254207867505</v>
      </c>
      <c r="W217" s="15">
        <f t="shared" si="273"/>
        <v>-1.0734613539272964E-2</v>
      </c>
      <c r="X217" s="15">
        <f t="shared" si="274"/>
        <v>-1.217998157191269E-2</v>
      </c>
      <c r="Y217" s="15">
        <f t="shared" si="275"/>
        <v>-9.7425357312937999E-3</v>
      </c>
      <c r="Z217" s="5">
        <f t="shared" si="290"/>
        <v>5433.30956325022</v>
      </c>
      <c r="AA217" s="5">
        <f t="shared" si="291"/>
        <v>23069.630464600326</v>
      </c>
      <c r="AB217" s="5">
        <f t="shared" si="292"/>
        <v>52334.493595698506</v>
      </c>
      <c r="AC217" s="16">
        <f t="shared" si="276"/>
        <v>1.2043096331754313</v>
      </c>
      <c r="AD217" s="16">
        <f t="shared" si="277"/>
        <v>3.0161284511172526</v>
      </c>
      <c r="AE217" s="16">
        <f t="shared" si="278"/>
        <v>11.274136460190983</v>
      </c>
      <c r="AF217" s="15">
        <f t="shared" si="279"/>
        <v>-4.0504037456468023E-3</v>
      </c>
      <c r="AG217" s="15">
        <f t="shared" si="280"/>
        <v>2.9673830763510267E-4</v>
      </c>
      <c r="AH217" s="15">
        <f t="shared" si="281"/>
        <v>9.7937136394747881E-3</v>
      </c>
      <c r="AI217" s="1">
        <f t="shared" si="245"/>
        <v>366506.20364376879</v>
      </c>
      <c r="AJ217" s="1">
        <f t="shared" si="246"/>
        <v>175981.84654248532</v>
      </c>
      <c r="AK217" s="1">
        <f t="shared" si="247"/>
        <v>65553.961199201789</v>
      </c>
      <c r="AL217" s="14">
        <f t="shared" si="282"/>
        <v>77.6207079212232</v>
      </c>
      <c r="AM217" s="14">
        <f t="shared" si="283"/>
        <v>18.196312639477355</v>
      </c>
      <c r="AN217" s="14">
        <f t="shared" si="284"/>
        <v>5.8117232644876253</v>
      </c>
      <c r="AO217" s="11">
        <f t="shared" si="285"/>
        <v>4.0886374272399795E-3</v>
      </c>
      <c r="AP217" s="11">
        <f t="shared" si="286"/>
        <v>5.1506047943755198E-3</v>
      </c>
      <c r="AQ217" s="11">
        <f t="shared" si="287"/>
        <v>4.6722484223808069E-3</v>
      </c>
      <c r="AR217" s="1">
        <f t="shared" si="293"/>
        <v>179804.36926913285</v>
      </c>
      <c r="AS217" s="1">
        <f t="shared" si="288"/>
        <v>90911.269804347859</v>
      </c>
      <c r="AT217" s="1">
        <f t="shared" si="289"/>
        <v>33931.072200962197</v>
      </c>
      <c r="AU217" s="1">
        <f t="shared" si="248"/>
        <v>35960.873853826568</v>
      </c>
      <c r="AV217" s="1">
        <f t="shared" si="249"/>
        <v>18182.253960869573</v>
      </c>
      <c r="AW217" s="1">
        <f t="shared" si="250"/>
        <v>6786.2144401924397</v>
      </c>
      <c r="AX217" s="1">
        <f t="shared" si="310"/>
        <v>123430.3146684274</v>
      </c>
      <c r="AY217" s="1">
        <f t="shared" si="296"/>
        <v>24537.020676194825</v>
      </c>
      <c r="AZ217" s="1">
        <f t="shared" si="297"/>
        <v>6212.2025815244187</v>
      </c>
      <c r="BA217" s="1">
        <f t="shared" si="311"/>
        <v>13662.279358623933</v>
      </c>
      <c r="BB217" s="1">
        <f t="shared" si="312"/>
        <v>29960.459126720223</v>
      </c>
      <c r="BC217" s="1">
        <f t="shared" si="313"/>
        <v>38165.294074763326</v>
      </c>
      <c r="BD217" s="1">
        <f t="shared" si="314"/>
        <v>40.472413757309134</v>
      </c>
      <c r="BE217" s="2">
        <f t="shared" si="320"/>
        <v>0</v>
      </c>
      <c r="BF217" s="2">
        <f t="shared" si="321"/>
        <v>0</v>
      </c>
      <c r="BG217" s="2">
        <f t="shared" si="322"/>
        <v>0</v>
      </c>
      <c r="BH217" s="2">
        <f t="shared" si="298"/>
        <v>0</v>
      </c>
      <c r="BI217" s="2">
        <f t="shared" si="315"/>
        <v>0</v>
      </c>
      <c r="BJ217" s="2">
        <f t="shared" si="299"/>
        <v>0</v>
      </c>
      <c r="BK217" s="2">
        <f t="shared" si="300"/>
        <v>0</v>
      </c>
      <c r="BL217" s="2">
        <f t="shared" si="301"/>
        <v>0</v>
      </c>
      <c r="BM217" s="2">
        <f t="shared" si="302"/>
        <v>0</v>
      </c>
      <c r="BN217" s="2">
        <f t="shared" si="303"/>
        <v>0</v>
      </c>
      <c r="BO217" s="2">
        <f t="shared" si="316"/>
        <v>0</v>
      </c>
      <c r="BP217" s="2">
        <f t="shared" si="317"/>
        <v>0</v>
      </c>
      <c r="BQ217" s="2">
        <f t="shared" si="318"/>
        <v>0</v>
      </c>
      <c r="BR217" s="11">
        <f t="shared" si="319"/>
        <v>2.9364537542776542E-2</v>
      </c>
      <c r="BS217" s="17">
        <f t="shared" si="294"/>
        <v>2.1891817770326632E-3</v>
      </c>
      <c r="BT217" s="17">
        <f t="shared" si="295"/>
        <v>4.9484518077342482E-4</v>
      </c>
      <c r="BU217" s="12">
        <f>(BU$3*temperature!$I327+BU$4*temperature!$I327^2+BU$5*temperature!$I327^6)*(K217/K$56)^$BW$1</f>
        <v>-37.496346315233488</v>
      </c>
      <c r="BV217" s="12">
        <f>(BV$3*temperature!$I327+BV$4*temperature!$I327^2+BV$5*temperature!$I327^6)*(L217/L$56)^$BW$1</f>
        <v>-25.757827504190349</v>
      </c>
      <c r="BW217" s="12">
        <f>(BW$3*temperature!$I327+BW$4*temperature!$I327^2+BW$5*temperature!$I327^6)*(M217/M$56)^$BW$1</f>
        <v>-22.453995255850369</v>
      </c>
      <c r="BX217" s="12">
        <f>(BX$3*temperature!$M327+BX$4*temperature!$M327^2+BX$5*temperature!$M327^6)*(K217/K$56)^$BW$1</f>
        <v>-37.496362355658732</v>
      </c>
      <c r="BY217" s="12">
        <f>(BY$3*temperature!$M327+BY$4*temperature!$M327^2+BY$5*temperature!$M327^6)*(L217/L$56)^$BW$1</f>
        <v>-25.757837786470613</v>
      </c>
      <c r="BZ217" s="12">
        <f>(BZ$3*temperature!$M327+BZ$4*temperature!$M327^2+BZ$5*temperature!$M327^6)*(M217/M$56)^$BW$1</f>
        <v>-22.454003607984262</v>
      </c>
      <c r="CA217" s="19">
        <f t="shared" si="304"/>
        <v>-1.6040425244057133E-5</v>
      </c>
      <c r="CB217" s="19">
        <f t="shared" si="305"/>
        <v>-1.0282280264561905E-5</v>
      </c>
      <c r="CC217" s="19">
        <f t="shared" si="306"/>
        <v>-8.3521338929415379E-6</v>
      </c>
      <c r="CD217" s="19">
        <f t="shared" si="307"/>
        <v>-4.1023105573053803E-2</v>
      </c>
      <c r="CE217" s="19">
        <f t="shared" si="308"/>
        <v>-8.9807035157816467E-5</v>
      </c>
      <c r="CF217" s="19">
        <f t="shared" si="309"/>
        <v>-2.0300086093185101E-5</v>
      </c>
    </row>
    <row r="218" spans="1:84" x14ac:dyDescent="0.3">
      <c r="A218" s="2">
        <f t="shared" si="251"/>
        <v>2172</v>
      </c>
      <c r="B218" s="5">
        <f t="shared" si="252"/>
        <v>1165.383408940269</v>
      </c>
      <c r="C218" s="5">
        <f t="shared" si="253"/>
        <v>2964.0583383791782</v>
      </c>
      <c r="D218" s="5">
        <f t="shared" si="254"/>
        <v>4369.6205657894798</v>
      </c>
      <c r="E218" s="15">
        <f t="shared" si="255"/>
        <v>1.0112348515428656E-6</v>
      </c>
      <c r="F218" s="15">
        <f t="shared" si="256"/>
        <v>1.9922004663784712E-6</v>
      </c>
      <c r="G218" s="15">
        <f t="shared" si="257"/>
        <v>4.0670063852810989E-6</v>
      </c>
      <c r="H218" s="5">
        <f t="shared" si="258"/>
        <v>179252.44355236815</v>
      </c>
      <c r="I218" s="5">
        <f t="shared" si="259"/>
        <v>91145.182205659628</v>
      </c>
      <c r="J218" s="5">
        <f t="shared" si="260"/>
        <v>34028.956267076952</v>
      </c>
      <c r="K218" s="5">
        <f t="shared" si="261"/>
        <v>153814.13719916416</v>
      </c>
      <c r="L218" s="5">
        <f t="shared" si="262"/>
        <v>30750.131002988324</v>
      </c>
      <c r="M218" s="5">
        <f t="shared" si="263"/>
        <v>7787.6226905135827</v>
      </c>
      <c r="N218" s="15">
        <f t="shared" si="264"/>
        <v>-3.07059825711542E-3</v>
      </c>
      <c r="O218" s="15">
        <f t="shared" si="265"/>
        <v>2.5709774233935168E-3</v>
      </c>
      <c r="P218" s="15">
        <f t="shared" si="266"/>
        <v>2.880712702394872E-3</v>
      </c>
      <c r="Q218" s="5">
        <f t="shared" si="267"/>
        <v>4388.6791088888631</v>
      </c>
      <c r="R218" s="5">
        <f t="shared" si="268"/>
        <v>7502.5426697137345</v>
      </c>
      <c r="S218" s="5">
        <f t="shared" si="269"/>
        <v>4578.5551963656644</v>
      </c>
      <c r="T218" s="5">
        <f t="shared" si="270"/>
        <v>24.483231703375473</v>
      </c>
      <c r="U218" s="5">
        <f t="shared" si="271"/>
        <v>82.314199041097169</v>
      </c>
      <c r="V218" s="5">
        <f t="shared" si="272"/>
        <v>134.54879898257184</v>
      </c>
      <c r="W218" s="15">
        <f t="shared" si="273"/>
        <v>-1.0734613539272964E-2</v>
      </c>
      <c r="X218" s="15">
        <f t="shared" si="274"/>
        <v>-1.217998157191269E-2</v>
      </c>
      <c r="Y218" s="15">
        <f t="shared" si="275"/>
        <v>-9.7425357312937999E-3</v>
      </c>
      <c r="Z218" s="5">
        <f t="shared" si="290"/>
        <v>5337.4238261103928</v>
      </c>
      <c r="AA218" s="5">
        <f t="shared" si="291"/>
        <v>22855.637719430655</v>
      </c>
      <c r="AB218" s="5">
        <f t="shared" si="292"/>
        <v>52486.21244582886</v>
      </c>
      <c r="AC218" s="16">
        <f t="shared" si="276"/>
        <v>1.1994316929262989</v>
      </c>
      <c r="AD218" s="16">
        <f t="shared" si="277"/>
        <v>3.0170234519694472</v>
      </c>
      <c r="AE218" s="16">
        <f t="shared" si="278"/>
        <v>11.384552124214455</v>
      </c>
      <c r="AF218" s="15">
        <f t="shared" si="279"/>
        <v>-4.0504037456468023E-3</v>
      </c>
      <c r="AG218" s="15">
        <f t="shared" si="280"/>
        <v>2.9673830763510267E-4</v>
      </c>
      <c r="AH218" s="15">
        <f t="shared" si="281"/>
        <v>9.7937136394747881E-3</v>
      </c>
      <c r="AI218" s="1">
        <f t="shared" si="245"/>
        <v>365816.45713321847</v>
      </c>
      <c r="AJ218" s="1">
        <f t="shared" si="246"/>
        <v>176565.91584910636</v>
      </c>
      <c r="AK218" s="1">
        <f t="shared" si="247"/>
        <v>65784.779519474047</v>
      </c>
      <c r="AL218" s="14">
        <f t="shared" si="282"/>
        <v>77.934897223443414</v>
      </c>
      <c r="AM218" s="14">
        <f t="shared" si="283"/>
        <v>18.289097434446994</v>
      </c>
      <c r="AN218" s="14">
        <f t="shared" si="284"/>
        <v>5.8386055411929032</v>
      </c>
      <c r="AO218" s="11">
        <f t="shared" si="285"/>
        <v>4.0477510529675796E-3</v>
      </c>
      <c r="AP218" s="11">
        <f t="shared" si="286"/>
        <v>5.0990987464317643E-3</v>
      </c>
      <c r="AQ218" s="11">
        <f t="shared" si="287"/>
        <v>4.6255259381569984E-3</v>
      </c>
      <c r="AR218" s="1">
        <f t="shared" si="293"/>
        <v>179252.44355236815</v>
      </c>
      <c r="AS218" s="1">
        <f t="shared" si="288"/>
        <v>91145.182205659628</v>
      </c>
      <c r="AT218" s="1">
        <f t="shared" si="289"/>
        <v>34028.956267076952</v>
      </c>
      <c r="AU218" s="1">
        <f t="shared" si="248"/>
        <v>35850.488710473634</v>
      </c>
      <c r="AV218" s="1">
        <f t="shared" si="249"/>
        <v>18229.036441131928</v>
      </c>
      <c r="AW218" s="1">
        <f t="shared" si="250"/>
        <v>6805.7912534153911</v>
      </c>
      <c r="AX218" s="1">
        <f t="shared" si="310"/>
        <v>123051.3097593313</v>
      </c>
      <c r="AY218" s="1">
        <f t="shared" si="296"/>
        <v>24600.104802390659</v>
      </c>
      <c r="AZ218" s="1">
        <f t="shared" si="297"/>
        <v>6230.0981524108656</v>
      </c>
      <c r="BA218" s="1">
        <f t="shared" si="311"/>
        <v>13658.709244908512</v>
      </c>
      <c r="BB218" s="1">
        <f t="shared" si="312"/>
        <v>29968.129561686994</v>
      </c>
      <c r="BC218" s="1">
        <f t="shared" si="313"/>
        <v>38178.018818810437</v>
      </c>
      <c r="BD218" s="1">
        <f t="shared" si="314"/>
        <v>38.55308529503646</v>
      </c>
      <c r="BE218" s="2">
        <f t="shared" si="320"/>
        <v>0</v>
      </c>
      <c r="BF218" s="2">
        <f t="shared" si="321"/>
        <v>0</v>
      </c>
      <c r="BG218" s="2">
        <f t="shared" si="322"/>
        <v>0</v>
      </c>
      <c r="BH218" s="2">
        <f t="shared" si="298"/>
        <v>0</v>
      </c>
      <c r="BI218" s="2">
        <f t="shared" si="315"/>
        <v>0</v>
      </c>
      <c r="BJ218" s="2">
        <f t="shared" si="299"/>
        <v>0</v>
      </c>
      <c r="BK218" s="2">
        <f t="shared" si="300"/>
        <v>0</v>
      </c>
      <c r="BL218" s="2">
        <f t="shared" si="301"/>
        <v>0</v>
      </c>
      <c r="BM218" s="2">
        <f t="shared" si="302"/>
        <v>0</v>
      </c>
      <c r="BN218" s="2">
        <f t="shared" si="303"/>
        <v>0</v>
      </c>
      <c r="BO218" s="2">
        <f t="shared" si="316"/>
        <v>0</v>
      </c>
      <c r="BP218" s="2">
        <f t="shared" si="317"/>
        <v>0</v>
      </c>
      <c r="BQ218" s="2">
        <f t="shared" si="318"/>
        <v>0</v>
      </c>
      <c r="BR218" s="11">
        <f t="shared" si="319"/>
        <v>2.9274505496089315E-2</v>
      </c>
      <c r="BS218" s="17">
        <f t="shared" si="294"/>
        <v>2.1267312960465078E-3</v>
      </c>
      <c r="BT218" s="17">
        <f t="shared" si="295"/>
        <v>4.7128112454611885E-4</v>
      </c>
      <c r="BU218" s="12">
        <f>(BU$3*temperature!$I328+BU$4*temperature!$I328^2+BU$5*temperature!$I328^6)*(K218/K$56)^$BW$1</f>
        <v>-37.919630984523963</v>
      </c>
      <c r="BV218" s="12">
        <f>(BV$3*temperature!$I328+BV$4*temperature!$I328^2+BV$5*temperature!$I328^6)*(L218/L$56)^$BW$1</f>
        <v>-25.993763927556177</v>
      </c>
      <c r="BW218" s="12">
        <f>(BW$3*temperature!$I328+BW$4*temperature!$I328^2+BW$5*temperature!$I328^6)*(M218/M$56)^$BW$1</f>
        <v>-22.642887894589634</v>
      </c>
      <c r="BX218" s="12">
        <f>(BX$3*temperature!$M328+BX$4*temperature!$M328^2+BX$5*temperature!$M328^6)*(K218/K$56)^$BW$1</f>
        <v>-37.91964701983035</v>
      </c>
      <c r="BY218" s="12">
        <f>(BY$3*temperature!$M328+BY$4*temperature!$M328^2+BY$5*temperature!$M328^6)*(L218/L$56)^$BW$1</f>
        <v>-25.993774189921261</v>
      </c>
      <c r="BZ218" s="12">
        <f>(BZ$3*temperature!$M328+BZ$4*temperature!$M328^2+BZ$5*temperature!$M328^6)*(M218/M$56)^$BW$1</f>
        <v>-22.642896227997266</v>
      </c>
      <c r="CA218" s="19">
        <f t="shared" si="304"/>
        <v>-1.6035306387607307E-5</v>
      </c>
      <c r="CB218" s="19">
        <f t="shared" si="305"/>
        <v>-1.0262365083946179E-5</v>
      </c>
      <c r="CC218" s="19">
        <f t="shared" si="306"/>
        <v>-8.3334076315111361E-6</v>
      </c>
      <c r="CD218" s="19">
        <f t="shared" si="307"/>
        <v>-4.0933101523751986E-2</v>
      </c>
      <c r="CE218" s="19">
        <f t="shared" si="308"/>
        <v>-8.705370805481234E-5</v>
      </c>
      <c r="CF218" s="19">
        <f t="shared" si="309"/>
        <v>-1.9290998117274287E-5</v>
      </c>
    </row>
    <row r="219" spans="1:84" x14ac:dyDescent="0.3">
      <c r="A219" s="2">
        <f t="shared" si="251"/>
        <v>2173</v>
      </c>
      <c r="B219" s="5">
        <f t="shared" si="252"/>
        <v>1165.3845284927718</v>
      </c>
      <c r="C219" s="5">
        <f t="shared" si="253"/>
        <v>2964.0639481276621</v>
      </c>
      <c r="D219" s="5">
        <f t="shared" si="254"/>
        <v>4369.6374485004844</v>
      </c>
      <c r="E219" s="15">
        <f t="shared" si="255"/>
        <v>9.6067310896572221E-7</v>
      </c>
      <c r="F219" s="15">
        <f t="shared" si="256"/>
        <v>1.8925904430595475E-6</v>
      </c>
      <c r="G219" s="15">
        <f t="shared" si="257"/>
        <v>3.8636560660170436E-6</v>
      </c>
      <c r="H219" s="5">
        <f t="shared" si="258"/>
        <v>178680.59242849823</v>
      </c>
      <c r="I219" s="5">
        <f t="shared" si="259"/>
        <v>91373.449403162303</v>
      </c>
      <c r="J219" s="5">
        <f t="shared" si="260"/>
        <v>34125.153997110865</v>
      </c>
      <c r="K219" s="5">
        <f t="shared" si="261"/>
        <v>153323.29206360018</v>
      </c>
      <c r="L219" s="5">
        <f t="shared" si="262"/>
        <v>30827.084368702985</v>
      </c>
      <c r="M219" s="5">
        <f t="shared" si="263"/>
        <v>7809.6076389178452</v>
      </c>
      <c r="N219" s="15">
        <f t="shared" si="264"/>
        <v>-3.1911574872238724E-3</v>
      </c>
      <c r="O219" s="15">
        <f t="shared" si="265"/>
        <v>2.502537817064221E-3</v>
      </c>
      <c r="P219" s="15">
        <f t="shared" si="266"/>
        <v>2.8230628624372756E-3</v>
      </c>
      <c r="Q219" s="5">
        <f t="shared" si="267"/>
        <v>4327.7178639276472</v>
      </c>
      <c r="R219" s="5">
        <f t="shared" si="268"/>
        <v>7429.7226124181452</v>
      </c>
      <c r="S219" s="5">
        <f t="shared" si="269"/>
        <v>4546.765647352323</v>
      </c>
      <c r="T219" s="5">
        <f t="shared" si="270"/>
        <v>24.220413672847261</v>
      </c>
      <c r="U219" s="5">
        <f t="shared" si="271"/>
        <v>81.311613613669849</v>
      </c>
      <c r="V219" s="5">
        <f t="shared" si="272"/>
        <v>133.23795250088148</v>
      </c>
      <c r="W219" s="15">
        <f t="shared" si="273"/>
        <v>-1.0734613539272964E-2</v>
      </c>
      <c r="X219" s="15">
        <f t="shared" si="274"/>
        <v>-1.217998157191269E-2</v>
      </c>
      <c r="Y219" s="15">
        <f t="shared" si="275"/>
        <v>-9.7425357312937999E-3</v>
      </c>
      <c r="Z219" s="5">
        <f t="shared" si="290"/>
        <v>5242.5998087059324</v>
      </c>
      <c r="AA219" s="5">
        <f t="shared" si="291"/>
        <v>22642.063958543895</v>
      </c>
      <c r="AB219" s="5">
        <f t="shared" si="292"/>
        <v>52635.295654139802</v>
      </c>
      <c r="AC219" s="16">
        <f t="shared" si="276"/>
        <v>1.1945735103046227</v>
      </c>
      <c r="AD219" s="16">
        <f t="shared" si="277"/>
        <v>3.0179187184026799</v>
      </c>
      <c r="AE219" s="16">
        <f t="shared" si="278"/>
        <v>11.496049167632686</v>
      </c>
      <c r="AF219" s="15">
        <f t="shared" si="279"/>
        <v>-4.0504037456468023E-3</v>
      </c>
      <c r="AG219" s="15">
        <f t="shared" si="280"/>
        <v>2.9673830763510267E-4</v>
      </c>
      <c r="AH219" s="15">
        <f t="shared" si="281"/>
        <v>9.7937136394747881E-3</v>
      </c>
      <c r="AI219" s="1">
        <f t="shared" si="245"/>
        <v>365085.30013037025</v>
      </c>
      <c r="AJ219" s="1">
        <f t="shared" si="246"/>
        <v>177138.36070532765</v>
      </c>
      <c r="AK219" s="1">
        <f t="shared" si="247"/>
        <v>66012.092820942038</v>
      </c>
      <c r="AL219" s="14">
        <f t="shared" si="282"/>
        <v>78.247203675119536</v>
      </c>
      <c r="AM219" s="14">
        <f t="shared" si="283"/>
        <v>18.381422769110337</v>
      </c>
      <c r="AN219" s="14">
        <f t="shared" si="284"/>
        <v>5.8653420963526237</v>
      </c>
      <c r="AO219" s="11">
        <f t="shared" si="285"/>
        <v>4.0072735424379041E-3</v>
      </c>
      <c r="AP219" s="11">
        <f t="shared" si="286"/>
        <v>5.0481077589674466E-3</v>
      </c>
      <c r="AQ219" s="11">
        <f t="shared" si="287"/>
        <v>4.5792706787754281E-3</v>
      </c>
      <c r="AR219" s="1">
        <f t="shared" si="293"/>
        <v>178680.59242849823</v>
      </c>
      <c r="AS219" s="1">
        <f t="shared" si="288"/>
        <v>91373.449403162303</v>
      </c>
      <c r="AT219" s="1">
        <f t="shared" si="289"/>
        <v>34125.153997110865</v>
      </c>
      <c r="AU219" s="1">
        <f t="shared" si="248"/>
        <v>35736.118485699648</v>
      </c>
      <c r="AV219" s="1">
        <f t="shared" si="249"/>
        <v>18274.689880632461</v>
      </c>
      <c r="AW219" s="1">
        <f t="shared" si="250"/>
        <v>6825.030799422173</v>
      </c>
      <c r="AX219" s="1">
        <f t="shared" si="310"/>
        <v>122658.63365088015</v>
      </c>
      <c r="AY219" s="1">
        <f t="shared" si="296"/>
        <v>24661.667494962388</v>
      </c>
      <c r="AZ219" s="1">
        <f t="shared" si="297"/>
        <v>6247.686111134276</v>
      </c>
      <c r="BA219" s="1">
        <f t="shared" si="311"/>
        <v>13654.997494406849</v>
      </c>
      <c r="BB219" s="1">
        <f t="shared" si="312"/>
        <v>29975.594695145865</v>
      </c>
      <c r="BC219" s="1">
        <f t="shared" si="313"/>
        <v>38190.484707134412</v>
      </c>
      <c r="BD219" s="1">
        <f t="shared" si="314"/>
        <v>36.724503934709688</v>
      </c>
      <c r="BE219" s="2">
        <f t="shared" si="320"/>
        <v>0</v>
      </c>
      <c r="BF219" s="2">
        <f t="shared" si="321"/>
        <v>0</v>
      </c>
      <c r="BG219" s="2">
        <f t="shared" si="322"/>
        <v>0</v>
      </c>
      <c r="BH219" s="2">
        <f t="shared" si="298"/>
        <v>0</v>
      </c>
      <c r="BI219" s="2">
        <f t="shared" si="315"/>
        <v>0</v>
      </c>
      <c r="BJ219" s="2">
        <f t="shared" si="299"/>
        <v>0</v>
      </c>
      <c r="BK219" s="2">
        <f t="shared" si="300"/>
        <v>0</v>
      </c>
      <c r="BL219" s="2">
        <f t="shared" si="301"/>
        <v>0</v>
      </c>
      <c r="BM219" s="2">
        <f t="shared" si="302"/>
        <v>0</v>
      </c>
      <c r="BN219" s="2">
        <f t="shared" si="303"/>
        <v>0</v>
      </c>
      <c r="BO219" s="2">
        <f t="shared" si="316"/>
        <v>0</v>
      </c>
      <c r="BP219" s="2">
        <f t="shared" si="317"/>
        <v>0</v>
      </c>
      <c r="BQ219" s="2">
        <f t="shared" si="318"/>
        <v>0</v>
      </c>
      <c r="BR219" s="11">
        <f t="shared" si="319"/>
        <v>2.9184593999616343E-2</v>
      </c>
      <c r="BS219" s="17">
        <f t="shared" si="294"/>
        <v>2.066243052451267E-3</v>
      </c>
      <c r="BT219" s="17">
        <f t="shared" si="295"/>
        <v>4.4883916623439889E-4</v>
      </c>
      <c r="BU219" s="12">
        <f>(BU$3*temperature!$I329+BU$4*temperature!$I329^2+BU$5*temperature!$I329^6)*(K219/K$56)^$BW$1</f>
        <v>-38.343649865146226</v>
      </c>
      <c r="BV219" s="12">
        <f>(BV$3*temperature!$I329+BV$4*temperature!$I329^2+BV$5*temperature!$I329^6)*(L219/L$56)^$BW$1</f>
        <v>-26.229108816831644</v>
      </c>
      <c r="BW219" s="12">
        <f>(BW$3*temperature!$I329+BW$4*temperature!$I329^2+BW$5*temperature!$I329^6)*(M219/M$56)^$BW$1</f>
        <v>-22.831189774152186</v>
      </c>
      <c r="BX219" s="12">
        <f>(BX$3*temperature!$M329+BX$4*temperature!$M329^2+BX$5*temperature!$M329^6)*(K219/K$56)^$BW$1</f>
        <v>-38.34366589557817</v>
      </c>
      <c r="BY219" s="12">
        <f>(BY$3*temperature!$M329+BY$4*temperature!$M329^2+BY$5*temperature!$M329^6)*(L219/L$56)^$BW$1</f>
        <v>-26.229119059376558</v>
      </c>
      <c r="BZ219" s="12">
        <f>(BZ$3*temperature!$M329+BZ$4*temperature!$M329^2+BZ$5*temperature!$M329^6)*(M219/M$56)^$BW$1</f>
        <v>-22.831198088930314</v>
      </c>
      <c r="CA219" s="19">
        <f t="shared" si="304"/>
        <v>-1.6030431943647727E-5</v>
      </c>
      <c r="CB219" s="19">
        <f t="shared" si="305"/>
        <v>-1.0242544913552365E-5</v>
      </c>
      <c r="CC219" s="19">
        <f t="shared" si="306"/>
        <v>-8.3147781282377764E-6</v>
      </c>
      <c r="CD219" s="19">
        <f t="shared" si="307"/>
        <v>-4.0839668200717154E-2</v>
      </c>
      <c r="CE219" s="19">
        <f t="shared" si="308"/>
        <v>-8.4384680684146754E-5</v>
      </c>
      <c r="CF219" s="19">
        <f t="shared" si="309"/>
        <v>-1.8330442624499382E-5</v>
      </c>
    </row>
    <row r="220" spans="1:84" x14ac:dyDescent="0.3">
      <c r="A220" s="2">
        <f t="shared" si="251"/>
        <v>2174</v>
      </c>
      <c r="B220" s="5">
        <f t="shared" si="252"/>
        <v>1165.385592068671</v>
      </c>
      <c r="C220" s="5">
        <f t="shared" si="253"/>
        <v>2964.0692773988076</v>
      </c>
      <c r="D220" s="5">
        <f t="shared" si="254"/>
        <v>4369.6534871379063</v>
      </c>
      <c r="E220" s="15">
        <f t="shared" si="255"/>
        <v>9.1263945351743604E-7</v>
      </c>
      <c r="F220" s="15">
        <f t="shared" si="256"/>
        <v>1.7979609209065701E-6</v>
      </c>
      <c r="G220" s="15">
        <f t="shared" si="257"/>
        <v>3.6704732627161914E-6</v>
      </c>
      <c r="H220" s="5">
        <f t="shared" si="258"/>
        <v>178088.87315683824</v>
      </c>
      <c r="I220" s="5">
        <f t="shared" si="259"/>
        <v>91596.097671257361</v>
      </c>
      <c r="J220" s="5">
        <f t="shared" si="260"/>
        <v>34219.674415819922</v>
      </c>
      <c r="K220" s="5">
        <f t="shared" si="261"/>
        <v>152815.40665069784</v>
      </c>
      <c r="L220" s="5">
        <f t="shared" si="262"/>
        <v>30902.144686591058</v>
      </c>
      <c r="M220" s="5">
        <f t="shared" si="263"/>
        <v>7831.2100757063872</v>
      </c>
      <c r="N220" s="15">
        <f t="shared" si="264"/>
        <v>-3.3125130961293436E-3</v>
      </c>
      <c r="O220" s="15">
        <f t="shared" si="265"/>
        <v>2.4348821636950291E-3</v>
      </c>
      <c r="P220" s="15">
        <f t="shared" si="266"/>
        <v>2.7661359939377128E-3</v>
      </c>
      <c r="Q220" s="5">
        <f t="shared" si="267"/>
        <v>4267.0836447191896</v>
      </c>
      <c r="R220" s="5">
        <f t="shared" si="268"/>
        <v>7357.112112815631</v>
      </c>
      <c r="S220" s="5">
        <f t="shared" si="269"/>
        <v>4514.9396329884894</v>
      </c>
      <c r="T220" s="5">
        <f t="shared" si="270"/>
        <v>23.960416892307922</v>
      </c>
      <c r="U220" s="5">
        <f t="shared" si="271"/>
        <v>80.321239658272859</v>
      </c>
      <c r="V220" s="5">
        <f t="shared" si="272"/>
        <v>131.9398769878772</v>
      </c>
      <c r="W220" s="15">
        <f t="shared" si="273"/>
        <v>-1.0734613539272964E-2</v>
      </c>
      <c r="X220" s="15">
        <f t="shared" si="274"/>
        <v>-1.217998157191269E-2</v>
      </c>
      <c r="Y220" s="15">
        <f t="shared" si="275"/>
        <v>-9.7425357312937999E-3</v>
      </c>
      <c r="Z220" s="5">
        <f t="shared" si="290"/>
        <v>5148.8374357077691</v>
      </c>
      <c r="AA220" s="5">
        <f t="shared" si="291"/>
        <v>22428.952499598476</v>
      </c>
      <c r="AB220" s="5">
        <f t="shared" si="292"/>
        <v>52781.75729466723</v>
      </c>
      <c r="AC220" s="16">
        <f t="shared" si="276"/>
        <v>1.1897350052840343</v>
      </c>
      <c r="AD220" s="16">
        <f t="shared" si="277"/>
        <v>3.0188142504957591</v>
      </c>
      <c r="AE220" s="16">
        <f t="shared" si="278"/>
        <v>11.608638181165803</v>
      </c>
      <c r="AF220" s="15">
        <f t="shared" si="279"/>
        <v>-4.0504037456468023E-3</v>
      </c>
      <c r="AG220" s="15">
        <f t="shared" si="280"/>
        <v>2.9673830763510267E-4</v>
      </c>
      <c r="AH220" s="15">
        <f t="shared" si="281"/>
        <v>9.7937136394747881E-3</v>
      </c>
      <c r="AI220" s="1">
        <f t="shared" si="245"/>
        <v>364312.88860303286</v>
      </c>
      <c r="AJ220" s="1">
        <f t="shared" si="246"/>
        <v>177699.21451542736</v>
      </c>
      <c r="AK220" s="1">
        <f t="shared" si="247"/>
        <v>66235.914338269999</v>
      </c>
      <c r="AL220" s="14">
        <f t="shared" si="282"/>
        <v>78.557626044686018</v>
      </c>
      <c r="AM220" s="14">
        <f t="shared" si="283"/>
        <v>18.473286257982927</v>
      </c>
      <c r="AN220" s="14">
        <f t="shared" si="284"/>
        <v>5.8919324955446104</v>
      </c>
      <c r="AO220" s="11">
        <f t="shared" si="285"/>
        <v>3.9672008070135252E-3</v>
      </c>
      <c r="AP220" s="11">
        <f t="shared" si="286"/>
        <v>4.9976266813777717E-3</v>
      </c>
      <c r="AQ220" s="11">
        <f t="shared" si="287"/>
        <v>4.5334779719876737E-3</v>
      </c>
      <c r="AR220" s="1">
        <f t="shared" si="293"/>
        <v>178088.87315683824</v>
      </c>
      <c r="AS220" s="1">
        <f t="shared" si="288"/>
        <v>91596.097671257361</v>
      </c>
      <c r="AT220" s="1">
        <f t="shared" si="289"/>
        <v>34219.674415819922</v>
      </c>
      <c r="AU220" s="1">
        <f t="shared" si="248"/>
        <v>35617.774631367647</v>
      </c>
      <c r="AV220" s="1">
        <f t="shared" si="249"/>
        <v>18319.219534251471</v>
      </c>
      <c r="AW220" s="1">
        <f t="shared" si="250"/>
        <v>6843.9348831639845</v>
      </c>
      <c r="AX220" s="1">
        <f t="shared" si="310"/>
        <v>122252.32532055827</v>
      </c>
      <c r="AY220" s="1">
        <f t="shared" si="296"/>
        <v>24721.715749272847</v>
      </c>
      <c r="AZ220" s="1">
        <f t="shared" si="297"/>
        <v>6264.9680605651101</v>
      </c>
      <c r="BA220" s="1">
        <f t="shared" si="311"/>
        <v>13651.143193567494</v>
      </c>
      <c r="BB220" s="1">
        <f t="shared" si="312"/>
        <v>29982.856977279509</v>
      </c>
      <c r="BC220" s="1">
        <f t="shared" si="313"/>
        <v>38202.695253623438</v>
      </c>
      <c r="BD220" s="1">
        <f t="shared" si="314"/>
        <v>34.982394420664534</v>
      </c>
      <c r="BE220" s="2">
        <f t="shared" si="320"/>
        <v>0</v>
      </c>
      <c r="BF220" s="2">
        <f t="shared" si="321"/>
        <v>0</v>
      </c>
      <c r="BG220" s="2">
        <f t="shared" si="322"/>
        <v>0</v>
      </c>
      <c r="BH220" s="2">
        <f t="shared" si="298"/>
        <v>0</v>
      </c>
      <c r="BI220" s="2">
        <f t="shared" si="315"/>
        <v>0</v>
      </c>
      <c r="BJ220" s="2">
        <f t="shared" si="299"/>
        <v>0</v>
      </c>
      <c r="BK220" s="2">
        <f t="shared" si="300"/>
        <v>0</v>
      </c>
      <c r="BL220" s="2">
        <f t="shared" si="301"/>
        <v>0</v>
      </c>
      <c r="BM220" s="2">
        <f t="shared" si="302"/>
        <v>0</v>
      </c>
      <c r="BN220" s="2">
        <f t="shared" si="303"/>
        <v>0</v>
      </c>
      <c r="BO220" s="2">
        <f t="shared" si="316"/>
        <v>0</v>
      </c>
      <c r="BP220" s="2">
        <f t="shared" si="317"/>
        <v>0</v>
      </c>
      <c r="BQ220" s="2">
        <f t="shared" si="318"/>
        <v>0</v>
      </c>
      <c r="BR220" s="11">
        <f t="shared" si="319"/>
        <v>2.9094768226842288E-2</v>
      </c>
      <c r="BS220" s="17">
        <f t="shared" si="294"/>
        <v>2.0076505852282874E-3</v>
      </c>
      <c r="BT220" s="17">
        <f t="shared" si="295"/>
        <v>4.274658726041894E-4</v>
      </c>
      <c r="BU220" s="12">
        <f>(BU$3*temperature!$I330+BU$4*temperature!$I330^2+BU$5*temperature!$I330^6)*(K220/K$56)^$BW$1</f>
        <v>-38.768423291131185</v>
      </c>
      <c r="BV220" s="12">
        <f>(BV$3*temperature!$I330+BV$4*temperature!$I330^2+BV$5*temperature!$I330^6)*(L220/L$56)^$BW$1</f>
        <v>-26.463856415894469</v>
      </c>
      <c r="BW220" s="12">
        <f>(BW$3*temperature!$I330+BW$4*temperature!$I330^2+BW$5*temperature!$I330^6)*(M220/M$56)^$BW$1</f>
        <v>-23.018895944445141</v>
      </c>
      <c r="BX220" s="12">
        <f>(BX$3*temperature!$M330+BX$4*temperature!$M330^2+BX$5*temperature!$M330^6)*(K220/K$56)^$BW$1</f>
        <v>-38.768439316948978</v>
      </c>
      <c r="BY220" s="12">
        <f>(BY$3*temperature!$M330+BY$4*temperature!$M330^2+BY$5*temperature!$M330^6)*(L220/L$56)^$BW$1</f>
        <v>-26.463866638719189</v>
      </c>
      <c r="BZ220" s="12">
        <f>(BZ$3*temperature!$M330+BZ$4*temperature!$M330^2+BZ$5*temperature!$M330^6)*(M220/M$56)^$BW$1</f>
        <v>-23.018904240693832</v>
      </c>
      <c r="CA220" s="19">
        <f t="shared" si="304"/>
        <v>-1.6025817792808539E-5</v>
      </c>
      <c r="CB220" s="19">
        <f t="shared" si="305"/>
        <v>-1.0222824720074186E-5</v>
      </c>
      <c r="CC220" s="19">
        <f t="shared" si="306"/>
        <v>-8.2962486906978938E-6</v>
      </c>
      <c r="CD220" s="19">
        <f t="shared" si="307"/>
        <v>-4.0742856127424946E-2</v>
      </c>
      <c r="CE220" s="19">
        <f t="shared" si="308"/>
        <v>-8.1797418948096609E-5</v>
      </c>
      <c r="CF220" s="19">
        <f t="shared" si="309"/>
        <v>-1.7416180546896651E-5</v>
      </c>
    </row>
    <row r="221" spans="1:84" x14ac:dyDescent="0.3">
      <c r="A221" s="2">
        <f t="shared" si="251"/>
        <v>2175</v>
      </c>
      <c r="B221" s="5">
        <f t="shared" si="252"/>
        <v>1165.3866024666975</v>
      </c>
      <c r="C221" s="5">
        <f t="shared" si="253"/>
        <v>2964.074340215499</v>
      </c>
      <c r="D221" s="5">
        <f t="shared" si="254"/>
        <v>4369.6687238993836</v>
      </c>
      <c r="E221" s="15">
        <f t="shared" si="255"/>
        <v>8.6700748084156423E-7</v>
      </c>
      <c r="F221" s="15">
        <f t="shared" si="256"/>
        <v>1.7080628748612415E-6</v>
      </c>
      <c r="G221" s="15">
        <f t="shared" si="257"/>
        <v>3.4869495995803815E-6</v>
      </c>
      <c r="H221" s="5">
        <f t="shared" si="258"/>
        <v>177477.33844089368</v>
      </c>
      <c r="I221" s="5">
        <f t="shared" si="259"/>
        <v>91813.153877291581</v>
      </c>
      <c r="J221" s="5">
        <f t="shared" si="260"/>
        <v>34312.526691012295</v>
      </c>
      <c r="K221" s="5">
        <f t="shared" si="261"/>
        <v>152290.525792247</v>
      </c>
      <c r="L221" s="5">
        <f t="shared" si="262"/>
        <v>30975.320905958259</v>
      </c>
      <c r="M221" s="5">
        <f t="shared" si="263"/>
        <v>7852.4320398349673</v>
      </c>
      <c r="N221" s="15">
        <f t="shared" si="264"/>
        <v>-3.4347378314452115E-3</v>
      </c>
      <c r="O221" s="15">
        <f t="shared" si="265"/>
        <v>2.3679980826363245E-3</v>
      </c>
      <c r="P221" s="15">
        <f t="shared" si="266"/>
        <v>2.7099214455266196E-3</v>
      </c>
      <c r="Q221" s="5">
        <f t="shared" si="267"/>
        <v>4206.7828144005953</v>
      </c>
      <c r="R221" s="5">
        <f t="shared" si="268"/>
        <v>7284.7244978817425</v>
      </c>
      <c r="S221" s="5">
        <f t="shared" si="269"/>
        <v>4483.0842350523044</v>
      </c>
      <c r="T221" s="5">
        <f t="shared" si="270"/>
        <v>23.703211076729129</v>
      </c>
      <c r="U221" s="5">
        <f t="shared" si="271"/>
        <v>79.342928439401916</v>
      </c>
      <c r="V221" s="5">
        <f t="shared" si="272"/>
        <v>130.65444802194028</v>
      </c>
      <c r="W221" s="15">
        <f t="shared" si="273"/>
        <v>-1.0734613539272964E-2</v>
      </c>
      <c r="X221" s="15">
        <f t="shared" si="274"/>
        <v>-1.217998157191269E-2</v>
      </c>
      <c r="Y221" s="15">
        <f t="shared" si="275"/>
        <v>-9.7425357312937999E-3</v>
      </c>
      <c r="Z221" s="5">
        <f t="shared" si="290"/>
        <v>5056.1361028328483</v>
      </c>
      <c r="AA221" s="5">
        <f t="shared" si="291"/>
        <v>22216.345373741442</v>
      </c>
      <c r="AB221" s="5">
        <f t="shared" si="292"/>
        <v>52925.611672521161</v>
      </c>
      <c r="AC221" s="16">
        <f t="shared" si="276"/>
        <v>1.1849160981623048</v>
      </c>
      <c r="AD221" s="16">
        <f t="shared" si="277"/>
        <v>3.0197100483275161</v>
      </c>
      <c r="AE221" s="16">
        <f t="shared" si="278"/>
        <v>11.722329859256414</v>
      </c>
      <c r="AF221" s="15">
        <f t="shared" si="279"/>
        <v>-4.0504037456468023E-3</v>
      </c>
      <c r="AG221" s="15">
        <f t="shared" si="280"/>
        <v>2.9673830763510267E-4</v>
      </c>
      <c r="AH221" s="15">
        <f t="shared" si="281"/>
        <v>9.7937136394747881E-3</v>
      </c>
      <c r="AI221" s="1">
        <f t="shared" si="245"/>
        <v>363499.37437409721</v>
      </c>
      <c r="AJ221" s="1">
        <f t="shared" si="246"/>
        <v>178248.51259813609</v>
      </c>
      <c r="AK221" s="1">
        <f t="shared" si="247"/>
        <v>66456.257787606984</v>
      </c>
      <c r="AL221" s="14">
        <f t="shared" si="282"/>
        <v>78.86616338335314</v>
      </c>
      <c r="AM221" s="14">
        <f t="shared" si="283"/>
        <v>18.564685620395597</v>
      </c>
      <c r="AN221" s="14">
        <f t="shared" si="284"/>
        <v>5.918376332263791</v>
      </c>
      <c r="AO221" s="11">
        <f t="shared" si="285"/>
        <v>3.9275287989433902E-3</v>
      </c>
      <c r="AP221" s="11">
        <f t="shared" si="286"/>
        <v>4.9476504145639939E-3</v>
      </c>
      <c r="AQ221" s="11">
        <f t="shared" si="287"/>
        <v>4.4881431922677972E-3</v>
      </c>
      <c r="AR221" s="1">
        <f t="shared" si="293"/>
        <v>177477.33844089368</v>
      </c>
      <c r="AS221" s="1">
        <f t="shared" si="288"/>
        <v>91813.153877291581</v>
      </c>
      <c r="AT221" s="1">
        <f t="shared" si="289"/>
        <v>34312.526691012295</v>
      </c>
      <c r="AU221" s="1">
        <f t="shared" si="248"/>
        <v>35495.467688178738</v>
      </c>
      <c r="AV221" s="1">
        <f t="shared" si="249"/>
        <v>18362.630775458318</v>
      </c>
      <c r="AW221" s="1">
        <f t="shared" si="250"/>
        <v>6862.5053382024598</v>
      </c>
      <c r="AX221" s="1">
        <f t="shared" si="310"/>
        <v>121832.42063379759</v>
      </c>
      <c r="AY221" s="1">
        <f t="shared" si="296"/>
        <v>24780.256724766608</v>
      </c>
      <c r="AZ221" s="1">
        <f t="shared" si="297"/>
        <v>6281.9456318679731</v>
      </c>
      <c r="BA221" s="1">
        <f t="shared" si="311"/>
        <v>13647.145341697535</v>
      </c>
      <c r="BB221" s="1">
        <f t="shared" si="312"/>
        <v>29989.918814937559</v>
      </c>
      <c r="BC221" s="1">
        <f t="shared" si="313"/>
        <v>38214.653907697088</v>
      </c>
      <c r="BD221" s="1">
        <f t="shared" si="314"/>
        <v>33.322681987163662</v>
      </c>
      <c r="BE221" s="2">
        <f t="shared" si="320"/>
        <v>0</v>
      </c>
      <c r="BF221" s="2">
        <f t="shared" si="321"/>
        <v>0</v>
      </c>
      <c r="BG221" s="2">
        <f t="shared" si="322"/>
        <v>0</v>
      </c>
      <c r="BH221" s="2">
        <f t="shared" si="298"/>
        <v>0</v>
      </c>
      <c r="BI221" s="2">
        <f t="shared" si="315"/>
        <v>0</v>
      </c>
      <c r="BJ221" s="2">
        <f t="shared" si="299"/>
        <v>0</v>
      </c>
      <c r="BK221" s="2">
        <f t="shared" si="300"/>
        <v>0</v>
      </c>
      <c r="BL221" s="2">
        <f t="shared" si="301"/>
        <v>0</v>
      </c>
      <c r="BM221" s="2">
        <f t="shared" si="302"/>
        <v>0</v>
      </c>
      <c r="BN221" s="2">
        <f t="shared" si="303"/>
        <v>0</v>
      </c>
      <c r="BO221" s="2">
        <f t="shared" si="316"/>
        <v>0</v>
      </c>
      <c r="BP221" s="2">
        <f t="shared" si="317"/>
        <v>0</v>
      </c>
      <c r="BQ221" s="2">
        <f t="shared" si="318"/>
        <v>0</v>
      </c>
      <c r="BR221" s="11">
        <f t="shared" si="319"/>
        <v>2.9004992298830218E-2</v>
      </c>
      <c r="BS221" s="17">
        <f t="shared" si="294"/>
        <v>1.9508898958718085E-3</v>
      </c>
      <c r="BT221" s="17">
        <f t="shared" si="295"/>
        <v>4.0711035486113274E-4</v>
      </c>
      <c r="BU221" s="12">
        <f>(BU$3*temperature!$I331+BU$4*temperature!$I331^2+BU$5*temperature!$I331^6)*(K221/K$56)^$BW$1</f>
        <v>-39.193973532665957</v>
      </c>
      <c r="BV221" s="12">
        <f>(BV$3*temperature!$I331+BV$4*temperature!$I331^2+BV$5*temperature!$I331^6)*(L221/L$56)^$BW$1</f>
        <v>-26.698001387772504</v>
      </c>
      <c r="BW221" s="12">
        <f>(BW$3*temperature!$I331+BW$4*temperature!$I331^2+BW$5*temperature!$I331^6)*(M221/M$56)^$BW$1</f>
        <v>-23.206001790289143</v>
      </c>
      <c r="BX221" s="12">
        <f>(BX$3*temperature!$M331+BX$4*temperature!$M331^2+BX$5*temperature!$M331^6)*(K221/K$56)^$BW$1</f>
        <v>-39.193989554145631</v>
      </c>
      <c r="BY221" s="12">
        <f>(BY$3*temperature!$M331+BY$4*temperature!$M331^2+BY$5*temperature!$M331^6)*(L221/L$56)^$BW$1</f>
        <v>-26.698011590981725</v>
      </c>
      <c r="BZ221" s="12">
        <f>(BZ$3*temperature!$M331+BZ$4*temperature!$M331^2+BZ$5*temperature!$M331^6)*(M221/M$56)^$BW$1</f>
        <v>-23.20601006811161</v>
      </c>
      <c r="CA221" s="19">
        <f t="shared" si="304"/>
        <v>-1.6021479673611339E-5</v>
      </c>
      <c r="CB221" s="19">
        <f t="shared" si="305"/>
        <v>-1.0203209221515408E-5</v>
      </c>
      <c r="CC221" s="19">
        <f t="shared" si="306"/>
        <v>-8.2778224665958078E-6</v>
      </c>
      <c r="CD221" s="19">
        <f t="shared" si="307"/>
        <v>-4.0642713929831424E-2</v>
      </c>
      <c r="CE221" s="19">
        <f t="shared" si="308"/>
        <v>-7.9289459946516535E-5</v>
      </c>
      <c r="CF221" s="19">
        <f t="shared" si="309"/>
        <v>-1.6546069690493174E-5</v>
      </c>
    </row>
    <row r="222" spans="1:84" x14ac:dyDescent="0.3">
      <c r="A222" s="2">
        <f t="shared" si="251"/>
        <v>2176</v>
      </c>
      <c r="B222" s="5">
        <f t="shared" si="252"/>
        <v>1165.3875623456547</v>
      </c>
      <c r="C222" s="5">
        <f t="shared" si="253"/>
        <v>2964.0791498995704</v>
      </c>
      <c r="D222" s="5">
        <f t="shared" si="254"/>
        <v>4369.6831988732602</v>
      </c>
      <c r="E222" s="15">
        <f t="shared" si="255"/>
        <v>8.2365710679948601E-7</v>
      </c>
      <c r="F222" s="15">
        <f t="shared" si="256"/>
        <v>1.6226597311181794E-6</v>
      </c>
      <c r="G222" s="15">
        <f t="shared" si="257"/>
        <v>3.3126021196013625E-6</v>
      </c>
      <c r="H222" s="5">
        <f t="shared" si="258"/>
        <v>176846.03612908322</v>
      </c>
      <c r="I222" s="5">
        <f t="shared" si="259"/>
        <v>92024.645451671895</v>
      </c>
      <c r="J222" s="5">
        <f t="shared" si="260"/>
        <v>34403.720125828491</v>
      </c>
      <c r="K222" s="5">
        <f t="shared" si="261"/>
        <v>151748.69017233475</v>
      </c>
      <c r="L222" s="5">
        <f t="shared" si="262"/>
        <v>31046.622170932882</v>
      </c>
      <c r="M222" s="5">
        <f t="shared" si="263"/>
        <v>7873.2756037553536</v>
      </c>
      <c r="N222" s="15">
        <f t="shared" si="264"/>
        <v>-3.5579076051744929E-3</v>
      </c>
      <c r="O222" s="15">
        <f t="shared" si="265"/>
        <v>2.3018733265458557E-3</v>
      </c>
      <c r="P222" s="15">
        <f t="shared" si="266"/>
        <v>2.6544086997057903E-3</v>
      </c>
      <c r="Q222" s="5">
        <f t="shared" si="267"/>
        <v>4146.8213662914068</v>
      </c>
      <c r="R222" s="5">
        <f t="shared" si="268"/>
        <v>7212.572664106734</v>
      </c>
      <c r="S222" s="5">
        <f t="shared" si="269"/>
        <v>4451.2063739586001</v>
      </c>
      <c r="T222" s="5">
        <f t="shared" si="270"/>
        <v>23.448766266180627</v>
      </c>
      <c r="U222" s="5">
        <f t="shared" si="271"/>
        <v>78.376533033148419</v>
      </c>
      <c r="V222" s="5">
        <f t="shared" si="272"/>
        <v>129.38154239363405</v>
      </c>
      <c r="W222" s="15">
        <f t="shared" si="273"/>
        <v>-1.0734613539272964E-2</v>
      </c>
      <c r="X222" s="15">
        <f t="shared" si="274"/>
        <v>-1.217998157191269E-2</v>
      </c>
      <c r="Y222" s="15">
        <f t="shared" si="275"/>
        <v>-9.7425357312937999E-3</v>
      </c>
      <c r="Z222" s="5">
        <f t="shared" si="290"/>
        <v>4964.4946927641176</v>
      </c>
      <c r="AA222" s="5">
        <f t="shared" si="291"/>
        <v>22004.283342368755</v>
      </c>
      <c r="AB222" s="5">
        <f t="shared" si="292"/>
        <v>53066.873311551957</v>
      </c>
      <c r="AC222" s="16">
        <f t="shared" si="276"/>
        <v>1.1801167095600311</v>
      </c>
      <c r="AD222" s="16">
        <f t="shared" si="277"/>
        <v>3.0206061119768055</v>
      </c>
      <c r="AE222" s="16">
        <f t="shared" si="278"/>
        <v>11.837135001085436</v>
      </c>
      <c r="AF222" s="15">
        <f t="shared" si="279"/>
        <v>-4.0504037456468023E-3</v>
      </c>
      <c r="AG222" s="15">
        <f t="shared" si="280"/>
        <v>2.9673830763510267E-4</v>
      </c>
      <c r="AH222" s="15">
        <f t="shared" si="281"/>
        <v>9.7937136394747881E-3</v>
      </c>
      <c r="AI222" s="1">
        <f t="shared" si="245"/>
        <v>362644.90462486626</v>
      </c>
      <c r="AJ222" s="1">
        <f t="shared" si="246"/>
        <v>178786.2921137808</v>
      </c>
      <c r="AK222" s="1">
        <f t="shared" si="247"/>
        <v>66673.137347048745</v>
      </c>
      <c r="AL222" s="14">
        <f t="shared" si="282"/>
        <v>79.172815020023933</v>
      </c>
      <c r="AM222" s="14">
        <f t="shared" si="283"/>
        <v>18.655618679156536</v>
      </c>
      <c r="AN222" s="14">
        <f t="shared" si="284"/>
        <v>5.9446732275042704</v>
      </c>
      <c r="AO222" s="11">
        <f t="shared" si="285"/>
        <v>3.8882535109539562E-3</v>
      </c>
      <c r="AP222" s="11">
        <f t="shared" si="286"/>
        <v>4.898173910418354E-3</v>
      </c>
      <c r="AQ222" s="11">
        <f t="shared" si="287"/>
        <v>4.4432617603451189E-3</v>
      </c>
      <c r="AR222" s="1">
        <f t="shared" si="293"/>
        <v>176846.03612908322</v>
      </c>
      <c r="AS222" s="1">
        <f t="shared" si="288"/>
        <v>92024.645451671895</v>
      </c>
      <c r="AT222" s="1">
        <f t="shared" si="289"/>
        <v>34403.720125828491</v>
      </c>
      <c r="AU222" s="1">
        <f t="shared" si="248"/>
        <v>35369.207225816644</v>
      </c>
      <c r="AV222" s="1">
        <f t="shared" si="249"/>
        <v>18404.929090334379</v>
      </c>
      <c r="AW222" s="1">
        <f t="shared" si="250"/>
        <v>6880.744025165699</v>
      </c>
      <c r="AX222" s="1">
        <f t="shared" si="310"/>
        <v>121398.9521378678</v>
      </c>
      <c r="AY222" s="1">
        <f t="shared" si="296"/>
        <v>24837.297736746306</v>
      </c>
      <c r="AZ222" s="1">
        <f t="shared" si="297"/>
        <v>6298.6204830042825</v>
      </c>
      <c r="BA222" s="1">
        <f t="shared" si="311"/>
        <v>13643.002847302572</v>
      </c>
      <c r="BB222" s="1">
        <f t="shared" si="312"/>
        <v>29996.782572368294</v>
      </c>
      <c r="BC222" s="1">
        <f t="shared" si="313"/>
        <v>38226.36405578228</v>
      </c>
      <c r="BD222" s="1">
        <f t="shared" si="314"/>
        <v>31.74148301339644</v>
      </c>
      <c r="BE222" s="2">
        <f t="shared" si="320"/>
        <v>0</v>
      </c>
      <c r="BF222" s="2">
        <f t="shared" si="321"/>
        <v>0</v>
      </c>
      <c r="BG222" s="2">
        <f t="shared" si="322"/>
        <v>0</v>
      </c>
      <c r="BH222" s="2">
        <f t="shared" si="298"/>
        <v>0</v>
      </c>
      <c r="BI222" s="2">
        <f t="shared" si="315"/>
        <v>0</v>
      </c>
      <c r="BJ222" s="2">
        <f t="shared" si="299"/>
        <v>0</v>
      </c>
      <c r="BK222" s="2">
        <f t="shared" si="300"/>
        <v>0</v>
      </c>
      <c r="BL222" s="2">
        <f t="shared" si="301"/>
        <v>0</v>
      </c>
      <c r="BM222" s="2">
        <f t="shared" si="302"/>
        <v>0</v>
      </c>
      <c r="BN222" s="2">
        <f t="shared" si="303"/>
        <v>0</v>
      </c>
      <c r="BO222" s="2">
        <f t="shared" si="316"/>
        <v>0</v>
      </c>
      <c r="BP222" s="2">
        <f t="shared" si="317"/>
        <v>0</v>
      </c>
      <c r="BQ222" s="2">
        <f t="shared" si="318"/>
        <v>0</v>
      </c>
      <c r="BR222" s="11">
        <f t="shared" si="319"/>
        <v>2.8915229210572185E-2</v>
      </c>
      <c r="BS222" s="17">
        <f t="shared" si="294"/>
        <v>1.8958993498306143E-3</v>
      </c>
      <c r="BT222" s="17">
        <f t="shared" si="295"/>
        <v>3.8772414748679306E-4</v>
      </c>
      <c r="BU222" s="12">
        <f>(BU$3*temperature!$I332+BU$4*temperature!$I332^2+BU$5*temperature!$I332^6)*(K222/K$56)^$BW$1</f>
        <v>-39.620324853010707</v>
      </c>
      <c r="BV222" s="12">
        <f>(BV$3*temperature!$I332+BV$4*temperature!$I332^2+BV$5*temperature!$I332^6)*(L222/L$56)^$BW$1</f>
        <v>-26.931538804630403</v>
      </c>
      <c r="BW222" s="12">
        <f>(BW$3*temperature!$I332+BW$4*temperature!$I332^2+BW$5*temperature!$I332^6)*(M222/M$56)^$BW$1</f>
        <v>-23.392503023020534</v>
      </c>
      <c r="BX222" s="12">
        <f>(BX$3*temperature!$M332+BX$4*temperature!$M332^2+BX$5*temperature!$M332^6)*(K222/K$56)^$BW$1</f>
        <v>-39.62034087044379</v>
      </c>
      <c r="BY222" s="12">
        <f>(BY$3*temperature!$M332+BY$4*temperature!$M332^2+BY$5*temperature!$M332^6)*(L222/L$56)^$BW$1</f>
        <v>-26.931548988333216</v>
      </c>
      <c r="BZ222" s="12">
        <f>(BZ$3*temperature!$M332+BZ$4*temperature!$M332^2+BZ$5*temperature!$M332^6)*(M222/M$56)^$BW$1</f>
        <v>-23.392511282522857</v>
      </c>
      <c r="CA222" s="19">
        <f t="shared" si="304"/>
        <v>-1.6017433082993193E-5</v>
      </c>
      <c r="CB222" s="19">
        <f t="shared" si="305"/>
        <v>-1.0183702812582851E-5</v>
      </c>
      <c r="CC222" s="19">
        <f t="shared" si="306"/>
        <v>-8.259502322971457E-6</v>
      </c>
      <c r="CD222" s="19">
        <f t="shared" si="307"/>
        <v>-4.053928796701458E-2</v>
      </c>
      <c r="CE222" s="19">
        <f t="shared" si="308"/>
        <v>-7.685840969925899E-5</v>
      </c>
      <c r="CF222" s="19">
        <f t="shared" si="309"/>
        <v>-1.5718060866732337E-5</v>
      </c>
    </row>
    <row r="223" spans="1:84" x14ac:dyDescent="0.3">
      <c r="A223" s="2">
        <f t="shared" si="251"/>
        <v>2177</v>
      </c>
      <c r="B223" s="5">
        <f t="shared" si="252"/>
        <v>1165.3884742314151</v>
      </c>
      <c r="C223" s="5">
        <f t="shared" si="253"/>
        <v>2964.0837191068526</v>
      </c>
      <c r="D223" s="5">
        <f t="shared" si="254"/>
        <v>4369.6969501439953</v>
      </c>
      <c r="E223" s="15">
        <f t="shared" si="255"/>
        <v>7.8247425145951167E-7</v>
      </c>
      <c r="F223" s="15">
        <f t="shared" si="256"/>
        <v>1.5415267445622704E-6</v>
      </c>
      <c r="G223" s="15">
        <f t="shared" si="257"/>
        <v>3.1469720136212941E-6</v>
      </c>
      <c r="H223" s="5">
        <f t="shared" si="258"/>
        <v>176195.0089037985</v>
      </c>
      <c r="I223" s="5">
        <f t="shared" si="259"/>
        <v>92230.600358742318</v>
      </c>
      <c r="J223" s="5">
        <f t="shared" si="260"/>
        <v>34493.264151242256</v>
      </c>
      <c r="K223" s="5">
        <f t="shared" si="261"/>
        <v>151189.93605973388</v>
      </c>
      <c r="L223" s="5">
        <f t="shared" si="262"/>
        <v>31116.057810449947</v>
      </c>
      <c r="M223" s="5">
        <f t="shared" si="263"/>
        <v>7893.7428715979022</v>
      </c>
      <c r="N223" s="15">
        <f t="shared" si="264"/>
        <v>-3.6821017167681935E-3</v>
      </c>
      <c r="O223" s="15">
        <f t="shared" si="265"/>
        <v>2.2364957815628195E-3</v>
      </c>
      <c r="P223" s="15">
        <f t="shared" si="266"/>
        <v>2.5995873728574814E-3</v>
      </c>
      <c r="Q223" s="5">
        <f t="shared" si="267"/>
        <v>4087.2049285741577</v>
      </c>
      <c r="R223" s="5">
        <f t="shared" si="268"/>
        <v>7140.6690839020312</v>
      </c>
      <c r="S223" s="5">
        <f t="shared" si="269"/>
        <v>4419.3128103040626</v>
      </c>
      <c r="T223" s="5">
        <f t="shared" si="270"/>
        <v>23.197052822340439</v>
      </c>
      <c r="U223" s="5">
        <f t="shared" si="271"/>
        <v>77.421908305134266</v>
      </c>
      <c r="V223" s="5">
        <f t="shared" si="272"/>
        <v>128.12103809389416</v>
      </c>
      <c r="W223" s="15">
        <f t="shared" si="273"/>
        <v>-1.0734613539272964E-2</v>
      </c>
      <c r="X223" s="15">
        <f t="shared" si="274"/>
        <v>-1.217998157191269E-2</v>
      </c>
      <c r="Y223" s="15">
        <f t="shared" si="275"/>
        <v>-9.7425357312937999E-3</v>
      </c>
      <c r="Z223" s="5">
        <f t="shared" si="290"/>
        <v>4873.9115906945972</v>
      </c>
      <c r="AA223" s="5">
        <f t="shared" si="291"/>
        <v>21792.80591425698</v>
      </c>
      <c r="AB223" s="5">
        <f t="shared" si="292"/>
        <v>53205.556942362782</v>
      </c>
      <c r="AC223" s="16">
        <f t="shared" si="276"/>
        <v>1.1753367604193288</v>
      </c>
      <c r="AD223" s="16">
        <f t="shared" si="277"/>
        <v>3.0215024415225056</v>
      </c>
      <c r="AE223" s="16">
        <f t="shared" si="278"/>
        <v>11.953064511597871</v>
      </c>
      <c r="AF223" s="15">
        <f t="shared" si="279"/>
        <v>-4.0504037456468023E-3</v>
      </c>
      <c r="AG223" s="15">
        <f t="shared" si="280"/>
        <v>2.9673830763510267E-4</v>
      </c>
      <c r="AH223" s="15">
        <f t="shared" si="281"/>
        <v>9.7937136394747881E-3</v>
      </c>
      <c r="AI223" s="1">
        <f t="shared" si="245"/>
        <v>361749.62138819625</v>
      </c>
      <c r="AJ223" s="1">
        <f t="shared" si="246"/>
        <v>179312.59199273709</v>
      </c>
      <c r="AK223" s="1">
        <f t="shared" si="247"/>
        <v>66886.567637509565</v>
      </c>
      <c r="AL223" s="14">
        <f t="shared" si="282"/>
        <v>79.477580556237911</v>
      </c>
      <c r="AM223" s="14">
        <f t="shared" si="283"/>
        <v>18.746083359206523</v>
      </c>
      <c r="AN223" s="14">
        <f t="shared" si="284"/>
        <v>5.9708228293414924</v>
      </c>
      <c r="AO223" s="11">
        <f t="shared" si="285"/>
        <v>3.8493709758444165E-3</v>
      </c>
      <c r="AP223" s="11">
        <f t="shared" si="286"/>
        <v>4.8491921713141707E-3</v>
      </c>
      <c r="AQ223" s="11">
        <f t="shared" si="287"/>
        <v>4.3988291427416674E-3</v>
      </c>
      <c r="AR223" s="1">
        <f t="shared" si="293"/>
        <v>176195.0089037985</v>
      </c>
      <c r="AS223" s="1">
        <f t="shared" si="288"/>
        <v>92230.600358742318</v>
      </c>
      <c r="AT223" s="1">
        <f t="shared" si="289"/>
        <v>34493.264151242256</v>
      </c>
      <c r="AU223" s="1">
        <f t="shared" si="248"/>
        <v>35239.001780759703</v>
      </c>
      <c r="AV223" s="1">
        <f t="shared" si="249"/>
        <v>18446.120071748464</v>
      </c>
      <c r="AW223" s="1">
        <f t="shared" si="250"/>
        <v>6898.6528302484512</v>
      </c>
      <c r="AX223" s="1">
        <f t="shared" si="310"/>
        <v>120951.94884778713</v>
      </c>
      <c r="AY223" s="1">
        <f t="shared" si="296"/>
        <v>24892.846248359961</v>
      </c>
      <c r="AZ223" s="1">
        <f t="shared" si="297"/>
        <v>6314.9942972783219</v>
      </c>
      <c r="BA223" s="1">
        <f t="shared" si="311"/>
        <v>13638.7145241585</v>
      </c>
      <c r="BB223" s="1">
        <f t="shared" si="312"/>
        <v>30003.450571934176</v>
      </c>
      <c r="BC223" s="1">
        <f t="shared" si="313"/>
        <v>38237.829022745456</v>
      </c>
      <c r="BD223" s="1">
        <f t="shared" si="314"/>
        <v>30.235096110428707</v>
      </c>
      <c r="BE223" s="2">
        <f t="shared" si="320"/>
        <v>0</v>
      </c>
      <c r="BF223" s="2">
        <f t="shared" si="321"/>
        <v>0</v>
      </c>
      <c r="BG223" s="2">
        <f t="shared" si="322"/>
        <v>0</v>
      </c>
      <c r="BH223" s="2">
        <f t="shared" si="298"/>
        <v>0</v>
      </c>
      <c r="BI223" s="2">
        <f t="shared" si="315"/>
        <v>0</v>
      </c>
      <c r="BJ223" s="2">
        <f t="shared" si="299"/>
        <v>0</v>
      </c>
      <c r="BK223" s="2">
        <f t="shared" si="300"/>
        <v>0</v>
      </c>
      <c r="BL223" s="2">
        <f t="shared" si="301"/>
        <v>0</v>
      </c>
      <c r="BM223" s="2">
        <f t="shared" si="302"/>
        <v>0</v>
      </c>
      <c r="BN223" s="2">
        <f t="shared" si="303"/>
        <v>0</v>
      </c>
      <c r="BO223" s="2">
        <f t="shared" si="316"/>
        <v>0</v>
      </c>
      <c r="BP223" s="2">
        <f t="shared" si="317"/>
        <v>0</v>
      </c>
      <c r="BQ223" s="2">
        <f t="shared" si="318"/>
        <v>0</v>
      </c>
      <c r="BR223" s="11">
        <f t="shared" si="319"/>
        <v>2.8825440751208603E-2</v>
      </c>
      <c r="BS223" s="17">
        <f t="shared" si="294"/>
        <v>1.8426195822616306E-3</v>
      </c>
      <c r="BT223" s="17">
        <f t="shared" si="295"/>
        <v>3.6926109284456479E-4</v>
      </c>
      <c r="BU223" s="12">
        <f>(BU$3*temperature!$I333+BU$4*temperature!$I333^2+BU$5*temperature!$I333^6)*(K223/K$56)^$BW$1</f>
        <v>-40.047503570262521</v>
      </c>
      <c r="BV223" s="12">
        <f>(BV$3*temperature!$I333+BV$4*temperature!$I333^2+BV$5*temperature!$I333^6)*(L223/L$56)^$BW$1</f>
        <v>-27.164464137833765</v>
      </c>
      <c r="BW223" s="12">
        <f>(BW$3*temperature!$I333+BW$4*temperature!$I333^2+BW$5*temperature!$I333^6)*(M223/M$56)^$BW$1</f>
        <v>-23.578395672153459</v>
      </c>
      <c r="BX223" s="12">
        <f>(BX$3*temperature!$M333+BX$4*temperature!$M333^2+BX$5*temperature!$M333^6)*(K223/K$56)^$BW$1</f>
        <v>-40.047519583956003</v>
      </c>
      <c r="BY223" s="12">
        <f>(BY$3*temperature!$M333+BY$4*temperature!$M333^2+BY$5*temperature!$M333^6)*(L223/L$56)^$BW$1</f>
        <v>-27.164474302143415</v>
      </c>
      <c r="BZ223" s="12">
        <f>(BZ$3*temperature!$M333+BZ$4*temperature!$M333^2+BZ$5*temperature!$M333^6)*(M223/M$56)^$BW$1</f>
        <v>-23.578403913444451</v>
      </c>
      <c r="CA223" s="19">
        <f t="shared" si="304"/>
        <v>-1.6013693482364033E-5</v>
      </c>
      <c r="CB223" s="19">
        <f t="shared" si="305"/>
        <v>-1.016430964995152E-5</v>
      </c>
      <c r="CC223" s="19">
        <f t="shared" si="306"/>
        <v>-8.2412909918616606E-6</v>
      </c>
      <c r="CD223" s="19">
        <f t="shared" si="307"/>
        <v>-4.0432622740845553E-2</v>
      </c>
      <c r="CE223" s="19">
        <f t="shared" si="308"/>
        <v>-7.4501942424478934E-5</v>
      </c>
      <c r="CF223" s="19">
        <f t="shared" si="309"/>
        <v>-1.4930194459856632E-5</v>
      </c>
    </row>
    <row r="224" spans="1:84" x14ac:dyDescent="0.3">
      <c r="A224" s="2">
        <f t="shared" si="251"/>
        <v>2178</v>
      </c>
      <c r="B224" s="5">
        <f t="shared" si="252"/>
        <v>1165.3893405235654</v>
      </c>
      <c r="C224" s="5">
        <f t="shared" si="253"/>
        <v>2964.0880598604626</v>
      </c>
      <c r="D224" s="5">
        <f t="shared" si="254"/>
        <v>4369.7100138923042</v>
      </c>
      <c r="E224" s="15">
        <f t="shared" si="255"/>
        <v>7.4335053888653601E-7</v>
      </c>
      <c r="F224" s="15">
        <f t="shared" si="256"/>
        <v>1.4644504073341569E-6</v>
      </c>
      <c r="G224" s="15">
        <f t="shared" si="257"/>
        <v>2.9896234129402294E-6</v>
      </c>
      <c r="H224" s="5">
        <f t="shared" si="258"/>
        <v>175524.29395753282</v>
      </c>
      <c r="I224" s="5">
        <f t="shared" si="259"/>
        <v>92431.047068419837</v>
      </c>
      <c r="J224" s="5">
        <f t="shared" si="260"/>
        <v>34581.168318780154</v>
      </c>
      <c r="K224" s="5">
        <f t="shared" si="261"/>
        <v>150614.29502922724</v>
      </c>
      <c r="L224" s="5">
        <f t="shared" si="262"/>
        <v>31183.637328497967</v>
      </c>
      <c r="M224" s="5">
        <f t="shared" si="263"/>
        <v>7913.8359774078226</v>
      </c>
      <c r="N224" s="15">
        <f t="shared" si="264"/>
        <v>-3.8074030951319449E-3</v>
      </c>
      <c r="O224" s="15">
        <f t="shared" si="265"/>
        <v>2.1718534674184387E-3</v>
      </c>
      <c r="P224" s="15">
        <f t="shared" si="266"/>
        <v>2.5454472151882346E-3</v>
      </c>
      <c r="Q224" s="5">
        <f t="shared" si="267"/>
        <v>4027.9387688388019</v>
      </c>
      <c r="R224" s="5">
        <f t="shared" si="268"/>
        <v>7069.0258120963417</v>
      </c>
      <c r="S224" s="5">
        <f t="shared" si="269"/>
        <v>4387.4101464663481</v>
      </c>
      <c r="T224" s="5">
        <f t="shared" si="270"/>
        <v>22.948041425042511</v>
      </c>
      <c r="U224" s="5">
        <f t="shared" si="271"/>
        <v>76.478910888715419</v>
      </c>
      <c r="V224" s="5">
        <f t="shared" si="272"/>
        <v>126.87281430233394</v>
      </c>
      <c r="W224" s="15">
        <f t="shared" si="273"/>
        <v>-1.0734613539272964E-2</v>
      </c>
      <c r="X224" s="15">
        <f t="shared" si="274"/>
        <v>-1.217998157191269E-2</v>
      </c>
      <c r="Y224" s="15">
        <f t="shared" si="275"/>
        <v>-9.7425357312937999E-3</v>
      </c>
      <c r="Z224" s="5">
        <f t="shared" si="290"/>
        <v>4784.3846994802116</v>
      </c>
      <c r="AA224" s="5">
        <f t="shared" si="291"/>
        <v>21581.95136303192</v>
      </c>
      <c r="AB224" s="5">
        <f t="shared" si="292"/>
        <v>53341.677490666691</v>
      </c>
      <c r="AC224" s="16">
        <f t="shared" si="276"/>
        <v>1.1705761720025301</v>
      </c>
      <c r="AD224" s="16">
        <f t="shared" si="277"/>
        <v>3.0223990370435181</v>
      </c>
      <c r="AE224" s="16">
        <f t="shared" si="278"/>
        <v>12.07012940253863</v>
      </c>
      <c r="AF224" s="15">
        <f t="shared" si="279"/>
        <v>-4.0504037456468023E-3</v>
      </c>
      <c r="AG224" s="15">
        <f t="shared" si="280"/>
        <v>2.9673830763510267E-4</v>
      </c>
      <c r="AH224" s="15">
        <f t="shared" si="281"/>
        <v>9.7937136394747881E-3</v>
      </c>
      <c r="AI224" s="1">
        <f t="shared" si="245"/>
        <v>360813.66103013634</v>
      </c>
      <c r="AJ224" s="1">
        <f t="shared" si="246"/>
        <v>179827.45286521185</v>
      </c>
      <c r="AK224" s="1">
        <f t="shared" si="247"/>
        <v>67096.563704007058</v>
      </c>
      <c r="AL224" s="14">
        <f t="shared" si="282"/>
        <v>79.780459861143186</v>
      </c>
      <c r="AM224" s="14">
        <f t="shared" si="283"/>
        <v>18.836077686268109</v>
      </c>
      <c r="AN224" s="14">
        <f t="shared" si="284"/>
        <v>5.996824812514669</v>
      </c>
      <c r="AO224" s="11">
        <f t="shared" si="285"/>
        <v>3.8108772660859721E-3</v>
      </c>
      <c r="AP224" s="11">
        <f t="shared" si="286"/>
        <v>4.8007002496010288E-3</v>
      </c>
      <c r="AQ224" s="11">
        <f t="shared" si="287"/>
        <v>4.3548408513142504E-3</v>
      </c>
      <c r="AR224" s="1">
        <f t="shared" si="293"/>
        <v>175524.29395753282</v>
      </c>
      <c r="AS224" s="1">
        <f t="shared" si="288"/>
        <v>92431.047068419837</v>
      </c>
      <c r="AT224" s="1">
        <f t="shared" si="289"/>
        <v>34581.168318780154</v>
      </c>
      <c r="AU224" s="1">
        <f t="shared" si="248"/>
        <v>35104.858791506565</v>
      </c>
      <c r="AV224" s="1">
        <f t="shared" si="249"/>
        <v>18486.20941368397</v>
      </c>
      <c r="AW224" s="1">
        <f t="shared" si="250"/>
        <v>6916.2336637560311</v>
      </c>
      <c r="AX224" s="1">
        <f t="shared" si="310"/>
        <v>120491.43602338179</v>
      </c>
      <c r="AY224" s="1">
        <f t="shared" si="296"/>
        <v>24946.909862798369</v>
      </c>
      <c r="AZ224" s="1">
        <f t="shared" si="297"/>
        <v>6331.0687819262585</v>
      </c>
      <c r="BA224" s="1">
        <f t="shared" si="311"/>
        <v>13634.279087092737</v>
      </c>
      <c r="BB224" s="1">
        <f t="shared" si="312"/>
        <v>30009.925094811693</v>
      </c>
      <c r="BC224" s="1">
        <f t="shared" si="313"/>
        <v>38249.052073283048</v>
      </c>
      <c r="BD224" s="1">
        <f t="shared" si="314"/>
        <v>28.799993620371918</v>
      </c>
      <c r="BE224" s="2">
        <f t="shared" si="320"/>
        <v>0</v>
      </c>
      <c r="BF224" s="2">
        <f t="shared" si="321"/>
        <v>0</v>
      </c>
      <c r="BG224" s="2">
        <f t="shared" si="322"/>
        <v>0</v>
      </c>
      <c r="BH224" s="2">
        <f t="shared" si="298"/>
        <v>0</v>
      </c>
      <c r="BI224" s="2">
        <f t="shared" si="315"/>
        <v>0</v>
      </c>
      <c r="BJ224" s="2">
        <f t="shared" si="299"/>
        <v>0</v>
      </c>
      <c r="BK224" s="2">
        <f t="shared" si="300"/>
        <v>0</v>
      </c>
      <c r="BL224" s="2">
        <f t="shared" si="301"/>
        <v>0</v>
      </c>
      <c r="BM224" s="2">
        <f t="shared" si="302"/>
        <v>0</v>
      </c>
      <c r="BN224" s="2">
        <f t="shared" si="303"/>
        <v>0</v>
      </c>
      <c r="BO224" s="2">
        <f t="shared" si="316"/>
        <v>0</v>
      </c>
      <c r="BP224" s="2">
        <f t="shared" si="317"/>
        <v>0</v>
      </c>
      <c r="BQ224" s="2">
        <f t="shared" si="318"/>
        <v>0</v>
      </c>
      <c r="BR224" s="11">
        <f t="shared" si="319"/>
        <v>2.873558741750501E-2</v>
      </c>
      <c r="BS224" s="17">
        <f t="shared" si="294"/>
        <v>1.7909934078965048E-3</v>
      </c>
      <c r="BT224" s="17">
        <f t="shared" si="295"/>
        <v>3.5167723128053785E-4</v>
      </c>
      <c r="BU224" s="12">
        <f>(BU$3*temperature!$I334+BU$4*temperature!$I334^2+BU$5*temperature!$I334^6)*(K224/K$56)^$BW$1</f>
        <v>-40.475538124380975</v>
      </c>
      <c r="BV224" s="12">
        <f>(BV$3*temperature!$I334+BV$4*temperature!$I334^2+BV$5*temperature!$I334^6)*(L224/L$56)^$BW$1</f>
        <v>-27.396773248096622</v>
      </c>
      <c r="BW224" s="12">
        <f>(BW$3*temperature!$I334+BW$4*temperature!$I334^2+BW$5*temperature!$I334^6)*(M224/M$56)^$BW$1</f>
        <v>-23.763676077107199</v>
      </c>
      <c r="BX224" s="12">
        <f>(BX$3*temperature!$M334+BX$4*temperature!$M334^2+BX$5*temperature!$M334^6)*(K224/K$56)^$BW$1</f>
        <v>-40.47555413465718</v>
      </c>
      <c r="BY224" s="12">
        <f>(BY$3*temperature!$M334+BY$4*temperature!$M334^2+BY$5*temperature!$M334^6)*(L224/L$56)^$BW$1</f>
        <v>-27.396783393130274</v>
      </c>
      <c r="BZ224" s="12">
        <f>(BZ$3*temperature!$M334+BZ$4*temperature!$M334^2+BZ$5*temperature!$M334^6)*(M224/M$56)^$BW$1</f>
        <v>-23.763684300298181</v>
      </c>
      <c r="CA224" s="19">
        <f t="shared" si="304"/>
        <v>-1.6010276205236096E-5</v>
      </c>
      <c r="CB224" s="19">
        <f t="shared" si="305"/>
        <v>-1.0145033652264601E-5</v>
      </c>
      <c r="CC224" s="19">
        <f t="shared" si="306"/>
        <v>-8.2231909814822757E-6</v>
      </c>
      <c r="CD224" s="19">
        <f t="shared" si="307"/>
        <v>-4.0322760614604401E-2</v>
      </c>
      <c r="CE224" s="19">
        <f t="shared" si="308"/>
        <v>-7.2217798448945297E-5</v>
      </c>
      <c r="CF224" s="19">
        <f t="shared" si="309"/>
        <v>-1.4180596810531995E-5</v>
      </c>
    </row>
    <row r="225" spans="1:84" x14ac:dyDescent="0.3">
      <c r="A225" s="2">
        <f t="shared" si="251"/>
        <v>2179</v>
      </c>
      <c r="B225" s="5">
        <f t="shared" si="252"/>
        <v>1165.3901635017198</v>
      </c>
      <c r="C225" s="5">
        <f t="shared" si="253"/>
        <v>2964.0921835824306</v>
      </c>
      <c r="D225" s="5">
        <f t="shared" si="254"/>
        <v>4369.7224244903009</v>
      </c>
      <c r="E225" s="15">
        <f t="shared" si="255"/>
        <v>7.0618301194220917E-7</v>
      </c>
      <c r="F225" s="15">
        <f t="shared" si="256"/>
        <v>1.3912278869674491E-6</v>
      </c>
      <c r="G225" s="15">
        <f t="shared" si="257"/>
        <v>2.8401422422932177E-6</v>
      </c>
      <c r="H225" s="5">
        <f t="shared" si="258"/>
        <v>174833.92265469188</v>
      </c>
      <c r="I225" s="5">
        <f t="shared" si="259"/>
        <v>92626.014528584637</v>
      </c>
      <c r="J225" s="5">
        <f t="shared" si="260"/>
        <v>34667.442293457898</v>
      </c>
      <c r="K225" s="5">
        <f t="shared" si="261"/>
        <v>150021.79367067729</v>
      </c>
      <c r="L225" s="5">
        <f t="shared" si="262"/>
        <v>31249.370394626501</v>
      </c>
      <c r="M225" s="5">
        <f t="shared" si="263"/>
        <v>7933.5570834345672</v>
      </c>
      <c r="N225" s="15">
        <f t="shared" si="264"/>
        <v>-3.9338985614544297E-3</v>
      </c>
      <c r="O225" s="15">
        <f t="shared" si="265"/>
        <v>2.1079345374652725E-3</v>
      </c>
      <c r="P225" s="15">
        <f t="shared" si="266"/>
        <v>2.4919781106209626E-3</v>
      </c>
      <c r="Q225" s="5">
        <f t="shared" si="267"/>
        <v>3969.0277984711042</v>
      </c>
      <c r="R225" s="5">
        <f t="shared" si="268"/>
        <v>6997.6544925105882</v>
      </c>
      <c r="S225" s="5">
        <f t="shared" si="269"/>
        <v>4355.5048282533371</v>
      </c>
      <c r="T225" s="5">
        <f t="shared" si="270"/>
        <v>22.701703068861452</v>
      </c>
      <c r="U225" s="5">
        <f t="shared" si="271"/>
        <v>75.547399163450919</v>
      </c>
      <c r="V225" s="5">
        <f t="shared" si="272"/>
        <v>125.63675137566365</v>
      </c>
      <c r="W225" s="15">
        <f t="shared" si="273"/>
        <v>-1.0734613539272964E-2</v>
      </c>
      <c r="X225" s="15">
        <f t="shared" si="274"/>
        <v>-1.217998157191269E-2</v>
      </c>
      <c r="Y225" s="15">
        <f t="shared" si="275"/>
        <v>-9.7425357312937999E-3</v>
      </c>
      <c r="Z225" s="5">
        <f t="shared" si="290"/>
        <v>4695.9114543858859</v>
      </c>
      <c r="AA225" s="5">
        <f t="shared" si="291"/>
        <v>21371.756744941078</v>
      </c>
      <c r="AB225" s="5">
        <f t="shared" si="292"/>
        <v>53475.250065985005</v>
      </c>
      <c r="AC225" s="16">
        <f t="shared" si="276"/>
        <v>1.1658348658908861</v>
      </c>
      <c r="AD225" s="16">
        <f t="shared" si="277"/>
        <v>3.0232958986187684</v>
      </c>
      <c r="AE225" s="16">
        <f t="shared" si="278"/>
        <v>12.188340793498497</v>
      </c>
      <c r="AF225" s="15">
        <f t="shared" si="279"/>
        <v>-4.0504037456468023E-3</v>
      </c>
      <c r="AG225" s="15">
        <f t="shared" si="280"/>
        <v>2.9673830763510267E-4</v>
      </c>
      <c r="AH225" s="15">
        <f t="shared" si="281"/>
        <v>9.7937136394747881E-3</v>
      </c>
      <c r="AI225" s="1">
        <f t="shared" si="245"/>
        <v>359837.15371862927</v>
      </c>
      <c r="AJ225" s="1">
        <f t="shared" si="246"/>
        <v>180330.91699237464</v>
      </c>
      <c r="AK225" s="1">
        <f t="shared" si="247"/>
        <v>67303.140997362381</v>
      </c>
      <c r="AL225" s="14">
        <f t="shared" si="282"/>
        <v>80.08145306649827</v>
      </c>
      <c r="AM225" s="14">
        <f t="shared" si="283"/>
        <v>18.925599785489577</v>
      </c>
      <c r="AN225" s="14">
        <f t="shared" si="284"/>
        <v>6.0226788780096649</v>
      </c>
      <c r="AO225" s="11">
        <f t="shared" si="285"/>
        <v>3.7727684934251125E-3</v>
      </c>
      <c r="AP225" s="11">
        <f t="shared" si="286"/>
        <v>4.7526932471050184E-3</v>
      </c>
      <c r="AQ225" s="11">
        <f t="shared" si="287"/>
        <v>4.3112924428011078E-3</v>
      </c>
      <c r="AR225" s="1">
        <f t="shared" si="293"/>
        <v>174833.92265469188</v>
      </c>
      <c r="AS225" s="1">
        <f t="shared" si="288"/>
        <v>92626.014528584637</v>
      </c>
      <c r="AT225" s="1">
        <f t="shared" si="289"/>
        <v>34667.442293457898</v>
      </c>
      <c r="AU225" s="1">
        <f t="shared" si="248"/>
        <v>34966.784530938377</v>
      </c>
      <c r="AV225" s="1">
        <f t="shared" si="249"/>
        <v>18525.202905716927</v>
      </c>
      <c r="AW225" s="1">
        <f t="shared" si="250"/>
        <v>6933.4884586915796</v>
      </c>
      <c r="AX225" s="1">
        <f t="shared" si="310"/>
        <v>120017.43493654183</v>
      </c>
      <c r="AY225" s="1">
        <f t="shared" si="296"/>
        <v>24999.496315701206</v>
      </c>
      <c r="AZ225" s="1">
        <f t="shared" si="297"/>
        <v>6346.8456667476539</v>
      </c>
      <c r="BA225" s="1">
        <f t="shared" si="311"/>
        <v>13629.695147450437</v>
      </c>
      <c r="BB225" s="1">
        <f t="shared" si="312"/>
        <v>30016.208381676188</v>
      </c>
      <c r="BC225" s="1">
        <f t="shared" si="313"/>
        <v>38260.036413271831</v>
      </c>
      <c r="BD225" s="1">
        <f t="shared" si="314"/>
        <v>27.432813508926387</v>
      </c>
      <c r="BE225" s="2">
        <f t="shared" si="320"/>
        <v>0</v>
      </c>
      <c r="BF225" s="2">
        <f t="shared" si="321"/>
        <v>0</v>
      </c>
      <c r="BG225" s="2">
        <f t="shared" si="322"/>
        <v>0</v>
      </c>
      <c r="BH225" s="2">
        <f t="shared" si="298"/>
        <v>0</v>
      </c>
      <c r="BI225" s="2">
        <f t="shared" si="315"/>
        <v>0</v>
      </c>
      <c r="BJ225" s="2">
        <f t="shared" si="299"/>
        <v>0</v>
      </c>
      <c r="BK225" s="2">
        <f t="shared" si="300"/>
        <v>0</v>
      </c>
      <c r="BL225" s="2">
        <f t="shared" si="301"/>
        <v>0</v>
      </c>
      <c r="BM225" s="2">
        <f t="shared" si="302"/>
        <v>0</v>
      </c>
      <c r="BN225" s="2">
        <f t="shared" si="303"/>
        <v>0</v>
      </c>
      <c r="BO225" s="2">
        <f t="shared" si="316"/>
        <v>0</v>
      </c>
      <c r="BP225" s="2">
        <f t="shared" si="317"/>
        <v>0</v>
      </c>
      <c r="BQ225" s="2">
        <f t="shared" si="318"/>
        <v>0</v>
      </c>
      <c r="BR225" s="11">
        <f t="shared" si="319"/>
        <v>2.8645628319978494E-2</v>
      </c>
      <c r="BS225" s="17">
        <f t="shared" si="294"/>
        <v>1.740965734832349E-3</v>
      </c>
      <c r="BT225" s="17">
        <f t="shared" si="295"/>
        <v>3.349306964576551E-4</v>
      </c>
      <c r="BU225" s="12">
        <f>(BU$3*temperature!$I335+BU$4*temperature!$I335^2+BU$5*temperature!$I335^6)*(K225/K$56)^$BW$1</f>
        <v>-40.904459149929167</v>
      </c>
      <c r="BV225" s="12">
        <f>(BV$3*temperature!$I335+BV$4*temperature!$I335^2+BV$5*temperature!$I335^6)*(L225/L$56)^$BW$1</f>
        <v>-27.628462375717483</v>
      </c>
      <c r="BW225" s="12">
        <f>(BW$3*temperature!$I335+BW$4*temperature!$I335^2+BW$5*temperature!$I335^6)*(M225/M$56)^$BW$1</f>
        <v>-23.948340879002735</v>
      </c>
      <c r="BX225" s="12">
        <f>(BX$3*temperature!$M335+BX$4*temperature!$M335^2+BX$5*temperature!$M335^6)*(K225/K$56)^$BW$1</f>
        <v>-40.904475157125695</v>
      </c>
      <c r="BY225" s="12">
        <f>(BY$3*temperature!$M335+BY$4*temperature!$M335^2+BY$5*temperature!$M335^6)*(L225/L$56)^$BW$1</f>
        <v>-27.628472501595954</v>
      </c>
      <c r="BZ225" s="12">
        <f>(BZ$3*temperature!$M335+BZ$4*temperature!$M335^2+BZ$5*temperature!$M335^6)*(M225/M$56)^$BW$1</f>
        <v>-23.948349084207397</v>
      </c>
      <c r="CA225" s="19">
        <f t="shared" si="304"/>
        <v>-1.60071965282782E-5</v>
      </c>
      <c r="CB225" s="19">
        <f t="shared" si="305"/>
        <v>-1.0125878471711758E-5</v>
      </c>
      <c r="CC225" s="19">
        <f t="shared" si="306"/>
        <v>-8.2052046614933261E-6</v>
      </c>
      <c r="CD225" s="19">
        <f t="shared" si="307"/>
        <v>-4.0209741852872308E-2</v>
      </c>
      <c r="CE225" s="19">
        <f t="shared" si="308"/>
        <v>-7.0003782772304888E-5</v>
      </c>
      <c r="CF225" s="19">
        <f t="shared" si="309"/>
        <v>-1.3467476843165045E-5</v>
      </c>
    </row>
    <row r="226" spans="1:84" x14ac:dyDescent="0.3">
      <c r="A226" s="2">
        <f t="shared" si="251"/>
        <v>2180</v>
      </c>
      <c r="B226" s="5">
        <f t="shared" si="252"/>
        <v>1165.3909453315189</v>
      </c>
      <c r="C226" s="5">
        <f t="shared" si="253"/>
        <v>2964.0961011237509</v>
      </c>
      <c r="D226" s="5">
        <f t="shared" si="254"/>
        <v>4369.7342145918838</v>
      </c>
      <c r="E226" s="15">
        <f t="shared" si="255"/>
        <v>6.7087386134509864E-7</v>
      </c>
      <c r="F226" s="15">
        <f t="shared" si="256"/>
        <v>1.3216664926190767E-6</v>
      </c>
      <c r="G226" s="15">
        <f t="shared" si="257"/>
        <v>2.6981351301785565E-6</v>
      </c>
      <c r="H226" s="5">
        <f t="shared" si="258"/>
        <v>174123.92017756493</v>
      </c>
      <c r="I226" s="5">
        <f t="shared" si="259"/>
        <v>92815.532138220078</v>
      </c>
      <c r="J226" s="5">
        <f t="shared" si="260"/>
        <v>34752.095846930839</v>
      </c>
      <c r="K226" s="5">
        <f t="shared" si="261"/>
        <v>149412.45328453439</v>
      </c>
      <c r="L226" s="5">
        <f t="shared" si="262"/>
        <v>31313.266834712871</v>
      </c>
      <c r="M226" s="5">
        <f t="shared" si="263"/>
        <v>7952.9083784736667</v>
      </c>
      <c r="N226" s="15">
        <f t="shared" si="264"/>
        <v>-4.0616791149724607E-3</v>
      </c>
      <c r="O226" s="15">
        <f t="shared" si="265"/>
        <v>2.0447272786447979E-3</v>
      </c>
      <c r="P226" s="15">
        <f t="shared" si="266"/>
        <v>2.4391700766237534E-3</v>
      </c>
      <c r="Q226" s="5">
        <f t="shared" si="267"/>
        <v>3910.476576864135</v>
      </c>
      <c r="R226" s="5">
        <f t="shared" si="268"/>
        <v>6926.56636460138</v>
      </c>
      <c r="S226" s="5">
        <f t="shared" si="269"/>
        <v>4323.6031465988144</v>
      </c>
      <c r="T226" s="5">
        <f t="shared" si="270"/>
        <v>22.458009059733897</v>
      </c>
      <c r="U226" s="5">
        <f t="shared" si="271"/>
        <v>74.627233233834161</v>
      </c>
      <c r="V226" s="5">
        <f t="shared" si="272"/>
        <v>124.41273083622256</v>
      </c>
      <c r="W226" s="15">
        <f t="shared" si="273"/>
        <v>-1.0734613539272964E-2</v>
      </c>
      <c r="X226" s="15">
        <f t="shared" si="274"/>
        <v>-1.217998157191269E-2</v>
      </c>
      <c r="Y226" s="15">
        <f t="shared" si="275"/>
        <v>-9.7425357312937999E-3</v>
      </c>
      <c r="Z226" s="5">
        <f t="shared" si="290"/>
        <v>4608.4888374092416</v>
      </c>
      <c r="AA226" s="5">
        <f t="shared" si="291"/>
        <v>21162.257916897757</v>
      </c>
      <c r="AB226" s="5">
        <f t="shared" si="292"/>
        <v>53606.289950683822</v>
      </c>
      <c r="AC226" s="16">
        <f t="shared" si="276"/>
        <v>1.1611127639832761</v>
      </c>
      <c r="AD226" s="16">
        <f t="shared" si="277"/>
        <v>3.0241930263272048</v>
      </c>
      <c r="AE226" s="16">
        <f t="shared" si="278"/>
        <v>12.307709912970351</v>
      </c>
      <c r="AF226" s="15">
        <f t="shared" si="279"/>
        <v>-4.0504037456468023E-3</v>
      </c>
      <c r="AG226" s="15">
        <f t="shared" si="280"/>
        <v>2.9673830763510267E-4</v>
      </c>
      <c r="AH226" s="15">
        <f t="shared" si="281"/>
        <v>9.7937136394747881E-3</v>
      </c>
      <c r="AI226" s="1">
        <f t="shared" si="245"/>
        <v>358820.22287770471</v>
      </c>
      <c r="AJ226" s="1">
        <f t="shared" si="246"/>
        <v>180823.0281988541</v>
      </c>
      <c r="AK226" s="1">
        <f t="shared" si="247"/>
        <v>67506.315356317733</v>
      </c>
      <c r="AL226" s="14">
        <f t="shared" si="282"/>
        <v>80.380560561704883</v>
      </c>
      <c r="AM226" s="14">
        <f t="shared" si="283"/>
        <v>19.014647880084507</v>
      </c>
      <c r="AN226" s="14">
        <f t="shared" si="284"/>
        <v>6.0483847526425238</v>
      </c>
      <c r="AO226" s="11">
        <f t="shared" si="285"/>
        <v>3.7350408084908613E-3</v>
      </c>
      <c r="AP226" s="11">
        <f t="shared" si="286"/>
        <v>4.7051663146339684E-3</v>
      </c>
      <c r="AQ226" s="11">
        <f t="shared" si="287"/>
        <v>4.2681795183730966E-3</v>
      </c>
      <c r="AR226" s="1">
        <f t="shared" si="293"/>
        <v>174123.92017756493</v>
      </c>
      <c r="AS226" s="1">
        <f t="shared" si="288"/>
        <v>92815.532138220078</v>
      </c>
      <c r="AT226" s="1">
        <f t="shared" si="289"/>
        <v>34752.095846930839</v>
      </c>
      <c r="AU226" s="1">
        <f t="shared" si="248"/>
        <v>34824.784035512988</v>
      </c>
      <c r="AV226" s="1">
        <f t="shared" si="249"/>
        <v>18563.106427644016</v>
      </c>
      <c r="AW226" s="1">
        <f t="shared" si="250"/>
        <v>6950.4191693861685</v>
      </c>
      <c r="AX226" s="1">
        <f t="shared" si="310"/>
        <v>119529.96262762751</v>
      </c>
      <c r="AY226" s="1">
        <f t="shared" si="296"/>
        <v>25050.613467770298</v>
      </c>
      <c r="AZ226" s="1">
        <f t="shared" si="297"/>
        <v>6362.3267027789334</v>
      </c>
      <c r="BA226" s="1">
        <f t="shared" si="311"/>
        <v>13624.961208218638</v>
      </c>
      <c r="BB226" s="1">
        <f t="shared" si="312"/>
        <v>30022.302633372128</v>
      </c>
      <c r="BC226" s="1">
        <f t="shared" si="313"/>
        <v>38270.78519108086</v>
      </c>
      <c r="BD226" s="1">
        <f t="shared" si="314"/>
        <v>26.130351633300041</v>
      </c>
      <c r="BE226" s="2">
        <f t="shared" si="320"/>
        <v>0</v>
      </c>
      <c r="BF226" s="2">
        <f t="shared" si="321"/>
        <v>0</v>
      </c>
      <c r="BG226" s="2">
        <f t="shared" si="322"/>
        <v>0</v>
      </c>
      <c r="BH226" s="2">
        <f t="shared" si="298"/>
        <v>0</v>
      </c>
      <c r="BI226" s="2">
        <f t="shared" si="315"/>
        <v>0</v>
      </c>
      <c r="BJ226" s="2">
        <f t="shared" si="299"/>
        <v>0</v>
      </c>
      <c r="BK226" s="2">
        <f t="shared" si="300"/>
        <v>0</v>
      </c>
      <c r="BL226" s="2">
        <f t="shared" si="301"/>
        <v>0</v>
      </c>
      <c r="BM226" s="2">
        <f t="shared" si="302"/>
        <v>0</v>
      </c>
      <c r="BN226" s="2">
        <f t="shared" si="303"/>
        <v>0</v>
      </c>
      <c r="BO226" s="2">
        <f t="shared" si="316"/>
        <v>0</v>
      </c>
      <c r="BP226" s="2">
        <f t="shared" si="317"/>
        <v>0</v>
      </c>
      <c r="BQ226" s="2">
        <f t="shared" si="318"/>
        <v>0</v>
      </c>
      <c r="BR226" s="11">
        <f t="shared" si="319"/>
        <v>2.8555521080919605E-2</v>
      </c>
      <c r="BS226" s="17">
        <f t="shared" si="294"/>
        <v>1.6924834820673449E-3</v>
      </c>
      <c r="BT226" s="17">
        <f t="shared" si="295"/>
        <v>3.1898161567395721E-4</v>
      </c>
      <c r="BU226" s="12">
        <f>(BU$3*temperature!$I336+BU$4*temperature!$I336^2+BU$5*temperature!$I336^6)*(K226/K$56)^$BW$1</f>
        <v>-41.334299555029823</v>
      </c>
      <c r="BV226" s="12">
        <f>(BV$3*temperature!$I336+BV$4*temperature!$I336^2+BV$5*temperature!$I336^6)*(L226/L$56)^$BW$1</f>
        <v>-27.859528130908728</v>
      </c>
      <c r="BW226" s="12">
        <f>(BW$3*temperature!$I336+BW$4*temperature!$I336^2+BW$5*temperature!$I336^6)*(M226/M$56)^$BW$1</f>
        <v>-24.132387012533194</v>
      </c>
      <c r="BX226" s="12">
        <f>(BX$3*temperature!$M336+BX$4*temperature!$M336^2+BX$5*temperature!$M336^6)*(K226/K$56)^$BW$1</f>
        <v>-41.334315559499572</v>
      </c>
      <c r="BY226" s="12">
        <f>(BY$3*temperature!$M336+BY$4*temperature!$M336^2+BY$5*temperature!$M336^6)*(L226/L$56)^$BW$1</f>
        <v>-27.859538237756301</v>
      </c>
      <c r="BZ226" s="12">
        <f>(BZ$3*temperature!$M336+BZ$4*temperature!$M336^2+BZ$5*temperature!$M336^6)*(M226/M$56)^$BW$1</f>
        <v>-24.132395199867375</v>
      </c>
      <c r="CA226" s="19">
        <f t="shared" si="304"/>
        <v>-1.6004469749475447E-5</v>
      </c>
      <c r="CB226" s="19">
        <f t="shared" si="305"/>
        <v>-1.0106847572188826E-5</v>
      </c>
      <c r="CC226" s="19">
        <f t="shared" si="306"/>
        <v>-8.1873341812865874E-6</v>
      </c>
      <c r="CD226" s="19">
        <f t="shared" si="307"/>
        <v>-4.0093604709934227E-2</v>
      </c>
      <c r="CE226" s="19">
        <f t="shared" si="308"/>
        <v>-6.7857763708101178E-5</v>
      </c>
      <c r="CF226" s="19">
        <f t="shared" si="309"/>
        <v>-1.27891228085678E-5</v>
      </c>
    </row>
    <row r="227" spans="1:84" x14ac:dyDescent="0.3">
      <c r="A227" s="2">
        <f t="shared" si="251"/>
        <v>2181</v>
      </c>
      <c r="B227" s="5">
        <f t="shared" si="252"/>
        <v>1165.3916880703262</v>
      </c>
      <c r="C227" s="5">
        <f t="shared" si="253"/>
        <v>2964.0998227929235</v>
      </c>
      <c r="D227" s="5">
        <f t="shared" si="254"/>
        <v>4369.7454152186083</v>
      </c>
      <c r="E227" s="15">
        <f t="shared" si="255"/>
        <v>6.3733016827784372E-7</v>
      </c>
      <c r="F227" s="15">
        <f t="shared" si="256"/>
        <v>1.2555831679881227E-6</v>
      </c>
      <c r="G227" s="15">
        <f t="shared" si="257"/>
        <v>2.5632283736696284E-6</v>
      </c>
      <c r="H227" s="5">
        <f t="shared" si="258"/>
        <v>173394.3051547877</v>
      </c>
      <c r="I227" s="5">
        <f t="shared" si="259"/>
        <v>92999.629721297097</v>
      </c>
      <c r="J227" s="5">
        <f t="shared" si="260"/>
        <v>34835.138850856078</v>
      </c>
      <c r="K227" s="5">
        <f t="shared" si="261"/>
        <v>148786.28956235026</v>
      </c>
      <c r="L227" s="5">
        <f t="shared" si="262"/>
        <v>31375.336621986022</v>
      </c>
      <c r="M227" s="5">
        <f t="shared" si="263"/>
        <v>7971.8920762603184</v>
      </c>
      <c r="N227" s="15">
        <f t="shared" si="264"/>
        <v>-4.1908402440303805E-3</v>
      </c>
      <c r="O227" s="15">
        <f t="shared" si="265"/>
        <v>1.9822201113919302E-3</v>
      </c>
      <c r="P227" s="15">
        <f t="shared" si="266"/>
        <v>2.3870132639822739E-3</v>
      </c>
      <c r="Q227" s="5">
        <f t="shared" si="267"/>
        <v>3852.2893154310386</v>
      </c>
      <c r="R227" s="5">
        <f t="shared" si="268"/>
        <v>6855.7722701631274</v>
      </c>
      <c r="S227" s="5">
        <f t="shared" si="269"/>
        <v>4291.7112393009847</v>
      </c>
      <c r="T227" s="5">
        <f t="shared" si="270"/>
        <v>22.216931011616161</v>
      </c>
      <c r="U227" s="5">
        <f t="shared" si="271"/>
        <v>73.718274908283234</v>
      </c>
      <c r="V227" s="5">
        <f t="shared" si="272"/>
        <v>123.20063536062283</v>
      </c>
      <c r="W227" s="15">
        <f t="shared" si="273"/>
        <v>-1.0734613539272964E-2</v>
      </c>
      <c r="X227" s="15">
        <f t="shared" si="274"/>
        <v>-1.217998157191269E-2</v>
      </c>
      <c r="Y227" s="15">
        <f t="shared" si="275"/>
        <v>-9.7425357312937999E-3</v>
      </c>
      <c r="Z227" s="5">
        <f t="shared" si="290"/>
        <v>4522.1133911657935</v>
      </c>
      <c r="AA227" s="5">
        <f t="shared" si="291"/>
        <v>20953.489554766256</v>
      </c>
      <c r="AB227" s="5">
        <f t="shared" si="292"/>
        <v>53734.812589344489</v>
      </c>
      <c r="AC227" s="16">
        <f t="shared" si="276"/>
        <v>1.15640978849492</v>
      </c>
      <c r="AD227" s="16">
        <f t="shared" si="277"/>
        <v>3.0250904202477988</v>
      </c>
      <c r="AE227" s="16">
        <f t="shared" si="278"/>
        <v>12.428248099415708</v>
      </c>
      <c r="AF227" s="15">
        <f t="shared" si="279"/>
        <v>-4.0504037456468023E-3</v>
      </c>
      <c r="AG227" s="15">
        <f t="shared" si="280"/>
        <v>2.9673830763510267E-4</v>
      </c>
      <c r="AH227" s="15">
        <f t="shared" si="281"/>
        <v>9.7937136394747881E-3</v>
      </c>
      <c r="AI227" s="1">
        <f t="shared" si="245"/>
        <v>357762.98462544725</v>
      </c>
      <c r="AJ227" s="1">
        <f t="shared" si="246"/>
        <v>181303.83180661272</v>
      </c>
      <c r="AK227" s="1">
        <f t="shared" si="247"/>
        <v>67706.102990072133</v>
      </c>
      <c r="AL227" s="14">
        <f t="shared" si="282"/>
        <v>80.677782988873147</v>
      </c>
      <c r="AM227" s="14">
        <f t="shared" si="283"/>
        <v>19.103220289967609</v>
      </c>
      <c r="AN227" s="14">
        <f t="shared" si="284"/>
        <v>6.0739421886437892</v>
      </c>
      <c r="AO227" s="11">
        <f t="shared" si="285"/>
        <v>3.6976904004059528E-3</v>
      </c>
      <c r="AP227" s="11">
        <f t="shared" si="286"/>
        <v>4.6581146514876283E-3</v>
      </c>
      <c r="AQ227" s="11">
        <f t="shared" si="287"/>
        <v>4.225497723189366E-3</v>
      </c>
      <c r="AR227" s="1">
        <f t="shared" si="293"/>
        <v>173394.3051547877</v>
      </c>
      <c r="AS227" s="1">
        <f t="shared" si="288"/>
        <v>92999.629721297097</v>
      </c>
      <c r="AT227" s="1">
        <f t="shared" si="289"/>
        <v>34835.138850856078</v>
      </c>
      <c r="AU227" s="1">
        <f t="shared" si="248"/>
        <v>34678.861030957538</v>
      </c>
      <c r="AV227" s="1">
        <f t="shared" si="249"/>
        <v>18599.925944259419</v>
      </c>
      <c r="AW227" s="1">
        <f t="shared" si="250"/>
        <v>6967.0277701712157</v>
      </c>
      <c r="AX227" s="1">
        <f t="shared" si="310"/>
        <v>119029.03164988018</v>
      </c>
      <c r="AY227" s="1">
        <f t="shared" si="296"/>
        <v>25100.26929758882</v>
      </c>
      <c r="AZ227" s="1">
        <f t="shared" si="297"/>
        <v>6377.5136610082545</v>
      </c>
      <c r="BA227" s="1">
        <f t="shared" si="311"/>
        <v>13620.075658778416</v>
      </c>
      <c r="BB227" s="1">
        <f t="shared" si="312"/>
        <v>30028.210011569365</v>
      </c>
      <c r="BC227" s="1">
        <f t="shared" si="313"/>
        <v>38281.301498846653</v>
      </c>
      <c r="BD227" s="1">
        <f t="shared" si="314"/>
        <v>24.88955436831424</v>
      </c>
      <c r="BE227" s="2">
        <f t="shared" si="320"/>
        <v>0</v>
      </c>
      <c r="BF227" s="2">
        <f t="shared" si="321"/>
        <v>0</v>
      </c>
      <c r="BG227" s="2">
        <f t="shared" si="322"/>
        <v>0</v>
      </c>
      <c r="BH227" s="2">
        <f t="shared" si="298"/>
        <v>0</v>
      </c>
      <c r="BI227" s="2">
        <f t="shared" si="315"/>
        <v>0</v>
      </c>
      <c r="BJ227" s="2">
        <f t="shared" si="299"/>
        <v>0</v>
      </c>
      <c r="BK227" s="2">
        <f t="shared" si="300"/>
        <v>0</v>
      </c>
      <c r="BL227" s="2">
        <f t="shared" si="301"/>
        <v>0</v>
      </c>
      <c r="BM227" s="2">
        <f t="shared" si="302"/>
        <v>0</v>
      </c>
      <c r="BN227" s="2">
        <f t="shared" si="303"/>
        <v>0</v>
      </c>
      <c r="BO227" s="2">
        <f t="shared" si="316"/>
        <v>0</v>
      </c>
      <c r="BP227" s="2">
        <f t="shared" si="317"/>
        <v>0</v>
      </c>
      <c r="BQ227" s="2">
        <f t="shared" si="318"/>
        <v>0</v>
      </c>
      <c r="BR227" s="11">
        <f t="shared" si="319"/>
        <v>2.8465221723544459E-2</v>
      </c>
      <c r="BS227" s="17">
        <f t="shared" si="294"/>
        <v>1.6454955006110865E-3</v>
      </c>
      <c r="BT227" s="17">
        <f t="shared" si="295"/>
        <v>3.0379201492757827E-4</v>
      </c>
      <c r="BU227" s="12">
        <f>(BU$3*temperature!$I337+BU$4*temperature!$I337^2+BU$5*temperature!$I337^6)*(K227/K$56)^$BW$1</f>
        <v>-41.765094607085857</v>
      </c>
      <c r="BV227" s="12">
        <f>(BV$3*temperature!$I337+BV$4*temperature!$I337^2+BV$5*temperature!$I337^6)*(L227/L$56)^$BW$1</f>
        <v>-28.089967484224221</v>
      </c>
      <c r="BW227" s="12">
        <f>(BW$3*temperature!$I337+BW$4*temperature!$I337^2+BW$5*temperature!$I337^6)*(M227/M$56)^$BW$1</f>
        <v>-24.315811697911808</v>
      </c>
      <c r="BX227" s="12">
        <f>(BX$3*temperature!$M337+BX$4*temperature!$M337^2+BX$5*temperature!$M337^6)*(K227/K$56)^$BW$1</f>
        <v>-41.765110609197002</v>
      </c>
      <c r="BY227" s="12">
        <f>(BY$3*temperature!$M337+BY$4*temperature!$M337^2+BY$5*temperature!$M337^6)*(L227/L$56)^$BW$1</f>
        <v>-28.08997757216838</v>
      </c>
      <c r="BZ227" s="12">
        <f>(BZ$3*temperature!$M337+BZ$4*temperature!$M337^2+BZ$5*temperature!$M337^6)*(M227/M$56)^$BW$1</f>
        <v>-24.31581986749336</v>
      </c>
      <c r="CA227" s="19">
        <f t="shared" si="304"/>
        <v>-1.6002111145496656E-5</v>
      </c>
      <c r="CB227" s="19">
        <f t="shared" si="305"/>
        <v>-1.0087944158243545E-5</v>
      </c>
      <c r="CC227" s="19">
        <f t="shared" si="306"/>
        <v>-8.1695815516980019E-6</v>
      </c>
      <c r="CD227" s="19">
        <f t="shared" si="307"/>
        <v>-3.9974385221556406E-2</v>
      </c>
      <c r="CE227" s="19">
        <f t="shared" si="308"/>
        <v>-6.5777671021765378E-5</v>
      </c>
      <c r="CF227" s="19">
        <f t="shared" si="309"/>
        <v>-1.2143899031947828E-5</v>
      </c>
    </row>
    <row r="228" spans="1:84" x14ac:dyDescent="0.3">
      <c r="A228" s="2">
        <f t="shared" si="251"/>
        <v>2182</v>
      </c>
      <c r="B228" s="5">
        <f t="shared" si="252"/>
        <v>1165.3923936726428</v>
      </c>
      <c r="C228" s="5">
        <f t="shared" si="253"/>
        <v>2964.1033583830767</v>
      </c>
      <c r="D228" s="5">
        <f t="shared" si="254"/>
        <v>4369.7560558412706</v>
      </c>
      <c r="E228" s="15">
        <f t="shared" si="255"/>
        <v>6.0546365986395154E-7</v>
      </c>
      <c r="F228" s="15">
        <f t="shared" si="256"/>
        <v>1.1928040095887166E-6</v>
      </c>
      <c r="G228" s="15">
        <f t="shared" si="257"/>
        <v>2.4350669549861471E-6</v>
      </c>
      <c r="H228" s="5">
        <f t="shared" si="258"/>
        <v>172645.08927046089</v>
      </c>
      <c r="I228" s="5">
        <f t="shared" si="259"/>
        <v>93178.337501395232</v>
      </c>
      <c r="J228" s="5">
        <f t="shared" si="260"/>
        <v>34916.581270464121</v>
      </c>
      <c r="K228" s="5">
        <f t="shared" si="261"/>
        <v>148143.31225072048</v>
      </c>
      <c r="L228" s="5">
        <f t="shared" si="262"/>
        <v>31435.589868304785</v>
      </c>
      <c r="M228" s="5">
        <f t="shared" si="263"/>
        <v>7990.5104139141558</v>
      </c>
      <c r="N228" s="15">
        <f t="shared" si="264"/>
        <v>-4.3214822650734508E-3</v>
      </c>
      <c r="O228" s="15">
        <f t="shared" si="265"/>
        <v>1.9204015894618287E-3</v>
      </c>
      <c r="P228" s="15">
        <f t="shared" si="266"/>
        <v>2.3354979565366474E-3</v>
      </c>
      <c r="Q228" s="5">
        <f t="shared" si="267"/>
        <v>3794.4698813959699</v>
      </c>
      <c r="R228" s="5">
        <f t="shared" si="268"/>
        <v>6785.2826600792005</v>
      </c>
      <c r="S228" s="5">
        <f t="shared" si="269"/>
        <v>4259.835092800432</v>
      </c>
      <c r="T228" s="5">
        <f t="shared" si="270"/>
        <v>21.978440843177772</v>
      </c>
      <c r="U228" s="5">
        <f t="shared" si="271"/>
        <v>72.820387678387149</v>
      </c>
      <c r="V228" s="5">
        <f t="shared" si="272"/>
        <v>122.00034876850386</v>
      </c>
      <c r="W228" s="15">
        <f t="shared" si="273"/>
        <v>-1.0734613539272964E-2</v>
      </c>
      <c r="X228" s="15">
        <f t="shared" si="274"/>
        <v>-1.217998157191269E-2</v>
      </c>
      <c r="Y228" s="15">
        <f t="shared" si="275"/>
        <v>-9.7425357312937999E-3</v>
      </c>
      <c r="Z228" s="5">
        <f t="shared" si="290"/>
        <v>4436.7812323190774</v>
      </c>
      <c r="AA228" s="5">
        <f t="shared" si="291"/>
        <v>20745.485171858709</v>
      </c>
      <c r="AB228" s="5">
        <f t="shared" si="292"/>
        <v>53860.833578464255</v>
      </c>
      <c r="AC228" s="16">
        <f t="shared" si="276"/>
        <v>1.1517258619560975</v>
      </c>
      <c r="AD228" s="16">
        <f t="shared" si="277"/>
        <v>3.0259880804595465</v>
      </c>
      <c r="AE228" s="16">
        <f t="shared" si="278"/>
        <v>12.549966802341732</v>
      </c>
      <c r="AF228" s="15">
        <f t="shared" si="279"/>
        <v>-4.0504037456468023E-3</v>
      </c>
      <c r="AG228" s="15">
        <f t="shared" si="280"/>
        <v>2.9673830763510267E-4</v>
      </c>
      <c r="AH228" s="15">
        <f t="shared" si="281"/>
        <v>9.7937136394747881E-3</v>
      </c>
      <c r="AI228" s="1">
        <f t="shared" si="245"/>
        <v>356665.54719386005</v>
      </c>
      <c r="AJ228" s="1">
        <f t="shared" si="246"/>
        <v>181773.37457021087</v>
      </c>
      <c r="AK228" s="1">
        <f t="shared" si="247"/>
        <v>67902.520461236141</v>
      </c>
      <c r="AL228" s="14">
        <f t="shared" si="282"/>
        <v>80.97312123792031</v>
      </c>
      <c r="AM228" s="14">
        <f t="shared" si="283"/>
        <v>19.191315430387672</v>
      </c>
      <c r="AN228" s="14">
        <f t="shared" si="284"/>
        <v>6.0993509632437979</v>
      </c>
      <c r="AO228" s="11">
        <f t="shared" si="285"/>
        <v>3.660713496401893E-3</v>
      </c>
      <c r="AP228" s="11">
        <f t="shared" si="286"/>
        <v>4.6115335049727521E-3</v>
      </c>
      <c r="AQ228" s="11">
        <f t="shared" si="287"/>
        <v>4.1832427459574722E-3</v>
      </c>
      <c r="AR228" s="1">
        <f t="shared" si="293"/>
        <v>172645.08927046089</v>
      </c>
      <c r="AS228" s="1">
        <f t="shared" si="288"/>
        <v>93178.337501395232</v>
      </c>
      <c r="AT228" s="1">
        <f t="shared" si="289"/>
        <v>34916.581270464121</v>
      </c>
      <c r="AU228" s="1">
        <f t="shared" si="248"/>
        <v>34529.017854092177</v>
      </c>
      <c r="AV228" s="1">
        <f t="shared" si="249"/>
        <v>18635.667500279047</v>
      </c>
      <c r="AW228" s="1">
        <f t="shared" si="250"/>
        <v>6983.3162540928242</v>
      </c>
      <c r="AX228" s="1">
        <f t="shared" si="310"/>
        <v>118514.64980057639</v>
      </c>
      <c r="AY228" s="1">
        <f t="shared" si="296"/>
        <v>25148.47189464383</v>
      </c>
      <c r="AZ228" s="1">
        <f t="shared" si="297"/>
        <v>6392.4083311313243</v>
      </c>
      <c r="BA228" s="1">
        <f t="shared" si="311"/>
        <v>13615.036769252123</v>
      </c>
      <c r="BB228" s="1">
        <f t="shared" si="312"/>
        <v>30033.932639405932</v>
      </c>
      <c r="BC228" s="1">
        <f t="shared" si="313"/>
        <v>38291.588373713057</v>
      </c>
      <c r="BD228" s="1">
        <f t="shared" si="314"/>
        <v>23.707511574282069</v>
      </c>
      <c r="BE228" s="2">
        <f t="shared" si="320"/>
        <v>0</v>
      </c>
      <c r="BF228" s="2">
        <f t="shared" si="321"/>
        <v>0</v>
      </c>
      <c r="BG228" s="2">
        <f t="shared" si="322"/>
        <v>0</v>
      </c>
      <c r="BH228" s="2">
        <f t="shared" si="298"/>
        <v>0</v>
      </c>
      <c r="BI228" s="2">
        <f t="shared" si="315"/>
        <v>0</v>
      </c>
      <c r="BJ228" s="2">
        <f t="shared" si="299"/>
        <v>0</v>
      </c>
      <c r="BK228" s="2">
        <f t="shared" si="300"/>
        <v>0</v>
      </c>
      <c r="BL228" s="2">
        <f t="shared" si="301"/>
        <v>0</v>
      </c>
      <c r="BM228" s="2">
        <f t="shared" si="302"/>
        <v>0</v>
      </c>
      <c r="BN228" s="2">
        <f t="shared" si="303"/>
        <v>0</v>
      </c>
      <c r="BO228" s="2">
        <f t="shared" si="316"/>
        <v>0</v>
      </c>
      <c r="BP228" s="2">
        <f t="shared" si="317"/>
        <v>0</v>
      </c>
      <c r="BQ228" s="2">
        <f t="shared" si="318"/>
        <v>0</v>
      </c>
      <c r="BR228" s="11">
        <f t="shared" si="319"/>
        <v>2.8374684551341928E-2</v>
      </c>
      <c r="BS228" s="17">
        <f t="shared" si="294"/>
        <v>1.599952498008146E-3</v>
      </c>
      <c r="BT228" s="17">
        <f t="shared" si="295"/>
        <v>2.8932572850245546E-4</v>
      </c>
      <c r="BU228" s="12">
        <f>(BU$3*temperature!$I338+BU$4*temperature!$I338^2+BU$5*temperature!$I338^6)*(K228/K$56)^$BW$1</f>
        <v>-42.196882025870977</v>
      </c>
      <c r="BV228" s="12">
        <f>(BV$3*temperature!$I338+BV$4*temperature!$I338^2+BV$5*temperature!$I338^6)*(L228/L$56)^$BW$1</f>
        <v>-28.319777757088925</v>
      </c>
      <c r="BW228" s="12">
        <f>(BW$3*temperature!$I338+BW$4*temperature!$I338^2+BW$5*temperature!$I338^6)*(M228/M$56)^$BW$1</f>
        <v>-24.498612432900988</v>
      </c>
      <c r="BX228" s="12">
        <f>(BX$3*temperature!$M338+BX$4*temperature!$M338^2+BX$5*temperature!$M338^6)*(K228/K$56)^$BW$1</f>
        <v>-42.196898026007013</v>
      </c>
      <c r="BY228" s="12">
        <f>(BY$3*temperature!$M338+BY$4*temperature!$M338^2+BY$5*temperature!$M338^6)*(L228/L$56)^$BW$1</f>
        <v>-28.319787826260164</v>
      </c>
      <c r="BZ228" s="12">
        <f>(BZ$3*temperature!$M338+BZ$4*temperature!$M338^2+BZ$5*temperature!$M338^6)*(M228/M$56)^$BW$1</f>
        <v>-24.498620584849625</v>
      </c>
      <c r="CA228" s="19">
        <f t="shared" si="304"/>
        <v>-1.6000136035643209E-5</v>
      </c>
      <c r="CB228" s="19">
        <f t="shared" si="305"/>
        <v>-1.0069171239024399E-5</v>
      </c>
      <c r="CC228" s="19">
        <f t="shared" si="306"/>
        <v>-8.151948637902251E-6</v>
      </c>
      <c r="CD228" s="19">
        <f t="shared" si="307"/>
        <v>-3.9852117274102608E-2</v>
      </c>
      <c r="CE228" s="19">
        <f t="shared" si="308"/>
        <v>-6.3761494583614055E-5</v>
      </c>
      <c r="CF228" s="19">
        <f t="shared" si="309"/>
        <v>-1.1530242862695027E-5</v>
      </c>
    </row>
    <row r="229" spans="1:84" x14ac:dyDescent="0.3">
      <c r="A229" s="2">
        <f t="shared" si="251"/>
        <v>2183</v>
      </c>
      <c r="B229" s="5">
        <f t="shared" si="252"/>
        <v>1165.3930639952493</v>
      </c>
      <c r="C229" s="5">
        <f t="shared" si="253"/>
        <v>2964.1067171977288</v>
      </c>
      <c r="D229" s="5">
        <f t="shared" si="254"/>
        <v>4369.7661644574155</v>
      </c>
      <c r="E229" s="15">
        <f t="shared" si="255"/>
        <v>5.7519047687075398E-7</v>
      </c>
      <c r="F229" s="15">
        <f t="shared" si="256"/>
        <v>1.1331638091092807E-6</v>
      </c>
      <c r="G229" s="15">
        <f t="shared" si="257"/>
        <v>2.3133136072368396E-6</v>
      </c>
      <c r="H229" s="5">
        <f t="shared" si="258"/>
        <v>171876.27685190679</v>
      </c>
      <c r="I229" s="5">
        <f t="shared" si="259"/>
        <v>93351.686077054634</v>
      </c>
      <c r="J229" s="5">
        <f t="shared" si="260"/>
        <v>34996.433158336717</v>
      </c>
      <c r="K229" s="5">
        <f t="shared" si="261"/>
        <v>147483.52479692418</v>
      </c>
      <c r="L229" s="5">
        <f t="shared" si="262"/>
        <v>31494.036815688425</v>
      </c>
      <c r="M229" s="5">
        <f t="shared" si="263"/>
        <v>8008.7656504343286</v>
      </c>
      <c r="N229" s="15">
        <f t="shared" si="264"/>
        <v>-4.4537106925196523E-3</v>
      </c>
      <c r="O229" s="15">
        <f t="shared" si="265"/>
        <v>1.8592603997091839E-3</v>
      </c>
      <c r="P229" s="15">
        <f t="shared" si="266"/>
        <v>2.2846145708519394E-3</v>
      </c>
      <c r="Q229" s="5">
        <f t="shared" si="267"/>
        <v>3737.0218013387685</v>
      </c>
      <c r="R229" s="5">
        <f t="shared" si="268"/>
        <v>6715.1076011131727</v>
      </c>
      <c r="S229" s="5">
        <f t="shared" si="269"/>
        <v>4227.9805439941183</v>
      </c>
      <c r="T229" s="5">
        <f t="shared" si="270"/>
        <v>21.742510774530487</v>
      </c>
      <c r="U229" s="5">
        <f t="shared" si="271"/>
        <v>71.933436698404861</v>
      </c>
      <c r="V229" s="5">
        <f t="shared" si="272"/>
        <v>120.8117560113964</v>
      </c>
      <c r="W229" s="15">
        <f t="shared" si="273"/>
        <v>-1.0734613539272964E-2</v>
      </c>
      <c r="X229" s="15">
        <f t="shared" si="274"/>
        <v>-1.217998157191269E-2</v>
      </c>
      <c r="Y229" s="15">
        <f t="shared" si="275"/>
        <v>-9.7425357312937999E-3</v>
      </c>
      <c r="Z229" s="5">
        <f t="shared" si="290"/>
        <v>4352.4880645383919</v>
      </c>
      <c r="AA229" s="5">
        <f t="shared" si="291"/>
        <v>20538.277137614827</v>
      </c>
      <c r="AB229" s="5">
        <f t="shared" si="292"/>
        <v>53984.368656483472</v>
      </c>
      <c r="AC229" s="16">
        <f t="shared" si="276"/>
        <v>1.1470609072108722</v>
      </c>
      <c r="AD229" s="16">
        <f t="shared" si="277"/>
        <v>3.0268860070414658</v>
      </c>
      <c r="AE229" s="16">
        <f t="shared" si="278"/>
        <v>12.672877583388782</v>
      </c>
      <c r="AF229" s="15">
        <f t="shared" si="279"/>
        <v>-4.0504037456468023E-3</v>
      </c>
      <c r="AG229" s="15">
        <f t="shared" si="280"/>
        <v>2.9673830763510267E-4</v>
      </c>
      <c r="AH229" s="15">
        <f t="shared" si="281"/>
        <v>9.7937136394747881E-3</v>
      </c>
      <c r="AI229" s="1">
        <f t="shared" si="245"/>
        <v>355528.01032856625</v>
      </c>
      <c r="AJ229" s="1">
        <f t="shared" si="246"/>
        <v>182231.70461346884</v>
      </c>
      <c r="AK229" s="1">
        <f t="shared" si="247"/>
        <v>68095.58466920536</v>
      </c>
      <c r="AL229" s="14">
        <f t="shared" si="282"/>
        <v>81.266576441704146</v>
      </c>
      <c r="AM229" s="14">
        <f t="shared" si="283"/>
        <v>19.278931810558287</v>
      </c>
      <c r="AN229" s="14">
        <f t="shared" si="284"/>
        <v>6.1246108782591149</v>
      </c>
      <c r="AO229" s="11">
        <f t="shared" si="285"/>
        <v>3.6241063614378742E-3</v>
      </c>
      <c r="AP229" s="11">
        <f t="shared" si="286"/>
        <v>4.5654181699230243E-3</v>
      </c>
      <c r="AQ229" s="11">
        <f t="shared" si="287"/>
        <v>4.1414103184978972E-3</v>
      </c>
      <c r="AR229" s="1">
        <f t="shared" si="293"/>
        <v>171876.27685190679</v>
      </c>
      <c r="AS229" s="1">
        <f t="shared" si="288"/>
        <v>93351.686077054634</v>
      </c>
      <c r="AT229" s="1">
        <f t="shared" si="289"/>
        <v>34996.433158336717</v>
      </c>
      <c r="AU229" s="1">
        <f t="shared" si="248"/>
        <v>34375.255370381361</v>
      </c>
      <c r="AV229" s="1">
        <f t="shared" si="249"/>
        <v>18670.337215410927</v>
      </c>
      <c r="AW229" s="1">
        <f t="shared" si="250"/>
        <v>6999.2866316673435</v>
      </c>
      <c r="AX229" s="1">
        <f t="shared" si="310"/>
        <v>117986.81983753934</v>
      </c>
      <c r="AY229" s="1">
        <f t="shared" si="296"/>
        <v>25195.229452550742</v>
      </c>
      <c r="AZ229" s="1">
        <f t="shared" si="297"/>
        <v>6407.0125203474636</v>
      </c>
      <c r="BA229" s="1">
        <f t="shared" si="311"/>
        <v>13609.842684409103</v>
      </c>
      <c r="BB229" s="1">
        <f t="shared" si="312"/>
        <v>30039.472602117665</v>
      </c>
      <c r="BC229" s="1">
        <f t="shared" si="313"/>
        <v>38301.648799037335</v>
      </c>
      <c r="BD229" s="1">
        <f t="shared" si="314"/>
        <v>22.581449890985141</v>
      </c>
      <c r="BE229" s="2">
        <f t="shared" si="320"/>
        <v>0</v>
      </c>
      <c r="BF229" s="2">
        <f t="shared" si="321"/>
        <v>0</v>
      </c>
      <c r="BG229" s="2">
        <f t="shared" si="322"/>
        <v>0</v>
      </c>
      <c r="BH229" s="2">
        <f t="shared" si="298"/>
        <v>0</v>
      </c>
      <c r="BI229" s="2">
        <f t="shared" si="315"/>
        <v>0</v>
      </c>
      <c r="BJ229" s="2">
        <f t="shared" si="299"/>
        <v>0</v>
      </c>
      <c r="BK229" s="2">
        <f t="shared" si="300"/>
        <v>0</v>
      </c>
      <c r="BL229" s="2">
        <f t="shared" si="301"/>
        <v>0</v>
      </c>
      <c r="BM229" s="2">
        <f t="shared" si="302"/>
        <v>0</v>
      </c>
      <c r="BN229" s="2">
        <f t="shared" si="303"/>
        <v>0</v>
      </c>
      <c r="BO229" s="2">
        <f t="shared" si="316"/>
        <v>0</v>
      </c>
      <c r="BP229" s="2">
        <f t="shared" si="317"/>
        <v>0</v>
      </c>
      <c r="BQ229" s="2">
        <f t="shared" si="318"/>
        <v>0</v>
      </c>
      <c r="BR229" s="11">
        <f t="shared" si="319"/>
        <v>2.8283862016659306E-2</v>
      </c>
      <c r="BS229" s="17">
        <f t="shared" si="294"/>
        <v>1.5558069661216634E-3</v>
      </c>
      <c r="BT229" s="17">
        <f t="shared" si="295"/>
        <v>2.755483128594814E-4</v>
      </c>
      <c r="BU229" s="12">
        <f>(BU$3*temperature!$I339+BU$4*temperature!$I339^2+BU$5*temperature!$I339^6)*(K229/K$56)^$BW$1</f>
        <v>-42.62970208466006</v>
      </c>
      <c r="BV229" s="12">
        <f>(BV$3*temperature!$I339+BV$4*temperature!$I339^2+BV$5*temperature!$I339^6)*(L229/L$56)^$BW$1</f>
        <v>-28.548956612434804</v>
      </c>
      <c r="BW229" s="12">
        <f>(BW$3*temperature!$I339+BW$4*temperature!$I339^2+BW$5*temperature!$I339^6)*(M229/M$56)^$BW$1</f>
        <v>-24.680786984925966</v>
      </c>
      <c r="BX229" s="12">
        <f>(BX$3*temperature!$M339+BX$4*temperature!$M339^2+BX$5*temperature!$M339^6)*(K229/K$56)^$BW$1</f>
        <v>-42.629718083219892</v>
      </c>
      <c r="BY229" s="12">
        <f>(BY$3*temperature!$M339+BY$4*temperature!$M339^2+BY$5*temperature!$M339^6)*(L229/L$56)^$BW$1</f>
        <v>-28.548966662966421</v>
      </c>
      <c r="BZ229" s="12">
        <f>(BZ$3*temperature!$M339+BZ$4*temperature!$M339^2+BZ$5*temperature!$M339^6)*(M229/M$56)^$BW$1</f>
        <v>-24.680795119363083</v>
      </c>
      <c r="CA229" s="19">
        <f t="shared" si="304"/>
        <v>-1.5998559831587045E-5</v>
      </c>
      <c r="CB229" s="19">
        <f t="shared" si="305"/>
        <v>-1.0050531617622482E-5</v>
      </c>
      <c r="CC229" s="19">
        <f t="shared" si="306"/>
        <v>-8.134437116780191E-6</v>
      </c>
      <c r="CD229" s="19">
        <f t="shared" si="307"/>
        <v>-3.9726832561595468E-2</v>
      </c>
      <c r="CE229" s="19">
        <f t="shared" si="308"/>
        <v>-6.1807282841279152E-5</v>
      </c>
      <c r="CF229" s="19">
        <f t="shared" si="309"/>
        <v>-1.0946661687598741E-5</v>
      </c>
    </row>
    <row r="230" spans="1:84" x14ac:dyDescent="0.3">
      <c r="A230" s="2">
        <f t="shared" si="251"/>
        <v>2184</v>
      </c>
      <c r="B230" s="5">
        <f t="shared" si="252"/>
        <v>1165.3937008020919</v>
      </c>
      <c r="C230" s="5">
        <f t="shared" si="253"/>
        <v>2964.1099080752642</v>
      </c>
      <c r="D230" s="5">
        <f t="shared" si="254"/>
        <v>4369.775767664968</v>
      </c>
      <c r="E230" s="15">
        <f t="shared" si="255"/>
        <v>5.4643095302721625E-7</v>
      </c>
      <c r="F230" s="15">
        <f t="shared" si="256"/>
        <v>1.0765056186538167E-6</v>
      </c>
      <c r="G230" s="15">
        <f t="shared" si="257"/>
        <v>2.1976479268749977E-6</v>
      </c>
      <c r="H230" s="5">
        <f t="shared" si="258"/>
        <v>171087.86443383311</v>
      </c>
      <c r="I230" s="5">
        <f t="shared" si="259"/>
        <v>93519.706397851609</v>
      </c>
      <c r="J230" s="5">
        <f t="shared" si="260"/>
        <v>35074.704648388361</v>
      </c>
      <c r="K230" s="5">
        <f t="shared" si="261"/>
        <v>146806.92397434486</v>
      </c>
      <c r="L230" s="5">
        <f t="shared" si="262"/>
        <v>31550.687828096885</v>
      </c>
      <c r="M230" s="5">
        <f t="shared" si="263"/>
        <v>8026.660065244233</v>
      </c>
      <c r="N230" s="15">
        <f t="shared" si="264"/>
        <v>-4.5876366428789783E-3</v>
      </c>
      <c r="O230" s="15">
        <f t="shared" si="265"/>
        <v>1.7987853618128824E-3</v>
      </c>
      <c r="P230" s="15">
        <f t="shared" si="266"/>
        <v>2.2343536558513399E-3</v>
      </c>
      <c r="Q230" s="5">
        <f t="shared" si="267"/>
        <v>3679.9482644671689</v>
      </c>
      <c r="R230" s="5">
        <f t="shared" si="268"/>
        <v>6645.2567827314633</v>
      </c>
      <c r="S230" s="5">
        <f t="shared" si="269"/>
        <v>4196.1532820822513</v>
      </c>
      <c r="T230" s="5">
        <f t="shared" si="270"/>
        <v>21.509113323992423</v>
      </c>
      <c r="U230" s="5">
        <f t="shared" si="271"/>
        <v>71.057288765013936</v>
      </c>
      <c r="V230" s="5">
        <f t="shared" si="272"/>
        <v>119.63474316169501</v>
      </c>
      <c r="W230" s="15">
        <f t="shared" si="273"/>
        <v>-1.0734613539272964E-2</v>
      </c>
      <c r="X230" s="15">
        <f t="shared" si="274"/>
        <v>-1.217998157191269E-2</v>
      </c>
      <c r="Y230" s="15">
        <f t="shared" si="275"/>
        <v>-9.7425357312937999E-3</v>
      </c>
      <c r="Z230" s="5">
        <f t="shared" si="290"/>
        <v>4269.2291909660225</v>
      </c>
      <c r="AA230" s="5">
        <f t="shared" si="291"/>
        <v>20331.896696437881</v>
      </c>
      <c r="AB230" s="5">
        <f t="shared" si="292"/>
        <v>54105.43369413427</v>
      </c>
      <c r="AC230" s="16">
        <f t="shared" si="276"/>
        <v>1.1424148474158202</v>
      </c>
      <c r="AD230" s="16">
        <f t="shared" si="277"/>
        <v>3.0277842000725999</v>
      </c>
      <c r="AE230" s="16">
        <f t="shared" si="278"/>
        <v>12.796992117428612</v>
      </c>
      <c r="AF230" s="15">
        <f t="shared" si="279"/>
        <v>-4.0504037456468023E-3</v>
      </c>
      <c r="AG230" s="15">
        <f t="shared" si="280"/>
        <v>2.9673830763510267E-4</v>
      </c>
      <c r="AH230" s="15">
        <f t="shared" si="281"/>
        <v>9.7937136394747881E-3</v>
      </c>
      <c r="AI230" s="1">
        <f t="shared" si="245"/>
        <v>354350.46466609096</v>
      </c>
      <c r="AJ230" s="1">
        <f t="shared" si="246"/>
        <v>182678.87136753288</v>
      </c>
      <c r="AK230" s="1">
        <f t="shared" si="247"/>
        <v>68285.312833952165</v>
      </c>
      <c r="AL230" s="14">
        <f t="shared" si="282"/>
        <v>81.55814997119225</v>
      </c>
      <c r="AM230" s="14">
        <f t="shared" si="283"/>
        <v>19.366068032287071</v>
      </c>
      <c r="AN230" s="14">
        <f t="shared" si="284"/>
        <v>6.1497217596802418</v>
      </c>
      <c r="AO230" s="11">
        <f t="shared" si="285"/>
        <v>3.5878652978234954E-3</v>
      </c>
      <c r="AP230" s="11">
        <f t="shared" si="286"/>
        <v>4.519763988223794E-3</v>
      </c>
      <c r="AQ230" s="11">
        <f t="shared" si="287"/>
        <v>4.0999962153129184E-3</v>
      </c>
      <c r="AR230" s="1">
        <f t="shared" si="293"/>
        <v>171087.86443383311</v>
      </c>
      <c r="AS230" s="1">
        <f t="shared" si="288"/>
        <v>93519.706397851609</v>
      </c>
      <c r="AT230" s="1">
        <f t="shared" si="289"/>
        <v>35074.704648388361</v>
      </c>
      <c r="AU230" s="1">
        <f t="shared" si="248"/>
        <v>34217.572886766626</v>
      </c>
      <c r="AV230" s="1">
        <f t="shared" si="249"/>
        <v>18703.941279570321</v>
      </c>
      <c r="AW230" s="1">
        <f t="shared" si="250"/>
        <v>7014.9409296776721</v>
      </c>
      <c r="AX230" s="1">
        <f t="shared" si="310"/>
        <v>117445.53917947589</v>
      </c>
      <c r="AY230" s="1">
        <f t="shared" si="296"/>
        <v>25240.550262477504</v>
      </c>
      <c r="AZ230" s="1">
        <f t="shared" si="297"/>
        <v>6421.3280521953866</v>
      </c>
      <c r="BA230" s="1">
        <f t="shared" si="311"/>
        <v>13604.491417089373</v>
      </c>
      <c r="BB230" s="1">
        <f t="shared" si="312"/>
        <v>30044.831947655319</v>
      </c>
      <c r="BC230" s="1">
        <f t="shared" si="313"/>
        <v>38311.485705563726</v>
      </c>
      <c r="BD230" s="1">
        <f t="shared" si="314"/>
        <v>21.508726342782442</v>
      </c>
      <c r="BE230" s="2">
        <f t="shared" si="320"/>
        <v>0</v>
      </c>
      <c r="BF230" s="2">
        <f t="shared" si="321"/>
        <v>0</v>
      </c>
      <c r="BG230" s="2">
        <f t="shared" si="322"/>
        <v>0</v>
      </c>
      <c r="BH230" s="2">
        <f t="shared" si="298"/>
        <v>0</v>
      </c>
      <c r="BI230" s="2">
        <f t="shared" si="315"/>
        <v>0</v>
      </c>
      <c r="BJ230" s="2">
        <f t="shared" si="299"/>
        <v>0</v>
      </c>
      <c r="BK230" s="2">
        <f t="shared" si="300"/>
        <v>0</v>
      </c>
      <c r="BL230" s="2">
        <f t="shared" si="301"/>
        <v>0</v>
      </c>
      <c r="BM230" s="2">
        <f t="shared" si="302"/>
        <v>0</v>
      </c>
      <c r="BN230" s="2">
        <f t="shared" si="303"/>
        <v>0</v>
      </c>
      <c r="BO230" s="2">
        <f t="shared" si="316"/>
        <v>0</v>
      </c>
      <c r="BP230" s="2">
        <f t="shared" si="317"/>
        <v>0</v>
      </c>
      <c r="BQ230" s="2">
        <f t="shared" si="318"/>
        <v>0</v>
      </c>
      <c r="BR230" s="11">
        <f t="shared" si="319"/>
        <v>2.8192704577352429E-2</v>
      </c>
      <c r="BS230" s="17">
        <f t="shared" si="294"/>
        <v>1.5130131120315664E-3</v>
      </c>
      <c r="BT230" s="17">
        <f t="shared" si="295"/>
        <v>2.6242696462807751E-4</v>
      </c>
      <c r="BU230" s="12">
        <f>(BU$3*temperature!$I340+BU$4*temperature!$I340^2+BU$5*temperature!$I340^6)*(K230/K$56)^$BW$1</f>
        <v>-43.063597720139846</v>
      </c>
      <c r="BV230" s="12">
        <f>(BV$3*temperature!$I340+BV$4*temperature!$I340^2+BV$5*temperature!$I340^6)*(L230/L$56)^$BW$1</f>
        <v>-28.77750204544612</v>
      </c>
      <c r="BW230" s="12">
        <f>(BW$3*temperature!$I340+BW$4*temperature!$I340^2+BW$5*temperature!$I340^6)*(M230/M$56)^$BW$1</f>
        <v>-24.862333383275939</v>
      </c>
      <c r="BX230" s="12">
        <f>(BX$3*temperature!$M340+BX$4*temperature!$M340^2+BX$5*temperature!$M340^6)*(K230/K$56)^$BW$1</f>
        <v>-43.063613717537905</v>
      </c>
      <c r="BY230" s="12">
        <f>(BY$3*temperature!$M340+BY$4*temperature!$M340^2+BY$5*temperature!$M340^6)*(L230/L$56)^$BW$1</f>
        <v>-28.777512077474007</v>
      </c>
      <c r="BZ230" s="12">
        <f>(BZ$3*temperature!$M340+BZ$4*temperature!$M340^2+BZ$5*temperature!$M340^6)*(M230/M$56)^$BW$1</f>
        <v>-24.862341500324483</v>
      </c>
      <c r="CA230" s="19">
        <f t="shared" si="304"/>
        <v>-1.599739805868694E-5</v>
      </c>
      <c r="CB230" s="19">
        <f t="shared" si="305"/>
        <v>-1.003202788751878E-5</v>
      </c>
      <c r="CC230" s="19">
        <f t="shared" si="306"/>
        <v>-8.1170485444204132E-6</v>
      </c>
      <c r="CD230" s="19">
        <f t="shared" si="307"/>
        <v>-3.9598560532866887E-2</v>
      </c>
      <c r="CE230" s="19">
        <f t="shared" si="308"/>
        <v>-5.9913141303803294E-5</v>
      </c>
      <c r="CF230" s="19">
        <f t="shared" si="309"/>
        <v>-1.0391730044281445E-5</v>
      </c>
    </row>
    <row r="231" spans="1:84" x14ac:dyDescent="0.3">
      <c r="A231" s="2">
        <f t="shared" si="251"/>
        <v>2185</v>
      </c>
      <c r="B231" s="5">
        <f t="shared" si="252"/>
        <v>1165.394305768923</v>
      </c>
      <c r="C231" s="5">
        <f t="shared" si="253"/>
        <v>2964.1129394121863</v>
      </c>
      <c r="D231" s="5">
        <f t="shared" si="254"/>
        <v>4369.7848907321913</v>
      </c>
      <c r="E231" s="15">
        <f t="shared" si="255"/>
        <v>5.1910940537585537E-7</v>
      </c>
      <c r="F231" s="15">
        <f t="shared" si="256"/>
        <v>1.0226803377211258E-6</v>
      </c>
      <c r="G231" s="15">
        <f t="shared" si="257"/>
        <v>2.0877655305312479E-6</v>
      </c>
      <c r="H231" s="5">
        <f t="shared" si="258"/>
        <v>170279.8402964455</v>
      </c>
      <c r="I231" s="5">
        <f t="shared" si="259"/>
        <v>93682.429741188025</v>
      </c>
      <c r="J231" s="5">
        <f t="shared" si="260"/>
        <v>35151.405950048131</v>
      </c>
      <c r="K231" s="5">
        <f t="shared" si="261"/>
        <v>146113.49948556293</v>
      </c>
      <c r="L231" s="5">
        <f t="shared" si="262"/>
        <v>31605.553383457176</v>
      </c>
      <c r="M231" s="5">
        <f t="shared" si="263"/>
        <v>8044.1959567850126</v>
      </c>
      <c r="N231" s="15">
        <f t="shared" si="264"/>
        <v>-4.7233772768313642E-3</v>
      </c>
      <c r="O231" s="15">
        <f t="shared" si="265"/>
        <v>1.7389654279242883E-3</v>
      </c>
      <c r="P231" s="15">
        <f t="shared" si="266"/>
        <v>2.1847058923936125E-3</v>
      </c>
      <c r="Q231" s="5">
        <f t="shared" si="267"/>
        <v>3623.2521255885722</v>
      </c>
      <c r="R231" s="5">
        <f t="shared" si="268"/>
        <v>6575.7395239490261</v>
      </c>
      <c r="S231" s="5">
        <f t="shared" si="269"/>
        <v>4164.3588504448817</v>
      </c>
      <c r="T231" s="5">
        <f t="shared" si="270"/>
        <v>21.278221304886937</v>
      </c>
      <c r="U231" s="5">
        <f t="shared" si="271"/>
        <v>70.191812297305987</v>
      </c>
      <c r="V231" s="5">
        <f t="shared" si="272"/>
        <v>118.46919740173804</v>
      </c>
      <c r="W231" s="15">
        <f t="shared" si="273"/>
        <v>-1.0734613539272964E-2</v>
      </c>
      <c r="X231" s="15">
        <f t="shared" si="274"/>
        <v>-1.217998157191269E-2</v>
      </c>
      <c r="Y231" s="15">
        <f t="shared" si="275"/>
        <v>-9.7425357312937999E-3</v>
      </c>
      <c r="Z231" s="5">
        <f t="shared" si="290"/>
        <v>4186.9995261746071</v>
      </c>
      <c r="AA231" s="5">
        <f t="shared" si="291"/>
        <v>20126.373986660808</v>
      </c>
      <c r="AB231" s="5">
        <f t="shared" si="292"/>
        <v>54224.044685106637</v>
      </c>
      <c r="AC231" s="16">
        <f t="shared" si="276"/>
        <v>1.1377876060387646</v>
      </c>
      <c r="AD231" s="16">
        <f t="shared" si="277"/>
        <v>3.0286826596320138</v>
      </c>
      <c r="AE231" s="16">
        <f t="shared" si="278"/>
        <v>12.922322193673324</v>
      </c>
      <c r="AF231" s="15">
        <f t="shared" si="279"/>
        <v>-4.0504037456468023E-3</v>
      </c>
      <c r="AG231" s="15">
        <f t="shared" si="280"/>
        <v>2.9673830763510267E-4</v>
      </c>
      <c r="AH231" s="15">
        <f t="shared" si="281"/>
        <v>9.7937136394747881E-3</v>
      </c>
      <c r="AI231" s="1">
        <f t="shared" si="245"/>
        <v>353132.99108624848</v>
      </c>
      <c r="AJ231" s="1">
        <f t="shared" si="246"/>
        <v>183114.92551034992</v>
      </c>
      <c r="AK231" s="1">
        <f t="shared" si="247"/>
        <v>68471.722480234632</v>
      </c>
      <c r="AL231" s="14">
        <f t="shared" si="282"/>
        <v>81.847843430668206</v>
      </c>
      <c r="AM231" s="14">
        <f t="shared" si="283"/>
        <v>19.452722788604039</v>
      </c>
      <c r="AN231" s="14">
        <f t="shared" si="284"/>
        <v>6.1746834572607598</v>
      </c>
      <c r="AO231" s="11">
        <f t="shared" si="285"/>
        <v>3.5519866448452606E-3</v>
      </c>
      <c r="AP231" s="11">
        <f t="shared" si="286"/>
        <v>4.4745663483415563E-3</v>
      </c>
      <c r="AQ231" s="11">
        <f t="shared" si="287"/>
        <v>4.0589962531597888E-3</v>
      </c>
      <c r="AR231" s="1">
        <f t="shared" si="293"/>
        <v>170279.8402964455</v>
      </c>
      <c r="AS231" s="1">
        <f t="shared" si="288"/>
        <v>93682.429741188025</v>
      </c>
      <c r="AT231" s="1">
        <f t="shared" si="289"/>
        <v>35151.405950048131</v>
      </c>
      <c r="AU231" s="1">
        <f t="shared" si="248"/>
        <v>34055.968059289102</v>
      </c>
      <c r="AV231" s="1">
        <f t="shared" si="249"/>
        <v>18736.485948237605</v>
      </c>
      <c r="AW231" s="1">
        <f t="shared" si="250"/>
        <v>7030.2811900096267</v>
      </c>
      <c r="AX231" s="1">
        <f t="shared" si="310"/>
        <v>116890.79958845035</v>
      </c>
      <c r="AY231" s="1">
        <f t="shared" si="296"/>
        <v>25284.442706765742</v>
      </c>
      <c r="AZ231" s="1">
        <f t="shared" si="297"/>
        <v>6435.3567654280096</v>
      </c>
      <c r="BA231" s="1">
        <f t="shared" si="311"/>
        <v>13598.980841100294</v>
      </c>
      <c r="BB231" s="1">
        <f t="shared" si="312"/>
        <v>30050.012687289378</v>
      </c>
      <c r="BC231" s="1">
        <f t="shared" si="313"/>
        <v>38321.101972565841</v>
      </c>
      <c r="BD231" s="1">
        <f t="shared" si="314"/>
        <v>20.486822240561317</v>
      </c>
      <c r="BE231" s="2">
        <f t="shared" si="320"/>
        <v>0</v>
      </c>
      <c r="BF231" s="2">
        <f t="shared" si="321"/>
        <v>0</v>
      </c>
      <c r="BG231" s="2">
        <f t="shared" si="322"/>
        <v>0</v>
      </c>
      <c r="BH231" s="2">
        <f t="shared" si="298"/>
        <v>0</v>
      </c>
      <c r="BI231" s="2">
        <f t="shared" si="315"/>
        <v>0</v>
      </c>
      <c r="BJ231" s="2">
        <f t="shared" si="299"/>
        <v>0</v>
      </c>
      <c r="BK231" s="2">
        <f t="shared" si="300"/>
        <v>0</v>
      </c>
      <c r="BL231" s="2">
        <f t="shared" si="301"/>
        <v>0</v>
      </c>
      <c r="BM231" s="2">
        <f t="shared" si="302"/>
        <v>0</v>
      </c>
      <c r="BN231" s="2">
        <f t="shared" si="303"/>
        <v>0</v>
      </c>
      <c r="BO231" s="2">
        <f t="shared" si="316"/>
        <v>0</v>
      </c>
      <c r="BP231" s="2">
        <f t="shared" si="317"/>
        <v>0</v>
      </c>
      <c r="BQ231" s="2">
        <f t="shared" si="318"/>
        <v>0</v>
      </c>
      <c r="BR231" s="11">
        <f t="shared" si="319"/>
        <v>2.8101160540268649E-2</v>
      </c>
      <c r="BS231" s="17">
        <f t="shared" si="294"/>
        <v>1.4715267919095999E-3</v>
      </c>
      <c r="BT231" s="17">
        <f t="shared" si="295"/>
        <v>2.4993044250293093E-4</v>
      </c>
      <c r="BU231" s="12">
        <f>(BU$3*temperature!$I341+BU$4*temperature!$I341^2+BU$5*temperature!$I341^6)*(K231/K$56)^$BW$1</f>
        <v>-43.498614651921059</v>
      </c>
      <c r="BV231" s="12">
        <f>(BV$3*temperature!$I341+BV$4*temperature!$I341^2+BV$5*temperature!$I341^6)*(L231/L$56)^$BW$1</f>
        <v>-29.00541237441761</v>
      </c>
      <c r="BW231" s="12">
        <f>(BW$3*temperature!$I341+BW$4*temperature!$I341^2+BW$5*temperature!$I341^6)*(M231/M$56)^$BW$1</f>
        <v>-25.043249911395403</v>
      </c>
      <c r="BX231" s="12">
        <f>(BX$3*temperature!$M341+BX$4*temperature!$M341^2+BX$5*temperature!$M341^6)*(K231/K$56)^$BW$1</f>
        <v>-43.498630648587508</v>
      </c>
      <c r="BY231" s="12">
        <f>(BY$3*temperature!$M341+BY$4*temperature!$M341^2+BY$5*temperature!$M341^6)*(L231/L$56)^$BW$1</f>
        <v>-29.00542238808012</v>
      </c>
      <c r="BZ231" s="12">
        <f>(BZ$3*temperature!$M341+BZ$4*temperature!$M341^2+BZ$5*temperature!$M341^6)*(M231/M$56)^$BW$1</f>
        <v>-25.043258011179748</v>
      </c>
      <c r="CA231" s="19">
        <f t="shared" si="304"/>
        <v>-1.5996666448359065E-5</v>
      </c>
      <c r="CB231" s="19">
        <f t="shared" si="305"/>
        <v>-1.001366251074387E-5</v>
      </c>
      <c r="CC231" s="19">
        <f t="shared" si="306"/>
        <v>-8.0997843454611029E-6</v>
      </c>
      <c r="CD231" s="19">
        <f t="shared" si="307"/>
        <v>-3.9467328503519694E-2</v>
      </c>
      <c r="CE231" s="19">
        <f t="shared" si="308"/>
        <v>-5.8077231298026643E-5</v>
      </c>
      <c r="CF231" s="19">
        <f t="shared" si="309"/>
        <v>-9.8640868772932156E-6</v>
      </c>
    </row>
    <row r="232" spans="1:84" x14ac:dyDescent="0.3">
      <c r="A232" s="2">
        <f t="shared" si="251"/>
        <v>2186</v>
      </c>
      <c r="B232" s="5">
        <f t="shared" si="252"/>
        <v>1165.3948804877107</v>
      </c>
      <c r="C232" s="5">
        <f t="shared" si="253"/>
        <v>2964.1158191852069</v>
      </c>
      <c r="D232" s="5">
        <f t="shared" si="254"/>
        <v>4369.7935576641485</v>
      </c>
      <c r="E232" s="15">
        <f t="shared" si="255"/>
        <v>4.9315393510706261E-7</v>
      </c>
      <c r="F232" s="15">
        <f t="shared" si="256"/>
        <v>9.7154632083506949E-7</v>
      </c>
      <c r="G232" s="15">
        <f t="shared" si="257"/>
        <v>1.9833772540046856E-6</v>
      </c>
      <c r="H232" s="5">
        <f t="shared" si="258"/>
        <v>169452.18397478576</v>
      </c>
      <c r="I232" s="5">
        <f t="shared" si="259"/>
        <v>93839.887689787676</v>
      </c>
      <c r="J232" s="5">
        <f t="shared" si="260"/>
        <v>35226.547342639438</v>
      </c>
      <c r="K232" s="5">
        <f t="shared" si="261"/>
        <v>145403.23354078151</v>
      </c>
      <c r="L232" s="5">
        <f t="shared" si="262"/>
        <v>31658.644065933604</v>
      </c>
      <c r="M232" s="5">
        <f t="shared" si="263"/>
        <v>8061.3756411572022</v>
      </c>
      <c r="N232" s="15">
        <f t="shared" si="264"/>
        <v>-4.861056283520182E-3</v>
      </c>
      <c r="O232" s="15">
        <f t="shared" si="265"/>
        <v>1.6797896822846603E-3</v>
      </c>
      <c r="P232" s="15">
        <f t="shared" si="266"/>
        <v>2.1356620928283387E-3</v>
      </c>
      <c r="Q232" s="5">
        <f t="shared" si="267"/>
        <v>3566.9359077511167</v>
      </c>
      <c r="R232" s="5">
        <f t="shared" si="268"/>
        <v>6506.5647801902724</v>
      </c>
      <c r="S232" s="5">
        <f t="shared" si="269"/>
        <v>4132.6026485453076</v>
      </c>
      <c r="T232" s="5">
        <f t="shared" si="270"/>
        <v>21.04980782237585</v>
      </c>
      <c r="U232" s="5">
        <f t="shared" si="271"/>
        <v>69.336877317025639</v>
      </c>
      <c r="V232" s="5">
        <f t="shared" si="272"/>
        <v>117.31500701299392</v>
      </c>
      <c r="W232" s="15">
        <f t="shared" si="273"/>
        <v>-1.0734613539272964E-2</v>
      </c>
      <c r="X232" s="15">
        <f t="shared" si="274"/>
        <v>-1.217998157191269E-2</v>
      </c>
      <c r="Y232" s="15">
        <f t="shared" si="275"/>
        <v>-9.7425357312937999E-3</v>
      </c>
      <c r="Z232" s="5">
        <f t="shared" si="290"/>
        <v>4105.7936075940506</v>
      </c>
      <c r="AA232" s="5">
        <f t="shared" si="291"/>
        <v>19921.738059617412</v>
      </c>
      <c r="AB232" s="5">
        <f t="shared" si="292"/>
        <v>54340.217737026753</v>
      </c>
      <c r="AC232" s="16">
        <f t="shared" si="276"/>
        <v>1.1331791068575148</v>
      </c>
      <c r="AD232" s="16">
        <f t="shared" si="277"/>
        <v>3.0295813857987968</v>
      </c>
      <c r="AE232" s="16">
        <f t="shared" si="278"/>
        <v>13.04887971679519</v>
      </c>
      <c r="AF232" s="15">
        <f t="shared" si="279"/>
        <v>-4.0504037456468023E-3</v>
      </c>
      <c r="AG232" s="15">
        <f t="shared" si="280"/>
        <v>2.9673830763510267E-4</v>
      </c>
      <c r="AH232" s="15">
        <f t="shared" si="281"/>
        <v>9.7937136394747881E-3</v>
      </c>
      <c r="AI232" s="1">
        <f t="shared" si="245"/>
        <v>351875.66003691271</v>
      </c>
      <c r="AJ232" s="1">
        <f t="shared" si="246"/>
        <v>183539.91890755255</v>
      </c>
      <c r="AK232" s="1">
        <f t="shared" si="247"/>
        <v>68654.831422220799</v>
      </c>
      <c r="AL232" s="14">
        <f t="shared" si="282"/>
        <v>82.135658652975579</v>
      </c>
      <c r="AM232" s="14">
        <f t="shared" si="283"/>
        <v>19.538894862389807</v>
      </c>
      <c r="AN232" s="14">
        <f t="shared" si="284"/>
        <v>6.1994958441080534</v>
      </c>
      <c r="AO232" s="11">
        <f t="shared" si="285"/>
        <v>3.5164667783968077E-3</v>
      </c>
      <c r="AP232" s="11">
        <f t="shared" si="286"/>
        <v>4.4298206848581408E-3</v>
      </c>
      <c r="AQ232" s="11">
        <f t="shared" si="287"/>
        <v>4.0184062906281912E-3</v>
      </c>
      <c r="AR232" s="1">
        <f t="shared" si="293"/>
        <v>169452.18397478576</v>
      </c>
      <c r="AS232" s="1">
        <f t="shared" si="288"/>
        <v>93839.887689787676</v>
      </c>
      <c r="AT232" s="1">
        <f t="shared" si="289"/>
        <v>35226.547342639438</v>
      </c>
      <c r="AU232" s="1">
        <f t="shared" si="248"/>
        <v>33890.436794957153</v>
      </c>
      <c r="AV232" s="1">
        <f t="shared" si="249"/>
        <v>18767.977537957537</v>
      </c>
      <c r="AW232" s="1">
        <f t="shared" si="250"/>
        <v>7045.3094685278884</v>
      </c>
      <c r="AX232" s="1">
        <f t="shared" si="310"/>
        <v>116322.58683262522</v>
      </c>
      <c r="AY232" s="1">
        <f t="shared" si="296"/>
        <v>25326.915252746887</v>
      </c>
      <c r="AZ232" s="1">
        <f t="shared" si="297"/>
        <v>6449.1005129257619</v>
      </c>
      <c r="BA232" s="1">
        <f t="shared" si="311"/>
        <v>13593.308683536145</v>
      </c>
      <c r="BB232" s="1">
        <f t="shared" si="312"/>
        <v>30055.016796203086</v>
      </c>
      <c r="BC232" s="1">
        <f t="shared" si="313"/>
        <v>38330.500428959196</v>
      </c>
      <c r="BD232" s="1">
        <f t="shared" si="314"/>
        <v>19.51333736688737</v>
      </c>
      <c r="BE232" s="2">
        <f t="shared" si="320"/>
        <v>0</v>
      </c>
      <c r="BF232" s="2">
        <f t="shared" si="321"/>
        <v>0</v>
      </c>
      <c r="BG232" s="2">
        <f t="shared" si="322"/>
        <v>0</v>
      </c>
      <c r="BH232" s="2">
        <f t="shared" si="298"/>
        <v>0</v>
      </c>
      <c r="BI232" s="2">
        <f t="shared" si="315"/>
        <v>0</v>
      </c>
      <c r="BJ232" s="2">
        <f t="shared" si="299"/>
        <v>0</v>
      </c>
      <c r="BK232" s="2">
        <f t="shared" si="300"/>
        <v>0</v>
      </c>
      <c r="BL232" s="2">
        <f t="shared" si="301"/>
        <v>0</v>
      </c>
      <c r="BM232" s="2">
        <f t="shared" si="302"/>
        <v>0</v>
      </c>
      <c r="BN232" s="2">
        <f t="shared" si="303"/>
        <v>0</v>
      </c>
      <c r="BO232" s="2">
        <f t="shared" si="316"/>
        <v>0</v>
      </c>
      <c r="BP232" s="2">
        <f t="shared" si="317"/>
        <v>0</v>
      </c>
      <c r="BQ232" s="2">
        <f t="shared" si="318"/>
        <v>0</v>
      </c>
      <c r="BR232" s="11">
        <f t="shared" si="319"/>
        <v>2.8009175890124943E-2</v>
      </c>
      <c r="BS232" s="17">
        <f t="shared" si="294"/>
        <v>1.4313054477404835E-3</v>
      </c>
      <c r="BT232" s="17">
        <f t="shared" si="295"/>
        <v>2.3802899285993421E-4</v>
      </c>
      <c r="BU232" s="12">
        <f>(BU$3*temperature!$I342+BU$4*temperature!$I342^2+BU$5*temperature!$I342^6)*(K232/K$56)^$BW$1</f>
        <v>-43.934801512564626</v>
      </c>
      <c r="BV232" s="12">
        <f>(BV$3*temperature!$I342+BV$4*temperature!$I342^2+BV$5*temperature!$I342^6)*(L232/L$56)^$BW$1</f>
        <v>-29.232686231728312</v>
      </c>
      <c r="BW232" s="12">
        <f>(BW$3*temperature!$I342+BW$4*temperature!$I342^2+BW$5*temperature!$I342^6)*(M232/M$56)^$BW$1</f>
        <v>-25.223535099268325</v>
      </c>
      <c r="BX232" s="12">
        <f>(BX$3*temperature!$M342+BX$4*temperature!$M342^2+BX$5*temperature!$M342^6)*(K232/K$56)^$BW$1</f>
        <v>-43.934817508945507</v>
      </c>
      <c r="BY232" s="12">
        <f>(BY$3*temperature!$M342+BY$4*temperature!$M342^2+BY$5*temperature!$M342^6)*(L232/L$56)^$BW$1</f>
        <v>-29.232696227166016</v>
      </c>
      <c r="BZ232" s="12">
        <f>(BZ$3*temperature!$M342+BZ$4*temperature!$M342^2+BZ$5*temperature!$M342^6)*(M232/M$56)^$BW$1</f>
        <v>-25.223543181914103</v>
      </c>
      <c r="CA232" s="19">
        <f t="shared" si="304"/>
        <v>-1.5996380881233563E-5</v>
      </c>
      <c r="CB232" s="19">
        <f t="shared" si="305"/>
        <v>-9.9954377041910902E-6</v>
      </c>
      <c r="CC232" s="19">
        <f t="shared" si="306"/>
        <v>-8.0826457775629024E-6</v>
      </c>
      <c r="CD232" s="19">
        <f t="shared" si="307"/>
        <v>-3.9333161317262007E-2</v>
      </c>
      <c r="CE232" s="19">
        <f t="shared" si="308"/>
        <v>-5.6297768070252365E-5</v>
      </c>
      <c r="CF232" s="19">
        <f t="shared" si="309"/>
        <v>-9.362432774345199E-6</v>
      </c>
    </row>
    <row r="233" spans="1:84" x14ac:dyDescent="0.3">
      <c r="A233" s="2">
        <f t="shared" si="251"/>
        <v>2187</v>
      </c>
      <c r="B233" s="5">
        <f t="shared" si="252"/>
        <v>1165.3954264708282</v>
      </c>
      <c r="C233" s="5">
        <f t="shared" si="253"/>
        <v>2964.1185549722345</v>
      </c>
      <c r="D233" s="5">
        <f t="shared" si="254"/>
        <v>4369.8017912658379</v>
      </c>
      <c r="E233" s="15">
        <f t="shared" si="255"/>
        <v>4.6849623835170947E-7</v>
      </c>
      <c r="F233" s="15">
        <f t="shared" si="256"/>
        <v>9.2296900479331592E-7</v>
      </c>
      <c r="G233" s="15">
        <f t="shared" si="257"/>
        <v>1.8842083913044511E-6</v>
      </c>
      <c r="H233" s="5">
        <f t="shared" si="258"/>
        <v>168604.86573627696</v>
      </c>
      <c r="I233" s="5">
        <f t="shared" si="259"/>
        <v>93992.112109889815</v>
      </c>
      <c r="J233" s="5">
        <f t="shared" si="260"/>
        <v>35300.139169953851</v>
      </c>
      <c r="K233" s="5">
        <f t="shared" si="261"/>
        <v>144676.10040899488</v>
      </c>
      <c r="L233" s="5">
        <f t="shared" si="262"/>
        <v>31709.970558438159</v>
      </c>
      <c r="M233" s="5">
        <f t="shared" si="263"/>
        <v>8078.2014508095481</v>
      </c>
      <c r="N233" s="15">
        <f t="shared" si="264"/>
        <v>-5.000804411840587E-3</v>
      </c>
      <c r="O233" s="15">
        <f t="shared" si="265"/>
        <v>1.6212473407786199E-3</v>
      </c>
      <c r="P233" s="15">
        <f t="shared" si="266"/>
        <v>2.0872132004916555E-3</v>
      </c>
      <c r="Q233" s="5">
        <f t="shared" si="267"/>
        <v>3511.0018045213019</v>
      </c>
      <c r="R233" s="5">
        <f t="shared" si="268"/>
        <v>6437.7411501577153</v>
      </c>
      <c r="S233" s="5">
        <f t="shared" si="269"/>
        <v>4100.8899338573747</v>
      </c>
      <c r="T233" s="5">
        <f t="shared" si="270"/>
        <v>20.82384627032668</v>
      </c>
      <c r="U233" s="5">
        <f t="shared" si="271"/>
        <v>68.492355429050292</v>
      </c>
      <c r="V233" s="5">
        <f t="shared" si="272"/>
        <v>116.17206136535285</v>
      </c>
      <c r="W233" s="15">
        <f t="shared" si="273"/>
        <v>-1.0734613539272964E-2</v>
      </c>
      <c r="X233" s="15">
        <f t="shared" si="274"/>
        <v>-1.217998157191269E-2</v>
      </c>
      <c r="Y233" s="15">
        <f t="shared" si="275"/>
        <v>-9.7425357312937999E-3</v>
      </c>
      <c r="Z233" s="5">
        <f t="shared" si="290"/>
        <v>4025.6056063857295</v>
      </c>
      <c r="AA233" s="5">
        <f t="shared" si="291"/>
        <v>19718.016898795184</v>
      </c>
      <c r="AB233" s="5">
        <f t="shared" si="292"/>
        <v>54453.96906274341</v>
      </c>
      <c r="AC233" s="16">
        <f t="shared" si="276"/>
        <v>1.1285892739586103</v>
      </c>
      <c r="AD233" s="16">
        <f t="shared" si="277"/>
        <v>3.0304803786520615</v>
      </c>
      <c r="AE233" s="16">
        <f t="shared" si="278"/>
        <v>13.176676708057432</v>
      </c>
      <c r="AF233" s="15">
        <f t="shared" si="279"/>
        <v>-4.0504037456468023E-3</v>
      </c>
      <c r="AG233" s="15">
        <f t="shared" si="280"/>
        <v>2.9673830763510267E-4</v>
      </c>
      <c r="AH233" s="15">
        <f t="shared" si="281"/>
        <v>9.7937136394747881E-3</v>
      </c>
      <c r="AI233" s="1">
        <f t="shared" si="245"/>
        <v>350578.53082817857</v>
      </c>
      <c r="AJ233" s="1">
        <f t="shared" si="246"/>
        <v>183953.90455475484</v>
      </c>
      <c r="AK233" s="1">
        <f t="shared" si="247"/>
        <v>68834.657748526603</v>
      </c>
      <c r="AL233" s="14">
        <f t="shared" si="282"/>
        <v>82.421597694800752</v>
      </c>
      <c r="AM233" s="14">
        <f t="shared" si="283"/>
        <v>19.624583125004282</v>
      </c>
      <c r="AN233" s="14">
        <f t="shared" si="284"/>
        <v>6.2241588162757528</v>
      </c>
      <c r="AO233" s="11">
        <f t="shared" si="285"/>
        <v>3.4813021106128396E-3</v>
      </c>
      <c r="AP233" s="11">
        <f t="shared" si="286"/>
        <v>4.3855224780095592E-3</v>
      </c>
      <c r="AQ233" s="11">
        <f t="shared" si="287"/>
        <v>3.978222227721909E-3</v>
      </c>
      <c r="AR233" s="1">
        <f t="shared" si="293"/>
        <v>168604.86573627696</v>
      </c>
      <c r="AS233" s="1">
        <f t="shared" si="288"/>
        <v>93992.112109889815</v>
      </c>
      <c r="AT233" s="1">
        <f t="shared" si="289"/>
        <v>35300.139169953851</v>
      </c>
      <c r="AU233" s="1">
        <f t="shared" si="248"/>
        <v>33720.97314725539</v>
      </c>
      <c r="AV233" s="1">
        <f t="shared" si="249"/>
        <v>18798.422421977964</v>
      </c>
      <c r="AW233" s="1">
        <f t="shared" si="250"/>
        <v>7060.0278339907709</v>
      </c>
      <c r="AX233" s="1">
        <f t="shared" si="310"/>
        <v>115740.8803271959</v>
      </c>
      <c r="AY233" s="1">
        <f t="shared" si="296"/>
        <v>25367.97644675053</v>
      </c>
      <c r="AZ233" s="1">
        <f t="shared" si="297"/>
        <v>6462.5611606476377</v>
      </c>
      <c r="BA233" s="1">
        <f t="shared" si="311"/>
        <v>13587.47251646487</v>
      </c>
      <c r="BB233" s="1">
        <f t="shared" si="312"/>
        <v>30059.846214074056</v>
      </c>
      <c r="BC233" s="1">
        <f t="shared" si="313"/>
        <v>38339.683854384923</v>
      </c>
      <c r="BD233" s="1">
        <f t="shared" si="314"/>
        <v>18.585984431327851</v>
      </c>
      <c r="BE233" s="2">
        <f t="shared" si="320"/>
        <v>0</v>
      </c>
      <c r="BF233" s="2">
        <f t="shared" si="321"/>
        <v>0</v>
      </c>
      <c r="BG233" s="2">
        <f t="shared" si="322"/>
        <v>0</v>
      </c>
      <c r="BH233" s="2">
        <f t="shared" si="298"/>
        <v>0</v>
      </c>
      <c r="BI233" s="2">
        <f t="shared" si="315"/>
        <v>0</v>
      </c>
      <c r="BJ233" s="2">
        <f t="shared" si="299"/>
        <v>0</v>
      </c>
      <c r="BK233" s="2">
        <f t="shared" si="300"/>
        <v>0</v>
      </c>
      <c r="BL233" s="2">
        <f t="shared" si="301"/>
        <v>0</v>
      </c>
      <c r="BM233" s="2">
        <f t="shared" si="302"/>
        <v>0</v>
      </c>
      <c r="BN233" s="2">
        <f t="shared" si="303"/>
        <v>0</v>
      </c>
      <c r="BO233" s="2">
        <f t="shared" si="316"/>
        <v>0</v>
      </c>
      <c r="BP233" s="2">
        <f t="shared" si="317"/>
        <v>0</v>
      </c>
      <c r="BQ233" s="2">
        <f t="shared" si="318"/>
        <v>0</v>
      </c>
      <c r="BR233" s="11">
        <f t="shared" si="319"/>
        <v>2.7916694102169209E-2</v>
      </c>
      <c r="BS233" s="17">
        <f t="shared" si="294"/>
        <v>1.3923080467653952E-3</v>
      </c>
      <c r="BT233" s="17">
        <f t="shared" si="295"/>
        <v>2.2669427891422304E-4</v>
      </c>
      <c r="BU233" s="12">
        <f>(BU$3*temperature!$I343+BU$4*temperature!$I343^2+BU$5*temperature!$I343^6)*(K233/K$56)^$BW$1</f>
        <v>-44.372209989136657</v>
      </c>
      <c r="BV233" s="12">
        <f>(BV$3*temperature!$I343+BV$4*temperature!$I343^2+BV$5*temperature!$I343^6)*(L233/L$56)^$BW$1</f>
        <v>-29.459322554933614</v>
      </c>
      <c r="BW233" s="12">
        <f>(BW$3*temperature!$I343+BW$4*temperature!$I343^2+BW$5*temperature!$I343^6)*(M233/M$56)^$BW$1</f>
        <v>-25.403187715897268</v>
      </c>
      <c r="BX233" s="12">
        <f>(BX$3*temperature!$M343+BX$4*temperature!$M343^2+BX$5*temperature!$M343^6)*(K233/K$56)^$BW$1</f>
        <v>-44.372225985694151</v>
      </c>
      <c r="BY233" s="12">
        <f>(BY$3*temperature!$M343+BY$4*temperature!$M343^2+BY$5*temperature!$M343^6)*(L233/L$56)^$BW$1</f>
        <v>-29.459332532289135</v>
      </c>
      <c r="BZ233" s="12">
        <f>(BZ$3*temperature!$M343+BZ$4*temperature!$M343^2+BZ$5*temperature!$M343^6)*(M233/M$56)^$BW$1</f>
        <v>-25.403195781531259</v>
      </c>
      <c r="CA233" s="19">
        <f t="shared" si="304"/>
        <v>-1.5996557493735963E-5</v>
      </c>
      <c r="CB233" s="19">
        <f t="shared" si="305"/>
        <v>-9.9773555213289455E-6</v>
      </c>
      <c r="CC233" s="19">
        <f t="shared" si="306"/>
        <v>-8.0656339918050435E-6</v>
      </c>
      <c r="CD233" s="19">
        <f t="shared" si="307"/>
        <v>-3.9196081495995939E-2</v>
      </c>
      <c r="CE233" s="19">
        <f t="shared" si="308"/>
        <v>-5.4573019668547357E-5</v>
      </c>
      <c r="CF233" s="19">
        <f t="shared" si="309"/>
        <v>-8.8855274309979197E-6</v>
      </c>
    </row>
    <row r="234" spans="1:84" x14ac:dyDescent="0.3">
      <c r="A234" s="2">
        <f t="shared" si="251"/>
        <v>2188</v>
      </c>
      <c r="B234" s="5">
        <f t="shared" si="252"/>
        <v>1165.3959451550329</v>
      </c>
      <c r="C234" s="5">
        <f t="shared" si="253"/>
        <v>2964.1211539723099</v>
      </c>
      <c r="D234" s="5">
        <f t="shared" si="254"/>
        <v>4369.8096132021819</v>
      </c>
      <c r="E234" s="15">
        <f t="shared" si="255"/>
        <v>4.4507142643412396E-7</v>
      </c>
      <c r="F234" s="15">
        <f t="shared" si="256"/>
        <v>8.768205545536501E-7</v>
      </c>
      <c r="G234" s="15">
        <f t="shared" si="257"/>
        <v>1.7899979717392285E-6</v>
      </c>
      <c r="H234" s="5">
        <f t="shared" si="258"/>
        <v>167737.84602312522</v>
      </c>
      <c r="I234" s="5">
        <f t="shared" si="259"/>
        <v>94139.135130130831</v>
      </c>
      <c r="J234" s="5">
        <f t="shared" si="260"/>
        <v>35372.191835015874</v>
      </c>
      <c r="K234" s="5">
        <f t="shared" si="261"/>
        <v>143932.06593902386</v>
      </c>
      <c r="L234" s="5">
        <f t="shared" si="262"/>
        <v>31759.54363537809</v>
      </c>
      <c r="M234" s="5">
        <f t="shared" si="263"/>
        <v>8094.6757332741672</v>
      </c>
      <c r="N234" s="15">
        <f t="shared" si="264"/>
        <v>-5.1427600541323892E-3</v>
      </c>
      <c r="O234" s="15">
        <f t="shared" si="265"/>
        <v>1.563327750449206E-3</v>
      </c>
      <c r="P234" s="15">
        <f t="shared" si="266"/>
        <v>2.039350289162245E-3</v>
      </c>
      <c r="Q234" s="5">
        <f t="shared" si="267"/>
        <v>3455.4516818624711</v>
      </c>
      <c r="R234" s="5">
        <f t="shared" si="268"/>
        <v>6369.2768827011841</v>
      </c>
      <c r="S234" s="5">
        <f t="shared" si="269"/>
        <v>4069.2258238138852</v>
      </c>
      <c r="T234" s="5">
        <f t="shared" si="270"/>
        <v>20.600310328213492</v>
      </c>
      <c r="U234" s="5">
        <f t="shared" si="271"/>
        <v>67.658119802107564</v>
      </c>
      <c r="V234" s="5">
        <f t="shared" si="272"/>
        <v>115.04025090652284</v>
      </c>
      <c r="W234" s="15">
        <f t="shared" si="273"/>
        <v>-1.0734613539272964E-2</v>
      </c>
      <c r="X234" s="15">
        <f t="shared" si="274"/>
        <v>-1.217998157191269E-2</v>
      </c>
      <c r="Y234" s="15">
        <f t="shared" si="275"/>
        <v>-9.7425357312937999E-3</v>
      </c>
      <c r="Z234" s="5">
        <f t="shared" si="290"/>
        <v>3946.429337739829</v>
      </c>
      <c r="AA234" s="5">
        <f t="shared" si="291"/>
        <v>19515.237439047069</v>
      </c>
      <c r="AB234" s="5">
        <f t="shared" si="292"/>
        <v>54565.314971917091</v>
      </c>
      <c r="AC234" s="16">
        <f t="shared" si="276"/>
        <v>1.1240180317360715</v>
      </c>
      <c r="AD234" s="16">
        <f t="shared" si="277"/>
        <v>3.0313796382709444</v>
      </c>
      <c r="AE234" s="16">
        <f t="shared" si="278"/>
        <v>13.305725306456084</v>
      </c>
      <c r="AF234" s="15">
        <f t="shared" si="279"/>
        <v>-4.0504037456468023E-3</v>
      </c>
      <c r="AG234" s="15">
        <f t="shared" si="280"/>
        <v>2.9673830763510267E-4</v>
      </c>
      <c r="AH234" s="15">
        <f t="shared" si="281"/>
        <v>9.7937136394747881E-3</v>
      </c>
      <c r="AI234" s="1">
        <f t="shared" si="245"/>
        <v>349241.65089261607</v>
      </c>
      <c r="AJ234" s="1">
        <f t="shared" si="246"/>
        <v>184356.93652125733</v>
      </c>
      <c r="AK234" s="1">
        <f t="shared" si="247"/>
        <v>69011.219807664718</v>
      </c>
      <c r="AL234" s="14">
        <f t="shared" si="282"/>
        <v>82.705662831995596</v>
      </c>
      <c r="AM234" s="14">
        <f t="shared" si="283"/>
        <v>19.709786534916393</v>
      </c>
      <c r="AN234" s="14">
        <f t="shared" si="284"/>
        <v>6.2486722923580151</v>
      </c>
      <c r="AO234" s="11">
        <f t="shared" si="285"/>
        <v>3.4464890895067111E-3</v>
      </c>
      <c r="AP234" s="11">
        <f t="shared" si="286"/>
        <v>4.3416672532294639E-3</v>
      </c>
      <c r="AQ234" s="11">
        <f t="shared" si="287"/>
        <v>3.9384400054446895E-3</v>
      </c>
      <c r="AR234" s="1">
        <f t="shared" si="293"/>
        <v>167737.84602312522</v>
      </c>
      <c r="AS234" s="1">
        <f t="shared" si="288"/>
        <v>94139.135130130831</v>
      </c>
      <c r="AT234" s="1">
        <f t="shared" si="289"/>
        <v>35372.191835015874</v>
      </c>
      <c r="AU234" s="1">
        <f t="shared" si="248"/>
        <v>33547.569204625048</v>
      </c>
      <c r="AV234" s="1">
        <f t="shared" si="249"/>
        <v>18827.827026026167</v>
      </c>
      <c r="AW234" s="1">
        <f t="shared" si="250"/>
        <v>7074.4383670031748</v>
      </c>
      <c r="AX234" s="1">
        <f t="shared" si="310"/>
        <v>115145.6527512191</v>
      </c>
      <c r="AY234" s="1">
        <f t="shared" si="296"/>
        <v>25407.634908302472</v>
      </c>
      <c r="AZ234" s="1">
        <f t="shared" si="297"/>
        <v>6475.740586619334</v>
      </c>
      <c r="BA234" s="1">
        <f t="shared" si="311"/>
        <v>13581.469747919768</v>
      </c>
      <c r="BB234" s="1">
        <f t="shared" si="312"/>
        <v>30064.502845644784</v>
      </c>
      <c r="BC234" s="1">
        <f t="shared" si="313"/>
        <v>38348.65498026595</v>
      </c>
      <c r="BD234" s="1">
        <f t="shared" si="314"/>
        <v>17.702583783514072</v>
      </c>
      <c r="BE234" s="2">
        <f t="shared" si="320"/>
        <v>0</v>
      </c>
      <c r="BF234" s="2">
        <f t="shared" si="321"/>
        <v>0</v>
      </c>
      <c r="BG234" s="2">
        <f t="shared" si="322"/>
        <v>0</v>
      </c>
      <c r="BH234" s="2">
        <f t="shared" si="298"/>
        <v>0</v>
      </c>
      <c r="BI234" s="2">
        <f t="shared" si="315"/>
        <v>0</v>
      </c>
      <c r="BJ234" s="2">
        <f t="shared" si="299"/>
        <v>0</v>
      </c>
      <c r="BK234" s="2">
        <f t="shared" si="300"/>
        <v>0</v>
      </c>
      <c r="BL234" s="2">
        <f t="shared" si="301"/>
        <v>0</v>
      </c>
      <c r="BM234" s="2">
        <f t="shared" si="302"/>
        <v>0</v>
      </c>
      <c r="BN234" s="2">
        <f t="shared" si="303"/>
        <v>0</v>
      </c>
      <c r="BO234" s="2">
        <f t="shared" si="316"/>
        <v>0</v>
      </c>
      <c r="BP234" s="2">
        <f t="shared" si="317"/>
        <v>0</v>
      </c>
      <c r="BQ234" s="2">
        <f t="shared" si="318"/>
        <v>0</v>
      </c>
      <c r="BR234" s="11">
        <f t="shared" si="319"/>
        <v>2.7823655936814989E-2</v>
      </c>
      <c r="BS234" s="17">
        <f t="shared" si="294"/>
        <v>1.3544950235305816E-3</v>
      </c>
      <c r="BT234" s="17">
        <f t="shared" si="295"/>
        <v>2.1589931325164099E-4</v>
      </c>
      <c r="BU234" s="12">
        <f>(BU$3*temperature!$I344+BU$4*temperature!$I344^2+BU$5*temperature!$I344^6)*(K234/K$56)^$BW$1</f>
        <v>-44.810894977424425</v>
      </c>
      <c r="BV234" s="12">
        <f>(BV$3*temperature!$I344+BV$4*temperature!$I344^2+BV$5*temperature!$I344^6)*(L234/L$56)^$BW$1</f>
        <v>-29.68532057797767</v>
      </c>
      <c r="BW234" s="12">
        <f>(BW$3*temperature!$I344+BW$4*temperature!$I344^2+BW$5*temperature!$I344^6)*(M234/M$56)^$BW$1</f>
        <v>-25.582206761879476</v>
      </c>
      <c r="BX234" s="12">
        <f>(BX$3*temperature!$M344+BX$4*temperature!$M344^2+BX$5*temperature!$M344^6)*(K234/K$56)^$BW$1</f>
        <v>-44.810910974637103</v>
      </c>
      <c r="BY234" s="12">
        <f>(BY$3*temperature!$M344+BY$4*temperature!$M344^2+BY$5*temperature!$M344^6)*(L234/L$56)^$BW$1</f>
        <v>-29.685330537395529</v>
      </c>
      <c r="BZ234" s="12">
        <f>(BZ$3*temperature!$M344+BZ$4*temperature!$M344^2+BZ$5*temperature!$M344^6)*(M234/M$56)^$BW$1</f>
        <v>-25.582214810629491</v>
      </c>
      <c r="CA234" s="19">
        <f t="shared" si="304"/>
        <v>-1.599721267808718E-5</v>
      </c>
      <c r="CB234" s="19">
        <f t="shared" si="305"/>
        <v>-9.9594178593065408E-6</v>
      </c>
      <c r="CC234" s="19">
        <f t="shared" si="306"/>
        <v>-8.0487500149217794E-6</v>
      </c>
      <c r="CD234" s="19">
        <f t="shared" si="307"/>
        <v>-3.9056109102307709E-2</v>
      </c>
      <c r="CE234" s="19">
        <f t="shared" si="308"/>
        <v>-5.2901305417543246E-5</v>
      </c>
      <c r="CF234" s="19">
        <f t="shared" si="309"/>
        <v>-8.4321871334693987E-6</v>
      </c>
    </row>
    <row r="235" spans="1:84" x14ac:dyDescent="0.3">
      <c r="A235" s="2">
        <f t="shared" si="251"/>
        <v>2189</v>
      </c>
      <c r="B235" s="5">
        <f t="shared" si="252"/>
        <v>1165.3964379052468</v>
      </c>
      <c r="C235" s="5">
        <f t="shared" si="253"/>
        <v>2964.1236230245463</v>
      </c>
      <c r="D235" s="5">
        <f t="shared" si="254"/>
        <v>4369.8170440550093</v>
      </c>
      <c r="E235" s="15">
        <f t="shared" si="255"/>
        <v>4.2281785511241776E-7</v>
      </c>
      <c r="F235" s="15">
        <f t="shared" si="256"/>
        <v>8.3297952682596752E-7</v>
      </c>
      <c r="G235" s="15">
        <f t="shared" si="257"/>
        <v>1.700498073152267E-6</v>
      </c>
      <c r="H235" s="5">
        <f t="shared" si="258"/>
        <v>166851.0748558499</v>
      </c>
      <c r="I235" s="5">
        <f t="shared" si="259"/>
        <v>94280.989121103354</v>
      </c>
      <c r="J235" s="5">
        <f t="shared" si="260"/>
        <v>35442.715795035896</v>
      </c>
      <c r="K235" s="5">
        <f t="shared" si="261"/>
        <v>143171.08704721802</v>
      </c>
      <c r="L235" s="5">
        <f t="shared" si="262"/>
        <v>31807.37415563676</v>
      </c>
      <c r="M235" s="5">
        <f t="shared" si="263"/>
        <v>8110.8008499473763</v>
      </c>
      <c r="N235" s="15">
        <f t="shared" si="264"/>
        <v>-5.28706988843064E-3</v>
      </c>
      <c r="O235" s="15">
        <f t="shared" si="265"/>
        <v>1.5060203889514234E-3</v>
      </c>
      <c r="P235" s="15">
        <f t="shared" si="266"/>
        <v>1.9920645625031153E-3</v>
      </c>
      <c r="Q235" s="5">
        <f t="shared" si="267"/>
        <v>3400.2870795751587</v>
      </c>
      <c r="R235" s="5">
        <f t="shared" si="268"/>
        <v>6301.1798836808011</v>
      </c>
      <c r="S235" s="5">
        <f t="shared" si="269"/>
        <v>4037.615297773571</v>
      </c>
      <c r="T235" s="5">
        <f t="shared" si="270"/>
        <v>20.379173958051027</v>
      </c>
      <c r="U235" s="5">
        <f t="shared" si="271"/>
        <v>66.834045149727629</v>
      </c>
      <c r="V235" s="5">
        <f t="shared" si="272"/>
        <v>113.91946715152903</v>
      </c>
      <c r="W235" s="15">
        <f t="shared" si="273"/>
        <v>-1.0734613539272964E-2</v>
      </c>
      <c r="X235" s="15">
        <f t="shared" si="274"/>
        <v>-1.217998157191269E-2</v>
      </c>
      <c r="Y235" s="15">
        <f t="shared" si="275"/>
        <v>-9.7425357312937999E-3</v>
      </c>
      <c r="Z235" s="5">
        <f t="shared" si="290"/>
        <v>3868.258270569364</v>
      </c>
      <c r="AA235" s="5">
        <f t="shared" si="291"/>
        <v>19313.425585840574</v>
      </c>
      <c r="AB235" s="5">
        <f t="shared" si="292"/>
        <v>54674.271862906047</v>
      </c>
      <c r="AC235" s="16">
        <f t="shared" si="276"/>
        <v>1.1194653048901533</v>
      </c>
      <c r="AD235" s="16">
        <f t="shared" si="277"/>
        <v>3.0322791647346046</v>
      </c>
      <c r="AE235" s="16">
        <f t="shared" si="278"/>
        <v>13.436037769873028</v>
      </c>
      <c r="AF235" s="15">
        <f t="shared" si="279"/>
        <v>-4.0504037456468023E-3</v>
      </c>
      <c r="AG235" s="15">
        <f t="shared" si="280"/>
        <v>2.9673830763510267E-4</v>
      </c>
      <c r="AH235" s="15">
        <f t="shared" si="281"/>
        <v>9.7937136394747881E-3</v>
      </c>
      <c r="AI235" s="1">
        <f t="shared" si="245"/>
        <v>347865.05500797951</v>
      </c>
      <c r="AJ235" s="1">
        <f t="shared" si="246"/>
        <v>184749.06989515779</v>
      </c>
      <c r="AK235" s="1">
        <f t="shared" si="247"/>
        <v>69184.536193901426</v>
      </c>
      <c r="AL235" s="14">
        <f t="shared" si="282"/>
        <v>82.987856554940592</v>
      </c>
      <c r="AM235" s="14">
        <f t="shared" si="283"/>
        <v>19.794504136335515</v>
      </c>
      <c r="AN235" s="14">
        <f t="shared" si="284"/>
        <v>6.2730362130857795</v>
      </c>
      <c r="AO235" s="11">
        <f t="shared" si="285"/>
        <v>3.4120241986116441E-3</v>
      </c>
      <c r="AP235" s="11">
        <f t="shared" si="286"/>
        <v>4.2982505806971692E-3</v>
      </c>
      <c r="AQ235" s="11">
        <f t="shared" si="287"/>
        <v>3.8990556053902425E-3</v>
      </c>
      <c r="AR235" s="1">
        <f t="shared" si="293"/>
        <v>166851.0748558499</v>
      </c>
      <c r="AS235" s="1">
        <f t="shared" si="288"/>
        <v>94280.989121103354</v>
      </c>
      <c r="AT235" s="1">
        <f t="shared" si="289"/>
        <v>35442.715795035896</v>
      </c>
      <c r="AU235" s="1">
        <f t="shared" si="248"/>
        <v>33370.214971169982</v>
      </c>
      <c r="AV235" s="1">
        <f t="shared" si="249"/>
        <v>18856.197824220671</v>
      </c>
      <c r="AW235" s="1">
        <f t="shared" si="250"/>
        <v>7088.5431590071794</v>
      </c>
      <c r="AX235" s="1">
        <f t="shared" si="310"/>
        <v>114536.86963777443</v>
      </c>
      <c r="AY235" s="1">
        <f t="shared" si="296"/>
        <v>25445.89932450941</v>
      </c>
      <c r="AZ235" s="1">
        <f t="shared" si="297"/>
        <v>6488.6406799578999</v>
      </c>
      <c r="BA235" s="1">
        <f t="shared" si="311"/>
        <v>13575.297612126547</v>
      </c>
      <c r="BB235" s="1">
        <f t="shared" si="312"/>
        <v>30068.988561282375</v>
      </c>
      <c r="BC235" s="1">
        <f t="shared" si="313"/>
        <v>38357.416490836593</v>
      </c>
      <c r="BD235" s="1">
        <f t="shared" si="314"/>
        <v>16.861058372072254</v>
      </c>
      <c r="BE235" s="2">
        <f t="shared" si="320"/>
        <v>0</v>
      </c>
      <c r="BF235" s="2">
        <f t="shared" si="321"/>
        <v>0</v>
      </c>
      <c r="BG235" s="2">
        <f t="shared" si="322"/>
        <v>0</v>
      </c>
      <c r="BH235" s="2">
        <f t="shared" si="298"/>
        <v>0</v>
      </c>
      <c r="BI235" s="2">
        <f t="shared" si="315"/>
        <v>0</v>
      </c>
      <c r="BJ235" s="2">
        <f t="shared" si="299"/>
        <v>0</v>
      </c>
      <c r="BK235" s="2">
        <f t="shared" si="300"/>
        <v>0</v>
      </c>
      <c r="BL235" s="2">
        <f t="shared" si="301"/>
        <v>0</v>
      </c>
      <c r="BM235" s="2">
        <f t="shared" si="302"/>
        <v>0</v>
      </c>
      <c r="BN235" s="2">
        <f t="shared" si="303"/>
        <v>0</v>
      </c>
      <c r="BO235" s="2">
        <f t="shared" si="316"/>
        <v>0</v>
      </c>
      <c r="BP235" s="2">
        <f t="shared" si="317"/>
        <v>0</v>
      </c>
      <c r="BQ235" s="2">
        <f t="shared" si="318"/>
        <v>0</v>
      </c>
      <c r="BR235" s="11">
        <f t="shared" si="319"/>
        <v>2.7729999214191808E-2</v>
      </c>
      <c r="BS235" s="17">
        <f t="shared" si="294"/>
        <v>1.3178282244302117E-3</v>
      </c>
      <c r="BT235" s="17">
        <f t="shared" si="295"/>
        <v>2.0561839357299141E-4</v>
      </c>
      <c r="BU235" s="12">
        <f>(BU$3*temperature!$I345+BU$4*temperature!$I345^2+BU$5*temperature!$I345^6)*(K235/K$56)^$BW$1</f>
        <v>-45.250914750077548</v>
      </c>
      <c r="BV235" s="12">
        <f>(BV$3*temperature!$I345+BV$4*temperature!$I345^2+BV$5*temperature!$I345^6)*(L235/L$56)^$BW$1</f>
        <v>-29.910679822528415</v>
      </c>
      <c r="BW235" s="12">
        <f>(BW$3*temperature!$I345+BW$4*temperature!$I345^2+BW$5*temperature!$I345^6)*(M235/M$56)^$BW$1</f>
        <v>-25.760591462081646</v>
      </c>
      <c r="BX235" s="12">
        <f>(BX$3*temperature!$M345+BX$4*temperature!$M345^2+BX$5*temperature!$M345^6)*(K235/K$56)^$BW$1</f>
        <v>-45.250930748440808</v>
      </c>
      <c r="BY235" s="12">
        <f>(BY$3*temperature!$M345+BY$4*temperature!$M345^2+BY$5*temperature!$M345^6)*(L235/L$56)^$BW$1</f>
        <v>-29.910689764154899</v>
      </c>
      <c r="BZ235" s="12">
        <f>(BZ$3*temperature!$M345+BZ$4*temperature!$M345^2+BZ$5*temperature!$M345^6)*(M235/M$56)^$BW$1</f>
        <v>-25.760599494076391</v>
      </c>
      <c r="CA235" s="19">
        <f t="shared" si="304"/>
        <v>-1.5998363259939197E-5</v>
      </c>
      <c r="CB235" s="19">
        <f t="shared" si="305"/>
        <v>-9.9416264838225743E-6</v>
      </c>
      <c r="CC235" s="19">
        <f t="shared" si="306"/>
        <v>-8.031994745749671E-6</v>
      </c>
      <c r="CD235" s="19">
        <f t="shared" si="307"/>
        <v>-3.8913261912633695E-2</v>
      </c>
      <c r="CE235" s="19">
        <f t="shared" si="308"/>
        <v>-5.1280994853113847E-5</v>
      </c>
      <c r="CF235" s="19">
        <f t="shared" si="309"/>
        <v>-8.0012824031608115E-6</v>
      </c>
    </row>
    <row r="236" spans="1:84" x14ac:dyDescent="0.3">
      <c r="A236" s="2">
        <f t="shared" si="251"/>
        <v>2190</v>
      </c>
      <c r="B236" s="5">
        <f t="shared" si="252"/>
        <v>1165.396906018148</v>
      </c>
      <c r="C236" s="5">
        <f t="shared" si="253"/>
        <v>2964.1259686261246</v>
      </c>
      <c r="D236" s="5">
        <f t="shared" si="254"/>
        <v>4369.8241033771992</v>
      </c>
      <c r="E236" s="15">
        <f t="shared" si="255"/>
        <v>4.0167696235679688E-7</v>
      </c>
      <c r="F236" s="15">
        <f t="shared" si="256"/>
        <v>7.9133055048466909E-7</v>
      </c>
      <c r="G236" s="15">
        <f t="shared" si="257"/>
        <v>1.6154731694946537E-6</v>
      </c>
      <c r="H236" s="5">
        <f t="shared" si="258"/>
        <v>165944.49119378472</v>
      </c>
      <c r="I236" s="5">
        <f t="shared" si="259"/>
        <v>94417.706675584937</v>
      </c>
      <c r="J236" s="5">
        <f t="shared" si="260"/>
        <v>35511.721556547389</v>
      </c>
      <c r="K236" s="5">
        <f t="shared" si="261"/>
        <v>142393.11116825684</v>
      </c>
      <c r="L236" s="5">
        <f t="shared" si="262"/>
        <v>31853.47305578502</v>
      </c>
      <c r="M236" s="5">
        <f t="shared" si="263"/>
        <v>8126.5791749151431</v>
      </c>
      <c r="N236" s="15">
        <f t="shared" si="264"/>
        <v>-5.4338895862724446E-3</v>
      </c>
      <c r="O236" s="15">
        <f t="shared" si="265"/>
        <v>1.4493148639900255E-3</v>
      </c>
      <c r="P236" s="15">
        <f t="shared" si="266"/>
        <v>1.9453473534452037E-3</v>
      </c>
      <c r="Q236" s="5">
        <f t="shared" si="267"/>
        <v>3345.5092122563497</v>
      </c>
      <c r="R236" s="5">
        <f t="shared" si="268"/>
        <v>6233.4577228174239</v>
      </c>
      <c r="S236" s="5">
        <f t="shared" si="269"/>
        <v>4006.0631990040056</v>
      </c>
      <c r="T236" s="5">
        <f t="shared" si="270"/>
        <v>20.160411401361735</v>
      </c>
      <c r="U236" s="5">
        <f t="shared" si="271"/>
        <v>66.020007711427567</v>
      </c>
      <c r="V236" s="5">
        <f t="shared" si="272"/>
        <v>112.80960267231531</v>
      </c>
      <c r="W236" s="15">
        <f t="shared" si="273"/>
        <v>-1.0734613539272964E-2</v>
      </c>
      <c r="X236" s="15">
        <f t="shared" si="274"/>
        <v>-1.217998157191269E-2</v>
      </c>
      <c r="Y236" s="15">
        <f t="shared" si="275"/>
        <v>-9.7425357312937999E-3</v>
      </c>
      <c r="Z236" s="5">
        <f t="shared" si="290"/>
        <v>3791.0855365718567</v>
      </c>
      <c r="AA236" s="5">
        <f t="shared" si="291"/>
        <v>19112.606234523657</v>
      </c>
      <c r="AB236" s="5">
        <f t="shared" si="292"/>
        <v>54780.856214945692</v>
      </c>
      <c r="AC236" s="16">
        <f t="shared" si="276"/>
        <v>1.1149310184261045</v>
      </c>
      <c r="AD236" s="16">
        <f t="shared" si="277"/>
        <v>3.033178958122225</v>
      </c>
      <c r="AE236" s="16">
        <f t="shared" si="278"/>
        <v>13.567626476240331</v>
      </c>
      <c r="AF236" s="15">
        <f t="shared" si="279"/>
        <v>-4.0504037456468023E-3</v>
      </c>
      <c r="AG236" s="15">
        <f t="shared" si="280"/>
        <v>2.9673830763510267E-4</v>
      </c>
      <c r="AH236" s="15">
        <f t="shared" si="281"/>
        <v>9.7937136394747881E-3</v>
      </c>
      <c r="AI236" s="1">
        <f t="shared" si="245"/>
        <v>346448.76447835157</v>
      </c>
      <c r="AJ236" s="1">
        <f t="shared" si="246"/>
        <v>185130.36072986267</v>
      </c>
      <c r="AK236" s="1">
        <f t="shared" si="247"/>
        <v>69354.625733518464</v>
      </c>
      <c r="AL236" s="14">
        <f t="shared" si="282"/>
        <v>83.268181563949398</v>
      </c>
      <c r="AM236" s="14">
        <f t="shared" si="283"/>
        <v>19.878735057845144</v>
      </c>
      <c r="AN236" s="14">
        <f t="shared" si="284"/>
        <v>6.2972505409251331</v>
      </c>
      <c r="AO236" s="11">
        <f t="shared" si="285"/>
        <v>3.3779039566255277E-3</v>
      </c>
      <c r="AP236" s="11">
        <f t="shared" si="286"/>
        <v>4.2552680748901978E-3</v>
      </c>
      <c r="AQ236" s="11">
        <f t="shared" si="287"/>
        <v>3.8600650493363399E-3</v>
      </c>
      <c r="AR236" s="1">
        <f t="shared" si="293"/>
        <v>165944.49119378472</v>
      </c>
      <c r="AS236" s="1">
        <f t="shared" si="288"/>
        <v>94417.706675584937</v>
      </c>
      <c r="AT236" s="1">
        <f t="shared" si="289"/>
        <v>35511.721556547389</v>
      </c>
      <c r="AU236" s="1">
        <f t="shared" si="248"/>
        <v>33188.898238756949</v>
      </c>
      <c r="AV236" s="1">
        <f t="shared" si="249"/>
        <v>18883.541335116988</v>
      </c>
      <c r="AW236" s="1">
        <f t="shared" si="250"/>
        <v>7102.3443113094781</v>
      </c>
      <c r="AX236" s="1">
        <f t="shared" si="310"/>
        <v>113914.48893460546</v>
      </c>
      <c r="AY236" s="1">
        <f t="shared" si="296"/>
        <v>25482.778444628017</v>
      </c>
      <c r="AZ236" s="1">
        <f t="shared" si="297"/>
        <v>6501.2633399321157</v>
      </c>
      <c r="BA236" s="1">
        <f t="shared" si="311"/>
        <v>13568.953158887838</v>
      </c>
      <c r="BB236" s="1">
        <f t="shared" si="312"/>
        <v>30073.305197527934</v>
      </c>
      <c r="BC236" s="1">
        <f t="shared" si="313"/>
        <v>38365.971024146696</v>
      </c>
      <c r="BD236" s="1">
        <f t="shared" si="314"/>
        <v>16.059428938092047</v>
      </c>
      <c r="BE236" s="2">
        <f t="shared" si="320"/>
        <v>0</v>
      </c>
      <c r="BF236" s="2">
        <f t="shared" si="321"/>
        <v>0</v>
      </c>
      <c r="BG236" s="2">
        <f t="shared" si="322"/>
        <v>0</v>
      </c>
      <c r="BH236" s="2">
        <f t="shared" si="298"/>
        <v>0</v>
      </c>
      <c r="BI236" s="2">
        <f t="shared" si="315"/>
        <v>0</v>
      </c>
      <c r="BJ236" s="2">
        <f t="shared" si="299"/>
        <v>0</v>
      </c>
      <c r="BK236" s="2">
        <f t="shared" si="300"/>
        <v>0</v>
      </c>
      <c r="BL236" s="2">
        <f t="shared" si="301"/>
        <v>0</v>
      </c>
      <c r="BM236" s="2">
        <f t="shared" si="302"/>
        <v>0</v>
      </c>
      <c r="BN236" s="2">
        <f t="shared" si="303"/>
        <v>0</v>
      </c>
      <c r="BO236" s="2">
        <f t="shared" si="316"/>
        <v>0</v>
      </c>
      <c r="BP236" s="2">
        <f t="shared" si="317"/>
        <v>0</v>
      </c>
      <c r="BQ236" s="2">
        <f t="shared" si="318"/>
        <v>0</v>
      </c>
      <c r="BR236" s="11">
        <f t="shared" si="319"/>
        <v>2.7635658566275006E-2</v>
      </c>
      <c r="BS236" s="17">
        <f t="shared" si="294"/>
        <v>1.2822708546386995E-3</v>
      </c>
      <c r="BT236" s="17">
        <f t="shared" si="295"/>
        <v>1.9582704149808706E-4</v>
      </c>
      <c r="BU236" s="12">
        <f>(BU$3*temperature!$I346+BU$4*temperature!$I346^2+BU$5*temperature!$I346^6)*(K236/K$56)^$BW$1</f>
        <v>-45.69233114009004</v>
      </c>
      <c r="BV236" s="12">
        <f>(BV$3*temperature!$I346+BV$4*temperature!$I346^2+BV$5*temperature!$I346^6)*(L236/L$56)^$BW$1</f>
        <v>-30.135400089436558</v>
      </c>
      <c r="BW236" s="12">
        <f>(BW$3*temperature!$I346+BW$4*temperature!$I346^2+BW$5*temperature!$I346^6)*(M236/M$56)^$BW$1</f>
        <v>-25.938341258414855</v>
      </c>
      <c r="BX236" s="12">
        <f>(BX$3*temperature!$M346+BX$4*temperature!$M346^2+BX$5*temperature!$M346^6)*(K236/K$56)^$BW$1</f>
        <v>-45.692347140116453</v>
      </c>
      <c r="BY236" s="12">
        <f>(BY$3*temperature!$M346+BY$4*temperature!$M346^2+BY$5*temperature!$M346^6)*(L236/L$56)^$BW$1</f>
        <v>-30.135410013419566</v>
      </c>
      <c r="BZ236" s="12">
        <f>(BZ$3*temperature!$M346+BZ$4*temperature!$M346^2+BZ$5*temperature!$M346^6)*(M236/M$56)^$BW$1</f>
        <v>-25.938349273783867</v>
      </c>
      <c r="CA236" s="19">
        <f t="shared" si="304"/>
        <v>-1.6000026413109936E-5</v>
      </c>
      <c r="CB236" s="19">
        <f t="shared" si="305"/>
        <v>-9.9239830078090563E-6</v>
      </c>
      <c r="CC236" s="19">
        <f t="shared" si="306"/>
        <v>-8.0153690120710053E-6</v>
      </c>
      <c r="CD236" s="19">
        <f t="shared" si="307"/>
        <v>-3.8767555114250923E-2</v>
      </c>
      <c r="CE236" s="19">
        <f t="shared" si="308"/>
        <v>-4.9710506028603416E-5</v>
      </c>
      <c r="CF236" s="19">
        <f t="shared" si="309"/>
        <v>-7.5917356241377929E-6</v>
      </c>
    </row>
    <row r="237" spans="1:84" x14ac:dyDescent="0.3">
      <c r="A237" s="2">
        <f t="shared" si="251"/>
        <v>2191</v>
      </c>
      <c r="B237" s="5">
        <f t="shared" si="252"/>
        <v>1165.3973507255828</v>
      </c>
      <c r="C237" s="5">
        <f t="shared" si="253"/>
        <v>2964.1281969493875</v>
      </c>
      <c r="D237" s="5">
        <f t="shared" si="254"/>
        <v>4369.830809744114</v>
      </c>
      <c r="E237" s="15">
        <f t="shared" si="255"/>
        <v>3.8159311423895703E-7</v>
      </c>
      <c r="F237" s="15">
        <f t="shared" si="256"/>
        <v>7.5176402296043561E-7</v>
      </c>
      <c r="G237" s="15">
        <f t="shared" si="257"/>
        <v>1.5346995110199209E-6</v>
      </c>
      <c r="H237" s="5">
        <f t="shared" si="258"/>
        <v>165018.02224790858</v>
      </c>
      <c r="I237" s="5">
        <f t="shared" si="259"/>
        <v>94549.320589423456</v>
      </c>
      <c r="J237" s="5">
        <f t="shared" si="260"/>
        <v>35579.219670725433</v>
      </c>
      <c r="K237" s="5">
        <f t="shared" si="261"/>
        <v>141598.07566506605</v>
      </c>
      <c r="L237" s="5">
        <f t="shared" si="262"/>
        <v>31897.851343518625</v>
      </c>
      <c r="M237" s="5">
        <f t="shared" si="263"/>
        <v>8142.013093822472</v>
      </c>
      <c r="N237" s="15">
        <f t="shared" si="264"/>
        <v>-5.583384594015639E-3</v>
      </c>
      <c r="O237" s="15">
        <f t="shared" si="265"/>
        <v>1.3932009126880196E-3</v>
      </c>
      <c r="P237" s="15">
        <f t="shared" si="266"/>
        <v>1.8991901235601016E-3</v>
      </c>
      <c r="Q237" s="5">
        <f t="shared" si="267"/>
        <v>3291.1189697303325</v>
      </c>
      <c r="R237" s="5">
        <f t="shared" si="268"/>
        <v>6166.1176405243168</v>
      </c>
      <c r="S237" s="5">
        <f t="shared" si="269"/>
        <v>3974.5742366780801</v>
      </c>
      <c r="T237" s="5">
        <f t="shared" si="270"/>
        <v>19.943997176175365</v>
      </c>
      <c r="U237" s="5">
        <f t="shared" si="271"/>
        <v>65.215885234124841</v>
      </c>
      <c r="V237" s="5">
        <f t="shared" si="272"/>
        <v>111.71055108744721</v>
      </c>
      <c r="W237" s="15">
        <f t="shared" si="273"/>
        <v>-1.0734613539272964E-2</v>
      </c>
      <c r="X237" s="15">
        <f t="shared" si="274"/>
        <v>-1.217998157191269E-2</v>
      </c>
      <c r="Y237" s="15">
        <f t="shared" si="275"/>
        <v>-9.7425357312937999E-3</v>
      </c>
      <c r="Z237" s="5">
        <f t="shared" si="290"/>
        <v>3714.9039386264235</v>
      </c>
      <c r="AA237" s="5">
        <f t="shared" si="291"/>
        <v>18912.80328958825</v>
      </c>
      <c r="AB237" s="5">
        <f t="shared" si="292"/>
        <v>54885.084580614654</v>
      </c>
      <c r="AC237" s="16">
        <f t="shared" si="276"/>
        <v>1.1104150976529337</v>
      </c>
      <c r="AD237" s="16">
        <f t="shared" si="277"/>
        <v>3.0340790185130126</v>
      </c>
      <c r="AE237" s="16">
        <f t="shared" si="278"/>
        <v>13.700503924715985</v>
      </c>
      <c r="AF237" s="15">
        <f t="shared" si="279"/>
        <v>-4.0504037456468023E-3</v>
      </c>
      <c r="AG237" s="15">
        <f t="shared" si="280"/>
        <v>2.9673830763510267E-4</v>
      </c>
      <c r="AH237" s="15">
        <f t="shared" si="281"/>
        <v>9.7937136394747881E-3</v>
      </c>
      <c r="AI237" s="1">
        <f t="shared" si="245"/>
        <v>344992.78626927338</v>
      </c>
      <c r="AJ237" s="1">
        <f t="shared" si="246"/>
        <v>185500.8659919934</v>
      </c>
      <c r="AK237" s="1">
        <f t="shared" si="247"/>
        <v>69521.507471476099</v>
      </c>
      <c r="AL237" s="14">
        <f t="shared" si="282"/>
        <v>83.546640764715619</v>
      </c>
      <c r="AM237" s="14">
        <f t="shared" si="283"/>
        <v>19.962478511039386</v>
      </c>
      <c r="AN237" s="14">
        <f t="shared" si="284"/>
        <v>6.3213152596778732</v>
      </c>
      <c r="AO237" s="11">
        <f t="shared" si="285"/>
        <v>3.3441249170592722E-3</v>
      </c>
      <c r="AP237" s="11">
        <f t="shared" si="286"/>
        <v>4.2127153941412957E-3</v>
      </c>
      <c r="AQ237" s="11">
        <f t="shared" si="287"/>
        <v>3.8214643988429766E-3</v>
      </c>
      <c r="AR237" s="1">
        <f t="shared" si="293"/>
        <v>165018.02224790858</v>
      </c>
      <c r="AS237" s="1">
        <f t="shared" si="288"/>
        <v>94549.320589423456</v>
      </c>
      <c r="AT237" s="1">
        <f t="shared" si="289"/>
        <v>35579.219670725433</v>
      </c>
      <c r="AU237" s="1">
        <f t="shared" si="248"/>
        <v>33003.604449581719</v>
      </c>
      <c r="AV237" s="1">
        <f t="shared" si="249"/>
        <v>18909.864117884692</v>
      </c>
      <c r="AW237" s="1">
        <f t="shared" si="250"/>
        <v>7115.8439341450867</v>
      </c>
      <c r="AX237" s="1">
        <f t="shared" si="310"/>
        <v>113278.46053205285</v>
      </c>
      <c r="AY237" s="1">
        <f t="shared" si="296"/>
        <v>25518.281074814902</v>
      </c>
      <c r="AZ237" s="1">
        <f t="shared" si="297"/>
        <v>6513.610475057978</v>
      </c>
      <c r="BA237" s="1">
        <f t="shared" si="311"/>
        <v>13562.433242037761</v>
      </c>
      <c r="BB237" s="1">
        <f t="shared" si="312"/>
        <v>30077.454557635803</v>
      </c>
      <c r="BC237" s="1">
        <f t="shared" si="313"/>
        <v>38374.321173041186</v>
      </c>
      <c r="BD237" s="1">
        <f t="shared" si="314"/>
        <v>15.295809432316759</v>
      </c>
      <c r="BE237" s="2">
        <f t="shared" si="320"/>
        <v>0</v>
      </c>
      <c r="BF237" s="2">
        <f t="shared" si="321"/>
        <v>0</v>
      </c>
      <c r="BG237" s="2">
        <f t="shared" si="322"/>
        <v>0</v>
      </c>
      <c r="BH237" s="2">
        <f t="shared" si="298"/>
        <v>0</v>
      </c>
      <c r="BI237" s="2">
        <f t="shared" si="315"/>
        <v>0</v>
      </c>
      <c r="BJ237" s="2">
        <f t="shared" si="299"/>
        <v>0</v>
      </c>
      <c r="BK237" s="2">
        <f t="shared" si="300"/>
        <v>0</v>
      </c>
      <c r="BL237" s="2">
        <f t="shared" si="301"/>
        <v>0</v>
      </c>
      <c r="BM237" s="2">
        <f t="shared" si="302"/>
        <v>0</v>
      </c>
      <c r="BN237" s="2">
        <f t="shared" si="303"/>
        <v>0</v>
      </c>
      <c r="BO237" s="2">
        <f t="shared" si="316"/>
        <v>0</v>
      </c>
      <c r="BP237" s="2">
        <f t="shared" si="317"/>
        <v>0</v>
      </c>
      <c r="BQ237" s="2">
        <f t="shared" si="318"/>
        <v>0</v>
      </c>
      <c r="BR237" s="11">
        <f t="shared" si="319"/>
        <v>2.7540565163936631E-2</v>
      </c>
      <c r="BS237" s="17">
        <f t="shared" si="294"/>
        <v>1.247787427333617E-3</v>
      </c>
      <c r="BT237" s="17">
        <f t="shared" si="295"/>
        <v>1.8650194428389245E-4</v>
      </c>
      <c r="BU237" s="12">
        <f>(BU$3*temperature!$I347+BU$4*temperature!$I347^2+BU$5*temperature!$I347^6)*(K237/K$56)^$BW$1</f>
        <v>-46.135209741210659</v>
      </c>
      <c r="BV237" s="12">
        <f>(BV$3*temperature!$I347+BV$4*temperature!$I347^2+BV$5*temperature!$I347^6)*(L237/L$56)^$BW$1</f>
        <v>-30.359481450320182</v>
      </c>
      <c r="BW237" s="12">
        <f>(BW$3*temperature!$I347+BW$4*temperature!$I347^2+BW$5*temperature!$I347^6)*(M237/M$56)^$BW$1</f>
        <v>-26.115455802711029</v>
      </c>
      <c r="BX237" s="12">
        <f>(BX$3*temperature!$M347+BX$4*temperature!$M347^2+BX$5*temperature!$M347^6)*(K237/K$56)^$BW$1</f>
        <v>-46.135225743430368</v>
      </c>
      <c r="BY237" s="12">
        <f>(BY$3*temperature!$M347+BY$4*temperature!$M347^2+BY$5*temperature!$M347^6)*(L237/L$56)^$BW$1</f>
        <v>-30.359491356809055</v>
      </c>
      <c r="BZ237" s="12">
        <f>(BZ$3*temperature!$M347+BZ$4*temperature!$M347^2+BZ$5*temperature!$M347^6)*(M237/M$56)^$BW$1</f>
        <v>-26.115463801584497</v>
      </c>
      <c r="CA237" s="19">
        <f t="shared" si="304"/>
        <v>-1.6002219709321253E-5</v>
      </c>
      <c r="CB237" s="19">
        <f t="shared" si="305"/>
        <v>-9.9064888736677403E-6</v>
      </c>
      <c r="CC237" s="19">
        <f t="shared" si="306"/>
        <v>-7.9988734675850992E-6</v>
      </c>
      <c r="CD237" s="19">
        <f t="shared" si="307"/>
        <v>-3.8619001166622112E-2</v>
      </c>
      <c r="CE237" s="19">
        <f t="shared" si="308"/>
        <v>-4.8188304111893362E-5</v>
      </c>
      <c r="CF237" s="19">
        <f t="shared" si="309"/>
        <v>-7.2025188038769347E-6</v>
      </c>
    </row>
    <row r="238" spans="1:84" x14ac:dyDescent="0.3">
      <c r="A238" s="2">
        <f t="shared" si="251"/>
        <v>2192</v>
      </c>
      <c r="B238" s="5">
        <f t="shared" si="252"/>
        <v>1165.3977731978071</v>
      </c>
      <c r="C238" s="5">
        <f t="shared" si="253"/>
        <v>2964.1303138580784</v>
      </c>
      <c r="D238" s="5">
        <f t="shared" si="254"/>
        <v>4369.8371808024613</v>
      </c>
      <c r="E238" s="15">
        <f t="shared" si="255"/>
        <v>3.6251345852700916E-7</v>
      </c>
      <c r="F238" s="15">
        <f t="shared" si="256"/>
        <v>7.141758218124138E-7</v>
      </c>
      <c r="G238" s="15">
        <f t="shared" si="257"/>
        <v>1.4579645354689247E-6</v>
      </c>
      <c r="H238" s="5">
        <f t="shared" si="258"/>
        <v>164071.58274080959</v>
      </c>
      <c r="I238" s="5">
        <f t="shared" si="259"/>
        <v>94675.863843070896</v>
      </c>
      <c r="J238" s="5">
        <f t="shared" si="260"/>
        <v>35645.22072888237</v>
      </c>
      <c r="K238" s="5">
        <f t="shared" si="261"/>
        <v>140785.90719338978</v>
      </c>
      <c r="L238" s="5">
        <f t="shared" si="262"/>
        <v>31940.520091318747</v>
      </c>
      <c r="M238" s="5">
        <f t="shared" si="263"/>
        <v>8157.1050027856199</v>
      </c>
      <c r="N238" s="15">
        <f t="shared" si="264"/>
        <v>-5.7357309967782655E-3</v>
      </c>
      <c r="O238" s="15">
        <f t="shared" si="265"/>
        <v>1.3376684009405171E-3</v>
      </c>
      <c r="P238" s="15">
        <f t="shared" si="266"/>
        <v>1.853584462373048E-3</v>
      </c>
      <c r="Q238" s="5">
        <f t="shared" si="267"/>
        <v>3237.1169168986635</v>
      </c>
      <c r="R238" s="5">
        <f t="shared" si="268"/>
        <v>6099.1665547144494</v>
      </c>
      <c r="S238" s="5">
        <f t="shared" si="269"/>
        <v>3943.1529878816464</v>
      </c>
      <c r="T238" s="5">
        <f t="shared" si="270"/>
        <v>19.729906074060771</v>
      </c>
      <c r="U238" s="5">
        <f t="shared" si="271"/>
        <v>64.421556953777227</v>
      </c>
      <c r="V238" s="5">
        <f t="shared" si="272"/>
        <v>110.62220705191524</v>
      </c>
      <c r="W238" s="15">
        <f t="shared" si="273"/>
        <v>-1.0734613539272964E-2</v>
      </c>
      <c r="X238" s="15">
        <f t="shared" si="274"/>
        <v>-1.217998157191269E-2</v>
      </c>
      <c r="Y238" s="15">
        <f t="shared" si="275"/>
        <v>-9.7425357312937999E-3</v>
      </c>
      <c r="Z238" s="5">
        <f t="shared" si="290"/>
        <v>3639.705958490506</v>
      </c>
      <c r="AA238" s="5">
        <f t="shared" si="291"/>
        <v>18714.039683912444</v>
      </c>
      <c r="AB238" s="5">
        <f t="shared" si="292"/>
        <v>54986.973578583078</v>
      </c>
      <c r="AC238" s="16">
        <f t="shared" si="276"/>
        <v>1.1059174681821775</v>
      </c>
      <c r="AD238" s="16">
        <f t="shared" si="277"/>
        <v>3.0349793459861973</v>
      </c>
      <c r="AE238" s="16">
        <f t="shared" si="278"/>
        <v>13.834682736871153</v>
      </c>
      <c r="AF238" s="15">
        <f t="shared" si="279"/>
        <v>-4.0504037456468023E-3</v>
      </c>
      <c r="AG238" s="15">
        <f t="shared" si="280"/>
        <v>2.9673830763510267E-4</v>
      </c>
      <c r="AH238" s="15">
        <f t="shared" si="281"/>
        <v>9.7937136394747881E-3</v>
      </c>
      <c r="AI238" s="1">
        <f t="shared" si="245"/>
        <v>343497.11209192773</v>
      </c>
      <c r="AJ238" s="1">
        <f t="shared" si="246"/>
        <v>185860.64351067875</v>
      </c>
      <c r="AK238" s="1">
        <f t="shared" si="247"/>
        <v>69685.200658473579</v>
      </c>
      <c r="AL238" s="14">
        <f t="shared" si="282"/>
        <v>83.823237263802326</v>
      </c>
      <c r="AM238" s="14">
        <f t="shared" si="283"/>
        <v>20.045733789162771</v>
      </c>
      <c r="AN238" s="14">
        <f t="shared" si="284"/>
        <v>6.3452303740844069</v>
      </c>
      <c r="AO238" s="11">
        <f t="shared" si="285"/>
        <v>3.3106836678886793E-3</v>
      </c>
      <c r="AP238" s="11">
        <f t="shared" si="286"/>
        <v>4.1705882401998828E-3</v>
      </c>
      <c r="AQ238" s="11">
        <f t="shared" si="287"/>
        <v>3.7832497548545467E-3</v>
      </c>
      <c r="AR238" s="1">
        <f t="shared" si="293"/>
        <v>164071.58274080959</v>
      </c>
      <c r="AS238" s="1">
        <f t="shared" si="288"/>
        <v>94675.863843070896</v>
      </c>
      <c r="AT238" s="1">
        <f t="shared" si="289"/>
        <v>35645.22072888237</v>
      </c>
      <c r="AU238" s="1">
        <f t="shared" si="248"/>
        <v>32814.316548161922</v>
      </c>
      <c r="AV238" s="1">
        <f t="shared" si="249"/>
        <v>18935.172768614178</v>
      </c>
      <c r="AW238" s="1">
        <f t="shared" si="250"/>
        <v>7129.0441457764746</v>
      </c>
      <c r="AX238" s="1">
        <f t="shared" si="310"/>
        <v>112628.72575471185</v>
      </c>
      <c r="AY238" s="1">
        <f t="shared" si="296"/>
        <v>25552.416073054996</v>
      </c>
      <c r="AZ238" s="1">
        <f t="shared" si="297"/>
        <v>6525.6840022284969</v>
      </c>
      <c r="BA238" s="1">
        <f t="shared" si="311"/>
        <v>13555.734506868215</v>
      </c>
      <c r="BB238" s="1">
        <f t="shared" si="312"/>
        <v>30081.438412103034</v>
      </c>
      <c r="BC238" s="1">
        <f t="shared" si="313"/>
        <v>38382.469486116075</v>
      </c>
      <c r="BD238" s="1">
        <f t="shared" si="314"/>
        <v>14.568402645731789</v>
      </c>
      <c r="BE238" s="2">
        <f t="shared" si="320"/>
        <v>0</v>
      </c>
      <c r="BF238" s="2">
        <f t="shared" si="321"/>
        <v>0</v>
      </c>
      <c r="BG238" s="2">
        <f t="shared" si="322"/>
        <v>0</v>
      </c>
      <c r="BH238" s="2">
        <f t="shared" si="298"/>
        <v>0</v>
      </c>
      <c r="BI238" s="2">
        <f t="shared" si="315"/>
        <v>0</v>
      </c>
      <c r="BJ238" s="2">
        <f t="shared" si="299"/>
        <v>0</v>
      </c>
      <c r="BK238" s="2">
        <f t="shared" si="300"/>
        <v>0</v>
      </c>
      <c r="BL238" s="2">
        <f t="shared" si="301"/>
        <v>0</v>
      </c>
      <c r="BM238" s="2">
        <f t="shared" si="302"/>
        <v>0</v>
      </c>
      <c r="BN238" s="2">
        <f t="shared" si="303"/>
        <v>0</v>
      </c>
      <c r="BO238" s="2">
        <f t="shared" si="316"/>
        <v>0</v>
      </c>
      <c r="BP238" s="2">
        <f t="shared" si="317"/>
        <v>0</v>
      </c>
      <c r="BQ238" s="2">
        <f t="shared" si="318"/>
        <v>0</v>
      </c>
      <c r="BR238" s="11">
        <f t="shared" si="319"/>
        <v>2.7444646415902024E-2</v>
      </c>
      <c r="BS238" s="17">
        <f t="shared" si="294"/>
        <v>1.2143437151160466E-3</v>
      </c>
      <c r="BT238" s="17">
        <f t="shared" si="295"/>
        <v>1.7762089931799279E-4</v>
      </c>
      <c r="BU238" s="12">
        <f>(BU$3*temperature!$I348+BU$4*temperature!$I348^2+BU$5*temperature!$I348^6)*(K238/K$56)^$BW$1</f>
        <v>-46.579620127065631</v>
      </c>
      <c r="BV238" s="12">
        <f>(BV$3*temperature!$I348+BV$4*temperature!$I348^2+BV$5*temperature!$I348^6)*(L238/L$56)^$BW$1</f>
        <v>-30.582924239275954</v>
      </c>
      <c r="BW238" s="12">
        <f>(BW$3*temperature!$I348+BW$4*temperature!$I348^2+BW$5*temperature!$I348^6)*(M238/M$56)^$BW$1</f>
        <v>-26.291934949701737</v>
      </c>
      <c r="BX238" s="12">
        <f>(BX$3*temperature!$M348+BX$4*temperature!$M348^2+BX$5*temperature!$M348^6)*(K238/K$56)^$BW$1</f>
        <v>-46.579636132026906</v>
      </c>
      <c r="BY238" s="12">
        <f>(BY$3*temperature!$M348+BY$4*temperature!$M348^2+BY$5*temperature!$M348^6)*(L238/L$56)^$BW$1</f>
        <v>-30.582934128421311</v>
      </c>
      <c r="BZ238" s="12">
        <f>(BZ$3*temperature!$M348+BZ$4*temperature!$M348^2+BZ$5*temperature!$M348^6)*(M238/M$56)^$BW$1</f>
        <v>-26.29194293221045</v>
      </c>
      <c r="CA238" s="19">
        <f t="shared" si="304"/>
        <v>-1.6004961274518337E-5</v>
      </c>
      <c r="CB238" s="19">
        <f t="shared" si="305"/>
        <v>-9.8891453568228371E-6</v>
      </c>
      <c r="CC238" s="19">
        <f t="shared" si="306"/>
        <v>-7.9825087127005645E-6</v>
      </c>
      <c r="CD238" s="19">
        <f t="shared" si="307"/>
        <v>-3.8467609923769228E-2</v>
      </c>
      <c r="CE238" s="19">
        <f t="shared" si="308"/>
        <v>-4.6712900346464825E-5</v>
      </c>
      <c r="CF238" s="19">
        <f t="shared" si="309"/>
        <v>-6.8326514692736347E-6</v>
      </c>
    </row>
    <row r="239" spans="1:84" x14ac:dyDescent="0.3">
      <c r="A239" s="2">
        <f t="shared" si="251"/>
        <v>2193</v>
      </c>
      <c r="B239" s="5">
        <f t="shared" si="252"/>
        <v>1165.3981745465655</v>
      </c>
      <c r="C239" s="5">
        <f t="shared" si="253"/>
        <v>2964.1323249227712</v>
      </c>
      <c r="D239" s="5">
        <f t="shared" si="254"/>
        <v>4369.8432333167148</v>
      </c>
      <c r="E239" s="15">
        <f t="shared" si="255"/>
        <v>3.4438778560065868E-7</v>
      </c>
      <c r="F239" s="15">
        <f t="shared" si="256"/>
        <v>6.7846703072179308E-7</v>
      </c>
      <c r="G239" s="15">
        <f t="shared" si="257"/>
        <v>1.3850663086954785E-6</v>
      </c>
      <c r="H239" s="5">
        <f t="shared" si="258"/>
        <v>163105.07410795556</v>
      </c>
      <c r="I239" s="5">
        <f t="shared" si="259"/>
        <v>94797.369583753942</v>
      </c>
      <c r="J239" s="5">
        <f t="shared" si="260"/>
        <v>35709.735358138809</v>
      </c>
      <c r="K239" s="5">
        <f t="shared" si="261"/>
        <v>139956.52101601812</v>
      </c>
      <c r="L239" s="5">
        <f t="shared" si="262"/>
        <v>31981.490430331527</v>
      </c>
      <c r="M239" s="5">
        <f t="shared" si="263"/>
        <v>8171.8573073467196</v>
      </c>
      <c r="N239" s="15">
        <f t="shared" si="264"/>
        <v>-5.891116475403857E-3</v>
      </c>
      <c r="O239" s="15">
        <f t="shared" si="265"/>
        <v>1.2827073227250629E-3</v>
      </c>
      <c r="P239" s="15">
        <f t="shared" si="266"/>
        <v>1.8085220867036789E-3</v>
      </c>
      <c r="Q239" s="5">
        <f t="shared" si="267"/>
        <v>3183.5032929508679</v>
      </c>
      <c r="R239" s="5">
        <f t="shared" si="268"/>
        <v>6032.61106757793</v>
      </c>
      <c r="S239" s="5">
        <f t="shared" si="269"/>
        <v>3911.8038996302739</v>
      </c>
      <c r="T239" s="5">
        <f t="shared" si="270"/>
        <v>19.518113157189575</v>
      </c>
      <c r="U239" s="5">
        <f t="shared" si="271"/>
        <v>63.636903577246294</v>
      </c>
      <c r="V239" s="5">
        <f t="shared" si="272"/>
        <v>109.54446624703738</v>
      </c>
      <c r="W239" s="15">
        <f t="shared" si="273"/>
        <v>-1.0734613539272964E-2</v>
      </c>
      <c r="X239" s="15">
        <f t="shared" si="274"/>
        <v>-1.217998157191269E-2</v>
      </c>
      <c r="Y239" s="15">
        <f t="shared" si="275"/>
        <v>-9.7425357312937999E-3</v>
      </c>
      <c r="Z239" s="5">
        <f t="shared" si="290"/>
        <v>3565.4837637562196</v>
      </c>
      <c r="AA239" s="5">
        <f t="shared" si="291"/>
        <v>18516.337397964289</v>
      </c>
      <c r="AB239" s="5">
        <f t="shared" si="292"/>
        <v>55086.539886636667</v>
      </c>
      <c r="AC239" s="16">
        <f t="shared" si="276"/>
        <v>1.1014380559266761</v>
      </c>
      <c r="AD239" s="16">
        <f t="shared" si="277"/>
        <v>3.0358799406210326</v>
      </c>
      <c r="AE239" s="16">
        <f t="shared" si="278"/>
        <v>13.970175657889055</v>
      </c>
      <c r="AF239" s="15">
        <f t="shared" si="279"/>
        <v>-4.0504037456468023E-3</v>
      </c>
      <c r="AG239" s="15">
        <f t="shared" si="280"/>
        <v>2.9673830763510267E-4</v>
      </c>
      <c r="AH239" s="15">
        <f t="shared" si="281"/>
        <v>9.7937136394747881E-3</v>
      </c>
      <c r="AI239" s="1">
        <f t="shared" si="245"/>
        <v>341961.71743089688</v>
      </c>
      <c r="AJ239" s="1">
        <f t="shared" si="246"/>
        <v>186209.75192822504</v>
      </c>
      <c r="AK239" s="1">
        <f t="shared" si="247"/>
        <v>69845.7247384027</v>
      </c>
      <c r="AL239" s="14">
        <f t="shared" si="282"/>
        <v>84.097974364175172</v>
      </c>
      <c r="AM239" s="14">
        <f t="shared" si="283"/>
        <v>20.128500265753956</v>
      </c>
      <c r="AN239" s="14">
        <f t="shared" si="284"/>
        <v>6.368995909429084</v>
      </c>
      <c r="AO239" s="11">
        <f t="shared" si="285"/>
        <v>3.2775768312097923E-3</v>
      </c>
      <c r="AP239" s="11">
        <f t="shared" si="286"/>
        <v>4.1288823577978837E-3</v>
      </c>
      <c r="AQ239" s="11">
        <f t="shared" si="287"/>
        <v>3.7454172573060012E-3</v>
      </c>
      <c r="AR239" s="1">
        <f t="shared" si="293"/>
        <v>163105.07410795556</v>
      </c>
      <c r="AS239" s="1">
        <f t="shared" si="288"/>
        <v>94797.369583753942</v>
      </c>
      <c r="AT239" s="1">
        <f t="shared" si="289"/>
        <v>35709.735358138809</v>
      </c>
      <c r="AU239" s="1">
        <f t="shared" si="248"/>
        <v>32621.014821591114</v>
      </c>
      <c r="AV239" s="1">
        <f t="shared" si="249"/>
        <v>18959.473916750791</v>
      </c>
      <c r="AW239" s="1">
        <f t="shared" si="250"/>
        <v>7141.9470716277619</v>
      </c>
      <c r="AX239" s="1">
        <f t="shared" si="310"/>
        <v>111965.21681281448</v>
      </c>
      <c r="AY239" s="1">
        <f t="shared" si="296"/>
        <v>25585.192344265215</v>
      </c>
      <c r="AZ239" s="1">
        <f t="shared" si="297"/>
        <v>6537.4858458773751</v>
      </c>
      <c r="BA239" s="1">
        <f t="shared" si="311"/>
        <v>13548.85337641618</v>
      </c>
      <c r="BB239" s="1">
        <f t="shared" si="312"/>
        <v>30085.258499189302</v>
      </c>
      <c r="BC239" s="1">
        <f t="shared" si="313"/>
        <v>38390.418468651776</v>
      </c>
      <c r="BD239" s="1">
        <f t="shared" si="314"/>
        <v>13.875496043698059</v>
      </c>
      <c r="BE239" s="2">
        <f t="shared" si="320"/>
        <v>0</v>
      </c>
      <c r="BF239" s="2">
        <f t="shared" si="321"/>
        <v>0</v>
      </c>
      <c r="BG239" s="2">
        <f t="shared" si="322"/>
        <v>0</v>
      </c>
      <c r="BH239" s="2">
        <f t="shared" si="298"/>
        <v>0</v>
      </c>
      <c r="BI239" s="2">
        <f t="shared" si="315"/>
        <v>0</v>
      </c>
      <c r="BJ239" s="2">
        <f t="shared" si="299"/>
        <v>0</v>
      </c>
      <c r="BK239" s="2">
        <f t="shared" si="300"/>
        <v>0</v>
      </c>
      <c r="BL239" s="2">
        <f t="shared" si="301"/>
        <v>0</v>
      </c>
      <c r="BM239" s="2">
        <f t="shared" si="302"/>
        <v>0</v>
      </c>
      <c r="BN239" s="2">
        <f t="shared" si="303"/>
        <v>0</v>
      </c>
      <c r="BO239" s="2">
        <f t="shared" si="316"/>
        <v>0</v>
      </c>
      <c r="BP239" s="2">
        <f t="shared" si="317"/>
        <v>0</v>
      </c>
      <c r="BQ239" s="2">
        <f t="shared" si="318"/>
        <v>0</v>
      </c>
      <c r="BR239" s="11">
        <f t="shared" si="319"/>
        <v>2.7347825636156869E-2</v>
      </c>
      <c r="BS239" s="17">
        <f t="shared" si="294"/>
        <v>1.1819067035407855E-3</v>
      </c>
      <c r="BT239" s="17">
        <f t="shared" si="295"/>
        <v>1.6916276125523123E-4</v>
      </c>
      <c r="BU239" s="12">
        <f>(BU$3*temperature!$I349+BU$4*temperature!$I349^2+BU$5*temperature!$I349^6)*(K239/K$56)^$BW$1</f>
        <v>-47.025636091004088</v>
      </c>
      <c r="BV239" s="12">
        <f>(BV$3*temperature!$I349+BV$4*temperature!$I349^2+BV$5*temperature!$I349^6)*(L239/L$56)^$BW$1</f>
        <v>-30.805729044717623</v>
      </c>
      <c r="BW239" s="12">
        <f>(BW$3*temperature!$I349+BW$4*temperature!$I349^2+BW$5*temperature!$I349^6)*(M239/M$56)^$BW$1</f>
        <v>-26.467778750100262</v>
      </c>
      <c r="BX239" s="12">
        <f>(BX$3*temperature!$M349+BX$4*temperature!$M349^2+BX$5*temperature!$M349^6)*(K239/K$56)^$BW$1</f>
        <v>-47.025652099273806</v>
      </c>
      <c r="BY239" s="12">
        <f>(BY$3*temperature!$M349+BY$4*temperature!$M349^2+BY$5*temperature!$M349^6)*(L239/L$56)^$BW$1</f>
        <v>-30.805738916671267</v>
      </c>
      <c r="BZ239" s="12">
        <f>(BZ$3*temperature!$M349+BZ$4*temperature!$M349^2+BZ$5*temperature!$M349^6)*(M239/M$56)^$BW$1</f>
        <v>-26.467786716375478</v>
      </c>
      <c r="CA239" s="19">
        <f t="shared" si="304"/>
        <v>-1.6008269717815438E-5</v>
      </c>
      <c r="CB239" s="19">
        <f t="shared" si="305"/>
        <v>-9.8719536438807154E-6</v>
      </c>
      <c r="CC239" s="19">
        <f t="shared" si="306"/>
        <v>-7.9662752163756068E-6</v>
      </c>
      <c r="CD239" s="19">
        <f t="shared" si="307"/>
        <v>-3.8313388365239474E-2</v>
      </c>
      <c r="CE239" s="19">
        <f t="shared" si="308"/>
        <v>-4.5282850544238072E-5</v>
      </c>
      <c r="CF239" s="19">
        <f t="shared" si="309"/>
        <v>-6.4811985689079589E-6</v>
      </c>
    </row>
    <row r="240" spans="1:84" x14ac:dyDescent="0.3">
      <c r="A240" s="2">
        <f t="shared" si="251"/>
        <v>2194</v>
      </c>
      <c r="B240" s="5">
        <f t="shared" si="252"/>
        <v>1165.3985558280174</v>
      </c>
      <c r="C240" s="5">
        <f t="shared" si="253"/>
        <v>2964.1342354355252</v>
      </c>
      <c r="D240" s="5">
        <f t="shared" si="254"/>
        <v>4369.84898321322</v>
      </c>
      <c r="E240" s="15">
        <f t="shared" si="255"/>
        <v>3.2716839632062573E-7</v>
      </c>
      <c r="F240" s="15">
        <f t="shared" si="256"/>
        <v>6.4454367918570338E-7</v>
      </c>
      <c r="G240" s="15">
        <f t="shared" si="257"/>
        <v>1.3158129932607044E-6</v>
      </c>
      <c r="H240" s="5">
        <f t="shared" si="258"/>
        <v>162118.38363371807</v>
      </c>
      <c r="I240" s="5">
        <f t="shared" si="259"/>
        <v>94913.871108270338</v>
      </c>
      <c r="J240" s="5">
        <f t="shared" si="260"/>
        <v>35772.774217264523</v>
      </c>
      <c r="K240" s="5">
        <f t="shared" si="261"/>
        <v>139109.820261046</v>
      </c>
      <c r="L240" s="5">
        <f t="shared" si="262"/>
        <v>32020.773544462798</v>
      </c>
      <c r="M240" s="5">
        <f t="shared" si="263"/>
        <v>8186.272421469409</v>
      </c>
      <c r="N240" s="15">
        <f t="shared" si="264"/>
        <v>-6.0497413684297285E-3</v>
      </c>
      <c r="O240" s="15">
        <f t="shared" si="265"/>
        <v>1.2283077993768821E-3</v>
      </c>
      <c r="P240" s="15">
        <f t="shared" si="266"/>
        <v>1.7639948399159611E-3</v>
      </c>
      <c r="Q240" s="5">
        <f t="shared" si="267"/>
        <v>3130.2780098706321</v>
      </c>
      <c r="R240" s="5">
        <f t="shared" si="268"/>
        <v>5966.4574723244714</v>
      </c>
      <c r="S240" s="5">
        <f t="shared" si="269"/>
        <v>3880.5312908927881</v>
      </c>
      <c r="T240" s="5">
        <f t="shared" si="270"/>
        <v>19.308593755431346</v>
      </c>
      <c r="U240" s="5">
        <f t="shared" si="271"/>
        <v>62.861807264381852</v>
      </c>
      <c r="V240" s="5">
        <f t="shared" si="272"/>
        <v>108.4772253704601</v>
      </c>
      <c r="W240" s="15">
        <f t="shared" si="273"/>
        <v>-1.0734613539272964E-2</v>
      </c>
      <c r="X240" s="15">
        <f t="shared" si="274"/>
        <v>-1.217998157191269E-2</v>
      </c>
      <c r="Y240" s="15">
        <f t="shared" si="275"/>
        <v>-9.7425357312937999E-3</v>
      </c>
      <c r="Z240" s="5">
        <f t="shared" si="290"/>
        <v>3492.2292140214527</v>
      </c>
      <c r="AA240" s="5">
        <f t="shared" si="291"/>
        <v>18319.717478950359</v>
      </c>
      <c r="AB240" s="5">
        <f t="shared" si="292"/>
        <v>55183.800234973474</v>
      </c>
      <c r="AC240" s="16">
        <f t="shared" si="276"/>
        <v>1.0969767870993528</v>
      </c>
      <c r="AD240" s="16">
        <f t="shared" si="277"/>
        <v>3.0367808024967959</v>
      </c>
      <c r="AE240" s="16">
        <f t="shared" si="278"/>
        <v>14.106995557775582</v>
      </c>
      <c r="AF240" s="15">
        <f t="shared" si="279"/>
        <v>-4.0504037456468023E-3</v>
      </c>
      <c r="AG240" s="15">
        <f t="shared" si="280"/>
        <v>2.9673830763510267E-4</v>
      </c>
      <c r="AH240" s="15">
        <f t="shared" si="281"/>
        <v>9.7937136394747881E-3</v>
      </c>
      <c r="AI240" s="1">
        <f t="shared" si="245"/>
        <v>340386.56050939829</v>
      </c>
      <c r="AJ240" s="1">
        <f t="shared" si="246"/>
        <v>186548.25065215334</v>
      </c>
      <c r="AK240" s="1">
        <f t="shared" si="247"/>
        <v>70003.099336190193</v>
      </c>
      <c r="AL240" s="14">
        <f t="shared" si="282"/>
        <v>84.370855560779589</v>
      </c>
      <c r="AM240" s="14">
        <f t="shared" si="283"/>
        <v>20.210777393293796</v>
      </c>
      <c r="AN240" s="14">
        <f t="shared" si="284"/>
        <v>6.3926119111480624</v>
      </c>
      <c r="AO240" s="11">
        <f t="shared" si="285"/>
        <v>3.2448010628976943E-3</v>
      </c>
      <c r="AP240" s="11">
        <f t="shared" si="286"/>
        <v>4.0875935342199049E-3</v>
      </c>
      <c r="AQ240" s="11">
        <f t="shared" si="287"/>
        <v>3.707963084732941E-3</v>
      </c>
      <c r="AR240" s="1">
        <f t="shared" si="293"/>
        <v>162118.38363371807</v>
      </c>
      <c r="AS240" s="1">
        <f t="shared" si="288"/>
        <v>94913.871108270338</v>
      </c>
      <c r="AT240" s="1">
        <f t="shared" si="289"/>
        <v>35772.774217264523</v>
      </c>
      <c r="AU240" s="1">
        <f t="shared" si="248"/>
        <v>32423.676726743615</v>
      </c>
      <c r="AV240" s="1">
        <f t="shared" si="249"/>
        <v>18982.774221654068</v>
      </c>
      <c r="AW240" s="1">
        <f t="shared" si="250"/>
        <v>7154.5548434529046</v>
      </c>
      <c r="AX240" s="1">
        <f t="shared" si="310"/>
        <v>111287.85620883681</v>
      </c>
      <c r="AY240" s="1">
        <f t="shared" si="296"/>
        <v>25616.618835570243</v>
      </c>
      <c r="AZ240" s="1">
        <f t="shared" si="297"/>
        <v>6549.0179371755275</v>
      </c>
      <c r="BA240" s="1">
        <f t="shared" si="311"/>
        <v>13541.786036486998</v>
      </c>
      <c r="BB240" s="1">
        <f t="shared" si="312"/>
        <v>30088.916525427623</v>
      </c>
      <c r="BC240" s="1">
        <f t="shared" si="313"/>
        <v>38398.170583524574</v>
      </c>
      <c r="BD240" s="1">
        <f t="shared" si="314"/>
        <v>13.215457794226266</v>
      </c>
      <c r="BE240" s="2">
        <f t="shared" si="320"/>
        <v>0</v>
      </c>
      <c r="BF240" s="2">
        <f t="shared" si="321"/>
        <v>0</v>
      </c>
      <c r="BG240" s="2">
        <f t="shared" si="322"/>
        <v>0</v>
      </c>
      <c r="BH240" s="2">
        <f t="shared" si="298"/>
        <v>0</v>
      </c>
      <c r="BI240" s="2">
        <f t="shared" si="315"/>
        <v>0</v>
      </c>
      <c r="BJ240" s="2">
        <f t="shared" si="299"/>
        <v>0</v>
      </c>
      <c r="BK240" s="2">
        <f t="shared" si="300"/>
        <v>0</v>
      </c>
      <c r="BL240" s="2">
        <f t="shared" si="301"/>
        <v>0</v>
      </c>
      <c r="BM240" s="2">
        <f t="shared" si="302"/>
        <v>0</v>
      </c>
      <c r="BN240" s="2">
        <f t="shared" si="303"/>
        <v>0</v>
      </c>
      <c r="BO240" s="2">
        <f t="shared" si="316"/>
        <v>0</v>
      </c>
      <c r="BP240" s="2">
        <f t="shared" si="317"/>
        <v>0</v>
      </c>
      <c r="BQ240" s="2">
        <f t="shared" si="318"/>
        <v>0</v>
      </c>
      <c r="BR240" s="11">
        <f t="shared" si="319"/>
        <v>2.7250021675842534E-2</v>
      </c>
      <c r="BS240" s="17">
        <f t="shared" si="294"/>
        <v>1.1504445466742701E-3</v>
      </c>
      <c r="BT240" s="17">
        <f t="shared" si="295"/>
        <v>1.611073916716488E-4</v>
      </c>
      <c r="BU240" s="12">
        <f>(BU$3*temperature!$I350+BU$4*temperature!$I350^2+BU$5*temperature!$I350^6)*(K240/K$56)^$BW$1</f>
        <v>-47.473335908934672</v>
      </c>
      <c r="BV240" s="12">
        <f>(BV$3*temperature!$I350+BV$4*temperature!$I350^2+BV$5*temperature!$I350^6)*(L240/L$56)^$BW$1</f>
        <v>-31.027896701342801</v>
      </c>
      <c r="BW240" s="12">
        <f>(BW$3*temperature!$I350+BW$4*temperature!$I350^2+BW$5*temperature!$I350^6)*(M240/M$56)^$BW$1</f>
        <v>-26.642987443787494</v>
      </c>
      <c r="BX240" s="12">
        <f>(BX$3*temperature!$M350+BX$4*temperature!$M350^2+BX$5*temperature!$M350^6)*(K240/K$56)^$BW$1</f>
        <v>-47.473351921099088</v>
      </c>
      <c r="BY240" s="12">
        <f>(BY$3*temperature!$M350+BY$4*temperature!$M350^2+BY$5*temperature!$M350^6)*(L240/L$56)^$BW$1</f>
        <v>-31.027906556257602</v>
      </c>
      <c r="BZ240" s="12">
        <f>(BZ$3*temperature!$M350+BZ$4*temperature!$M350^2+BZ$5*temperature!$M350^6)*(M240/M$56)^$BW$1</f>
        <v>-26.642995393960874</v>
      </c>
      <c r="CA240" s="19">
        <f t="shared" si="304"/>
        <v>-1.6012164415712959E-5</v>
      </c>
      <c r="CB240" s="19">
        <f t="shared" si="305"/>
        <v>-9.8549148006554788E-6</v>
      </c>
      <c r="CC240" s="19">
        <f t="shared" si="306"/>
        <v>-7.9501733800668717E-6</v>
      </c>
      <c r="CD240" s="19">
        <f t="shared" si="307"/>
        <v>-3.8156340840383614E-2</v>
      </c>
      <c r="CE240" s="19">
        <f t="shared" si="308"/>
        <v>-4.3896754240864068E-5</v>
      </c>
      <c r="CF240" s="19">
        <f t="shared" si="309"/>
        <v>-6.1472685485286115E-6</v>
      </c>
    </row>
    <row r="241" spans="1:84" x14ac:dyDescent="0.3">
      <c r="A241" s="2">
        <f t="shared" si="251"/>
        <v>2195</v>
      </c>
      <c r="B241" s="5">
        <f t="shared" si="252"/>
        <v>1165.3989180455151</v>
      </c>
      <c r="C241" s="5">
        <f t="shared" si="253"/>
        <v>2964.1360504238119</v>
      </c>
      <c r="D241" s="5">
        <f t="shared" si="254"/>
        <v>4369.854445622087</v>
      </c>
      <c r="E241" s="15">
        <f t="shared" si="255"/>
        <v>3.1080997650459445E-7</v>
      </c>
      <c r="F241" s="15">
        <f t="shared" si="256"/>
        <v>6.1231649522641822E-7</v>
      </c>
      <c r="G241" s="15">
        <f t="shared" si="257"/>
        <v>1.2500223435976691E-6</v>
      </c>
      <c r="H241" s="5">
        <f t="shared" si="258"/>
        <v>161111.38351477106</v>
      </c>
      <c r="I241" s="5">
        <f t="shared" si="259"/>
        <v>95025.401846402223</v>
      </c>
      <c r="J241" s="5">
        <f t="shared" si="260"/>
        <v>35834.347992687493</v>
      </c>
      <c r="K241" s="5">
        <f t="shared" si="261"/>
        <v>138245.69511783158</v>
      </c>
      <c r="L241" s="5">
        <f t="shared" si="262"/>
        <v>32058.380664684912</v>
      </c>
      <c r="M241" s="5">
        <f t="shared" si="263"/>
        <v>8200.3527665750789</v>
      </c>
      <c r="N241" s="15">
        <f t="shared" si="264"/>
        <v>-6.2118198527814084E-3</v>
      </c>
      <c r="O241" s="15">
        <f t="shared" si="265"/>
        <v>1.1744600788576864E-3</v>
      </c>
      <c r="P241" s="15">
        <f t="shared" si="266"/>
        <v>1.7199946912032082E-3</v>
      </c>
      <c r="Q241" s="5">
        <f t="shared" si="267"/>
        <v>3077.4406501644171</v>
      </c>
      <c r="R241" s="5">
        <f t="shared" si="268"/>
        <v>5900.7117598862069</v>
      </c>
      <c r="S241" s="5">
        <f t="shared" si="269"/>
        <v>3849.3393546197531</v>
      </c>
      <c r="T241" s="5">
        <f t="shared" si="270"/>
        <v>19.101323463479972</v>
      </c>
      <c r="U241" s="5">
        <f t="shared" si="271"/>
        <v>62.096151610324554</v>
      </c>
      <c r="V241" s="5">
        <f t="shared" si="272"/>
        <v>107.42038212625678</v>
      </c>
      <c r="W241" s="15">
        <f t="shared" si="273"/>
        <v>-1.0734613539272964E-2</v>
      </c>
      <c r="X241" s="15">
        <f t="shared" si="274"/>
        <v>-1.217998157191269E-2</v>
      </c>
      <c r="Y241" s="15">
        <f t="shared" si="275"/>
        <v>-9.7425357312937999E-3</v>
      </c>
      <c r="Z241" s="5">
        <f t="shared" si="290"/>
        <v>3419.9338662250739</v>
      </c>
      <c r="AA241" s="5">
        <f t="shared" si="291"/>
        <v>18124.200059893465</v>
      </c>
      <c r="AB241" s="5">
        <f t="shared" si="292"/>
        <v>55278.771399764984</v>
      </c>
      <c r="AC241" s="16">
        <f t="shared" si="276"/>
        <v>1.092533588211998</v>
      </c>
      <c r="AD241" s="16">
        <f t="shared" si="277"/>
        <v>3.0376819316927874</v>
      </c>
      <c r="AE241" s="16">
        <f t="shared" si="278"/>
        <v>14.245155432581779</v>
      </c>
      <c r="AF241" s="15">
        <f t="shared" si="279"/>
        <v>-4.0504037456468023E-3</v>
      </c>
      <c r="AG241" s="15">
        <f t="shared" si="280"/>
        <v>2.9673830763510267E-4</v>
      </c>
      <c r="AH241" s="15">
        <f t="shared" si="281"/>
        <v>9.7937136394747881E-3</v>
      </c>
      <c r="AI241" s="1">
        <f t="shared" si="245"/>
        <v>338771.58118520211</v>
      </c>
      <c r="AJ241" s="1">
        <f t="shared" si="246"/>
        <v>186876.19980859209</v>
      </c>
      <c r="AK241" s="1">
        <f t="shared" si="247"/>
        <v>70157.344246024077</v>
      </c>
      <c r="AL241" s="14">
        <f t="shared" si="282"/>
        <v>84.641884536162792</v>
      </c>
      <c r="AM241" s="14">
        <f t="shared" si="283"/>
        <v>20.292564701858236</v>
      </c>
      <c r="AN241" s="14">
        <f t="shared" si="284"/>
        <v>6.4160784444398082</v>
      </c>
      <c r="AO241" s="11">
        <f t="shared" si="285"/>
        <v>3.2123530522687174E-3</v>
      </c>
      <c r="AP241" s="11">
        <f t="shared" si="286"/>
        <v>4.0467175988777061E-3</v>
      </c>
      <c r="AQ241" s="11">
        <f t="shared" si="287"/>
        <v>3.6708834538856116E-3</v>
      </c>
      <c r="AR241" s="1">
        <f t="shared" si="293"/>
        <v>161111.38351477106</v>
      </c>
      <c r="AS241" s="1">
        <f t="shared" si="288"/>
        <v>95025.401846402223</v>
      </c>
      <c r="AT241" s="1">
        <f t="shared" si="289"/>
        <v>35834.347992687493</v>
      </c>
      <c r="AU241" s="1">
        <f t="shared" si="248"/>
        <v>32222.276702954216</v>
      </c>
      <c r="AV241" s="1">
        <f t="shared" si="249"/>
        <v>19005.080369280444</v>
      </c>
      <c r="AW241" s="1">
        <f t="shared" si="250"/>
        <v>7166.8695985374989</v>
      </c>
      <c r="AX241" s="1">
        <f t="shared" si="310"/>
        <v>110596.55609426525</v>
      </c>
      <c r="AY241" s="1">
        <f t="shared" si="296"/>
        <v>25646.704531747924</v>
      </c>
      <c r="AZ241" s="1">
        <f t="shared" si="297"/>
        <v>6560.2822132600641</v>
      </c>
      <c r="BA241" s="1">
        <f t="shared" si="311"/>
        <v>13534.528419272148</v>
      </c>
      <c r="BB241" s="1">
        <f t="shared" si="312"/>
        <v>30092.414166126156</v>
      </c>
      <c r="BC241" s="1">
        <f t="shared" si="313"/>
        <v>38405.728252097069</v>
      </c>
      <c r="BD241" s="1">
        <f t="shared" si="314"/>
        <v>12.586732981416962</v>
      </c>
      <c r="BE241" s="2">
        <f t="shared" si="320"/>
        <v>0</v>
      </c>
      <c r="BF241" s="2">
        <f t="shared" si="321"/>
        <v>0</v>
      </c>
      <c r="BG241" s="2">
        <f t="shared" si="322"/>
        <v>0</v>
      </c>
      <c r="BH241" s="2">
        <f t="shared" si="298"/>
        <v>0</v>
      </c>
      <c r="BI241" s="2">
        <f t="shared" si="315"/>
        <v>0</v>
      </c>
      <c r="BJ241" s="2">
        <f t="shared" si="299"/>
        <v>0</v>
      </c>
      <c r="BK241" s="2">
        <f t="shared" si="300"/>
        <v>0</v>
      </c>
      <c r="BL241" s="2">
        <f t="shared" si="301"/>
        <v>0</v>
      </c>
      <c r="BM241" s="2">
        <f t="shared" si="302"/>
        <v>0</v>
      </c>
      <c r="BN241" s="2">
        <f t="shared" si="303"/>
        <v>0</v>
      </c>
      <c r="BO241" s="2">
        <f t="shared" si="316"/>
        <v>0</v>
      </c>
      <c r="BP241" s="2">
        <f t="shared" si="317"/>
        <v>0</v>
      </c>
      <c r="BQ241" s="2">
        <f t="shared" si="318"/>
        <v>0</v>
      </c>
      <c r="BR241" s="11">
        <f t="shared" si="319"/>
        <v>2.7151148515116436E-2</v>
      </c>
      <c r="BS241" s="17">
        <f t="shared" si="294"/>
        <v>1.1199265246034746E-3</v>
      </c>
      <c r="BT241" s="17">
        <f t="shared" si="295"/>
        <v>1.53435611115856E-4</v>
      </c>
      <c r="BU241" s="12">
        <f>(BU$3*temperature!$I351+BU$4*temperature!$I351^2+BU$5*temperature!$I351^6)*(K241/K$56)^$BW$1</f>
        <v>-47.922802627720664</v>
      </c>
      <c r="BV241" s="12">
        <f>(BV$3*temperature!$I351+BV$4*temperature!$I351^2+BV$5*temperature!$I351^6)*(L241/L$56)^$BW$1</f>
        <v>-31.249428282227775</v>
      </c>
      <c r="BW241" s="12">
        <f>(BW$3*temperature!$I351+BW$4*temperature!$I351^2+BW$5*temperature!$I351^6)*(M241/M$56)^$BW$1</f>
        <v>-26.817561453101934</v>
      </c>
      <c r="BX241" s="12">
        <f>(BX$3*temperature!$M351+BX$4*temperature!$M351^2+BX$5*temperature!$M351^6)*(K241/K$56)^$BW$1</f>
        <v>-47.922818644386034</v>
      </c>
      <c r="BY241" s="12">
        <f>(BY$3*temperature!$M351+BY$4*temperature!$M351^2+BY$5*temperature!$M351^6)*(L241/L$56)^$BW$1</f>
        <v>-31.24943812025753</v>
      </c>
      <c r="BZ241" s="12">
        <f>(BZ$3*temperature!$M351+BZ$4*temperature!$M351^2+BZ$5*temperature!$M351^6)*(M241/M$56)^$BW$1</f>
        <v>-26.817569387305454</v>
      </c>
      <c r="CA241" s="19">
        <f t="shared" si="304"/>
        <v>-1.6016665369988914E-5</v>
      </c>
      <c r="CB241" s="19">
        <f t="shared" si="305"/>
        <v>-9.8380297544053974E-6</v>
      </c>
      <c r="CC241" s="19">
        <f t="shared" si="306"/>
        <v>-7.9342035199658767E-6</v>
      </c>
      <c r="CD241" s="19">
        <f t="shared" si="307"/>
        <v>-3.799646857820535E-2</v>
      </c>
      <c r="CE241" s="19">
        <f t="shared" si="308"/>
        <v>-4.2553253001994643E-5</v>
      </c>
      <c r="CF241" s="19">
        <f t="shared" si="309"/>
        <v>-5.8300113765413581E-6</v>
      </c>
    </row>
    <row r="242" spans="1:84" x14ac:dyDescent="0.3">
      <c r="A242" s="2">
        <f t="shared" si="251"/>
        <v>2196</v>
      </c>
      <c r="B242" s="5">
        <f t="shared" si="252"/>
        <v>1165.399262152245</v>
      </c>
      <c r="C242" s="5">
        <f t="shared" si="253"/>
        <v>2964.1377746637399</v>
      </c>
      <c r="D242" s="5">
        <f t="shared" si="254"/>
        <v>4369.8596349169975</v>
      </c>
      <c r="E242" s="15">
        <f t="shared" si="255"/>
        <v>2.9526947767936471E-7</v>
      </c>
      <c r="F242" s="15">
        <f t="shared" si="256"/>
        <v>5.8170067046509729E-7</v>
      </c>
      <c r="G242" s="15">
        <f t="shared" si="257"/>
        <v>1.1875212264177856E-6</v>
      </c>
      <c r="H242" s="5">
        <f t="shared" si="258"/>
        <v>160083.92984253171</v>
      </c>
      <c r="I242" s="5">
        <f t="shared" si="259"/>
        <v>95131.995344932686</v>
      </c>
      <c r="J242" s="5">
        <f t="shared" si="260"/>
        <v>35894.467394666892</v>
      </c>
      <c r="K242" s="5">
        <f t="shared" si="261"/>
        <v>137364.02196350347</v>
      </c>
      <c r="L242" s="5">
        <f t="shared" si="262"/>
        <v>32094.323063550823</v>
      </c>
      <c r="M242" s="5">
        <f t="shared" si="263"/>
        <v>8214.1007706186156</v>
      </c>
      <c r="N242" s="15">
        <f t="shared" si="264"/>
        <v>-6.3775812590520786E-3</v>
      </c>
      <c r="O242" s="15">
        <f t="shared" si="265"/>
        <v>1.1211545349669727E-3</v>
      </c>
      <c r="P242" s="15">
        <f t="shared" si="266"/>
        <v>1.6765137348204728E-3</v>
      </c>
      <c r="Q242" s="5">
        <f t="shared" si="267"/>
        <v>3024.9904637302975</v>
      </c>
      <c r="R242" s="5">
        <f t="shared" si="268"/>
        <v>5835.3796255761908</v>
      </c>
      <c r="S242" s="5">
        <f t="shared" si="269"/>
        <v>3818.2321597748833</v>
      </c>
      <c r="T242" s="5">
        <f t="shared" si="270"/>
        <v>18.896278138010867</v>
      </c>
      <c r="U242" s="5">
        <f t="shared" si="271"/>
        <v>61.339821628024104</v>
      </c>
      <c r="V242" s="5">
        <f t="shared" si="272"/>
        <v>106.3738352151225</v>
      </c>
      <c r="W242" s="15">
        <f t="shared" si="273"/>
        <v>-1.0734613539272964E-2</v>
      </c>
      <c r="X242" s="15">
        <f t="shared" si="274"/>
        <v>-1.217998157191269E-2</v>
      </c>
      <c r="Y242" s="15">
        <f t="shared" si="275"/>
        <v>-9.7425357312937999E-3</v>
      </c>
      <c r="Z242" s="5">
        <f t="shared" si="290"/>
        <v>3348.5889790891074</v>
      </c>
      <c r="AA242" s="5">
        <f t="shared" si="291"/>
        <v>17929.804378625129</v>
      </c>
      <c r="AB242" s="5">
        <f t="shared" si="292"/>
        <v>55371.470196978866</v>
      </c>
      <c r="AC242" s="16">
        <f t="shared" si="276"/>
        <v>1.0881083860740592</v>
      </c>
      <c r="AD242" s="16">
        <f t="shared" si="277"/>
        <v>3.0385833282883317</v>
      </c>
      <c r="AE242" s="16">
        <f t="shared" si="278"/>
        <v>14.384668405638294</v>
      </c>
      <c r="AF242" s="15">
        <f t="shared" si="279"/>
        <v>-4.0504037456468023E-3</v>
      </c>
      <c r="AG242" s="15">
        <f t="shared" si="280"/>
        <v>2.9673830763510267E-4</v>
      </c>
      <c r="AH242" s="15">
        <f t="shared" si="281"/>
        <v>9.7937136394747881E-3</v>
      </c>
      <c r="AI242" s="1">
        <f t="shared" si="245"/>
        <v>337116.69976963609</v>
      </c>
      <c r="AJ242" s="1">
        <f t="shared" si="246"/>
        <v>187193.66019701335</v>
      </c>
      <c r="AK242" s="1">
        <f t="shared" si="247"/>
        <v>70308.479419959171</v>
      </c>
      <c r="AL242" s="14">
        <f t="shared" si="282"/>
        <v>84.911065156140907</v>
      </c>
      <c r="AM242" s="14">
        <f t="shared" si="283"/>
        <v>20.373861797776556</v>
      </c>
      <c r="AN242" s="14">
        <f t="shared" si="284"/>
        <v>6.4393955938783289</v>
      </c>
      <c r="AO242" s="11">
        <f t="shared" si="285"/>
        <v>3.1802295217460302E-3</v>
      </c>
      <c r="AP242" s="11">
        <f t="shared" si="286"/>
        <v>4.006250422888929E-3</v>
      </c>
      <c r="AQ242" s="11">
        <f t="shared" si="287"/>
        <v>3.6341746193467553E-3</v>
      </c>
      <c r="AR242" s="1">
        <f t="shared" si="293"/>
        <v>160083.92984253171</v>
      </c>
      <c r="AS242" s="1">
        <f t="shared" si="288"/>
        <v>95131.995344932686</v>
      </c>
      <c r="AT242" s="1">
        <f t="shared" si="289"/>
        <v>35894.467394666892</v>
      </c>
      <c r="AU242" s="1">
        <f t="shared" si="248"/>
        <v>32016.785968506345</v>
      </c>
      <c r="AV242" s="1">
        <f t="shared" si="249"/>
        <v>19026.399068986539</v>
      </c>
      <c r="AW242" s="1">
        <f t="shared" si="250"/>
        <v>7178.8934789333789</v>
      </c>
      <c r="AX242" s="1">
        <f t="shared" si="310"/>
        <v>109891.21757080276</v>
      </c>
      <c r="AY242" s="1">
        <f t="shared" si="296"/>
        <v>25675.458450840662</v>
      </c>
      <c r="AZ242" s="1">
        <f t="shared" si="297"/>
        <v>6571.2806164948925</v>
      </c>
      <c r="BA242" s="1">
        <f t="shared" si="311"/>
        <v>13527.07618540114</v>
      </c>
      <c r="BB242" s="1">
        <f t="shared" si="312"/>
        <v>30095.753065861198</v>
      </c>
      <c r="BC242" s="1">
        <f t="shared" si="313"/>
        <v>38413.093855088453</v>
      </c>
      <c r="BD242" s="1">
        <f t="shared" si="314"/>
        <v>11.987839995501242</v>
      </c>
      <c r="BE242" s="2">
        <f t="shared" si="320"/>
        <v>0</v>
      </c>
      <c r="BF242" s="2">
        <f t="shared" si="321"/>
        <v>0</v>
      </c>
      <c r="BG242" s="2">
        <f t="shared" si="322"/>
        <v>0</v>
      </c>
      <c r="BH242" s="2">
        <f t="shared" si="298"/>
        <v>0</v>
      </c>
      <c r="BI242" s="2">
        <f t="shared" si="315"/>
        <v>0</v>
      </c>
      <c r="BJ242" s="2">
        <f t="shared" si="299"/>
        <v>0</v>
      </c>
      <c r="BK242" s="2">
        <f t="shared" si="300"/>
        <v>0</v>
      </c>
      <c r="BL242" s="2">
        <f t="shared" si="301"/>
        <v>0</v>
      </c>
      <c r="BM242" s="2">
        <f t="shared" si="302"/>
        <v>0</v>
      </c>
      <c r="BN242" s="2">
        <f t="shared" si="303"/>
        <v>0</v>
      </c>
      <c r="BO242" s="2">
        <f t="shared" si="316"/>
        <v>0</v>
      </c>
      <c r="BP242" s="2">
        <f t="shared" si="317"/>
        <v>0</v>
      </c>
      <c r="BQ242" s="2">
        <f t="shared" si="318"/>
        <v>0</v>
      </c>
      <c r="BR242" s="11">
        <f t="shared" si="319"/>
        <v>2.7051114809759608E-2</v>
      </c>
      <c r="BS242" s="17">
        <f t="shared" si="294"/>
        <v>1.0903230028243432E-3</v>
      </c>
      <c r="BT242" s="17">
        <f t="shared" si="295"/>
        <v>1.4612915344367237E-4</v>
      </c>
      <c r="BU242" s="12">
        <f>(BU$3*temperature!$I352+BU$4*temperature!$I352^2+BU$5*temperature!$I352^6)*(K242/K$56)^$BW$1</f>
        <v>-48.374124382044457</v>
      </c>
      <c r="BV242" s="12">
        <f>(BV$3*temperature!$I352+BV$4*temperature!$I352^2+BV$5*temperature!$I352^6)*(L242/L$56)^$BW$1</f>
        <v>-31.470325091050771</v>
      </c>
      <c r="BW242" s="12">
        <f>(BW$3*temperature!$I352+BW$4*temperature!$I352^2+BW$5*temperature!$I352^6)*(M242/M$56)^$BW$1</f>
        <v>-26.991501376233948</v>
      </c>
      <c r="BX242" s="12">
        <f>(BX$3*temperature!$M352+BX$4*temperature!$M352^2+BX$5*temperature!$M352^6)*(K242/K$56)^$BW$1</f>
        <v>-48.374140403837842</v>
      </c>
      <c r="BY242" s="12">
        <f>(BY$3*temperature!$M352+BY$4*temperature!$M352^2+BY$5*temperature!$M352^6)*(L242/L$56)^$BW$1</f>
        <v>-31.470334912350097</v>
      </c>
      <c r="BZ242" s="12">
        <f>(BZ$3*temperature!$M352+BZ$4*temperature!$M352^2+BZ$5*temperature!$M352^6)*(M242/M$56)^$BW$1</f>
        <v>-26.991509294599801</v>
      </c>
      <c r="CA242" s="19">
        <f t="shared" si="304"/>
        <v>-1.6021793385334604E-5</v>
      </c>
      <c r="CB242" s="19">
        <f t="shared" si="305"/>
        <v>-9.8212993258073311E-6</v>
      </c>
      <c r="CC242" s="19">
        <f t="shared" si="306"/>
        <v>-7.9183658527881562E-6</v>
      </c>
      <c r="CD242" s="19">
        <f t="shared" si="307"/>
        <v>-3.7833769749152847E-2</v>
      </c>
      <c r="CE242" s="19">
        <f t="shared" si="308"/>
        <v>-4.1251029441061129E-5</v>
      </c>
      <c r="CF242" s="19">
        <f t="shared" si="309"/>
        <v>-5.5286167450265265E-6</v>
      </c>
    </row>
    <row r="243" spans="1:84" x14ac:dyDescent="0.3">
      <c r="A243" s="2">
        <f t="shared" si="251"/>
        <v>2197</v>
      </c>
      <c r="B243" s="5">
        <f t="shared" si="252"/>
        <v>1165.3995890537349</v>
      </c>
      <c r="C243" s="5">
        <f t="shared" si="253"/>
        <v>2964.1394126926243</v>
      </c>
      <c r="D243" s="5">
        <f t="shared" si="254"/>
        <v>4369.8645647530166</v>
      </c>
      <c r="E243" s="15">
        <f t="shared" si="255"/>
        <v>2.8050600379539646E-7</v>
      </c>
      <c r="F243" s="15">
        <f t="shared" si="256"/>
        <v>5.5261563694184238E-7</v>
      </c>
      <c r="G243" s="15">
        <f t="shared" si="257"/>
        <v>1.1281451650968962E-6</v>
      </c>
      <c r="H243" s="5">
        <f t="shared" si="258"/>
        <v>159035.86149520619</v>
      </c>
      <c r="I243" s="5">
        <f t="shared" si="259"/>
        <v>95233.68525225755</v>
      </c>
      <c r="J243" s="5">
        <f t="shared" si="260"/>
        <v>35953.143153626741</v>
      </c>
      <c r="K243" s="5">
        <f t="shared" si="261"/>
        <v>136464.66241191825</v>
      </c>
      <c r="L243" s="5">
        <f t="shared" si="262"/>
        <v>32128.612049912746</v>
      </c>
      <c r="M243" s="5">
        <f t="shared" si="263"/>
        <v>8227.518867202878</v>
      </c>
      <c r="N243" s="15">
        <f t="shared" si="264"/>
        <v>-6.5472715397353332E-3</v>
      </c>
      <c r="O243" s="15">
        <f t="shared" si="265"/>
        <v>1.0683816665653101E-3</v>
      </c>
      <c r="P243" s="15">
        <f t="shared" si="266"/>
        <v>1.6335441893113867E-3</v>
      </c>
      <c r="Q243" s="5">
        <f t="shared" si="267"/>
        <v>2972.9263637741324</v>
      </c>
      <c r="R243" s="5">
        <f t="shared" si="268"/>
        <v>5770.4664756985221</v>
      </c>
      <c r="S243" s="5">
        <f t="shared" si="269"/>
        <v>3787.2136533675721</v>
      </c>
      <c r="T243" s="5">
        <f t="shared" si="270"/>
        <v>18.693433894868708</v>
      </c>
      <c r="U243" s="5">
        <f t="shared" si="271"/>
        <v>60.592703730970356</v>
      </c>
      <c r="V243" s="5">
        <f t="shared" si="272"/>
        <v>105.3374843246644</v>
      </c>
      <c r="W243" s="15">
        <f t="shared" si="273"/>
        <v>-1.0734613539272964E-2</v>
      </c>
      <c r="X243" s="15">
        <f t="shared" si="274"/>
        <v>-1.217998157191269E-2</v>
      </c>
      <c r="Y243" s="15">
        <f t="shared" si="275"/>
        <v>-9.7425357312937999E-3</v>
      </c>
      <c r="Z243" s="5">
        <f t="shared" si="290"/>
        <v>3278.1855166030505</v>
      </c>
      <c r="AA243" s="5">
        <f t="shared" si="291"/>
        <v>17736.548796678348</v>
      </c>
      <c r="AB243" s="5">
        <f t="shared" si="292"/>
        <v>55461.913476456488</v>
      </c>
      <c r="AC243" s="16">
        <f t="shared" si="276"/>
        <v>1.0837011077914351</v>
      </c>
      <c r="AD243" s="16">
        <f t="shared" si="277"/>
        <v>3.0394849923627763</v>
      </c>
      <c r="AE243" s="16">
        <f t="shared" si="278"/>
        <v>14.525547728801916</v>
      </c>
      <c r="AF243" s="15">
        <f t="shared" si="279"/>
        <v>-4.0504037456468023E-3</v>
      </c>
      <c r="AG243" s="15">
        <f t="shared" si="280"/>
        <v>2.9673830763510267E-4</v>
      </c>
      <c r="AH243" s="15">
        <f t="shared" si="281"/>
        <v>9.7937136394747881E-3</v>
      </c>
      <c r="AI243" s="1">
        <f t="shared" si="245"/>
        <v>335421.81576117885</v>
      </c>
      <c r="AJ243" s="1">
        <f t="shared" si="246"/>
        <v>187500.69324629856</v>
      </c>
      <c r="AK243" s="1">
        <f t="shared" si="247"/>
        <v>70456.524956896625</v>
      </c>
      <c r="AL243" s="14">
        <f t="shared" si="282"/>
        <v>85.178401465512039</v>
      </c>
      <c r="AM243" s="14">
        <f t="shared" si="283"/>
        <v>20.454668362295347</v>
      </c>
      <c r="AN243" s="14">
        <f t="shared" si="284"/>
        <v>6.4625634630292224</v>
      </c>
      <c r="AO243" s="11">
        <f t="shared" si="285"/>
        <v>3.1484272265285699E-3</v>
      </c>
      <c r="AP243" s="11">
        <f t="shared" si="286"/>
        <v>3.9661879186600399E-3</v>
      </c>
      <c r="AQ243" s="11">
        <f t="shared" si="287"/>
        <v>3.5978328731532875E-3</v>
      </c>
      <c r="AR243" s="1">
        <f t="shared" si="293"/>
        <v>159035.86149520619</v>
      </c>
      <c r="AS243" s="1">
        <f t="shared" si="288"/>
        <v>95233.68525225755</v>
      </c>
      <c r="AT243" s="1">
        <f t="shared" si="289"/>
        <v>35953.143153626741</v>
      </c>
      <c r="AU243" s="1">
        <f t="shared" si="248"/>
        <v>31807.172299041238</v>
      </c>
      <c r="AV243" s="1">
        <f t="shared" si="249"/>
        <v>19046.737050451509</v>
      </c>
      <c r="AW243" s="1">
        <f t="shared" si="250"/>
        <v>7190.6286307253486</v>
      </c>
      <c r="AX243" s="1">
        <f t="shared" si="310"/>
        <v>109171.7299295346</v>
      </c>
      <c r="AY243" s="1">
        <f t="shared" si="296"/>
        <v>25702.889639930199</v>
      </c>
      <c r="AZ243" s="1">
        <f t="shared" si="297"/>
        <v>6582.0150937623039</v>
      </c>
      <c r="BA243" s="1">
        <f t="shared" si="311"/>
        <v>13519.424704245115</v>
      </c>
      <c r="BB243" s="1">
        <f t="shared" si="312"/>
        <v>30098.934838961828</v>
      </c>
      <c r="BC243" s="1">
        <f t="shared" si="313"/>
        <v>38420.269733425266</v>
      </c>
      <c r="BD243" s="1">
        <f t="shared" si="314"/>
        <v>11.417367091308135</v>
      </c>
      <c r="BE243" s="2">
        <f t="shared" si="320"/>
        <v>0</v>
      </c>
      <c r="BF243" s="2">
        <f t="shared" si="321"/>
        <v>0</v>
      </c>
      <c r="BG243" s="2">
        <f t="shared" si="322"/>
        <v>0</v>
      </c>
      <c r="BH243" s="2">
        <f t="shared" si="298"/>
        <v>0</v>
      </c>
      <c r="BI243" s="2">
        <f t="shared" si="315"/>
        <v>0</v>
      </c>
      <c r="BJ243" s="2">
        <f t="shared" si="299"/>
        <v>0</v>
      </c>
      <c r="BK243" s="2">
        <f t="shared" si="300"/>
        <v>0</v>
      </c>
      <c r="BL243" s="2">
        <f t="shared" si="301"/>
        <v>0</v>
      </c>
      <c r="BM243" s="2">
        <f t="shared" si="302"/>
        <v>0</v>
      </c>
      <c r="BN243" s="2">
        <f t="shared" si="303"/>
        <v>0</v>
      </c>
      <c r="BO243" s="2">
        <f t="shared" si="316"/>
        <v>0</v>
      </c>
      <c r="BP243" s="2">
        <f t="shared" si="317"/>
        <v>0</v>
      </c>
      <c r="BQ243" s="2">
        <f t="shared" si="318"/>
        <v>0</v>
      </c>
      <c r="BR243" s="11">
        <f t="shared" si="319"/>
        <v>2.6949823386497179E-2</v>
      </c>
      <c r="BS243" s="17">
        <f t="shared" si="294"/>
        <v>1.0616053934436392E-3</v>
      </c>
      <c r="BT243" s="17">
        <f t="shared" si="295"/>
        <v>1.3917062232730702E-4</v>
      </c>
      <c r="BU243" s="12">
        <f>(BU$3*temperature!$I353+BU$4*temperature!$I353^2+BU$5*temperature!$I353^6)*(K243/K$56)^$BW$1</f>
        <v>-48.827394743051428</v>
      </c>
      <c r="BV243" s="12">
        <f>(BV$3*temperature!$I353+BV$4*temperature!$I353^2+BV$5*temperature!$I353^6)*(L243/L$56)^$BW$1</f>
        <v>-31.690588654443182</v>
      </c>
      <c r="BW243" s="12">
        <f>(BW$3*temperature!$I353+BW$4*temperature!$I353^2+BW$5*temperature!$I353^6)*(M243/M$56)^$BW$1</f>
        <v>-27.164807980724152</v>
      </c>
      <c r="BX243" s="12">
        <f>(BX$3*temperature!$M353+BX$4*temperature!$M353^2+BX$5*temperature!$M353^6)*(K243/K$56)^$BW$1</f>
        <v>-48.827410770621555</v>
      </c>
      <c r="BY243" s="12">
        <f>(BY$3*temperature!$M353+BY$4*temperature!$M353^2+BY$5*temperature!$M353^6)*(L243/L$56)^$BW$1</f>
        <v>-31.690598459167425</v>
      </c>
      <c r="BZ243" s="12">
        <f>(BZ$3*temperature!$M353+BZ$4*temperature!$M353^2+BZ$5*temperature!$M353^6)*(M243/M$56)^$BW$1</f>
        <v>-27.164815883384662</v>
      </c>
      <c r="CA243" s="19">
        <f t="shared" si="304"/>
        <v>-1.6027570126198043E-5</v>
      </c>
      <c r="CB243" s="19">
        <f t="shared" si="305"/>
        <v>-9.8047242431675841E-6</v>
      </c>
      <c r="CC243" s="19">
        <f t="shared" si="306"/>
        <v>-7.9026605099841163E-6</v>
      </c>
      <c r="CD243" s="19">
        <f t="shared" si="307"/>
        <v>-3.7668239298637086E-2</v>
      </c>
      <c r="CE243" s="19">
        <f t="shared" si="308"/>
        <v>-3.9988806000958776E-5</v>
      </c>
      <c r="CF243" s="19">
        <f t="shared" si="309"/>
        <v>-5.2423123051652466E-6</v>
      </c>
    </row>
    <row r="244" spans="1:84" x14ac:dyDescent="0.3">
      <c r="A244" s="2">
        <f t="shared" si="251"/>
        <v>2198</v>
      </c>
      <c r="B244" s="5">
        <f t="shared" si="252"/>
        <v>1165.3998996102373</v>
      </c>
      <c r="C244" s="5">
        <f t="shared" si="253"/>
        <v>2964.1409688209246</v>
      </c>
      <c r="D244" s="5">
        <f t="shared" si="254"/>
        <v>4369.8692481025182</v>
      </c>
      <c r="E244" s="15">
        <f t="shared" si="255"/>
        <v>2.6648070360562665E-7</v>
      </c>
      <c r="F244" s="15">
        <f t="shared" si="256"/>
        <v>5.2498485509475023E-7</v>
      </c>
      <c r="G244" s="15">
        <f t="shared" si="257"/>
        <v>1.0717379068420515E-6</v>
      </c>
      <c r="H244" s="5">
        <f t="shared" si="258"/>
        <v>157966.99892874234</v>
      </c>
      <c r="I244" s="5">
        <f t="shared" si="259"/>
        <v>95330.505303579383</v>
      </c>
      <c r="J244" s="5">
        <f t="shared" si="260"/>
        <v>36010.38601664739</v>
      </c>
      <c r="K244" s="5">
        <f t="shared" si="261"/>
        <v>135547.46227588801</v>
      </c>
      <c r="L244" s="5">
        <f t="shared" si="262"/>
        <v>32161.258963840686</v>
      </c>
      <c r="M244" s="5">
        <f t="shared" si="263"/>
        <v>8240.609494731174</v>
      </c>
      <c r="N244" s="15">
        <f t="shared" si="264"/>
        <v>-6.7211549116039659E-3</v>
      </c>
      <c r="O244" s="15">
        <f t="shared" si="265"/>
        <v>1.0161320967498888E-3</v>
      </c>
      <c r="P244" s="15">
        <f t="shared" si="266"/>
        <v>1.5910783967301168E-3</v>
      </c>
      <c r="Q244" s="5">
        <f t="shared" si="267"/>
        <v>2921.2469216680588</v>
      </c>
      <c r="R244" s="5">
        <f t="shared" si="268"/>
        <v>5705.9774341060629</v>
      </c>
      <c r="S244" s="5">
        <f t="shared" si="269"/>
        <v>3756.2876624848573</v>
      </c>
      <c r="T244" s="5">
        <f t="shared" si="270"/>
        <v>18.492767106285346</v>
      </c>
      <c r="U244" s="5">
        <f t="shared" si="271"/>
        <v>59.854685716134775</v>
      </c>
      <c r="V244" s="5">
        <f t="shared" si="272"/>
        <v>104.31123011978676</v>
      </c>
      <c r="W244" s="15">
        <f t="shared" si="273"/>
        <v>-1.0734613539272964E-2</v>
      </c>
      <c r="X244" s="15">
        <f t="shared" si="274"/>
        <v>-1.217998157191269E-2</v>
      </c>
      <c r="Y244" s="15">
        <f t="shared" si="275"/>
        <v>-9.7425357312937999E-3</v>
      </c>
      <c r="Z244" s="5">
        <f t="shared" si="290"/>
        <v>3208.7141504764568</v>
      </c>
      <c r="AA244" s="5">
        <f t="shared" si="291"/>
        <v>17544.450818068141</v>
      </c>
      <c r="AB244" s="5">
        <f t="shared" si="292"/>
        <v>55550.118116240388</v>
      </c>
      <c r="AC244" s="16">
        <f t="shared" si="276"/>
        <v>1.0793116807652752</v>
      </c>
      <c r="AD244" s="16">
        <f t="shared" si="277"/>
        <v>3.0403869239954924</v>
      </c>
      <c r="AE244" s="16">
        <f t="shared" si="278"/>
        <v>14.667806783714326</v>
      </c>
      <c r="AF244" s="15">
        <f t="shared" si="279"/>
        <v>-4.0504037456468023E-3</v>
      </c>
      <c r="AG244" s="15">
        <f t="shared" si="280"/>
        <v>2.9673830763510267E-4</v>
      </c>
      <c r="AH244" s="15">
        <f t="shared" si="281"/>
        <v>9.7937136394747881E-3</v>
      </c>
      <c r="AI244" s="1">
        <f t="shared" si="245"/>
        <v>333686.80648410221</v>
      </c>
      <c r="AJ244" s="1">
        <f t="shared" si="246"/>
        <v>187797.36097212022</v>
      </c>
      <c r="AK244" s="1">
        <f t="shared" si="247"/>
        <v>70601.50109193231</v>
      </c>
      <c r="AL244" s="14">
        <f t="shared" si="282"/>
        <v>85.443897683815365</v>
      </c>
      <c r="AM244" s="14">
        <f t="shared" si="283"/>
        <v>20.534984150248693</v>
      </c>
      <c r="AN244" s="14">
        <f t="shared" si="284"/>
        <v>6.485582174068627</v>
      </c>
      <c r="AO244" s="11">
        <f t="shared" si="285"/>
        <v>3.116942954263284E-3</v>
      </c>
      <c r="AP244" s="11">
        <f t="shared" si="286"/>
        <v>3.9265260394734398E-3</v>
      </c>
      <c r="AQ244" s="11">
        <f t="shared" si="287"/>
        <v>3.5618545444217548E-3</v>
      </c>
      <c r="AR244" s="1">
        <f t="shared" si="293"/>
        <v>157966.99892874234</v>
      </c>
      <c r="AS244" s="1">
        <f t="shared" si="288"/>
        <v>95330.505303579383</v>
      </c>
      <c r="AT244" s="1">
        <f t="shared" si="289"/>
        <v>36010.38601664739</v>
      </c>
      <c r="AU244" s="1">
        <f t="shared" si="248"/>
        <v>31593.399785748468</v>
      </c>
      <c r="AV244" s="1">
        <f t="shared" si="249"/>
        <v>19066.101060715879</v>
      </c>
      <c r="AW244" s="1">
        <f t="shared" si="250"/>
        <v>7202.0772033294779</v>
      </c>
      <c r="AX244" s="1">
        <f t="shared" si="310"/>
        <v>108437.96982071042</v>
      </c>
      <c r="AY244" s="1">
        <f t="shared" si="296"/>
        <v>25729.00717107255</v>
      </c>
      <c r="AZ244" s="1">
        <f t="shared" si="297"/>
        <v>6592.4875957849399</v>
      </c>
      <c r="BA244" s="1">
        <f t="shared" si="311"/>
        <v>13511.569032264437</v>
      </c>
      <c r="BB244" s="1">
        <f t="shared" si="312"/>
        <v>30101.961069986341</v>
      </c>
      <c r="BC244" s="1">
        <f t="shared" si="313"/>
        <v>38427.258189073444</v>
      </c>
      <c r="BD244" s="1">
        <f t="shared" si="314"/>
        <v>10.87396910735851</v>
      </c>
      <c r="BE244" s="2">
        <f t="shared" si="320"/>
        <v>0</v>
      </c>
      <c r="BF244" s="2">
        <f t="shared" si="321"/>
        <v>0</v>
      </c>
      <c r="BG244" s="2">
        <f t="shared" si="322"/>
        <v>0</v>
      </c>
      <c r="BH244" s="2">
        <f t="shared" si="298"/>
        <v>0</v>
      </c>
      <c r="BI244" s="2">
        <f t="shared" si="315"/>
        <v>0</v>
      </c>
      <c r="BJ244" s="2">
        <f t="shared" si="299"/>
        <v>0</v>
      </c>
      <c r="BK244" s="2">
        <f t="shared" si="300"/>
        <v>0</v>
      </c>
      <c r="BL244" s="2">
        <f t="shared" si="301"/>
        <v>0</v>
      </c>
      <c r="BM244" s="2">
        <f t="shared" si="302"/>
        <v>0</v>
      </c>
      <c r="BN244" s="2">
        <f t="shared" si="303"/>
        <v>0</v>
      </c>
      <c r="BO244" s="2">
        <f t="shared" si="316"/>
        <v>0</v>
      </c>
      <c r="BP244" s="2">
        <f t="shared" si="317"/>
        <v>0</v>
      </c>
      <c r="BQ244" s="2">
        <f t="shared" si="318"/>
        <v>0</v>
      </c>
      <c r="BR244" s="11">
        <f t="shared" si="319"/>
        <v>2.684717068010764E-2</v>
      </c>
      <c r="BS244" s="17">
        <f t="shared" si="294"/>
        <v>1.0337461181334654E-3</v>
      </c>
      <c r="BT244" s="17">
        <f t="shared" si="295"/>
        <v>1.325434498355305E-4</v>
      </c>
      <c r="BU244" s="12">
        <f>(BU$3*temperature!$I354+BU$4*temperature!$I354^2+BU$5*temperature!$I354^6)*(K244/K$56)^$BW$1</f>
        <v>-49.282713102544555</v>
      </c>
      <c r="BV244" s="12">
        <f>(BV$3*temperature!$I354+BV$4*temperature!$I354^2+BV$5*temperature!$I354^6)*(L244/L$56)^$BW$1</f>
        <v>-31.910220714468398</v>
      </c>
      <c r="BW244" s="12">
        <f>(BW$3*temperature!$I354+BW$4*temperature!$I354^2+BW$5*temperature!$I354^6)*(M244/M$56)^$BW$1</f>
        <v>-27.337482197065526</v>
      </c>
      <c r="BX244" s="12">
        <f>(BX$3*temperature!$M354+BX$4*temperature!$M354^2+BX$5*temperature!$M354^6)*(K244/K$56)^$BW$1</f>
        <v>-49.282729136562736</v>
      </c>
      <c r="BY244" s="12">
        <f>(BY$3*temperature!$M354+BY$4*temperature!$M354^2+BY$5*temperature!$M354^6)*(L244/L$56)^$BW$1</f>
        <v>-31.910230502773455</v>
      </c>
      <c r="BZ244" s="12">
        <f>(BZ$3*temperature!$M354+BZ$4*temperature!$M354^2+BZ$5*temperature!$M354^6)*(M244/M$56)^$BW$1</f>
        <v>-27.337490084153082</v>
      </c>
      <c r="CA244" s="19">
        <f t="shared" si="304"/>
        <v>-1.6034018180732801E-5</v>
      </c>
      <c r="CB244" s="19">
        <f t="shared" si="305"/>
        <v>-9.7883050571567765E-6</v>
      </c>
      <c r="CC244" s="19">
        <f t="shared" si="306"/>
        <v>-7.8870875555026032E-6</v>
      </c>
      <c r="CD244" s="19">
        <f t="shared" si="307"/>
        <v>-3.7499868673643355E-2</v>
      </c>
      <c r="CE244" s="19">
        <f t="shared" si="308"/>
        <v>-3.8765343671893562E-5</v>
      </c>
      <c r="CF244" s="19">
        <f t="shared" si="309"/>
        <v>-4.9703619623840301E-6</v>
      </c>
    </row>
    <row r="245" spans="1:84" x14ac:dyDescent="0.3">
      <c r="A245" s="2">
        <f t="shared" si="251"/>
        <v>2199</v>
      </c>
      <c r="B245" s="5">
        <f t="shared" si="252"/>
        <v>1165.4001946389933</v>
      </c>
      <c r="C245" s="5">
        <f t="shared" si="253"/>
        <v>2964.1424471435857</v>
      </c>
      <c r="D245" s="5">
        <f t="shared" si="254"/>
        <v>4369.873697289313</v>
      </c>
      <c r="E245" s="15">
        <f t="shared" si="255"/>
        <v>2.5315666842534528E-7</v>
      </c>
      <c r="F245" s="15">
        <f t="shared" si="256"/>
        <v>4.9873561234001268E-7</v>
      </c>
      <c r="G245" s="15">
        <f t="shared" si="257"/>
        <v>1.0181510114999488E-6</v>
      </c>
      <c r="H245" s="5">
        <f t="shared" si="258"/>
        <v>156877.14285450859</v>
      </c>
      <c r="I245" s="5">
        <f t="shared" si="259"/>
        <v>95422.489306676202</v>
      </c>
      <c r="J245" s="5">
        <f t="shared" si="260"/>
        <v>36066.206744111099</v>
      </c>
      <c r="K245" s="5">
        <f t="shared" si="261"/>
        <v>134612.25043222558</v>
      </c>
      <c r="L245" s="5">
        <f t="shared" si="262"/>
        <v>32192.275171738343</v>
      </c>
      <c r="M245" s="5">
        <f t="shared" si="263"/>
        <v>8253.3750955967953</v>
      </c>
      <c r="N245" s="15">
        <f t="shared" si="264"/>
        <v>-6.8995156970105276E-3</v>
      </c>
      <c r="O245" s="15">
        <f t="shared" si="265"/>
        <v>9.6439657205360518E-4</v>
      </c>
      <c r="P245" s="15">
        <f t="shared" si="266"/>
        <v>1.5491088218393401E-3</v>
      </c>
      <c r="Q245" s="5">
        <f t="shared" si="267"/>
        <v>2869.9503606317844</v>
      </c>
      <c r="R245" s="5">
        <f t="shared" si="268"/>
        <v>5641.9173487022308</v>
      </c>
      <c r="S245" s="5">
        <f t="shared" si="269"/>
        <v>3725.4578963211211</v>
      </c>
      <c r="T245" s="5">
        <f t="shared" si="270"/>
        <v>18.294254398127592</v>
      </c>
      <c r="U245" s="5">
        <f t="shared" si="271"/>
        <v>59.125656747119628</v>
      </c>
      <c r="V245" s="5">
        <f t="shared" si="272"/>
        <v>103.29497423316953</v>
      </c>
      <c r="W245" s="15">
        <f t="shared" si="273"/>
        <v>-1.0734613539272964E-2</v>
      </c>
      <c r="X245" s="15">
        <f t="shared" si="274"/>
        <v>-1.217998157191269E-2</v>
      </c>
      <c r="Y245" s="15">
        <f t="shared" si="275"/>
        <v>-9.7425357312937999E-3</v>
      </c>
      <c r="Z245" s="5">
        <f t="shared" si="290"/>
        <v>3140.1652614757131</v>
      </c>
      <c r="AA245" s="5">
        <f t="shared" si="291"/>
        <v>17353.527107947295</v>
      </c>
      <c r="AB245" s="5">
        <f t="shared" si="292"/>
        <v>55636.101017147019</v>
      </c>
      <c r="AC245" s="16">
        <f t="shared" si="276"/>
        <v>1.0749400326907832</v>
      </c>
      <c r="AD245" s="16">
        <f t="shared" si="277"/>
        <v>3.0412891232658747</v>
      </c>
      <c r="AE245" s="16">
        <f t="shared" si="278"/>
        <v>14.811459083073169</v>
      </c>
      <c r="AF245" s="15">
        <f t="shared" si="279"/>
        <v>-4.0504037456468023E-3</v>
      </c>
      <c r="AG245" s="15">
        <f t="shared" si="280"/>
        <v>2.9673830763510267E-4</v>
      </c>
      <c r="AH245" s="15">
        <f t="shared" si="281"/>
        <v>9.7937136394747881E-3</v>
      </c>
      <c r="AI245" s="1">
        <f t="shared" si="245"/>
        <v>331911.52562144044</v>
      </c>
      <c r="AJ245" s="1">
        <f t="shared" si="246"/>
        <v>188083.7259356241</v>
      </c>
      <c r="AK245" s="1">
        <f t="shared" si="247"/>
        <v>70743.428186068559</v>
      </c>
      <c r="AL245" s="14">
        <f t="shared" si="282"/>
        <v>85.707558201137033</v>
      </c>
      <c r="AM245" s="14">
        <f t="shared" si="283"/>
        <v>20.614808988734957</v>
      </c>
      <c r="AN245" s="14">
        <f t="shared" si="284"/>
        <v>6.5084518674051557</v>
      </c>
      <c r="AO245" s="11">
        <f t="shared" si="285"/>
        <v>3.085773524720651E-3</v>
      </c>
      <c r="AP245" s="11">
        <f t="shared" si="286"/>
        <v>3.8872607790787052E-3</v>
      </c>
      <c r="AQ245" s="11">
        <f t="shared" si="287"/>
        <v>3.5262359989775374E-3</v>
      </c>
      <c r="AR245" s="1">
        <f t="shared" si="293"/>
        <v>156877.14285450859</v>
      </c>
      <c r="AS245" s="1">
        <f t="shared" si="288"/>
        <v>95422.489306676202</v>
      </c>
      <c r="AT245" s="1">
        <f t="shared" si="289"/>
        <v>36066.206744111099</v>
      </c>
      <c r="AU245" s="1">
        <f t="shared" si="248"/>
        <v>31375.42857090172</v>
      </c>
      <c r="AV245" s="1">
        <f t="shared" si="249"/>
        <v>19084.49786133524</v>
      </c>
      <c r="AW245" s="1">
        <f t="shared" si="250"/>
        <v>7213.2413488222201</v>
      </c>
      <c r="AX245" s="1">
        <f t="shared" si="310"/>
        <v>107689.80034578047</v>
      </c>
      <c r="AY245" s="1">
        <f t="shared" si="296"/>
        <v>25753.820137390678</v>
      </c>
      <c r="AZ245" s="1">
        <f t="shared" si="297"/>
        <v>6602.7000764774357</v>
      </c>
      <c r="BA245" s="1">
        <f t="shared" si="311"/>
        <v>13503.50388916283</v>
      </c>
      <c r="BB245" s="1">
        <f t="shared" si="312"/>
        <v>30104.833314190746</v>
      </c>
      <c r="BC245" s="1">
        <f t="shared" si="313"/>
        <v>38434.061485852384</v>
      </c>
      <c r="BD245" s="1">
        <f t="shared" si="314"/>
        <v>10.356364338142251</v>
      </c>
      <c r="BE245" s="2">
        <f t="shared" si="320"/>
        <v>0</v>
      </c>
      <c r="BF245" s="2">
        <f t="shared" si="321"/>
        <v>0</v>
      </c>
      <c r="BG245" s="2">
        <f t="shared" si="322"/>
        <v>0</v>
      </c>
      <c r="BH245" s="2">
        <f t="shared" si="298"/>
        <v>0</v>
      </c>
      <c r="BI245" s="2">
        <f t="shared" si="315"/>
        <v>0</v>
      </c>
      <c r="BJ245" s="2">
        <f t="shared" si="299"/>
        <v>0</v>
      </c>
      <c r="BK245" s="2">
        <f t="shared" si="300"/>
        <v>0</v>
      </c>
      <c r="BL245" s="2">
        <f t="shared" si="301"/>
        <v>0</v>
      </c>
      <c r="BM245" s="2">
        <f t="shared" si="302"/>
        <v>0</v>
      </c>
      <c r="BN245" s="2">
        <f t="shared" si="303"/>
        <v>0</v>
      </c>
      <c r="BO245" s="2">
        <f t="shared" si="316"/>
        <v>0</v>
      </c>
      <c r="BP245" s="2">
        <f t="shared" si="317"/>
        <v>0</v>
      </c>
      <c r="BQ245" s="2">
        <f t="shared" si="318"/>
        <v>0</v>
      </c>
      <c r="BR245" s="11">
        <f t="shared" si="319"/>
        <v>2.6743046104231699E-2</v>
      </c>
      <c r="BS245" s="17">
        <f t="shared" si="294"/>
        <v>1.0067185727831226E-3</v>
      </c>
      <c r="BT245" s="17">
        <f t="shared" si="295"/>
        <v>1.2623185698621952E-4</v>
      </c>
      <c r="BU245" s="12">
        <f>(BU$3*temperature!$I355+BU$4*temperature!$I355^2+BU$5*temperature!$I355^6)*(K245/K$56)^$BW$1</f>
        <v>-49.740185097039841</v>
      </c>
      <c r="BV245" s="12">
        <f>(BV$3*temperature!$I355+BV$4*temperature!$I355^2+BV$5*temperature!$I355^6)*(L245/L$56)^$BW$1</f>
        <v>-32.129223221226951</v>
      </c>
      <c r="BW245" s="12">
        <f>(BW$3*temperature!$I355+BW$4*temperature!$I355^2+BW$5*temperature!$I355^6)*(M245/M$56)^$BW$1</f>
        <v>-27.509525112408753</v>
      </c>
      <c r="BX245" s="12">
        <f>(BX$3*temperature!$M355+BX$4*temperature!$M355^2+BX$5*temperature!$M355^6)*(K245/K$56)^$BW$1</f>
        <v>-49.740201138201066</v>
      </c>
      <c r="BY245" s="12">
        <f>(BY$3*temperature!$M355+BY$4*temperature!$M355^2+BY$5*temperature!$M355^6)*(L245/L$56)^$BW$1</f>
        <v>-32.129232993269262</v>
      </c>
      <c r="BZ245" s="12">
        <f>(BZ$3*temperature!$M355+BZ$4*temperature!$M355^2+BZ$5*temperature!$M355^6)*(M245/M$56)^$BW$1</f>
        <v>-27.509532984055731</v>
      </c>
      <c r="CA245" s="19">
        <f t="shared" si="304"/>
        <v>-1.6041161224222833E-5</v>
      </c>
      <c r="CB245" s="19">
        <f t="shared" si="305"/>
        <v>-9.7720423113401012E-6</v>
      </c>
      <c r="CC245" s="19">
        <f t="shared" si="306"/>
        <v>-7.8716469786854759E-6</v>
      </c>
      <c r="CD245" s="19">
        <f t="shared" si="307"/>
        <v>-3.7328645912327756E-2</v>
      </c>
      <c r="CE245" s="19">
        <f t="shared" si="308"/>
        <v>-3.7579441136785142E-5</v>
      </c>
      <c r="CF245" s="19">
        <f t="shared" si="309"/>
        <v>-4.7120642922941845E-6</v>
      </c>
    </row>
    <row r="246" spans="1:84" x14ac:dyDescent="0.3">
      <c r="A246" s="2">
        <f t="shared" si="251"/>
        <v>2200</v>
      </c>
      <c r="B246" s="5">
        <f t="shared" si="252"/>
        <v>1165.4004749163826</v>
      </c>
      <c r="C246" s="5">
        <f t="shared" si="253"/>
        <v>2964.1438515508144</v>
      </c>
      <c r="D246" s="5">
        <f t="shared" si="254"/>
        <v>4369.8779240210715</v>
      </c>
      <c r="E246" s="15">
        <f t="shared" si="255"/>
        <v>2.4049883500407801E-7</v>
      </c>
      <c r="F246" s="15">
        <f t="shared" si="256"/>
        <v>4.7379883172301204E-7</v>
      </c>
      <c r="G246" s="15">
        <f t="shared" si="257"/>
        <v>9.6724346092495143E-7</v>
      </c>
      <c r="H246" s="5">
        <f t="shared" si="258"/>
        <v>155766.07278981421</v>
      </c>
      <c r="I246" s="5">
        <f t="shared" si="259"/>
        <v>95509.671128231159</v>
      </c>
      <c r="J246" s="5">
        <f t="shared" si="260"/>
        <v>36120.616106498666</v>
      </c>
      <c r="K246" s="5">
        <f t="shared" si="261"/>
        <v>133658.83757769226</v>
      </c>
      <c r="L246" s="5">
        <f t="shared" si="262"/>
        <v>32221.672061651574</v>
      </c>
      <c r="M246" s="5">
        <f t="shared" si="263"/>
        <v>8265.818115408867</v>
      </c>
      <c r="N246" s="15">
        <f t="shared" si="264"/>
        <v>-7.082660392884077E-3</v>
      </c>
      <c r="O246" s="15">
        <f t="shared" si="265"/>
        <v>9.1316596159818353E-4</v>
      </c>
      <c r="P246" s="15">
        <f t="shared" si="266"/>
        <v>1.5076280513059981E-3</v>
      </c>
      <c r="Q246" s="5">
        <f t="shared" si="267"/>
        <v>2819.0345481005779</v>
      </c>
      <c r="R246" s="5">
        <f t="shared" si="268"/>
        <v>5578.2907978833082</v>
      </c>
      <c r="S246" s="5">
        <f t="shared" si="269"/>
        <v>3694.7279482039967</v>
      </c>
      <c r="T246" s="5">
        <f t="shared" si="270"/>
        <v>18.097872647174547</v>
      </c>
      <c r="U246" s="5">
        <f t="shared" si="271"/>
        <v>58.405507337512475</v>
      </c>
      <c r="V246" s="5">
        <f t="shared" si="272"/>
        <v>102.28861925583981</v>
      </c>
      <c r="W246" s="15">
        <f t="shared" si="273"/>
        <v>-1.0734613539272964E-2</v>
      </c>
      <c r="X246" s="15">
        <f t="shared" si="274"/>
        <v>-1.217998157191269E-2</v>
      </c>
      <c r="Y246" s="15">
        <f t="shared" si="275"/>
        <v>-9.7425357312937999E-3</v>
      </c>
      <c r="Z246" s="5">
        <f t="shared" si="290"/>
        <v>3072.5289395485916</v>
      </c>
      <c r="AA246" s="5">
        <f t="shared" si="291"/>
        <v>17163.793511126358</v>
      </c>
      <c r="AB246" s="5">
        <f t="shared" si="292"/>
        <v>55719.879097579047</v>
      </c>
      <c r="AC246" s="16">
        <f t="shared" si="276"/>
        <v>1.0705860915560268</v>
      </c>
      <c r="AD246" s="16">
        <f t="shared" si="277"/>
        <v>3.0421915902533416</v>
      </c>
      <c r="AE246" s="16">
        <f t="shared" si="278"/>
        <v>14.956518271915586</v>
      </c>
      <c r="AF246" s="15">
        <f t="shared" si="279"/>
        <v>-4.0504037456468023E-3</v>
      </c>
      <c r="AG246" s="15">
        <f t="shared" si="280"/>
        <v>2.9673830763510267E-4</v>
      </c>
      <c r="AH246" s="15">
        <f t="shared" si="281"/>
        <v>9.7937136394747881E-3</v>
      </c>
      <c r="AI246" s="1">
        <f t="shared" si="245"/>
        <v>330095.80163019814</v>
      </c>
      <c r="AJ246" s="1">
        <f t="shared" si="246"/>
        <v>188359.85120339692</v>
      </c>
      <c r="AK246" s="1">
        <f t="shared" si="247"/>
        <v>70882.326716283918</v>
      </c>
      <c r="AL246" s="14">
        <f t="shared" si="282"/>
        <v>85.969387573962905</v>
      </c>
      <c r="AM246" s="14">
        <f t="shared" si="283"/>
        <v>20.694142775800564</v>
      </c>
      <c r="AN246" s="14">
        <f t="shared" si="284"/>
        <v>6.5311727013048886</v>
      </c>
      <c r="AO246" s="11">
        <f t="shared" si="285"/>
        <v>3.0549157894734446E-3</v>
      </c>
      <c r="AP246" s="11">
        <f t="shared" si="286"/>
        <v>3.8483881712879182E-3</v>
      </c>
      <c r="AQ246" s="11">
        <f t="shared" si="287"/>
        <v>3.4909736389877621E-3</v>
      </c>
      <c r="AR246" s="1">
        <f t="shared" si="293"/>
        <v>155766.07278981421</v>
      </c>
      <c r="AS246" s="1">
        <f t="shared" si="288"/>
        <v>95509.671128231159</v>
      </c>
      <c r="AT246" s="1">
        <f t="shared" si="289"/>
        <v>36120.616106498666</v>
      </c>
      <c r="AU246" s="1">
        <f t="shared" si="248"/>
        <v>31153.214557962841</v>
      </c>
      <c r="AV246" s="1">
        <f t="shared" si="249"/>
        <v>19101.934225646233</v>
      </c>
      <c r="AW246" s="1">
        <f t="shared" si="250"/>
        <v>7224.1232212997338</v>
      </c>
      <c r="AX246" s="1">
        <f t="shared" si="310"/>
        <v>106927.07006215381</v>
      </c>
      <c r="AY246" s="1">
        <f t="shared" si="296"/>
        <v>25777.33764932126</v>
      </c>
      <c r="AZ246" s="1">
        <f t="shared" si="297"/>
        <v>6612.654492327094</v>
      </c>
      <c r="BA246" s="1">
        <f t="shared" si="311"/>
        <v>13495.223631576233</v>
      </c>
      <c r="BB246" s="1">
        <f t="shared" si="312"/>
        <v>30107.553097989574</v>
      </c>
      <c r="BC246" s="1">
        <f t="shared" si="313"/>
        <v>38440.681850231653</v>
      </c>
      <c r="BD246" s="1">
        <f t="shared" si="314"/>
        <v>9.8633315524760157</v>
      </c>
      <c r="BE246" s="2">
        <f t="shared" si="320"/>
        <v>0</v>
      </c>
      <c r="BF246" s="2">
        <f t="shared" si="321"/>
        <v>0</v>
      </c>
      <c r="BG246" s="2">
        <f t="shared" si="322"/>
        <v>0</v>
      </c>
      <c r="BH246" s="2">
        <f t="shared" si="298"/>
        <v>0</v>
      </c>
      <c r="BI246" s="2">
        <f t="shared" si="315"/>
        <v>0</v>
      </c>
      <c r="BJ246" s="2">
        <f t="shared" si="299"/>
        <v>0</v>
      </c>
      <c r="BK246" s="2">
        <f t="shared" si="300"/>
        <v>0</v>
      </c>
      <c r="BL246" s="2">
        <f t="shared" si="301"/>
        <v>0</v>
      </c>
      <c r="BM246" s="2">
        <f t="shared" si="302"/>
        <v>0</v>
      </c>
      <c r="BN246" s="2">
        <f t="shared" si="303"/>
        <v>0</v>
      </c>
      <c r="BO246" s="2">
        <f t="shared" si="316"/>
        <v>0</v>
      </c>
      <c r="BP246" s="2">
        <f t="shared" si="317"/>
        <v>0</v>
      </c>
      <c r="BQ246" s="2">
        <f t="shared" si="318"/>
        <v>0</v>
      </c>
      <c r="BR246" s="11">
        <f t="shared" si="319"/>
        <v>2.6637331346502674E-2</v>
      </c>
      <c r="BS246" s="17">
        <f t="shared" si="294"/>
        <v>9.8049709379860136E-4</v>
      </c>
      <c r="BT246" s="17">
        <f t="shared" si="295"/>
        <v>1.2022081617735191E-4</v>
      </c>
      <c r="BU246" s="12">
        <f>(BU$3*temperature!$I356+BU$4*temperature!$I356^2+BU$5*temperature!$I356^6)*(K246/K$56)^$BW$1</f>
        <v>-50.199923076620308</v>
      </c>
      <c r="BV246" s="12">
        <f>(BV$3*temperature!$I356+BV$4*temperature!$I356^2+BV$5*temperature!$I356^6)*(L246/L$56)^$BW$1</f>
        <v>-32.347598325587619</v>
      </c>
      <c r="BW246" s="12">
        <f>(BW$3*temperature!$I356+BW$4*temperature!$I356^2+BW$5*temperature!$I356^6)*(M246/M$56)^$BW$1</f>
        <v>-27.680937964369956</v>
      </c>
      <c r="BX246" s="12">
        <f>(BX$3*temperature!$M356+BX$4*temperature!$M356^2+BX$5*temperature!$M356^6)*(K246/K$56)^$BW$1</f>
        <v>-50.19993912564447</v>
      </c>
      <c r="BY246" s="12">
        <f>(BY$3*temperature!$M356+BY$4*temperature!$M356^2+BY$5*temperature!$M356^6)*(L246/L$56)^$BW$1</f>
        <v>-32.347608081524015</v>
      </c>
      <c r="BZ246" s="12">
        <f>(BZ$3*temperature!$M356+BZ$4*temperature!$M356^2+BZ$5*temperature!$M356^6)*(M246/M$56)^$BW$1</f>
        <v>-27.680945820708672</v>
      </c>
      <c r="CA246" s="19">
        <f t="shared" si="304"/>
        <v>-1.6049024161191028E-5</v>
      </c>
      <c r="CB246" s="19">
        <f t="shared" si="305"/>
        <v>-9.7559363965160628E-6</v>
      </c>
      <c r="CC246" s="19">
        <f t="shared" si="306"/>
        <v>-7.8563387155838882E-6</v>
      </c>
      <c r="CD246" s="19">
        <f t="shared" si="307"/>
        <v>-3.7154555372249869E-2</v>
      </c>
      <c r="CE246" s="19">
        <f t="shared" si="308"/>
        <v>-3.6429933563870204E-5</v>
      </c>
      <c r="CF246" s="19">
        <f t="shared" si="309"/>
        <v>-4.466750971558494E-6</v>
      </c>
    </row>
    <row r="247" spans="1:84" x14ac:dyDescent="0.3">
      <c r="A247" s="2">
        <f t="shared" si="251"/>
        <v>2201</v>
      </c>
      <c r="B247" s="5">
        <f t="shared" si="252"/>
        <v>1165.4007411799664</v>
      </c>
      <c r="C247" s="5">
        <f t="shared" si="253"/>
        <v>2964.1451857383136</v>
      </c>
      <c r="D247" s="5">
        <f t="shared" si="254"/>
        <v>4369.8819394201264</v>
      </c>
      <c r="E247" s="15">
        <f t="shared" si="255"/>
        <v>2.2847389325387411E-7</v>
      </c>
      <c r="F247" s="15">
        <f t="shared" si="256"/>
        <v>4.5010889013686141E-7</v>
      </c>
      <c r="G247" s="15">
        <f t="shared" si="257"/>
        <v>9.1888128787870382E-7</v>
      </c>
      <c r="H247" s="5">
        <f t="shared" si="258"/>
        <v>154633.54546538397</v>
      </c>
      <c r="I247" s="5">
        <f t="shared" si="259"/>
        <v>95592.084680714863</v>
      </c>
      <c r="J247" s="5">
        <f t="shared" si="260"/>
        <v>36173.624881334123</v>
      </c>
      <c r="K247" s="5">
        <f t="shared" si="261"/>
        <v>132687.01486221619</v>
      </c>
      <c r="L247" s="5">
        <f t="shared" si="262"/>
        <v>32249.46103876644</v>
      </c>
      <c r="M247" s="5">
        <f t="shared" si="263"/>
        <v>8277.9410022537777</v>
      </c>
      <c r="N247" s="15">
        <f t="shared" si="264"/>
        <v>-7.2709200011646935E-3</v>
      </c>
      <c r="O247" s="15">
        <f t="shared" si="265"/>
        <v>8.6243125625817818E-4</v>
      </c>
      <c r="P247" s="15">
        <f t="shared" si="266"/>
        <v>1.4666287928972732E-3</v>
      </c>
      <c r="Q247" s="5">
        <f t="shared" si="267"/>
        <v>2768.4969866241527</v>
      </c>
      <c r="R247" s="5">
        <f t="shared" si="268"/>
        <v>5515.1020969182255</v>
      </c>
      <c r="S247" s="5">
        <f t="shared" si="269"/>
        <v>3664.1012976150209</v>
      </c>
      <c r="T247" s="5">
        <f t="shared" si="270"/>
        <v>17.903598978424149</v>
      </c>
      <c r="U247" s="5">
        <f t="shared" si="271"/>
        <v>57.69412933444336</v>
      </c>
      <c r="V247" s="5">
        <f t="shared" si="272"/>
        <v>101.29206872783507</v>
      </c>
      <c r="W247" s="15">
        <f t="shared" si="273"/>
        <v>-1.0734613539272964E-2</v>
      </c>
      <c r="X247" s="15">
        <f t="shared" si="274"/>
        <v>-1.217998157191269E-2</v>
      </c>
      <c r="Y247" s="15">
        <f t="shared" si="275"/>
        <v>-9.7425357312937999E-3</v>
      </c>
      <c r="Z247" s="5">
        <f t="shared" si="290"/>
        <v>3005.7949826261124</v>
      </c>
      <c r="AA247" s="5">
        <f t="shared" si="291"/>
        <v>16975.265070446683</v>
      </c>
      <c r="AB247" s="5">
        <f t="shared" si="292"/>
        <v>55801.469288572327</v>
      </c>
      <c r="AC247" s="16">
        <f t="shared" si="276"/>
        <v>1.0662497856407509</v>
      </c>
      <c r="AD247" s="16">
        <f t="shared" si="277"/>
        <v>3.0430943250373352</v>
      </c>
      <c r="AE247" s="16">
        <f t="shared" si="278"/>
        <v>15.102998128914299</v>
      </c>
      <c r="AF247" s="15">
        <f t="shared" si="279"/>
        <v>-4.0504037456468023E-3</v>
      </c>
      <c r="AG247" s="15">
        <f t="shared" si="280"/>
        <v>2.9673830763510267E-4</v>
      </c>
      <c r="AH247" s="15">
        <f t="shared" si="281"/>
        <v>9.7937136394747881E-3</v>
      </c>
      <c r="AI247" s="1">
        <f t="shared" si="245"/>
        <v>328239.43602514116</v>
      </c>
      <c r="AJ247" s="1">
        <f t="shared" si="246"/>
        <v>188625.80030870344</v>
      </c>
      <c r="AK247" s="1">
        <f t="shared" si="247"/>
        <v>71018.21726595526</v>
      </c>
      <c r="AL247" s="14">
        <f t="shared" si="282"/>
        <v>86.229390521078869</v>
      </c>
      <c r="AM247" s="14">
        <f t="shared" si="283"/>
        <v>20.772985479131165</v>
      </c>
      <c r="AN247" s="14">
        <f t="shared" si="284"/>
        <v>6.5537448515195003</v>
      </c>
      <c r="AO247" s="11">
        <f t="shared" si="285"/>
        <v>3.02436663157871E-3</v>
      </c>
      <c r="AP247" s="11">
        <f t="shared" si="286"/>
        <v>3.8099042895750391E-3</v>
      </c>
      <c r="AQ247" s="11">
        <f t="shared" si="287"/>
        <v>3.4560639025978846E-3</v>
      </c>
      <c r="AR247" s="1">
        <f t="shared" si="293"/>
        <v>154633.54546538397</v>
      </c>
      <c r="AS247" s="1">
        <f t="shared" si="288"/>
        <v>95592.084680714863</v>
      </c>
      <c r="AT247" s="1">
        <f t="shared" si="289"/>
        <v>36173.624881334123</v>
      </c>
      <c r="AU247" s="1">
        <f t="shared" si="248"/>
        <v>30926.709093076795</v>
      </c>
      <c r="AV247" s="1">
        <f t="shared" si="249"/>
        <v>19118.416936142974</v>
      </c>
      <c r="AW247" s="1">
        <f t="shared" si="250"/>
        <v>7234.7249762668253</v>
      </c>
      <c r="AX247" s="1">
        <f t="shared" si="310"/>
        <v>106149.61188977296</v>
      </c>
      <c r="AY247" s="1">
        <f t="shared" si="296"/>
        <v>25799.568831013155</v>
      </c>
      <c r="AZ247" s="1">
        <f t="shared" si="297"/>
        <v>6622.352801803022</v>
      </c>
      <c r="BA247" s="1">
        <f t="shared" si="311"/>
        <v>13486.722223984043</v>
      </c>
      <c r="BB247" s="1">
        <f t="shared" si="312"/>
        <v>30110.121919409223</v>
      </c>
      <c r="BC247" s="1">
        <f t="shared" si="313"/>
        <v>38447.121472110957</v>
      </c>
      <c r="BD247" s="1">
        <f t="shared" si="314"/>
        <v>9.393707151164298</v>
      </c>
      <c r="BE247" s="2">
        <f t="shared" si="320"/>
        <v>0</v>
      </c>
      <c r="BF247" s="2">
        <f t="shared" si="321"/>
        <v>0</v>
      </c>
      <c r="BG247" s="2">
        <f t="shared" si="322"/>
        <v>0</v>
      </c>
      <c r="BH247" s="2">
        <f t="shared" si="298"/>
        <v>0</v>
      </c>
      <c r="BI247" s="2">
        <f t="shared" si="315"/>
        <v>0</v>
      </c>
      <c r="BJ247" s="2">
        <f t="shared" si="299"/>
        <v>0</v>
      </c>
      <c r="BK247" s="2">
        <f t="shared" si="300"/>
        <v>0</v>
      </c>
      <c r="BL247" s="2">
        <f t="shared" si="301"/>
        <v>0</v>
      </c>
      <c r="BM247" s="2">
        <f t="shared" si="302"/>
        <v>0</v>
      </c>
      <c r="BN247" s="2">
        <f t="shared" si="303"/>
        <v>0</v>
      </c>
      <c r="BO247" s="2">
        <f t="shared" si="316"/>
        <v>0</v>
      </c>
      <c r="BP247" s="2">
        <f t="shared" si="317"/>
        <v>0</v>
      </c>
      <c r="BQ247" s="2">
        <f t="shared" si="318"/>
        <v>0</v>
      </c>
      <c r="BR247" s="11">
        <f t="shared" si="319"/>
        <v>2.6529899577064059E-2</v>
      </c>
      <c r="BS247" s="17">
        <f t="shared" si="294"/>
        <v>9.550569260058122E-4</v>
      </c>
      <c r="BT247" s="17">
        <f t="shared" si="295"/>
        <v>1.1449601540700182E-4</v>
      </c>
      <c r="BU247" s="12">
        <f>(BU$3*temperature!$I357+BU$4*temperature!$I357^2+BU$5*temperature!$I357^6)*(K247/K$56)^$BW$1</f>
        <v>-50.66204662426162</v>
      </c>
      <c r="BV247" s="12">
        <f>(BV$3*temperature!$I357+BV$4*temperature!$I357^2+BV$5*temperature!$I357^6)*(L247/L$56)^$BW$1</f>
        <v>-32.565348372042308</v>
      </c>
      <c r="BW247" s="12">
        <f>(BW$3*temperature!$I357+BW$4*temperature!$I357^2+BW$5*temperature!$I357^6)*(M247/M$56)^$BW$1</f>
        <v>-27.851722134939738</v>
      </c>
      <c r="BX247" s="12">
        <f>(BX$3*temperature!$M357+BX$4*temperature!$M357^2+BX$5*temperature!$M357^6)*(K247/K$56)^$BW$1</f>
        <v>-50.662062681894739</v>
      </c>
      <c r="BY247" s="12">
        <f>(BY$3*temperature!$M357+BY$4*temperature!$M357^2+BY$5*temperature!$M357^6)*(L247/L$56)^$BW$1</f>
        <v>-32.565358112029934</v>
      </c>
      <c r="BZ247" s="12">
        <f>(BZ$3*temperature!$M357+BZ$4*temperature!$M357^2+BZ$5*temperature!$M357^6)*(M247/M$56)^$BW$1</f>
        <v>-27.851729976102334</v>
      </c>
      <c r="CA247" s="19">
        <f t="shared" si="304"/>
        <v>-1.6057633118293779E-5</v>
      </c>
      <c r="CB247" s="19">
        <f t="shared" si="305"/>
        <v>-9.7399876253234652E-6</v>
      </c>
      <c r="CC247" s="19">
        <f t="shared" si="306"/>
        <v>-7.8411625956675834E-6</v>
      </c>
      <c r="CD247" s="19">
        <f t="shared" si="307"/>
        <v>-3.6977577371023994E-2</v>
      </c>
      <c r="CE247" s="19">
        <f t="shared" si="308"/>
        <v>-3.5315691375112261E-5</v>
      </c>
      <c r="CF247" s="19">
        <f t="shared" si="309"/>
        <v>-4.2337852683863651E-6</v>
      </c>
    </row>
    <row r="248" spans="1:84" x14ac:dyDescent="0.3">
      <c r="A248" s="2">
        <f t="shared" si="251"/>
        <v>2202</v>
      </c>
      <c r="B248" s="5">
        <f t="shared" si="252"/>
        <v>1165.4009941304287</v>
      </c>
      <c r="C248" s="5">
        <f t="shared" si="253"/>
        <v>2964.146453217008</v>
      </c>
      <c r="D248" s="5">
        <f t="shared" si="254"/>
        <v>4369.8857540527333</v>
      </c>
      <c r="E248" s="15">
        <f t="shared" si="255"/>
        <v>2.170501985911804E-7</v>
      </c>
      <c r="F248" s="15">
        <f t="shared" si="256"/>
        <v>4.2760344563001834E-7</v>
      </c>
      <c r="G248" s="15">
        <f t="shared" si="257"/>
        <v>8.7293722348476857E-7</v>
      </c>
      <c r="H248" s="5">
        <f t="shared" si="258"/>
        <v>153479.2930715743</v>
      </c>
      <c r="I248" s="5">
        <f t="shared" si="259"/>
        <v>95669.763909811154</v>
      </c>
      <c r="J248" s="5">
        <f t="shared" si="260"/>
        <v>36225.243850274826</v>
      </c>
      <c r="K248" s="5">
        <f t="shared" si="261"/>
        <v>131696.55238375167</v>
      </c>
      <c r="L248" s="5">
        <f t="shared" si="262"/>
        <v>32275.65352109378</v>
      </c>
      <c r="M248" s="5">
        <f t="shared" si="263"/>
        <v>8289.7462059914724</v>
      </c>
      <c r="N248" s="15">
        <f t="shared" si="264"/>
        <v>-7.4646526601946928E-3</v>
      </c>
      <c r="O248" s="15">
        <f t="shared" si="265"/>
        <v>8.1218356783874235E-4</v>
      </c>
      <c r="P248" s="15">
        <f t="shared" si="266"/>
        <v>1.4261038746810062E-3</v>
      </c>
      <c r="Q248" s="5">
        <f t="shared" si="267"/>
        <v>2718.3348031178216</v>
      </c>
      <c r="R248" s="5">
        <f t="shared" si="268"/>
        <v>5452.3553042629437</v>
      </c>
      <c r="S248" s="5">
        <f t="shared" si="269"/>
        <v>3633.5813122036861</v>
      </c>
      <c r="T248" s="5">
        <f t="shared" si="270"/>
        <v>17.711410762428645</v>
      </c>
      <c r="U248" s="5">
        <f t="shared" si="271"/>
        <v>56.99141590234229</v>
      </c>
      <c r="V248" s="5">
        <f t="shared" si="272"/>
        <v>100.30522712895747</v>
      </c>
      <c r="W248" s="15">
        <f t="shared" si="273"/>
        <v>-1.0734613539272964E-2</v>
      </c>
      <c r="X248" s="15">
        <f t="shared" si="274"/>
        <v>-1.217998157191269E-2</v>
      </c>
      <c r="Y248" s="15">
        <f t="shared" si="275"/>
        <v>-9.7425357312937999E-3</v>
      </c>
      <c r="Z248" s="5">
        <f t="shared" si="290"/>
        <v>2939.9528939744637</v>
      </c>
      <c r="AA248" s="5">
        <f t="shared" si="291"/>
        <v>16787.956044996969</v>
      </c>
      <c r="AB248" s="5">
        <f t="shared" si="292"/>
        <v>55880.888529073003</v>
      </c>
      <c r="AC248" s="16">
        <f t="shared" si="276"/>
        <v>1.0619310435151965</v>
      </c>
      <c r="AD248" s="16">
        <f t="shared" si="277"/>
        <v>3.0439973276973209</v>
      </c>
      <c r="AE248" s="16">
        <f t="shared" si="278"/>
        <v>15.250912567686409</v>
      </c>
      <c r="AF248" s="15">
        <f t="shared" si="279"/>
        <v>-4.0504037456468023E-3</v>
      </c>
      <c r="AG248" s="15">
        <f t="shared" si="280"/>
        <v>2.9673830763510267E-4</v>
      </c>
      <c r="AH248" s="15">
        <f t="shared" si="281"/>
        <v>9.7937136394747881E-3</v>
      </c>
      <c r="AI248" s="1">
        <f t="shared" si="245"/>
        <v>326342.20151570387</v>
      </c>
      <c r="AJ248" s="1">
        <f t="shared" si="246"/>
        <v>188881.63721397609</v>
      </c>
      <c r="AK248" s="1">
        <f t="shared" si="247"/>
        <v>71151.120515626564</v>
      </c>
      <c r="AL248" s="14">
        <f t="shared" si="282"/>
        <v>86.487571919518672</v>
      </c>
      <c r="AM248" s="14">
        <f t="shared" si="283"/>
        <v>20.851337134750544</v>
      </c>
      <c r="AN248" s="14">
        <f t="shared" si="284"/>
        <v>6.5761685109175909</v>
      </c>
      <c r="AO248" s="11">
        <f t="shared" si="285"/>
        <v>2.9941229652629231E-3</v>
      </c>
      <c r="AP248" s="11">
        <f t="shared" si="286"/>
        <v>3.7718052466792886E-3</v>
      </c>
      <c r="AQ248" s="11">
        <f t="shared" si="287"/>
        <v>3.4215032635719058E-3</v>
      </c>
      <c r="AR248" s="1">
        <f t="shared" si="293"/>
        <v>153479.2930715743</v>
      </c>
      <c r="AS248" s="1">
        <f t="shared" si="288"/>
        <v>95669.763909811154</v>
      </c>
      <c r="AT248" s="1">
        <f t="shared" si="289"/>
        <v>36225.243850274826</v>
      </c>
      <c r="AU248" s="1">
        <f t="shared" si="248"/>
        <v>30695.85861431486</v>
      </c>
      <c r="AV248" s="1">
        <f t="shared" si="249"/>
        <v>19133.952781962231</v>
      </c>
      <c r="AW248" s="1">
        <f t="shared" si="250"/>
        <v>7245.0487700549656</v>
      </c>
      <c r="AX248" s="1">
        <f t="shared" si="310"/>
        <v>105357.24190700136</v>
      </c>
      <c r="AY248" s="1">
        <f t="shared" si="296"/>
        <v>25820.522816875018</v>
      </c>
      <c r="AZ248" s="1">
        <f t="shared" si="297"/>
        <v>6631.7969647931777</v>
      </c>
      <c r="BA248" s="1">
        <f t="shared" si="311"/>
        <v>13477.993206483134</v>
      </c>
      <c r="BB248" s="1">
        <f t="shared" si="312"/>
        <v>30112.541248534126</v>
      </c>
      <c r="BC248" s="1">
        <f t="shared" si="313"/>
        <v>38453.382505584217</v>
      </c>
      <c r="BD248" s="1">
        <f t="shared" si="314"/>
        <v>8.9463824574969557</v>
      </c>
      <c r="BE248" s="2">
        <f t="shared" si="320"/>
        <v>0</v>
      </c>
      <c r="BF248" s="2">
        <f t="shared" si="321"/>
        <v>0</v>
      </c>
      <c r="BG248" s="2">
        <f t="shared" si="322"/>
        <v>0</v>
      </c>
      <c r="BH248" s="2">
        <f t="shared" si="298"/>
        <v>0</v>
      </c>
      <c r="BI248" s="2">
        <f t="shared" si="315"/>
        <v>0</v>
      </c>
      <c r="BJ248" s="2">
        <f t="shared" si="299"/>
        <v>0</v>
      </c>
      <c r="BK248" s="2">
        <f t="shared" si="300"/>
        <v>0</v>
      </c>
      <c r="BL248" s="2">
        <f t="shared" si="301"/>
        <v>0</v>
      </c>
      <c r="BM248" s="2">
        <f t="shared" si="302"/>
        <v>0</v>
      </c>
      <c r="BN248" s="2">
        <f t="shared" si="303"/>
        <v>0</v>
      </c>
      <c r="BO248" s="2">
        <f t="shared" si="316"/>
        <v>0</v>
      </c>
      <c r="BP248" s="2">
        <f t="shared" si="317"/>
        <v>0</v>
      </c>
      <c r="BQ248" s="2">
        <f t="shared" si="318"/>
        <v>0</v>
      </c>
      <c r="BR248" s="11">
        <f t="shared" si="319"/>
        <v>2.6420614557697036E-2</v>
      </c>
      <c r="BS248" s="17">
        <f t="shared" si="294"/>
        <v>9.303741921197823E-4</v>
      </c>
      <c r="BT248" s="17">
        <f t="shared" si="295"/>
        <v>1.0904382419714458E-4</v>
      </c>
      <c r="BU248" s="12">
        <f>(BU$3*temperature!$I358+BU$4*temperature!$I358^2+BU$5*temperature!$I358^6)*(K248/K$56)^$BW$1</f>
        <v>-51.126683132166157</v>
      </c>
      <c r="BV248" s="12">
        <f>(BV$3*temperature!$I358+BV$4*temperature!$I358^2+BV$5*temperature!$I358^6)*(L248/L$56)^$BW$1</f>
        <v>-32.782475891683241</v>
      </c>
      <c r="BW248" s="12">
        <f>(BW$3*temperature!$I358+BW$4*temperature!$I358^2+BW$5*temperature!$I358^6)*(M248/M$56)^$BW$1</f>
        <v>-28.021879144492136</v>
      </c>
      <c r="BX248" s="12">
        <f>(BX$3*temperature!$M358+BX$4*temperature!$M358^2+BX$5*temperature!$M358^6)*(K248/K$56)^$BW$1</f>
        <v>-51.126699199181822</v>
      </c>
      <c r="BY248" s="12">
        <f>(BY$3*temperature!$M358+BY$4*temperature!$M358^2+BY$5*temperature!$M358^6)*(L248/L$56)^$BW$1</f>
        <v>-32.782485615879501</v>
      </c>
      <c r="BZ248" s="12">
        <f>(BZ$3*temperature!$M358+BZ$4*temperature!$M358^2+BZ$5*temperature!$M358^6)*(M248/M$56)^$BW$1</f>
        <v>-28.021886970610566</v>
      </c>
      <c r="CA248" s="19">
        <f t="shared" si="304"/>
        <v>-1.6067015664589235E-5</v>
      </c>
      <c r="CB248" s="19">
        <f t="shared" si="305"/>
        <v>-9.7241962606631205E-6</v>
      </c>
      <c r="CC248" s="19">
        <f t="shared" si="306"/>
        <v>-7.8261184306427367E-6</v>
      </c>
      <c r="CD248" s="19">
        <f t="shared" si="307"/>
        <v>-3.6797688149925387E-2</v>
      </c>
      <c r="CE248" s="19">
        <f t="shared" si="308"/>
        <v>-3.4235619384362518E-5</v>
      </c>
      <c r="CF248" s="19">
        <f t="shared" si="309"/>
        <v>-4.0125606374818141E-6</v>
      </c>
    </row>
    <row r="249" spans="1:84" x14ac:dyDescent="0.3">
      <c r="A249" s="2">
        <f t="shared" si="251"/>
        <v>2203</v>
      </c>
      <c r="B249" s="5">
        <f t="shared" si="252"/>
        <v>1165.4012344334201</v>
      </c>
      <c r="C249" s="5">
        <f t="shared" si="253"/>
        <v>2964.1476573222826</v>
      </c>
      <c r="D249" s="5">
        <f t="shared" si="254"/>
        <v>4369.8893779568734</v>
      </c>
      <c r="E249" s="15">
        <f t="shared" si="255"/>
        <v>2.0619768866162136E-7</v>
      </c>
      <c r="F249" s="15">
        <f t="shared" si="256"/>
        <v>4.0622327334851738E-7</v>
      </c>
      <c r="G249" s="15">
        <f t="shared" si="257"/>
        <v>8.2929036231053014E-7</v>
      </c>
      <c r="H249" s="5">
        <f t="shared" si="258"/>
        <v>152303.0213223699</v>
      </c>
      <c r="I249" s="5">
        <f t="shared" si="259"/>
        <v>95742.742782374888</v>
      </c>
      <c r="J249" s="5">
        <f t="shared" si="260"/>
        <v>36275.48379634304</v>
      </c>
      <c r="K249" s="5">
        <f t="shared" si="261"/>
        <v>130687.19752679397</v>
      </c>
      <c r="L249" s="5">
        <f t="shared" si="262"/>
        <v>32300.260935336082</v>
      </c>
      <c r="M249" s="5">
        <f t="shared" si="263"/>
        <v>8301.2361775856934</v>
      </c>
      <c r="N249" s="15">
        <f t="shared" si="264"/>
        <v>-7.6642466236817031E-3</v>
      </c>
      <c r="O249" s="15">
        <f t="shared" si="265"/>
        <v>7.6241412822897203E-4</v>
      </c>
      <c r="P249" s="15">
        <f t="shared" si="266"/>
        <v>1.3860462442043531E-3</v>
      </c>
      <c r="Q249" s="5">
        <f t="shared" si="267"/>
        <v>2668.5447362600839</v>
      </c>
      <c r="R249" s="5">
        <f t="shared" si="268"/>
        <v>5390.0542278066996</v>
      </c>
      <c r="S249" s="5">
        <f t="shared" si="269"/>
        <v>3603.1712497934932</v>
      </c>
      <c r="T249" s="5">
        <f t="shared" si="270"/>
        <v>17.521285612658655</v>
      </c>
      <c r="U249" s="5">
        <f t="shared" si="271"/>
        <v>56.29726150689455</v>
      </c>
      <c r="V249" s="5">
        <f t="shared" si="272"/>
        <v>99.327999869618054</v>
      </c>
      <c r="W249" s="15">
        <f t="shared" si="273"/>
        <v>-1.0734613539272964E-2</v>
      </c>
      <c r="X249" s="15">
        <f t="shared" si="274"/>
        <v>-1.217998157191269E-2</v>
      </c>
      <c r="Y249" s="15">
        <f t="shared" si="275"/>
        <v>-9.7425357312937999E-3</v>
      </c>
      <c r="Z249" s="5">
        <f t="shared" si="290"/>
        <v>2874.9918779503405</v>
      </c>
      <c r="AA249" s="5">
        <f t="shared" si="291"/>
        <v>16601.879928164137</v>
      </c>
      <c r="AB249" s="5">
        <f t="shared" si="292"/>
        <v>55958.153761440357</v>
      </c>
      <c r="AC249" s="16">
        <f t="shared" si="276"/>
        <v>1.0576297940389239</v>
      </c>
      <c r="AD249" s="16">
        <f t="shared" si="277"/>
        <v>3.0449005983127875</v>
      </c>
      <c r="AE249" s="16">
        <f t="shared" si="278"/>
        <v>15.400275638114998</v>
      </c>
      <c r="AF249" s="15">
        <f t="shared" si="279"/>
        <v>-4.0504037456468023E-3</v>
      </c>
      <c r="AG249" s="15">
        <f t="shared" si="280"/>
        <v>2.9673830763510267E-4</v>
      </c>
      <c r="AH249" s="15">
        <f t="shared" si="281"/>
        <v>9.7937136394747881E-3</v>
      </c>
      <c r="AI249" s="1">
        <f t="shared" ref="AI249:AI312" si="323">(1-$AI$5)*AI248+AU248</f>
        <v>324403.83997844835</v>
      </c>
      <c r="AJ249" s="1">
        <f t="shared" ref="AJ249:AJ312" si="324">(1-$AI$5)*AJ248+AV248</f>
        <v>189127.42627454072</v>
      </c>
      <c r="AK249" s="1">
        <f t="shared" ref="AK249:AK312" si="325">(1-$AI$5)*AK248+AW248</f>
        <v>71281.057234118882</v>
      </c>
      <c r="AL249" s="14">
        <f t="shared" si="282"/>
        <v>86.743936800559794</v>
      </c>
      <c r="AM249" s="14">
        <f t="shared" si="283"/>
        <v>20.929197845727622</v>
      </c>
      <c r="AN249" s="14">
        <f t="shared" si="284"/>
        <v>6.5984438891192756</v>
      </c>
      <c r="AO249" s="11">
        <f t="shared" si="285"/>
        <v>2.9641817356102938E-3</v>
      </c>
      <c r="AP249" s="11">
        <f t="shared" si="286"/>
        <v>3.7340871942124956E-3</v>
      </c>
      <c r="AQ249" s="11">
        <f t="shared" si="287"/>
        <v>3.3872882309361869E-3</v>
      </c>
      <c r="AR249" s="1">
        <f t="shared" si="293"/>
        <v>152303.0213223699</v>
      </c>
      <c r="AS249" s="1">
        <f t="shared" si="288"/>
        <v>95742.742782374888</v>
      </c>
      <c r="AT249" s="1">
        <f t="shared" si="289"/>
        <v>36275.48379634304</v>
      </c>
      <c r="AU249" s="1">
        <f t="shared" ref="AU249:AU312" si="326">$AU$5*AR249</f>
        <v>30460.604264473979</v>
      </c>
      <c r="AV249" s="1">
        <f t="shared" ref="AV249:AV312" si="327">$AU$5*AS249</f>
        <v>19148.54855647498</v>
      </c>
      <c r="AW249" s="1">
        <f t="shared" ref="AW249:AW312" si="328">$AU$5*AT249</f>
        <v>7255.0967592686084</v>
      </c>
      <c r="AX249" s="1">
        <f t="shared" si="310"/>
        <v>104549.75802143518</v>
      </c>
      <c r="AY249" s="1">
        <f t="shared" si="296"/>
        <v>25840.208748268866</v>
      </c>
      <c r="AZ249" s="1">
        <f t="shared" si="297"/>
        <v>6640.9889420685549</v>
      </c>
      <c r="BA249" s="1">
        <f t="shared" si="311"/>
        <v>13469.029659009047</v>
      </c>
      <c r="BB249" s="1">
        <f t="shared" si="312"/>
        <v>30114.812527946011</v>
      </c>
      <c r="BC249" s="1">
        <f t="shared" si="313"/>
        <v>38459.467069688173</v>
      </c>
      <c r="BD249" s="1">
        <f t="shared" si="314"/>
        <v>8.5203011344127315</v>
      </c>
      <c r="BE249" s="2">
        <f t="shared" si="320"/>
        <v>0</v>
      </c>
      <c r="BF249" s="2">
        <f t="shared" si="321"/>
        <v>0</v>
      </c>
      <c r="BG249" s="2">
        <f t="shared" si="322"/>
        <v>0</v>
      </c>
      <c r="BH249" s="2">
        <f t="shared" si="298"/>
        <v>0</v>
      </c>
      <c r="BI249" s="2">
        <f t="shared" si="315"/>
        <v>0</v>
      </c>
      <c r="BJ249" s="2">
        <f t="shared" si="299"/>
        <v>0</v>
      </c>
      <c r="BK249" s="2">
        <f t="shared" si="300"/>
        <v>0</v>
      </c>
      <c r="BL249" s="2">
        <f t="shared" si="301"/>
        <v>0</v>
      </c>
      <c r="BM249" s="2">
        <f t="shared" si="302"/>
        <v>0</v>
      </c>
      <c r="BN249" s="2">
        <f t="shared" si="303"/>
        <v>0</v>
      </c>
      <c r="BO249" s="2">
        <f t="shared" si="316"/>
        <v>0</v>
      </c>
      <c r="BP249" s="2">
        <f t="shared" si="317"/>
        <v>0</v>
      </c>
      <c r="BQ249" s="2">
        <f t="shared" si="318"/>
        <v>0</v>
      </c>
      <c r="BR249" s="11">
        <f t="shared" si="319"/>
        <v>2.6309329636479889E-2</v>
      </c>
      <c r="BS249" s="17">
        <f t="shared" si="294"/>
        <v>9.0642586374855411E-4</v>
      </c>
      <c r="BT249" s="17">
        <f t="shared" si="295"/>
        <v>1.0385126114013769E-4</v>
      </c>
      <c r="BU249" s="12">
        <f>(BU$3*temperature!$I359+BU$4*temperature!$I359^2+BU$5*temperature!$I359^6)*(K249/K$56)^$BW$1</f>
        <v>-51.59396844266027</v>
      </c>
      <c r="BV249" s="12">
        <f>(BV$3*temperature!$I359+BV$4*temperature!$I359^2+BV$5*temperature!$I359^6)*(L249/L$56)^$BW$1</f>
        <v>-32.998983595300544</v>
      </c>
      <c r="BW249" s="12">
        <f>(BW$3*temperature!$I359+BW$4*temperature!$I359^2+BW$5*temperature!$I359^6)*(M249/M$56)^$BW$1</f>
        <v>-28.191410645892162</v>
      </c>
      <c r="BX249" s="12">
        <f>(BX$3*temperature!$M359+BX$4*temperature!$M359^2+BX$5*temperature!$M359^6)*(K249/K$56)^$BW$1</f>
        <v>-51.593984519861152</v>
      </c>
      <c r="BY249" s="12">
        <f>(BY$3*temperature!$M359+BY$4*temperature!$M359^2+BY$5*temperature!$M359^6)*(L249/L$56)^$BW$1</f>
        <v>-32.998993303862953</v>
      </c>
      <c r="BZ249" s="12">
        <f>(BZ$3*temperature!$M359+BZ$4*temperature!$M359^2+BZ$5*temperature!$M359^6)*(M249/M$56)^$BW$1</f>
        <v>-28.191418457098102</v>
      </c>
      <c r="CA249" s="19">
        <f t="shared" si="304"/>
        <v>-1.6077200882591569E-5</v>
      </c>
      <c r="CB249" s="19">
        <f t="shared" si="305"/>
        <v>-9.7085624091164391E-6</v>
      </c>
      <c r="CC249" s="19">
        <f t="shared" si="306"/>
        <v>-7.8112059398449674E-6</v>
      </c>
      <c r="CD249" s="19">
        <f t="shared" si="307"/>
        <v>-3.6614859368487823E-2</v>
      </c>
      <c r="CE249" s="19">
        <f t="shared" si="308"/>
        <v>-3.3188655529113415E-5</v>
      </c>
      <c r="CF249" s="19">
        <f t="shared" si="309"/>
        <v>-3.8024993218862459E-6</v>
      </c>
    </row>
    <row r="250" spans="1:84" x14ac:dyDescent="0.3">
      <c r="A250" s="2">
        <f t="shared" ref="A250:A313" si="329">1+A249</f>
        <v>2204</v>
      </c>
      <c r="B250" s="5">
        <f t="shared" ref="B250:B313" si="330">B249*(1+E250)</f>
        <v>1165.4014627213089</v>
      </c>
      <c r="C250" s="5">
        <f t="shared" ref="C250:C313" si="331">C249*(1+F250)</f>
        <v>2964.1488012227583</v>
      </c>
      <c r="D250" s="5">
        <f t="shared" ref="D250:D313" si="332">D249*(1+G250)</f>
        <v>4369.8928206686614</v>
      </c>
      <c r="E250" s="15">
        <f t="shared" ref="E250:E313" si="333">E249*$E$5</f>
        <v>1.9588780422854028E-7</v>
      </c>
      <c r="F250" s="15">
        <f t="shared" ref="F250:F313" si="334">F249*$E$5</f>
        <v>3.8591210968109148E-7</v>
      </c>
      <c r="G250" s="15">
        <f t="shared" ref="G250:G313" si="335">G249*$E$5</f>
        <v>7.8782584419500355E-7</v>
      </c>
      <c r="H250" s="5">
        <f t="shared" ref="H250:H313" si="336">AR250</f>
        <v>151104.40731298714</v>
      </c>
      <c r="I250" s="5">
        <f t="shared" ref="I250:I313" si="337">AS250</f>
        <v>95811.055274914077</v>
      </c>
      <c r="J250" s="5">
        <f t="shared" ref="J250:J313" si="338">AT250</f>
        <v>36324.355501297629</v>
      </c>
      <c r="K250" s="5">
        <f t="shared" ref="K250:K313" si="339">H250/B250*1000</f>
        <v>129658.67312380561</v>
      </c>
      <c r="L250" s="5">
        <f t="shared" ref="L250:L313" si="340">I250/C250*1000</f>
        <v>32323.294712934287</v>
      </c>
      <c r="M250" s="5">
        <f t="shared" ref="M250:M313" si="341">J250/D250*1000</f>
        <v>8312.4133684677963</v>
      </c>
      <c r="N250" s="15">
        <f t="shared" ref="N250:N313" si="342">K250/K249-1</f>
        <v>-7.8701236421990783E-3</v>
      </c>
      <c r="O250" s="15">
        <f t="shared" ref="O250:O313" si="343">L250/L249-1</f>
        <v>7.1311428859099912E-4</v>
      </c>
      <c r="P250" s="15">
        <f t="shared" ref="P250:P313" si="344">M250/M249-1</f>
        <v>1.3464489677190716E-3</v>
      </c>
      <c r="Q250" s="5">
        <f t="shared" ref="Q250:Q313" si="345">T250*H250/1000</f>
        <v>2619.1231217990799</v>
      </c>
      <c r="R250" s="5">
        <f t="shared" ref="R250:R313" si="346">U250*I250/1000</f>
        <v>5328.2024310477345</v>
      </c>
      <c r="S250" s="5">
        <f t="shared" ref="S250:S313" si="347">V250*J250/1000</f>
        <v>3572.8742603789233</v>
      </c>
      <c r="T250" s="5">
        <f t="shared" ref="T250:T313" si="348">T249*(1+W250)</f>
        <v>17.333201382895542</v>
      </c>
      <c r="U250" s="5">
        <f t="shared" ref="U250:U313" si="349">U249*(1+X250)</f>
        <v>55.611561899191422</v>
      </c>
      <c r="V250" s="5">
        <f t="shared" ref="V250:V313" si="350">V249*(1+Y250)</f>
        <v>98.360293281770353</v>
      </c>
      <c r="W250" s="15">
        <f t="shared" ref="W250:W313" si="351">T$5-1</f>
        <v>-1.0734613539272964E-2</v>
      </c>
      <c r="X250" s="15">
        <f t="shared" ref="X250:X313" si="352">U$5-1</f>
        <v>-1.217998157191269E-2</v>
      </c>
      <c r="Y250" s="15">
        <f t="shared" ref="Y250:Y313" si="353">V$5-1</f>
        <v>-9.7425357312937999E-3</v>
      </c>
      <c r="Z250" s="5">
        <f t="shared" si="290"/>
        <v>2810.9008339898114</v>
      </c>
      <c r="AA250" s="5">
        <f t="shared" si="291"/>
        <v>16417.049465509888</v>
      </c>
      <c r="AB250" s="5">
        <f t="shared" si="292"/>
        <v>56033.28192716949</v>
      </c>
      <c r="AC250" s="16">
        <f t="shared" ref="AC250:AC313" si="354">AC249*(1+AF250)</f>
        <v>1.053345966359641</v>
      </c>
      <c r="AD250" s="16">
        <f t="shared" ref="AD250:AD313" si="355">AD249*(1+AG250)</f>
        <v>3.0458041369632478</v>
      </c>
      <c r="AE250" s="16">
        <f t="shared" ref="AE250:AE313" si="356">AE249*(1+AH250)</f>
        <v>15.551101527683675</v>
      </c>
      <c r="AF250" s="15">
        <f t="shared" ref="AF250:AF313" si="357">AC$5-1</f>
        <v>-4.0504037456468023E-3</v>
      </c>
      <c r="AG250" s="15">
        <f t="shared" ref="AG250:AG313" si="358">AD$5-1</f>
        <v>2.9673830763510267E-4</v>
      </c>
      <c r="AH250" s="15">
        <f t="shared" ref="AH250:AH313" si="359">AE$5-1</f>
        <v>9.7937136394747881E-3</v>
      </c>
      <c r="AI250" s="1">
        <f t="shared" si="323"/>
        <v>322424.06024507747</v>
      </c>
      <c r="AJ250" s="1">
        <f t="shared" si="324"/>
        <v>189363.23220356161</v>
      </c>
      <c r="AK250" s="1">
        <f t="shared" si="325"/>
        <v>71408.04826997561</v>
      </c>
      <c r="AL250" s="14">
        <f t="shared" ref="AL250:AL313" si="360">AL249*(1+AO250)</f>
        <v>86.99849034576755</v>
      </c>
      <c r="AM250" s="14">
        <f t="shared" ref="AM250:AM313" si="361">AM249*(1+AP250)</f>
        <v>21.006567780891885</v>
      </c>
      <c r="AN250" s="14">
        <f t="shared" ref="AN250:AN313" si="362">AN249*(1+AQ250)</f>
        <v>6.6205712121341005</v>
      </c>
      <c r="AO250" s="11">
        <f t="shared" ref="AO250:AO313" si="363">AO$5*AO249</f>
        <v>2.9345399182541909E-3</v>
      </c>
      <c r="AP250" s="11">
        <f t="shared" ref="AP250:AP313" si="364">AP$5*AP249</f>
        <v>3.6967463222703704E-3</v>
      </c>
      <c r="AQ250" s="11">
        <f t="shared" ref="AQ250:AQ313" si="365">AQ$5*AQ249</f>
        <v>3.3534153486268251E-3</v>
      </c>
      <c r="AR250" s="1">
        <f t="shared" si="293"/>
        <v>151104.40731298714</v>
      </c>
      <c r="AS250" s="1">
        <f t="shared" si="288"/>
        <v>95811.055274914077</v>
      </c>
      <c r="AT250" s="1">
        <f t="shared" si="289"/>
        <v>36324.355501297629</v>
      </c>
      <c r="AU250" s="1">
        <f t="shared" si="326"/>
        <v>30220.88146259743</v>
      </c>
      <c r="AV250" s="1">
        <f t="shared" si="327"/>
        <v>19162.211054982818</v>
      </c>
      <c r="AW250" s="1">
        <f t="shared" si="328"/>
        <v>7264.8711002595264</v>
      </c>
      <c r="AX250" s="1">
        <f t="shared" si="310"/>
        <v>103726.9384990445</v>
      </c>
      <c r="AY250" s="1">
        <f t="shared" si="296"/>
        <v>25858.635770347428</v>
      </c>
      <c r="AZ250" s="1">
        <f t="shared" si="297"/>
        <v>6649.9306947742371</v>
      </c>
      <c r="BA250" s="1">
        <f t="shared" si="311"/>
        <v>13459.824161522825</v>
      </c>
      <c r="BB250" s="1">
        <f t="shared" si="312"/>
        <v>30116.937173156381</v>
      </c>
      <c r="BC250" s="1">
        <f t="shared" si="313"/>
        <v>38465.377249136196</v>
      </c>
      <c r="BD250" s="1">
        <f t="shared" si="314"/>
        <v>8.1144567224411226</v>
      </c>
      <c r="BE250" s="2">
        <f t="shared" si="320"/>
        <v>0</v>
      </c>
      <c r="BF250" s="2">
        <f t="shared" si="321"/>
        <v>0</v>
      </c>
      <c r="BG250" s="2">
        <f t="shared" si="322"/>
        <v>0</v>
      </c>
      <c r="BH250" s="2">
        <f t="shared" si="298"/>
        <v>0</v>
      </c>
      <c r="BI250" s="2">
        <f t="shared" si="315"/>
        <v>0</v>
      </c>
      <c r="BJ250" s="2">
        <f t="shared" si="299"/>
        <v>0</v>
      </c>
      <c r="BK250" s="2">
        <f t="shared" si="300"/>
        <v>0</v>
      </c>
      <c r="BL250" s="2">
        <f t="shared" si="301"/>
        <v>0</v>
      </c>
      <c r="BM250" s="2">
        <f t="shared" si="302"/>
        <v>0</v>
      </c>
      <c r="BN250" s="2">
        <f t="shared" si="303"/>
        <v>0</v>
      </c>
      <c r="BO250" s="2">
        <f t="shared" si="316"/>
        <v>0</v>
      </c>
      <c r="BP250" s="2">
        <f t="shared" si="317"/>
        <v>0</v>
      </c>
      <c r="BQ250" s="2">
        <f t="shared" si="318"/>
        <v>0</v>
      </c>
      <c r="BR250" s="11">
        <f t="shared" si="319"/>
        <v>2.6195886610355185E-2</v>
      </c>
      <c r="BS250" s="17">
        <f t="shared" si="294"/>
        <v>8.8318973390762352E-4</v>
      </c>
      <c r="BT250" s="17">
        <f t="shared" si="295"/>
        <v>9.8905962990607316E-5</v>
      </c>
      <c r="BU250" s="12">
        <f>(BU$3*temperature!$I360+BU$4*temperature!$I360^2+BU$5*temperature!$I360^6)*(K250/K$56)^$BW$1</f>
        <v>-52.064047562413805</v>
      </c>
      <c r="BV250" s="12">
        <f>(BV$3*temperature!$I360+BV$4*temperature!$I360^2+BV$5*temperature!$I360^6)*(L250/L$56)^$BW$1</f>
        <v>-33.214874366597485</v>
      </c>
      <c r="BW250" s="12">
        <f>(BW$3*temperature!$I360+BW$4*temperature!$I360^2+BW$5*temperature!$I360^6)*(M250/M$56)^$BW$1</f>
        <v>-28.360318418699762</v>
      </c>
      <c r="BX250" s="12">
        <f>(BX$3*temperature!$M360+BX$4*temperature!$M360^2+BX$5*temperature!$M360^6)*(K250/K$56)^$BW$1</f>
        <v>-52.064063650633514</v>
      </c>
      <c r="BY250" s="12">
        <f>(BY$3*temperature!$M360+BY$4*temperature!$M360^2+BY$5*temperature!$M360^6)*(L250/L$56)^$BW$1</f>
        <v>-33.214884059683676</v>
      </c>
      <c r="BZ250" s="12">
        <f>(BZ$3*temperature!$M360+BZ$4*temperature!$M360^2+BZ$5*temperature!$M360^6)*(M250/M$56)^$BW$1</f>
        <v>-28.360326215124569</v>
      </c>
      <c r="CA250" s="19">
        <f t="shared" si="304"/>
        <v>-1.6088219709331497E-5</v>
      </c>
      <c r="CB250" s="19">
        <f t="shared" si="305"/>
        <v>-9.6930861914756861E-6</v>
      </c>
      <c r="CC250" s="19">
        <f t="shared" si="306"/>
        <v>-7.796424807082758E-6</v>
      </c>
      <c r="CD250" s="19">
        <f t="shared" si="307"/>
        <v>-3.6429058271072477E-2</v>
      </c>
      <c r="CE250" s="19">
        <f t="shared" si="308"/>
        <v>-3.217377028093381E-5</v>
      </c>
      <c r="CF250" s="19">
        <f t="shared" si="309"/>
        <v>-3.6030510891413717E-6</v>
      </c>
    </row>
    <row r="251" spans="1:84" x14ac:dyDescent="0.3">
      <c r="A251" s="2">
        <f t="shared" si="329"/>
        <v>2205</v>
      </c>
      <c r="B251" s="5">
        <f t="shared" si="330"/>
        <v>1165.4016795948457</v>
      </c>
      <c r="C251" s="5">
        <f t="shared" si="331"/>
        <v>2964.1498879286301</v>
      </c>
      <c r="D251" s="5">
        <f t="shared" si="332"/>
        <v>4369.8960912474367</v>
      </c>
      <c r="E251" s="15">
        <f t="shared" si="333"/>
        <v>1.8609341401711326E-7</v>
      </c>
      <c r="F251" s="15">
        <f t="shared" si="334"/>
        <v>3.6661650419703692E-7</v>
      </c>
      <c r="G251" s="15">
        <f t="shared" si="335"/>
        <v>7.4843455198525335E-7</v>
      </c>
      <c r="H251" s="5">
        <f t="shared" si="336"/>
        <v>149883.09714309243</v>
      </c>
      <c r="I251" s="5">
        <f t="shared" si="337"/>
        <v>95874.735362587497</v>
      </c>
      <c r="J251" s="5">
        <f t="shared" si="338"/>
        <v>36371.86974314211</v>
      </c>
      <c r="K251" s="5">
        <f t="shared" si="339"/>
        <v>128610.67541553536</v>
      </c>
      <c r="L251" s="5">
        <f t="shared" si="340"/>
        <v>32344.766286291098</v>
      </c>
      <c r="M251" s="5">
        <f t="shared" si="341"/>
        <v>8323.2802299331888</v>
      </c>
      <c r="N251" s="15">
        <f t="shared" si="342"/>
        <v>-8.0827428125040957E-3</v>
      </c>
      <c r="O251" s="15">
        <f t="shared" si="343"/>
        <v>6.6427551855419154E-4</v>
      </c>
      <c r="P251" s="15">
        <f t="shared" si="344"/>
        <v>1.307305229383271E-3</v>
      </c>
      <c r="Q251" s="5">
        <f t="shared" si="345"/>
        <v>2570.0658754923338</v>
      </c>
      <c r="R251" s="5">
        <f t="shared" si="346"/>
        <v>5266.8032391963161</v>
      </c>
      <c r="S251" s="5">
        <f t="shared" si="347"/>
        <v>3542.6933881120776</v>
      </c>
      <c r="T251" s="5">
        <f t="shared" si="348"/>
        <v>17.147136164651766</v>
      </c>
      <c r="U251" s="5">
        <f t="shared" si="349"/>
        <v>54.934214100073987</v>
      </c>
      <c r="V251" s="5">
        <f t="shared" si="350"/>
        <v>97.402014609932166</v>
      </c>
      <c r="W251" s="15">
        <f t="shared" si="351"/>
        <v>-1.0734613539272964E-2</v>
      </c>
      <c r="X251" s="15">
        <f t="shared" si="352"/>
        <v>-1.217998157191269E-2</v>
      </c>
      <c r="Y251" s="15">
        <f t="shared" si="353"/>
        <v>-9.7425357312937999E-3</v>
      </c>
      <c r="Z251" s="5">
        <f t="shared" si="290"/>
        <v>2747.6683486337979</v>
      </c>
      <c r="AA251" s="5">
        <f t="shared" si="291"/>
        <v>16233.476672465244</v>
      </c>
      <c r="AB251" s="5">
        <f t="shared" si="292"/>
        <v>56106.28996283155</v>
      </c>
      <c r="AC251" s="16">
        <f t="shared" si="354"/>
        <v>1.0490794899120359</v>
      </c>
      <c r="AD251" s="16">
        <f t="shared" si="355"/>
        <v>3.0467079437282383</v>
      </c>
      <c r="AE251" s="16">
        <f t="shared" si="356"/>
        <v>15.703404562824208</v>
      </c>
      <c r="AF251" s="15">
        <f t="shared" si="357"/>
        <v>-4.0504037456468023E-3</v>
      </c>
      <c r="AG251" s="15">
        <f t="shared" si="358"/>
        <v>2.9673830763510267E-4</v>
      </c>
      <c r="AH251" s="15">
        <f t="shared" si="359"/>
        <v>9.7937136394747881E-3</v>
      </c>
      <c r="AI251" s="1">
        <f t="shared" si="323"/>
        <v>320402.53568316717</v>
      </c>
      <c r="AJ251" s="1">
        <f t="shared" si="324"/>
        <v>189589.12003818827</v>
      </c>
      <c r="AK251" s="1">
        <f t="shared" si="325"/>
        <v>71532.114543237578</v>
      </c>
      <c r="AL251" s="14">
        <f t="shared" si="360"/>
        <v>87.251237883087583</v>
      </c>
      <c r="AM251" s="14">
        <f t="shared" si="361"/>
        <v>21.083447173557541</v>
      </c>
      <c r="AN251" s="14">
        <f t="shared" si="362"/>
        <v>6.642550722002353</v>
      </c>
      <c r="AO251" s="11">
        <f t="shared" si="363"/>
        <v>2.9051945190716488E-3</v>
      </c>
      <c r="AP251" s="11">
        <f t="shared" si="364"/>
        <v>3.6597788590476666E-3</v>
      </c>
      <c r="AQ251" s="11">
        <f t="shared" si="365"/>
        <v>3.3198811951405567E-3</v>
      </c>
      <c r="AR251" s="1">
        <f t="shared" si="293"/>
        <v>149883.09714309243</v>
      </c>
      <c r="AS251" s="1">
        <f t="shared" si="288"/>
        <v>95874.735362587497</v>
      </c>
      <c r="AT251" s="1">
        <f t="shared" si="289"/>
        <v>36371.86974314211</v>
      </c>
      <c r="AU251" s="1">
        <f t="shared" si="326"/>
        <v>29976.619428618487</v>
      </c>
      <c r="AV251" s="1">
        <f t="shared" si="327"/>
        <v>19174.947072517502</v>
      </c>
      <c r="AW251" s="1">
        <f t="shared" si="328"/>
        <v>7274.3739486284221</v>
      </c>
      <c r="AX251" s="1">
        <f t="shared" si="310"/>
        <v>102888.54033242827</v>
      </c>
      <c r="AY251" s="1">
        <f t="shared" si="296"/>
        <v>25875.813029032881</v>
      </c>
      <c r="AZ251" s="1">
        <f t="shared" si="297"/>
        <v>6658.624183946552</v>
      </c>
      <c r="BA251" s="1">
        <f t="shared" si="311"/>
        <v>13450.368749603682</v>
      </c>
      <c r="BB251" s="1">
        <f t="shared" si="312"/>
        <v>30118.916573032653</v>
      </c>
      <c r="BC251" s="1">
        <f t="shared" si="313"/>
        <v>38471.115095038003</v>
      </c>
      <c r="BD251" s="1">
        <f t="shared" si="314"/>
        <v>7.7278902928048598</v>
      </c>
      <c r="BE251" s="2">
        <f t="shared" si="320"/>
        <v>0</v>
      </c>
      <c r="BF251" s="2">
        <f t="shared" si="321"/>
        <v>0</v>
      </c>
      <c r="BG251" s="2">
        <f t="shared" si="322"/>
        <v>0</v>
      </c>
      <c r="BH251" s="2">
        <f t="shared" si="298"/>
        <v>0</v>
      </c>
      <c r="BI251" s="2">
        <f t="shared" si="315"/>
        <v>0</v>
      </c>
      <c r="BJ251" s="2">
        <f t="shared" si="299"/>
        <v>0</v>
      </c>
      <c r="BK251" s="2">
        <f t="shared" si="300"/>
        <v>0</v>
      </c>
      <c r="BL251" s="2">
        <f t="shared" si="301"/>
        <v>0</v>
      </c>
      <c r="BM251" s="2">
        <f t="shared" si="302"/>
        <v>0</v>
      </c>
      <c r="BN251" s="2">
        <f t="shared" si="303"/>
        <v>0</v>
      </c>
      <c r="BO251" s="2">
        <f t="shared" si="316"/>
        <v>0</v>
      </c>
      <c r="BP251" s="2">
        <f t="shared" si="317"/>
        <v>0</v>
      </c>
      <c r="BQ251" s="2">
        <f t="shared" si="318"/>
        <v>0</v>
      </c>
      <c r="BR251" s="11">
        <f t="shared" si="319"/>
        <v>2.6080114434632623E-2</v>
      </c>
      <c r="BS251" s="17">
        <f t="shared" si="294"/>
        <v>8.6064439102840533E-4</v>
      </c>
      <c r="BT251" s="17">
        <f t="shared" si="295"/>
        <v>9.4196155229149824E-5</v>
      </c>
      <c r="BU251" s="12">
        <f>(BU$3*temperature!$I361+BU$4*temperature!$I361^2+BU$5*temperature!$I361^6)*(K251/K$56)^$BW$1</f>
        <v>-52.537075460169717</v>
      </c>
      <c r="BV251" s="12">
        <f>(BV$3*temperature!$I361+BV$4*temperature!$I361^2+BV$5*temperature!$I361^6)*(L251/L$56)^$BW$1</f>
        <v>-33.430151255520713</v>
      </c>
      <c r="BW251" s="12">
        <f>(BW$3*temperature!$I361+BW$4*temperature!$I361^2+BW$5*temperature!$I361^6)*(M251/M$56)^$BW$1</f>
        <v>-28.528604363468244</v>
      </c>
      <c r="BX251" s="12">
        <f>(BX$3*temperature!$M361+BX$4*temperature!$M361^2+BX$5*temperature!$M361^6)*(K251/K$56)^$BW$1</f>
        <v>-52.537091560274568</v>
      </c>
      <c r="BY251" s="12">
        <f>(BY$3*temperature!$M361+BY$4*temperature!$M361^2+BY$5*temperature!$M361^6)*(L251/L$56)^$BW$1</f>
        <v>-33.430160933288292</v>
      </c>
      <c r="BZ251" s="12">
        <f>(BZ$3*temperature!$M361+BZ$4*temperature!$M361^2+BZ$5*temperature!$M361^6)*(M251/M$56)^$BW$1</f>
        <v>-28.528612145242885</v>
      </c>
      <c r="CA251" s="19">
        <f t="shared" si="304"/>
        <v>-1.6100104851091146E-5</v>
      </c>
      <c r="CB251" s="19">
        <f t="shared" si="305"/>
        <v>-9.677767579319152E-6</v>
      </c>
      <c r="CC251" s="19">
        <f t="shared" si="306"/>
        <v>-7.7817746415576039E-6</v>
      </c>
      <c r="CD251" s="19">
        <f t="shared" si="307"/>
        <v>-3.6240246786111402E-2</v>
      </c>
      <c r="CE251" s="19">
        <f t="shared" si="308"/>
        <v>-3.1189965125951972E-5</v>
      </c>
      <c r="CF251" s="19">
        <f t="shared" si="309"/>
        <v>-3.4136919118072478E-6</v>
      </c>
    </row>
    <row r="252" spans="1:84" x14ac:dyDescent="0.3">
      <c r="A252" s="2">
        <f t="shared" si="329"/>
        <v>2206</v>
      </c>
      <c r="B252" s="5">
        <f t="shared" si="330"/>
        <v>1165.4018856247442</v>
      </c>
      <c r="C252" s="5">
        <f t="shared" si="331"/>
        <v>2964.1509202995862</v>
      </c>
      <c r="D252" s="5">
        <f t="shared" si="332"/>
        <v>4369.8991982995985</v>
      </c>
      <c r="E252" s="15">
        <f t="shared" si="333"/>
        <v>1.7678874331625759E-7</v>
      </c>
      <c r="F252" s="15">
        <f t="shared" si="334"/>
        <v>3.4828567898718508E-7</v>
      </c>
      <c r="G252" s="15">
        <f t="shared" si="335"/>
        <v>7.1101282438599068E-7</v>
      </c>
      <c r="H252" s="5">
        <f t="shared" si="336"/>
        <v>148638.7032731385</v>
      </c>
      <c r="I252" s="5">
        <f t="shared" si="337"/>
        <v>95933.817008709724</v>
      </c>
      <c r="J252" s="5">
        <f t="shared" si="338"/>
        <v>36418.03729376736</v>
      </c>
      <c r="K252" s="5">
        <f t="shared" si="339"/>
        <v>127542.87178234385</v>
      </c>
      <c r="L252" s="5">
        <f t="shared" si="340"/>
        <v>32364.687085168291</v>
      </c>
      <c r="M252" s="5">
        <f t="shared" si="341"/>
        <v>8333.839212569992</v>
      </c>
      <c r="N252" s="15">
        <f t="shared" si="342"/>
        <v>-8.3026049722659812E-3</v>
      </c>
      <c r="O252" s="15">
        <f t="shared" si="343"/>
        <v>6.1588940544110571E-4</v>
      </c>
      <c r="P252" s="15">
        <f t="shared" si="344"/>
        <v>1.2686083305029072E-3</v>
      </c>
      <c r="Q252" s="5">
        <f t="shared" si="345"/>
        <v>2521.3684733594609</v>
      </c>
      <c r="R252" s="5">
        <f t="shared" si="346"/>
        <v>5205.8597452030353</v>
      </c>
      <c r="S252" s="5">
        <f t="shared" si="347"/>
        <v>3512.6315732780045</v>
      </c>
      <c r="T252" s="5">
        <f t="shared" si="348"/>
        <v>16.963068284618938</v>
      </c>
      <c r="U252" s="5">
        <f t="shared" si="349"/>
        <v>54.265116384667579</v>
      </c>
      <c r="V252" s="5">
        <f t="shared" si="350"/>
        <v>96.453072002294903</v>
      </c>
      <c r="W252" s="15">
        <f t="shared" si="351"/>
        <v>-1.0734613539272964E-2</v>
      </c>
      <c r="X252" s="15">
        <f t="shared" si="352"/>
        <v>-1.217998157191269E-2</v>
      </c>
      <c r="Y252" s="15">
        <f t="shared" si="353"/>
        <v>-9.7425357312937999E-3</v>
      </c>
      <c r="Z252" s="5">
        <f t="shared" si="290"/>
        <v>2685.2826853607507</v>
      </c>
      <c r="AA252" s="5">
        <f t="shared" si="291"/>
        <v>16051.172851835994</v>
      </c>
      <c r="AB252" s="5">
        <f t="shared" si="292"/>
        <v>56177.194796225551</v>
      </c>
      <c r="AC252" s="16">
        <f t="shared" si="354"/>
        <v>1.044830294416615</v>
      </c>
      <c r="AD252" s="16">
        <f t="shared" si="355"/>
        <v>3.0476120186873188</v>
      </c>
      <c r="AE252" s="16">
        <f t="shared" si="356"/>
        <v>15.857199210277329</v>
      </c>
      <c r="AF252" s="15">
        <f t="shared" si="357"/>
        <v>-4.0504037456468023E-3</v>
      </c>
      <c r="AG252" s="15">
        <f t="shared" si="358"/>
        <v>2.9673830763510267E-4</v>
      </c>
      <c r="AH252" s="15">
        <f t="shared" si="359"/>
        <v>9.7937136394747881E-3</v>
      </c>
      <c r="AI252" s="1">
        <f t="shared" si="323"/>
        <v>318338.90154346894</v>
      </c>
      <c r="AJ252" s="1">
        <f t="shared" si="324"/>
        <v>189805.15510688696</v>
      </c>
      <c r="AK252" s="1">
        <f t="shared" si="325"/>
        <v>71653.277037542241</v>
      </c>
      <c r="AL252" s="14">
        <f t="shared" si="360"/>
        <v>87.502184882986953</v>
      </c>
      <c r="AM252" s="14">
        <f t="shared" si="361"/>
        <v>21.159836320256758</v>
      </c>
      <c r="AN252" s="14">
        <f t="shared" si="362"/>
        <v>6.6643826764397991</v>
      </c>
      <c r="AO252" s="11">
        <f t="shared" si="363"/>
        <v>2.8761425738809323E-3</v>
      </c>
      <c r="AP252" s="11">
        <f t="shared" si="364"/>
        <v>3.6231810704571901E-3</v>
      </c>
      <c r="AQ252" s="11">
        <f t="shared" si="365"/>
        <v>3.286682383189151E-3</v>
      </c>
      <c r="AR252" s="1">
        <f t="shared" si="293"/>
        <v>148638.7032731385</v>
      </c>
      <c r="AS252" s="1">
        <f t="shared" si="288"/>
        <v>95933.817008709724</v>
      </c>
      <c r="AT252" s="1">
        <f t="shared" si="289"/>
        <v>36418.03729376736</v>
      </c>
      <c r="AU252" s="1">
        <f t="shared" si="326"/>
        <v>29727.740654627702</v>
      </c>
      <c r="AV252" s="1">
        <f t="shared" si="327"/>
        <v>19186.763401741944</v>
      </c>
      <c r="AW252" s="1">
        <f t="shared" si="328"/>
        <v>7283.6074587534722</v>
      </c>
      <c r="AX252" s="1">
        <f t="shared" si="310"/>
        <v>102034.29742587506</v>
      </c>
      <c r="AY252" s="1">
        <f t="shared" si="296"/>
        <v>25891.749668134631</v>
      </c>
      <c r="AZ252" s="1">
        <f t="shared" si="297"/>
        <v>6667.0713700559927</v>
      </c>
      <c r="BA252" s="1">
        <f t="shared" si="311"/>
        <v>13440.654864794371</v>
      </c>
      <c r="BB252" s="1">
        <f t="shared" si="312"/>
        <v>30120.752090218113</v>
      </c>
      <c r="BC252" s="1">
        <f t="shared" si="313"/>
        <v>38476.682625605747</v>
      </c>
      <c r="BD252" s="1">
        <f t="shared" si="314"/>
        <v>7.3596882103226786</v>
      </c>
      <c r="BE252" s="2">
        <f t="shared" si="320"/>
        <v>0</v>
      </c>
      <c r="BF252" s="2">
        <f t="shared" si="321"/>
        <v>0</v>
      </c>
      <c r="BG252" s="2">
        <f t="shared" si="322"/>
        <v>0</v>
      </c>
      <c r="BH252" s="2">
        <f t="shared" si="298"/>
        <v>0</v>
      </c>
      <c r="BI252" s="2">
        <f t="shared" si="315"/>
        <v>0</v>
      </c>
      <c r="BJ252" s="2">
        <f t="shared" si="299"/>
        <v>0</v>
      </c>
      <c r="BK252" s="2">
        <f t="shared" si="300"/>
        <v>0</v>
      </c>
      <c r="BL252" s="2">
        <f t="shared" si="301"/>
        <v>0</v>
      </c>
      <c r="BM252" s="2">
        <f t="shared" si="302"/>
        <v>0</v>
      </c>
      <c r="BN252" s="2">
        <f t="shared" si="303"/>
        <v>0</v>
      </c>
      <c r="BO252" s="2">
        <f t="shared" si="316"/>
        <v>0</v>
      </c>
      <c r="BP252" s="2">
        <f t="shared" si="317"/>
        <v>0</v>
      </c>
      <c r="BQ252" s="2">
        <f t="shared" si="318"/>
        <v>0</v>
      </c>
      <c r="BR252" s="11">
        <f t="shared" si="319"/>
        <v>2.5961827754666461E-2</v>
      </c>
      <c r="BS252" s="17">
        <f t="shared" si="294"/>
        <v>8.3876919445283096E-4</v>
      </c>
      <c r="BT252" s="17">
        <f t="shared" si="295"/>
        <v>8.9710624027761735E-5</v>
      </c>
      <c r="BU252" s="12">
        <f>(BU$3*temperature!$I362+BU$4*temperature!$I362^2+BU$5*temperature!$I362^6)*(K252/K$56)^$BW$1</f>
        <v>-53.013217959875057</v>
      </c>
      <c r="BV252" s="12">
        <f>(BV$3*temperature!$I362+BV$4*temperature!$I362^2+BV$5*temperature!$I362^6)*(L252/L$56)^$BW$1</f>
        <v>-33.644817471702062</v>
      </c>
      <c r="BW252" s="12">
        <f>(BW$3*temperature!$I362+BW$4*temperature!$I362^2+BW$5*temperature!$I362^6)*(M252/M$56)^$BW$1</f>
        <v>-28.696270496134563</v>
      </c>
      <c r="BX252" s="12">
        <f>(BX$3*temperature!$M362+BX$4*temperature!$M362^2+BX$5*temperature!$M362^6)*(K252/K$56)^$BW$1</f>
        <v>-53.013234072766295</v>
      </c>
      <c r="BY252" s="12">
        <f>(BY$3*temperature!$M362+BY$4*temperature!$M362^2+BY$5*temperature!$M362^6)*(L252/L$56)^$BW$1</f>
        <v>-33.644827134308557</v>
      </c>
      <c r="BZ252" s="12">
        <f>(BZ$3*temperature!$M362+BZ$4*temperature!$M362^2+BZ$5*temperature!$M362^6)*(M252/M$56)^$BW$1</f>
        <v>-28.696278263389587</v>
      </c>
      <c r="CA252" s="19">
        <f t="shared" si="304"/>
        <v>-1.6112891238151406E-5</v>
      </c>
      <c r="CB252" s="19">
        <f t="shared" si="305"/>
        <v>-9.6626064944871359E-6</v>
      </c>
      <c r="CC252" s="19">
        <f t="shared" si="306"/>
        <v>-7.767255024049291E-6</v>
      </c>
      <c r="CD252" s="19">
        <f t="shared" si="307"/>
        <v>-3.6048381660252683E-2</v>
      </c>
      <c r="CE252" s="19">
        <f t="shared" si="308"/>
        <v>-3.0236272046498349E-5</v>
      </c>
      <c r="CF252" s="19">
        <f t="shared" si="309"/>
        <v>-3.23392281393219E-6</v>
      </c>
    </row>
    <row r="253" spans="1:84" x14ac:dyDescent="0.3">
      <c r="A253" s="2">
        <f t="shared" si="329"/>
        <v>2207</v>
      </c>
      <c r="B253" s="5">
        <f t="shared" si="330"/>
        <v>1165.4020813531824</v>
      </c>
      <c r="C253" s="5">
        <f t="shared" si="331"/>
        <v>2964.1519010523361</v>
      </c>
      <c r="D253" s="5">
        <f t="shared" si="332"/>
        <v>4369.9021500012504</v>
      </c>
      <c r="E253" s="15">
        <f t="shared" si="333"/>
        <v>1.6794930615044471E-7</v>
      </c>
      <c r="F253" s="15">
        <f t="shared" si="334"/>
        <v>3.3087139503782582E-7</v>
      </c>
      <c r="G253" s="15">
        <f t="shared" si="335"/>
        <v>6.7546218316669107E-7</v>
      </c>
      <c r="H253" s="5">
        <f t="shared" si="336"/>
        <v>147370.80157594415</v>
      </c>
      <c r="I253" s="5">
        <f t="shared" si="337"/>
        <v>95988.334154755285</v>
      </c>
      <c r="J253" s="5">
        <f t="shared" si="338"/>
        <v>36462.868916726417</v>
      </c>
      <c r="K253" s="5">
        <f t="shared" si="339"/>
        <v>126454.89821403752</v>
      </c>
      <c r="L253" s="5">
        <f t="shared" si="340"/>
        <v>32383.068533254795</v>
      </c>
      <c r="M253" s="5">
        <f t="shared" si="341"/>
        <v>8344.092765719246</v>
      </c>
      <c r="N253" s="15">
        <f t="shared" si="342"/>
        <v>-8.5302577329683382E-3</v>
      </c>
      <c r="O253" s="15">
        <f t="shared" si="343"/>
        <v>5.679476535067618E-4</v>
      </c>
      <c r="P253" s="15">
        <f t="shared" si="344"/>
        <v>1.2303516887857135E-3</v>
      </c>
      <c r="Q253" s="5">
        <f t="shared" si="345"/>
        <v>2473.0259288737748</v>
      </c>
      <c r="R253" s="5">
        <f t="shared" si="346"/>
        <v>5145.3748157105692</v>
      </c>
      <c r="S253" s="5">
        <f t="shared" si="347"/>
        <v>3482.6916542576896</v>
      </c>
      <c r="T253" s="5">
        <f t="shared" si="348"/>
        <v>16.780976302143255</v>
      </c>
      <c r="U253" s="5">
        <f t="shared" si="349"/>
        <v>53.604168267104633</v>
      </c>
      <c r="V253" s="5">
        <f t="shared" si="350"/>
        <v>95.513374501919486</v>
      </c>
      <c r="W253" s="15">
        <f t="shared" si="351"/>
        <v>-1.0734613539272964E-2</v>
      </c>
      <c r="X253" s="15">
        <f t="shared" si="352"/>
        <v>-1.217998157191269E-2</v>
      </c>
      <c r="Y253" s="15">
        <f t="shared" si="353"/>
        <v>-9.7425357312937999E-3</v>
      </c>
      <c r="Z253" s="5">
        <f t="shared" si="290"/>
        <v>2623.7317719589014</v>
      </c>
      <c r="AA253" s="5">
        <f t="shared" si="291"/>
        <v>15870.148611112512</v>
      </c>
      <c r="AB253" s="5">
        <f t="shared" si="292"/>
        <v>56246.01334273933</v>
      </c>
      <c r="AC253" s="16">
        <f t="shared" si="354"/>
        <v>1.0405983098785447</v>
      </c>
      <c r="AD253" s="16">
        <f t="shared" si="355"/>
        <v>3.0485163619200724</v>
      </c>
      <c r="AE253" s="16">
        <f t="shared" si="356"/>
        <v>16.012500078466893</v>
      </c>
      <c r="AF253" s="15">
        <f t="shared" si="357"/>
        <v>-4.0504037456468023E-3</v>
      </c>
      <c r="AG253" s="15">
        <f t="shared" si="358"/>
        <v>2.9673830763510267E-4</v>
      </c>
      <c r="AH253" s="15">
        <f t="shared" si="359"/>
        <v>9.7937136394747881E-3</v>
      </c>
      <c r="AI253" s="1">
        <f t="shared" si="323"/>
        <v>316232.75204374973</v>
      </c>
      <c r="AJ253" s="1">
        <f t="shared" si="324"/>
        <v>190011.40299794023</v>
      </c>
      <c r="AK253" s="1">
        <f t="shared" si="325"/>
        <v>71771.556792541494</v>
      </c>
      <c r="AL253" s="14">
        <f t="shared" si="360"/>
        <v>87.751336954644017</v>
      </c>
      <c r="AM253" s="14">
        <f t="shared" si="361"/>
        <v>21.235735579482192</v>
      </c>
      <c r="AN253" s="14">
        <f t="shared" si="362"/>
        <v>6.6860673484859108</v>
      </c>
      <c r="AO253" s="11">
        <f t="shared" si="363"/>
        <v>2.8473811481421231E-3</v>
      </c>
      <c r="AP253" s="11">
        <f t="shared" si="364"/>
        <v>3.5869492597526182E-3</v>
      </c>
      <c r="AQ253" s="11">
        <f t="shared" si="365"/>
        <v>3.2538155593572595E-3</v>
      </c>
      <c r="AR253" s="1">
        <f t="shared" si="293"/>
        <v>147370.80157594415</v>
      </c>
      <c r="AS253" s="1">
        <f t="shared" ref="AS253:AS316" si="366">MAX(0.3*C253,AM253*AJ253^$AR$5*C253^(1-$AR$5)*(1-BJ252+BV252/100))</f>
        <v>95988.334154755285</v>
      </c>
      <c r="AT253" s="1">
        <f t="shared" ref="AT253:AT316" si="367">MAX(0.3*D253,AN253*AK253^$AR$5*D253^(1-$AR$5)*(1-BK252+BW252/100))</f>
        <v>36462.868916726417</v>
      </c>
      <c r="AU253" s="1">
        <f t="shared" si="326"/>
        <v>29474.16031518883</v>
      </c>
      <c r="AV253" s="1">
        <f t="shared" si="327"/>
        <v>19197.666830951057</v>
      </c>
      <c r="AW253" s="1">
        <f t="shared" si="328"/>
        <v>7292.573783345284</v>
      </c>
      <c r="AX253" s="1">
        <f t="shared" si="310"/>
        <v>101163.91857123001</v>
      </c>
      <c r="AY253" s="1">
        <f t="shared" si="296"/>
        <v>25906.454826603833</v>
      </c>
      <c r="AZ253" s="1">
        <f t="shared" si="297"/>
        <v>6675.2742125753975</v>
      </c>
      <c r="BA253" s="1">
        <f t="shared" si="311"/>
        <v>13430.673298934718</v>
      </c>
      <c r="BB253" s="1">
        <f t="shared" si="312"/>
        <v>30122.445061546008</v>
      </c>
      <c r="BC253" s="1">
        <f t="shared" si="313"/>
        <v>38482.081826847221</v>
      </c>
      <c r="BD253" s="1">
        <f t="shared" si="314"/>
        <v>7.0089800009976644</v>
      </c>
      <c r="BE253" s="2">
        <f t="shared" si="320"/>
        <v>0</v>
      </c>
      <c r="BF253" s="2">
        <f t="shared" si="321"/>
        <v>0</v>
      </c>
      <c r="BG253" s="2">
        <f t="shared" si="322"/>
        <v>0</v>
      </c>
      <c r="BH253" s="2">
        <f t="shared" si="298"/>
        <v>0</v>
      </c>
      <c r="BI253" s="2">
        <f t="shared" si="315"/>
        <v>0</v>
      </c>
      <c r="BJ253" s="2">
        <f t="shared" si="299"/>
        <v>0</v>
      </c>
      <c r="BK253" s="2">
        <f t="shared" si="300"/>
        <v>0</v>
      </c>
      <c r="BL253" s="2">
        <f t="shared" si="301"/>
        <v>0</v>
      </c>
      <c r="BM253" s="2">
        <f t="shared" si="302"/>
        <v>0</v>
      </c>
      <c r="BN253" s="2">
        <f t="shared" si="303"/>
        <v>0</v>
      </c>
      <c r="BO253" s="2">
        <f t="shared" si="316"/>
        <v>0</v>
      </c>
      <c r="BP253" s="2">
        <f t="shared" si="317"/>
        <v>0</v>
      </c>
      <c r="BQ253" s="2">
        <f t="shared" si="318"/>
        <v>0</v>
      </c>
      <c r="BR253" s="11">
        <f t="shared" si="319"/>
        <v>2.584082523013595E-2</v>
      </c>
      <c r="BS253" s="17">
        <f t="shared" si="294"/>
        <v>8.1754425141575726E-4</v>
      </c>
      <c r="BT253" s="17">
        <f t="shared" si="295"/>
        <v>8.5438689550249274E-5</v>
      </c>
      <c r="BU253" s="12">
        <f>(BU$3*temperature!$I363+BU$4*temperature!$I363^2+BU$5*temperature!$I363^6)*(K253/K$56)^$BW$1</f>
        <v>-53.492652743141832</v>
      </c>
      <c r="BV253" s="12">
        <f>(BV$3*temperature!$I363+BV$4*temperature!$I363^2+BV$5*temperature!$I363^6)*(L253/L$56)^$BW$1</f>
        <v>-33.858876378008517</v>
      </c>
      <c r="BW253" s="12">
        <f>(BW$3*temperature!$I363+BW$4*temperature!$I363^2+BW$5*temperature!$I363^6)*(M253/M$56)^$BW$1</f>
        <v>-28.863318942498793</v>
      </c>
      <c r="BX253" s="12">
        <f>(BX$3*temperature!$M363+BX$4*temperature!$M363^2+BX$5*temperature!$M363^6)*(K253/K$56)^$BW$1</f>
        <v>-53.492668869757892</v>
      </c>
      <c r="BY253" s="12">
        <f>(BY$3*temperature!$M363+BY$4*temperature!$M363^2+BY$5*temperature!$M363^6)*(L253/L$56)^$BW$1</f>
        <v>-33.858886025611326</v>
      </c>
      <c r="BZ253" s="12">
        <f>(BZ$3*temperature!$M363+BZ$4*temperature!$M363^2+BZ$5*temperature!$M363^6)*(M253/M$56)^$BW$1</f>
        <v>-28.863326695364258</v>
      </c>
      <c r="CA253" s="19">
        <f t="shared" si="304"/>
        <v>-1.6126616060319066E-5</v>
      </c>
      <c r="CB253" s="19">
        <f t="shared" si="305"/>
        <v>-9.6476028090819455E-6</v>
      </c>
      <c r="CC253" s="19">
        <f t="shared" si="306"/>
        <v>-7.7528654642833317E-6</v>
      </c>
      <c r="CD253" s="19">
        <f t="shared" si="307"/>
        <v>-3.5853413749004075E-2</v>
      </c>
      <c r="CE253" s="19">
        <f t="shared" si="308"/>
        <v>-2.9311752304128957E-5</v>
      </c>
      <c r="CF253" s="19">
        <f t="shared" si="309"/>
        <v>-3.063268686617798E-6</v>
      </c>
    </row>
    <row r="254" spans="1:84" x14ac:dyDescent="0.3">
      <c r="A254" s="2">
        <f t="shared" si="329"/>
        <v>2208</v>
      </c>
      <c r="B254" s="5">
        <f t="shared" si="330"/>
        <v>1165.4022672952299</v>
      </c>
      <c r="C254" s="5">
        <f t="shared" si="331"/>
        <v>2964.152832767757</v>
      </c>
      <c r="D254" s="5">
        <f t="shared" si="332"/>
        <v>4369.9049541197146</v>
      </c>
      <c r="E254" s="15">
        <f t="shared" si="333"/>
        <v>1.5955184084292248E-7</v>
      </c>
      <c r="F254" s="15">
        <f t="shared" si="334"/>
        <v>3.1432782528593453E-7</v>
      </c>
      <c r="G254" s="15">
        <f t="shared" si="335"/>
        <v>6.4168907400835651E-7</v>
      </c>
      <c r="H254" s="5">
        <f t="shared" si="336"/>
        <v>146078.92803922298</v>
      </c>
      <c r="I254" s="5">
        <f t="shared" si="337"/>
        <v>96038.320710856453</v>
      </c>
      <c r="J254" s="5">
        <f t="shared" si="338"/>
        <v>36506.375365139458</v>
      </c>
      <c r="K254" s="5">
        <f t="shared" si="339"/>
        <v>125346.35648020152</v>
      </c>
      <c r="L254" s="5">
        <f t="shared" si="340"/>
        <v>32399.922044903917</v>
      </c>
      <c r="M254" s="5">
        <f t="shared" si="341"/>
        <v>8354.0433369662151</v>
      </c>
      <c r="N254" s="15">
        <f t="shared" si="342"/>
        <v>-8.7663012622862801E-3</v>
      </c>
      <c r="O254" s="15">
        <f t="shared" si="343"/>
        <v>5.2044208323920316E-4</v>
      </c>
      <c r="P254" s="15">
        <f t="shared" si="344"/>
        <v>1.1925288376286591E-3</v>
      </c>
      <c r="Q254" s="5">
        <f t="shared" si="345"/>
        <v>2425.0327666545522</v>
      </c>
      <c r="R254" s="5">
        <f t="shared" si="346"/>
        <v>5085.3510969273784</v>
      </c>
      <c r="S254" s="5">
        <f t="shared" si="347"/>
        <v>3452.8763694778268</v>
      </c>
      <c r="T254" s="5">
        <f t="shared" si="348"/>
        <v>16.600839006728048</v>
      </c>
      <c r="U254" s="5">
        <f t="shared" si="349"/>
        <v>52.951270485433589</v>
      </c>
      <c r="V254" s="5">
        <f t="shared" si="350"/>
        <v>94.582832038018083</v>
      </c>
      <c r="W254" s="15">
        <f t="shared" si="351"/>
        <v>-1.0734613539272964E-2</v>
      </c>
      <c r="X254" s="15">
        <f t="shared" si="352"/>
        <v>-1.217998157191269E-2</v>
      </c>
      <c r="Y254" s="15">
        <f t="shared" si="353"/>
        <v>-9.7425357312937999E-3</v>
      </c>
      <c r="Z254" s="5">
        <f t="shared" ref="Z254:Z317" si="368">Q253*AC254*(1-BE253)</f>
        <v>2563.0031851244994</v>
      </c>
      <c r="AA254" s="5">
        <f t="shared" ref="AA254:AA317" si="369">R253*AD254*(1-BF253)</f>
        <v>15690.413879577927</v>
      </c>
      <c r="AB254" s="5">
        <f t="shared" ref="AB254:AB317" si="370">S253*AE254*(1-BG253)</f>
        <v>56312.762501915306</v>
      </c>
      <c r="AC254" s="16">
        <f t="shared" si="354"/>
        <v>1.036383466586499</v>
      </c>
      <c r="AD254" s="16">
        <f t="shared" si="355"/>
        <v>3.0494209735061064</v>
      </c>
      <c r="AE254" s="16">
        <f t="shared" si="356"/>
        <v>16.169321918887466</v>
      </c>
      <c r="AF254" s="15">
        <f t="shared" si="357"/>
        <v>-4.0504037456468023E-3</v>
      </c>
      <c r="AG254" s="15">
        <f t="shared" si="358"/>
        <v>2.9673830763510267E-4</v>
      </c>
      <c r="AH254" s="15">
        <f t="shared" si="359"/>
        <v>9.7937136394747881E-3</v>
      </c>
      <c r="AI254" s="1">
        <f t="shared" si="323"/>
        <v>314083.63715456356</v>
      </c>
      <c r="AJ254" s="1">
        <f t="shared" si="324"/>
        <v>190207.92952909725</v>
      </c>
      <c r="AK254" s="1">
        <f t="shared" si="325"/>
        <v>71886.97489663263</v>
      </c>
      <c r="AL254" s="14">
        <f t="shared" si="360"/>
        <v>87.99869984218725</v>
      </c>
      <c r="AM254" s="14">
        <f t="shared" si="361"/>
        <v>21.311145370439149</v>
      </c>
      <c r="AN254" s="14">
        <f t="shared" si="362"/>
        <v>6.7076050261556306</v>
      </c>
      <c r="AO254" s="11">
        <f t="shared" si="363"/>
        <v>2.8189073366607018E-3</v>
      </c>
      <c r="AP254" s="11">
        <f t="shared" si="364"/>
        <v>3.551079767155092E-3</v>
      </c>
      <c r="AQ254" s="11">
        <f t="shared" si="365"/>
        <v>3.2212774037636868E-3</v>
      </c>
      <c r="AR254" s="1">
        <f t="shared" ref="AR254:AR317" si="371">MAX(0.3*B254,AL254*AI254^$AR$5*B254^(1-$AR$5)*(1-BI253+BU253/100))</f>
        <v>146078.92803922298</v>
      </c>
      <c r="AS254" s="1">
        <f t="shared" si="366"/>
        <v>96038.320710856453</v>
      </c>
      <c r="AT254" s="1">
        <f t="shared" si="367"/>
        <v>36506.375365139458</v>
      </c>
      <c r="AU254" s="1">
        <f t="shared" si="326"/>
        <v>29215.785607844598</v>
      </c>
      <c r="AV254" s="1">
        <f t="shared" si="327"/>
        <v>19207.664142171292</v>
      </c>
      <c r="AW254" s="1">
        <f t="shared" si="328"/>
        <v>7301.2750730278922</v>
      </c>
      <c r="AX254" s="1">
        <f t="shared" si="310"/>
        <v>100277.08518416122</v>
      </c>
      <c r="AY254" s="1">
        <f t="shared" si="296"/>
        <v>25919.937635923136</v>
      </c>
      <c r="AZ254" s="1">
        <f t="shared" si="297"/>
        <v>6683.2346695729721</v>
      </c>
      <c r="BA254" s="1">
        <f t="shared" si="311"/>
        <v>13420.414131584956</v>
      </c>
      <c r="BB254" s="1">
        <f t="shared" si="312"/>
        <v>30123.996798448046</v>
      </c>
      <c r="BC254" s="1">
        <f t="shared" si="313"/>
        <v>38487.3146532467</v>
      </c>
      <c r="BD254" s="1">
        <f t="shared" si="314"/>
        <v>6.6749363194105484</v>
      </c>
      <c r="BE254" s="2">
        <f t="shared" si="320"/>
        <v>0</v>
      </c>
      <c r="BF254" s="2">
        <f t="shared" si="321"/>
        <v>0</v>
      </c>
      <c r="BG254" s="2">
        <f t="shared" si="322"/>
        <v>0</v>
      </c>
      <c r="BH254" s="2">
        <f t="shared" si="298"/>
        <v>0</v>
      </c>
      <c r="BI254" s="2">
        <f t="shared" si="315"/>
        <v>0</v>
      </c>
      <c r="BJ254" s="2">
        <f t="shared" si="299"/>
        <v>0</v>
      </c>
      <c r="BK254" s="2">
        <f t="shared" si="300"/>
        <v>0</v>
      </c>
      <c r="BL254" s="2">
        <f t="shared" si="301"/>
        <v>0</v>
      </c>
      <c r="BM254" s="2">
        <f t="shared" si="302"/>
        <v>0</v>
      </c>
      <c r="BN254" s="2">
        <f t="shared" si="303"/>
        <v>0</v>
      </c>
      <c r="BO254" s="2">
        <f t="shared" si="316"/>
        <v>0</v>
      </c>
      <c r="BP254" s="2">
        <f t="shared" si="317"/>
        <v>0</v>
      </c>
      <c r="BQ254" s="2">
        <f t="shared" si="318"/>
        <v>0</v>
      </c>
      <c r="BR254" s="11">
        <f t="shared" si="319"/>
        <v>2.571688761662258E-2</v>
      </c>
      <c r="BS254" s="17">
        <f t="shared" si="294"/>
        <v>7.9695039552783481E-4</v>
      </c>
      <c r="BT254" s="17">
        <f t="shared" si="295"/>
        <v>8.1370180524046925E-5</v>
      </c>
      <c r="BU254" s="12">
        <f>(BU$3*temperature!$I364+BU$4*temperature!$I364^2+BU$5*temperature!$I364^6)*(K254/K$56)^$BW$1</f>
        <v>-53.975570477413974</v>
      </c>
      <c r="BV254" s="12">
        <f>(BV$3*temperature!$I364+BV$4*temperature!$I364^2+BV$5*temperature!$I364^6)*(L254/L$56)^$BW$1</f>
        <v>-34.072331484195836</v>
      </c>
      <c r="BW254" s="12">
        <f>(BW$3*temperature!$I364+BW$4*temperature!$I364^2+BW$5*temperature!$I364^6)*(M254/M$56)^$BW$1</f>
        <v>-29.029751932789317</v>
      </c>
      <c r="BX254" s="12">
        <f>(BX$3*temperature!$M364+BX$4*temperature!$M364^2+BX$5*temperature!$M364^6)*(K254/K$56)^$BW$1</f>
        <v>-53.975586618733153</v>
      </c>
      <c r="BY254" s="12">
        <f>(BY$3*temperature!$M364+BY$4*temperature!$M364^2+BY$5*temperature!$M364^6)*(L254/L$56)^$BW$1</f>
        <v>-34.072341116952174</v>
      </c>
      <c r="BZ254" s="12">
        <f>(BZ$3*temperature!$M364+BZ$4*temperature!$M364^2+BZ$5*temperature!$M364^6)*(M254/M$56)^$BW$1</f>
        <v>-29.029759671394789</v>
      </c>
      <c r="CA254" s="19">
        <f t="shared" si="304"/>
        <v>-1.6141319179041602E-5</v>
      </c>
      <c r="CB254" s="19">
        <f t="shared" si="305"/>
        <v>-9.6327563383624693E-6</v>
      </c>
      <c r="CC254" s="19">
        <f t="shared" si="306"/>
        <v>-7.7386054719852382E-6</v>
      </c>
      <c r="CD254" s="19">
        <f t="shared" si="307"/>
        <v>-3.5655287815295533E-2</v>
      </c>
      <c r="CE254" s="19">
        <f t="shared" si="308"/>
        <v>-2.8415495727058566E-5</v>
      </c>
      <c r="CF254" s="19">
        <f t="shared" si="309"/>
        <v>-2.9012772061674484E-6</v>
      </c>
    </row>
    <row r="255" spans="1:84" x14ac:dyDescent="0.3">
      <c r="A255" s="2">
        <f t="shared" si="329"/>
        <v>2209</v>
      </c>
      <c r="B255" s="5">
        <f t="shared" si="330"/>
        <v>1165.4024439402031</v>
      </c>
      <c r="C255" s="5">
        <f t="shared" si="331"/>
        <v>2964.1537178976851</v>
      </c>
      <c r="D255" s="5">
        <f t="shared" si="332"/>
        <v>4369.9076180339653</v>
      </c>
      <c r="E255" s="15">
        <f t="shared" si="333"/>
        <v>1.5157424880077635E-7</v>
      </c>
      <c r="F255" s="15">
        <f t="shared" si="334"/>
        <v>2.9861143402163779E-7</v>
      </c>
      <c r="G255" s="15">
        <f t="shared" si="335"/>
        <v>6.0960462030793871E-7</v>
      </c>
      <c r="H255" s="5">
        <f t="shared" si="336"/>
        <v>144762.57506707162</v>
      </c>
      <c r="I255" s="5">
        <f t="shared" si="337"/>
        <v>96083.810546788416</v>
      </c>
      <c r="J255" s="5">
        <f t="shared" si="338"/>
        <v>36548.567379727043</v>
      </c>
      <c r="K255" s="5">
        <f t="shared" si="339"/>
        <v>124216.81095642134</v>
      </c>
      <c r="L255" s="5">
        <f t="shared" si="340"/>
        <v>32415.259022037324</v>
      </c>
      <c r="M255" s="5">
        <f t="shared" si="341"/>
        <v>8363.6933716622498</v>
      </c>
      <c r="N255" s="15">
        <f t="shared" si="342"/>
        <v>-9.0113949499488477E-3</v>
      </c>
      <c r="O255" s="15">
        <f t="shared" si="343"/>
        <v>4.7336463069735935E-4</v>
      </c>
      <c r="P255" s="15">
        <f t="shared" si="344"/>
        <v>1.1551334254316092E-3</v>
      </c>
      <c r="Q255" s="5">
        <f t="shared" si="345"/>
        <v>2377.3829921446077</v>
      </c>
      <c r="R255" s="5">
        <f t="shared" si="346"/>
        <v>5025.7910204219461</v>
      </c>
      <c r="S255" s="5">
        <f t="shared" si="347"/>
        <v>3423.1883593465095</v>
      </c>
      <c r="T255" s="5">
        <f t="shared" si="348"/>
        <v>16.422635415563136</v>
      </c>
      <c r="U255" s="5">
        <f t="shared" si="349"/>
        <v>52.306324986711644</v>
      </c>
      <c r="V255" s="5">
        <f t="shared" si="350"/>
        <v>93.661355417320735</v>
      </c>
      <c r="W255" s="15">
        <f t="shared" si="351"/>
        <v>-1.0734613539272964E-2</v>
      </c>
      <c r="X255" s="15">
        <f t="shared" si="352"/>
        <v>-1.217998157191269E-2</v>
      </c>
      <c r="Y255" s="15">
        <f t="shared" si="353"/>
        <v>-9.7425357312937999E-3</v>
      </c>
      <c r="Z255" s="5">
        <f t="shared" si="368"/>
        <v>2503.0841319175188</v>
      </c>
      <c r="AA255" s="5">
        <f t="shared" si="369"/>
        <v>15511.977925209563</v>
      </c>
      <c r="AB255" s="5">
        <f t="shared" si="370"/>
        <v>56377.459154218377</v>
      </c>
      <c r="AC255" s="16">
        <f t="shared" si="354"/>
        <v>1.0321856951115107</v>
      </c>
      <c r="AD255" s="16">
        <f t="shared" si="355"/>
        <v>3.0503258535250515</v>
      </c>
      <c r="AE255" s="16">
        <f t="shared" si="356"/>
        <v>16.327679627505532</v>
      </c>
      <c r="AF255" s="15">
        <f t="shared" si="357"/>
        <v>-4.0504037456468023E-3</v>
      </c>
      <c r="AG255" s="15">
        <f t="shared" si="358"/>
        <v>2.9673830763510267E-4</v>
      </c>
      <c r="AH255" s="15">
        <f t="shared" si="359"/>
        <v>9.7937136394747881E-3</v>
      </c>
      <c r="AI255" s="1">
        <f t="shared" si="323"/>
        <v>311891.05904695182</v>
      </c>
      <c r="AJ255" s="1">
        <f t="shared" si="324"/>
        <v>190394.80071835883</v>
      </c>
      <c r="AK255" s="1">
        <f t="shared" si="325"/>
        <v>71999.552479997263</v>
      </c>
      <c r="AL255" s="14">
        <f t="shared" si="360"/>
        <v>88.244279420982977</v>
      </c>
      <c r="AM255" s="14">
        <f t="shared" si="361"/>
        <v>21.386066171807617</v>
      </c>
      <c r="AN255" s="14">
        <f t="shared" si="362"/>
        <v>6.7289960120947168</v>
      </c>
      <c r="AO255" s="11">
        <f t="shared" si="363"/>
        <v>2.7907182632940946E-3</v>
      </c>
      <c r="AP255" s="11">
        <f t="shared" si="364"/>
        <v>3.5155689694835409E-3</v>
      </c>
      <c r="AQ255" s="11">
        <f t="shared" si="365"/>
        <v>3.1890646297260501E-3</v>
      </c>
      <c r="AR255" s="1">
        <f t="shared" si="371"/>
        <v>144762.57506707162</v>
      </c>
      <c r="AS255" s="1">
        <f t="shared" si="366"/>
        <v>96083.810546788416</v>
      </c>
      <c r="AT255" s="1">
        <f t="shared" si="367"/>
        <v>36548.567379727043</v>
      </c>
      <c r="AU255" s="1">
        <f t="shared" si="326"/>
        <v>28952.515013414326</v>
      </c>
      <c r="AV255" s="1">
        <f t="shared" si="327"/>
        <v>19216.762109357685</v>
      </c>
      <c r="AW255" s="1">
        <f t="shared" si="328"/>
        <v>7309.7134759454093</v>
      </c>
      <c r="AX255" s="1">
        <f t="shared" si="310"/>
        <v>99373.448765137087</v>
      </c>
      <c r="AY255" s="1">
        <f t="shared" si="296"/>
        <v>25932.207217629861</v>
      </c>
      <c r="AZ255" s="1">
        <f t="shared" si="297"/>
        <v>6690.9546973297993</v>
      </c>
      <c r="BA255" s="1">
        <f t="shared" si="311"/>
        <v>13409.866659479183</v>
      </c>
      <c r="BB255" s="1">
        <f t="shared" si="312"/>
        <v>30125.408587357695</v>
      </c>
      <c r="BC255" s="1">
        <f t="shared" si="313"/>
        <v>38492.383028433913</v>
      </c>
      <c r="BD255" s="1">
        <f t="shared" si="314"/>
        <v>6.3567670112605867</v>
      </c>
      <c r="BE255" s="2">
        <f t="shared" si="320"/>
        <v>0</v>
      </c>
      <c r="BF255" s="2">
        <f t="shared" si="321"/>
        <v>0</v>
      </c>
      <c r="BG255" s="2">
        <f t="shared" si="322"/>
        <v>0</v>
      </c>
      <c r="BH255" s="2">
        <f t="shared" si="298"/>
        <v>0</v>
      </c>
      <c r="BI255" s="2">
        <f t="shared" si="315"/>
        <v>0</v>
      </c>
      <c r="BJ255" s="2">
        <f t="shared" si="299"/>
        <v>0</v>
      </c>
      <c r="BK255" s="2">
        <f t="shared" si="300"/>
        <v>0</v>
      </c>
      <c r="BL255" s="2">
        <f t="shared" si="301"/>
        <v>0</v>
      </c>
      <c r="BM255" s="2">
        <f t="shared" si="302"/>
        <v>0</v>
      </c>
      <c r="BN255" s="2">
        <f t="shared" si="303"/>
        <v>0</v>
      </c>
      <c r="BO255" s="2">
        <f t="shared" si="316"/>
        <v>0</v>
      </c>
      <c r="BP255" s="2">
        <f t="shared" si="317"/>
        <v>0</v>
      </c>
      <c r="BQ255" s="2">
        <f t="shared" si="318"/>
        <v>0</v>
      </c>
      <c r="BR255" s="11">
        <f t="shared" si="319"/>
        <v>2.5589775562091049E-2</v>
      </c>
      <c r="BS255" s="17">
        <f t="shared" ref="BS255:BS318" si="372">BS254/(1+BR254)</f>
        <v>7.7696916678406808E-4</v>
      </c>
      <c r="BT255" s="17">
        <f t="shared" ref="BT255:BT318" si="373">BT254/(1+BT$5)</f>
        <v>7.7495410022901837E-5</v>
      </c>
      <c r="BU255" s="12">
        <f>(BU$3*temperature!$I365+BU$4*temperature!$I365^2+BU$5*temperature!$I365^6)*(K255/K$56)^$BW$1</f>
        <v>-54.462176089169354</v>
      </c>
      <c r="BV255" s="12">
        <f>(BV$3*temperature!$I365+BV$4*temperature!$I365^2+BV$5*temperature!$I365^6)*(L255/L$56)^$BW$1</f>
        <v>-34.285186440661221</v>
      </c>
      <c r="BW255" s="12">
        <f>(BW$3*temperature!$I365+BW$4*temperature!$I365^2+BW$5*temperature!$I365^6)*(M255/M$56)^$BW$1</f>
        <v>-29.195571796310432</v>
      </c>
      <c r="BX255" s="12">
        <f>(BX$3*temperature!$M365+BX$4*temperature!$M365^2+BX$5*temperature!$M365^6)*(K255/K$56)^$BW$1</f>
        <v>-54.462192246212616</v>
      </c>
      <c r="BY255" s="12">
        <f>(BY$3*temperature!$M365+BY$4*temperature!$M365^2+BY$5*temperature!$M365^6)*(L255/L$56)^$BW$1</f>
        <v>-34.28519605872804</v>
      </c>
      <c r="BZ255" s="12">
        <f>(BZ$3*temperature!$M365+BZ$4*temperature!$M365^2+BZ$5*temperature!$M365^6)*(M255/M$56)^$BW$1</f>
        <v>-29.195579520784904</v>
      </c>
      <c r="CA255" s="19">
        <f t="shared" si="304"/>
        <v>-1.6157043262410298E-5</v>
      </c>
      <c r="CB255" s="19">
        <f t="shared" si="305"/>
        <v>-9.6180668194278951E-6</v>
      </c>
      <c r="CC255" s="19">
        <f t="shared" si="306"/>
        <v>-7.7244744716153946E-6</v>
      </c>
      <c r="CD255" s="19">
        <f t="shared" si="307"/>
        <v>-3.5453941739396727E-2</v>
      </c>
      <c r="CE255" s="19">
        <f t="shared" si="308"/>
        <v>-2.7546619572469969E-5</v>
      </c>
      <c r="CF255" s="19">
        <f t="shared" si="309"/>
        <v>-2.747517752022623E-6</v>
      </c>
    </row>
    <row r="256" spans="1:84" x14ac:dyDescent="0.3">
      <c r="A256" s="2">
        <f t="shared" si="329"/>
        <v>2210</v>
      </c>
      <c r="B256" s="5">
        <f t="shared" si="330"/>
        <v>1165.4026117529531</v>
      </c>
      <c r="C256" s="5">
        <f t="shared" si="331"/>
        <v>2964.1545587713681</v>
      </c>
      <c r="D256" s="5">
        <f t="shared" si="332"/>
        <v>4369.9101487540456</v>
      </c>
      <c r="E256" s="15">
        <f t="shared" si="333"/>
        <v>1.4399553636073751E-7</v>
      </c>
      <c r="F256" s="15">
        <f t="shared" si="334"/>
        <v>2.8368086232055587E-7</v>
      </c>
      <c r="G256" s="15">
        <f t="shared" si="335"/>
        <v>5.7912438929254173E-7</v>
      </c>
      <c r="H256" s="5">
        <f t="shared" si="336"/>
        <v>143421.18731913762</v>
      </c>
      <c r="I256" s="5">
        <f t="shared" si="337"/>
        <v>96124.837483437062</v>
      </c>
      <c r="J256" s="5">
        <f t="shared" si="338"/>
        <v>36589.455686970061</v>
      </c>
      <c r="K256" s="5">
        <f t="shared" si="339"/>
        <v>123065.78505380992</v>
      </c>
      <c r="L256" s="5">
        <f t="shared" si="340"/>
        <v>32429.09085121407</v>
      </c>
      <c r="M256" s="5">
        <f t="shared" si="341"/>
        <v>8373.0453124768464</v>
      </c>
      <c r="N256" s="15">
        <f t="shared" si="342"/>
        <v>-9.2662651194227452E-3</v>
      </c>
      <c r="O256" s="15">
        <f t="shared" si="343"/>
        <v>4.2670734691152568E-4</v>
      </c>
      <c r="P256" s="15">
        <f t="shared" si="344"/>
        <v>1.1181592149567265E-3</v>
      </c>
      <c r="Q256" s="5">
        <f t="shared" si="345"/>
        <v>2330.070056664455</v>
      </c>
      <c r="R256" s="5">
        <f t="shared" si="346"/>
        <v>4966.6968088363537</v>
      </c>
      <c r="S256" s="5">
        <f t="shared" si="347"/>
        <v>3393.6301681740952</v>
      </c>
      <c r="T256" s="5">
        <f t="shared" si="348"/>
        <v>16.246344771080686</v>
      </c>
      <c r="U256" s="5">
        <f t="shared" si="349"/>
        <v>51.669234912279023</v>
      </c>
      <c r="V256" s="5">
        <f t="shared" si="350"/>
        <v>92.748856315526083</v>
      </c>
      <c r="W256" s="15">
        <f t="shared" si="351"/>
        <v>-1.0734613539272964E-2</v>
      </c>
      <c r="X256" s="15">
        <f t="shared" si="352"/>
        <v>-1.217998157191269E-2</v>
      </c>
      <c r="Y256" s="15">
        <f t="shared" si="353"/>
        <v>-9.7425357312937999E-3</v>
      </c>
      <c r="Z256" s="5">
        <f t="shared" si="368"/>
        <v>2443.9614276403463</v>
      </c>
      <c r="AA256" s="5">
        <f t="shared" si="369"/>
        <v>15334.849371368926</v>
      </c>
      <c r="AB256" s="5">
        <f t="shared" si="370"/>
        <v>56440.120158002566</v>
      </c>
      <c r="AC256" s="16">
        <f t="shared" si="354"/>
        <v>1.028004926305828</v>
      </c>
      <c r="AD256" s="16">
        <f t="shared" si="355"/>
        <v>3.0512310020565621</v>
      </c>
      <c r="AE256" s="16">
        <f t="shared" si="356"/>
        <v>16.487588246174408</v>
      </c>
      <c r="AF256" s="15">
        <f t="shared" si="357"/>
        <v>-4.0504037456468023E-3</v>
      </c>
      <c r="AG256" s="15">
        <f t="shared" si="358"/>
        <v>2.9673830763510267E-4</v>
      </c>
      <c r="AH256" s="15">
        <f t="shared" si="359"/>
        <v>9.7937136394747881E-3</v>
      </c>
      <c r="AI256" s="1">
        <f t="shared" si="323"/>
        <v>309654.46815567097</v>
      </c>
      <c r="AJ256" s="1">
        <f t="shared" si="324"/>
        <v>190572.08275588063</v>
      </c>
      <c r="AK256" s="1">
        <f t="shared" si="325"/>
        <v>72109.310707942946</v>
      </c>
      <c r="AL256" s="14">
        <f t="shared" si="360"/>
        <v>88.488081693972234</v>
      </c>
      <c r="AM256" s="14">
        <f t="shared" si="361"/>
        <v>21.460498520514417</v>
      </c>
      <c r="AN256" s="14">
        <f t="shared" si="362"/>
        <v>6.7502406232386987</v>
      </c>
      <c r="AO256" s="11">
        <f t="shared" si="363"/>
        <v>2.7628110806611535E-3</v>
      </c>
      <c r="AP256" s="11">
        <f t="shared" si="364"/>
        <v>3.4804132797887056E-3</v>
      </c>
      <c r="AQ256" s="11">
        <f t="shared" si="365"/>
        <v>3.1571739834287895E-3</v>
      </c>
      <c r="AR256" s="1">
        <f t="shared" si="371"/>
        <v>143421.18731913762</v>
      </c>
      <c r="AS256" s="1">
        <f t="shared" si="366"/>
        <v>96124.837483437062</v>
      </c>
      <c r="AT256" s="1">
        <f t="shared" si="367"/>
        <v>36589.455686970061</v>
      </c>
      <c r="AU256" s="1">
        <f t="shared" si="326"/>
        <v>28684.237463827525</v>
      </c>
      <c r="AV256" s="1">
        <f t="shared" si="327"/>
        <v>19224.967496687412</v>
      </c>
      <c r="AW256" s="1">
        <f t="shared" si="328"/>
        <v>7317.8911373940127</v>
      </c>
      <c r="AX256" s="1">
        <f t="shared" si="310"/>
        <v>98452.628043047938</v>
      </c>
      <c r="AY256" s="1">
        <f t="shared" si="296"/>
        <v>25943.272680971259</v>
      </c>
      <c r="AZ256" s="1">
        <f t="shared" si="297"/>
        <v>6698.436249981477</v>
      </c>
      <c r="BA256" s="1">
        <f t="shared" si="311"/>
        <v>13399.019316753927</v>
      </c>
      <c r="BB256" s="1">
        <f t="shared" si="312"/>
        <v>30126.681690108551</v>
      </c>
      <c r="BC256" s="1">
        <f t="shared" si="313"/>
        <v>38497.288845842086</v>
      </c>
      <c r="BD256" s="1">
        <f t="shared" si="314"/>
        <v>6.0537192666091979</v>
      </c>
      <c r="BE256" s="2">
        <f t="shared" si="320"/>
        <v>0</v>
      </c>
      <c r="BF256" s="2">
        <f t="shared" si="321"/>
        <v>0</v>
      </c>
      <c r="BG256" s="2">
        <f t="shared" si="322"/>
        <v>0</v>
      </c>
      <c r="BH256" s="2">
        <f t="shared" si="298"/>
        <v>0</v>
      </c>
      <c r="BI256" s="2">
        <f t="shared" si="315"/>
        <v>0</v>
      </c>
      <c r="BJ256" s="2">
        <f t="shared" si="299"/>
        <v>0</v>
      </c>
      <c r="BK256" s="2">
        <f t="shared" si="300"/>
        <v>0</v>
      </c>
      <c r="BL256" s="2">
        <f t="shared" si="301"/>
        <v>0</v>
      </c>
      <c r="BM256" s="2">
        <f t="shared" si="302"/>
        <v>0</v>
      </c>
      <c r="BN256" s="2">
        <f t="shared" si="303"/>
        <v>0</v>
      </c>
      <c r="BO256" s="2">
        <f t="shared" si="316"/>
        <v>0</v>
      </c>
      <c r="BP256" s="2">
        <f t="shared" si="317"/>
        <v>0</v>
      </c>
      <c r="BQ256" s="2">
        <f t="shared" si="318"/>
        <v>0</v>
      </c>
      <c r="BR256" s="11">
        <f t="shared" si="319"/>
        <v>2.5459227067107765E-2</v>
      </c>
      <c r="BS256" s="17">
        <f t="shared" si="372"/>
        <v>7.5758279313796549E-4</v>
      </c>
      <c r="BT256" s="17">
        <f t="shared" si="373"/>
        <v>7.3805152402763656E-5</v>
      </c>
      <c r="BU256" s="12">
        <f>(BU$3*temperature!$I366+BU$4*temperature!$I366^2+BU$5*temperature!$I366^6)*(K256/K$56)^$BW$1</f>
        <v>-54.952690205065942</v>
      </c>
      <c r="BV256" s="12">
        <f>(BV$3*temperature!$I366+BV$4*temperature!$I366^2+BV$5*temperature!$I366^6)*(L256/L$56)^$BW$1</f>
        <v>-34.497445032289683</v>
      </c>
      <c r="BW256" s="12">
        <f>(BW$3*temperature!$I366+BW$4*temperature!$I366^2+BW$5*temperature!$I366^6)*(M256/M$56)^$BW$1</f>
        <v>-29.360780956167989</v>
      </c>
      <c r="BX256" s="12">
        <f>(BX$3*temperature!$M366+BX$4*temperature!$M366^2+BX$5*temperature!$M366^6)*(K256/K$56)^$BW$1</f>
        <v>-54.952706378900061</v>
      </c>
      <c r="BY256" s="12">
        <f>(BY$3*temperature!$M366+BY$4*temperature!$M366^2+BY$5*temperature!$M366^6)*(L256/L$56)^$BW$1</f>
        <v>-34.497454635823608</v>
      </c>
      <c r="BZ256" s="12">
        <f>(BZ$3*temperature!$M366+BZ$4*temperature!$M366^2+BZ$5*temperature!$M366^6)*(M256/M$56)^$BW$1</f>
        <v>-29.360788666639827</v>
      </c>
      <c r="CA256" s="19">
        <f t="shared" si="304"/>
        <v>-1.6173834119115327E-5</v>
      </c>
      <c r="CB256" s="19">
        <f t="shared" si="305"/>
        <v>-9.6035339254285645E-6</v>
      </c>
      <c r="CC256" s="19">
        <f t="shared" si="306"/>
        <v>-7.7104718378961934E-6</v>
      </c>
      <c r="CD256" s="19">
        <f t="shared" si="307"/>
        <v>-3.5249305983531272E-2</v>
      </c>
      <c r="CE256" s="19">
        <f t="shared" si="308"/>
        <v>-2.6704267683178419E-5</v>
      </c>
      <c r="CF256" s="19">
        <f t="shared" si="309"/>
        <v>-2.6015804002061744E-6</v>
      </c>
    </row>
    <row r="257" spans="1:84" x14ac:dyDescent="0.3">
      <c r="A257" s="2">
        <f t="shared" si="329"/>
        <v>2211</v>
      </c>
      <c r="B257" s="5">
        <f t="shared" si="330"/>
        <v>1165.4027711750887</v>
      </c>
      <c r="C257" s="5">
        <f t="shared" si="331"/>
        <v>2964.1553576015936</v>
      </c>
      <c r="D257" s="5">
        <f t="shared" si="332"/>
        <v>4369.9125529395151</v>
      </c>
      <c r="E257" s="15">
        <f t="shared" si="333"/>
        <v>1.3679575954270063E-7</v>
      </c>
      <c r="F257" s="15">
        <f t="shared" si="334"/>
        <v>2.6949681920452804E-7</v>
      </c>
      <c r="G257" s="15">
        <f t="shared" si="335"/>
        <v>5.5016816982791466E-7</v>
      </c>
      <c r="H257" s="5">
        <f t="shared" si="336"/>
        <v>142054.15701496488</v>
      </c>
      <c r="I257" s="5">
        <f t="shared" si="337"/>
        <v>96161.435284744279</v>
      </c>
      <c r="J257" s="5">
        <f t="shared" si="338"/>
        <v>36629.05099739557</v>
      </c>
      <c r="K257" s="5">
        <f t="shared" si="339"/>
        <v>121892.75718962817</v>
      </c>
      <c r="L257" s="5">
        <f t="shared" si="340"/>
        <v>32441.428900863015</v>
      </c>
      <c r="M257" s="5">
        <f t="shared" si="341"/>
        <v>8382.1015989796542</v>
      </c>
      <c r="N257" s="15">
        <f t="shared" si="342"/>
        <v>-9.5317139826381903E-3</v>
      </c>
      <c r="O257" s="15">
        <f t="shared" si="343"/>
        <v>3.8046239734423892E-4</v>
      </c>
      <c r="P257" s="15">
        <f t="shared" si="344"/>
        <v>1.081600082745604E-3</v>
      </c>
      <c r="Q257" s="5">
        <f t="shared" si="345"/>
        <v>2283.0868171215052</v>
      </c>
      <c r="R257" s="5">
        <f t="shared" si="346"/>
        <v>4908.0704815181252</v>
      </c>
      <c r="S257" s="5">
        <f t="shared" si="347"/>
        <v>3364.2042460785792</v>
      </c>
      <c r="T257" s="5">
        <f t="shared" si="348"/>
        <v>16.071946538537347</v>
      </c>
      <c r="U257" s="5">
        <f t="shared" si="349"/>
        <v>51.039904583212639</v>
      </c>
      <c r="V257" s="5">
        <f t="shared" si="350"/>
        <v>91.845247268835436</v>
      </c>
      <c r="W257" s="15">
        <f t="shared" si="351"/>
        <v>-1.0734613539272964E-2</v>
      </c>
      <c r="X257" s="15">
        <f t="shared" si="352"/>
        <v>-1.217998157191269E-2</v>
      </c>
      <c r="Y257" s="15">
        <f t="shared" si="353"/>
        <v>-9.7425357312937999E-3</v>
      </c>
      <c r="Z257" s="5">
        <f t="shared" si="368"/>
        <v>2385.6214696249253</v>
      </c>
      <c r="AA257" s="5">
        <f t="shared" si="369"/>
        <v>15159.036213276093</v>
      </c>
      <c r="AB257" s="5">
        <f t="shared" si="370"/>
        <v>56500.762346674252</v>
      </c>
      <c r="AC257" s="16">
        <f t="shared" si="354"/>
        <v>1.0238410913017755</v>
      </c>
      <c r="AD257" s="16">
        <f t="shared" si="355"/>
        <v>3.0521364191803162</v>
      </c>
      <c r="AE257" s="16">
        <f t="shared" si="356"/>
        <v>16.64906296406301</v>
      </c>
      <c r="AF257" s="15">
        <f t="shared" si="357"/>
        <v>-4.0504037456468023E-3</v>
      </c>
      <c r="AG257" s="15">
        <f t="shared" si="358"/>
        <v>2.9673830763510267E-4</v>
      </c>
      <c r="AH257" s="15">
        <f t="shared" si="359"/>
        <v>9.7937136394747881E-3</v>
      </c>
      <c r="AI257" s="1">
        <f t="shared" si="323"/>
        <v>307373.25880393141</v>
      </c>
      <c r="AJ257" s="1">
        <f t="shared" si="324"/>
        <v>190739.84197697998</v>
      </c>
      <c r="AK257" s="1">
        <f t="shared" si="325"/>
        <v>72216.27077454266</v>
      </c>
      <c r="AL257" s="14">
        <f t="shared" si="360"/>
        <v>88.730112788056687</v>
      </c>
      <c r="AM257" s="14">
        <f t="shared" si="361"/>
        <v>21.534443010515684</v>
      </c>
      <c r="AN257" s="14">
        <f t="shared" si="362"/>
        <v>6.7713391904754969</v>
      </c>
      <c r="AO257" s="11">
        <f t="shared" si="363"/>
        <v>2.7351829698545418E-3</v>
      </c>
      <c r="AP257" s="11">
        <f t="shared" si="364"/>
        <v>3.4456091469908185E-3</v>
      </c>
      <c r="AQ257" s="11">
        <f t="shared" si="365"/>
        <v>3.1256022435945017E-3</v>
      </c>
      <c r="AR257" s="1">
        <f t="shared" si="371"/>
        <v>142054.15701496488</v>
      </c>
      <c r="AS257" s="1">
        <f t="shared" si="366"/>
        <v>96161.435284744279</v>
      </c>
      <c r="AT257" s="1">
        <f t="shared" si="367"/>
        <v>36629.05099739557</v>
      </c>
      <c r="AU257" s="1">
        <f t="shared" si="326"/>
        <v>28410.831402992975</v>
      </c>
      <c r="AV257" s="1">
        <f t="shared" si="327"/>
        <v>19232.287056948855</v>
      </c>
      <c r="AW257" s="1">
        <f t="shared" si="328"/>
        <v>7325.8101994791141</v>
      </c>
      <c r="AX257" s="1">
        <f t="shared" si="310"/>
        <v>97514.205751702539</v>
      </c>
      <c r="AY257" s="1">
        <f t="shared" si="296"/>
        <v>25953.143120690409</v>
      </c>
      <c r="AZ257" s="1">
        <f t="shared" si="297"/>
        <v>6705.6812791837237</v>
      </c>
      <c r="BA257" s="1">
        <f t="shared" si="311"/>
        <v>13387.859584459018</v>
      </c>
      <c r="BB257" s="1">
        <f t="shared" si="312"/>
        <v>30127.817344328123</v>
      </c>
      <c r="BC257" s="1">
        <f t="shared" si="313"/>
        <v>38502.033969355303</v>
      </c>
      <c r="BD257" s="1">
        <f t="shared" si="314"/>
        <v>5.7650758595840124</v>
      </c>
      <c r="BE257" s="2">
        <f t="shared" si="320"/>
        <v>0</v>
      </c>
      <c r="BF257" s="2">
        <f t="shared" si="321"/>
        <v>0</v>
      </c>
      <c r="BG257" s="2">
        <f t="shared" si="322"/>
        <v>0</v>
      </c>
      <c r="BH257" s="2">
        <f t="shared" si="298"/>
        <v>0</v>
      </c>
      <c r="BI257" s="2">
        <f t="shared" si="315"/>
        <v>0</v>
      </c>
      <c r="BJ257" s="2">
        <f t="shared" si="299"/>
        <v>0</v>
      </c>
      <c r="BK257" s="2">
        <f t="shared" si="300"/>
        <v>0</v>
      </c>
      <c r="BL257" s="2">
        <f t="shared" si="301"/>
        <v>0</v>
      </c>
      <c r="BM257" s="2">
        <f t="shared" si="302"/>
        <v>0</v>
      </c>
      <c r="BN257" s="2">
        <f t="shared" si="303"/>
        <v>0</v>
      </c>
      <c r="BO257" s="2">
        <f t="shared" si="316"/>
        <v>0</v>
      </c>
      <c r="BP257" s="2">
        <f t="shared" si="317"/>
        <v>0</v>
      </c>
      <c r="BQ257" s="2">
        <f t="shared" si="318"/>
        <v>0</v>
      </c>
      <c r="BR257" s="11">
        <f t="shared" si="319"/>
        <v>2.5324954546878636E-2</v>
      </c>
      <c r="BS257" s="17">
        <f t="shared" si="372"/>
        <v>7.3877417369846152E-4</v>
      </c>
      <c r="BT257" s="17">
        <f t="shared" si="373"/>
        <v>7.0290621335965378E-5</v>
      </c>
      <c r="BU257" s="12">
        <f>(BU$3*temperature!$I367+BU$4*temperature!$I367^2+BU$5*temperature!$I367^6)*(K257/K$56)^$BW$1</f>
        <v>-55.447350788299126</v>
      </c>
      <c r="BV257" s="12">
        <f>(BV$3*temperature!$I367+BV$4*temperature!$I367^2+BV$5*temperature!$I367^6)*(L257/L$56)^$BW$1</f>
        <v>-34.709111172387907</v>
      </c>
      <c r="BW257" s="12">
        <f>(BW$3*temperature!$I367+BW$4*temperature!$I367^2+BW$5*temperature!$I367^6)*(M257/M$56)^$BW$1</f>
        <v>-29.52538192406849</v>
      </c>
      <c r="BX257" s="12">
        <f>(BX$3*temperature!$M367+BX$4*temperature!$M367^2+BX$5*temperature!$M367^6)*(K257/K$56)^$BW$1</f>
        <v>-55.447366980040329</v>
      </c>
      <c r="BY257" s="12">
        <f>(BY$3*temperature!$M367+BY$4*temperature!$M367^2+BY$5*temperature!$M367^6)*(L257/L$56)^$BW$1</f>
        <v>-34.709120761545201</v>
      </c>
      <c r="BZ257" s="12">
        <f>(BZ$3*temperature!$M367+BZ$4*temperature!$M367^2+BZ$5*temperature!$M367^6)*(M257/M$56)^$BW$1</f>
        <v>-29.525389620665432</v>
      </c>
      <c r="CA257" s="19">
        <f t="shared" si="304"/>
        <v>-1.6191741202931098E-5</v>
      </c>
      <c r="CB257" s="19">
        <f t="shared" si="305"/>
        <v>-9.5891572939876824E-6</v>
      </c>
      <c r="CC257" s="19">
        <f t="shared" si="306"/>
        <v>-7.6965969419973135E-6</v>
      </c>
      <c r="CD257" s="19">
        <f t="shared" si="307"/>
        <v>-3.5041303176426987E-2</v>
      </c>
      <c r="CE257" s="19">
        <f t="shared" si="308"/>
        <v>-2.5887609799482121E-5</v>
      </c>
      <c r="CF257" s="19">
        <f t="shared" si="309"/>
        <v>-2.4630749726929903E-6</v>
      </c>
    </row>
    <row r="258" spans="1:84" x14ac:dyDescent="0.3">
      <c r="A258" s="2">
        <f t="shared" si="329"/>
        <v>2212</v>
      </c>
      <c r="B258" s="5">
        <f t="shared" si="330"/>
        <v>1165.402922626138</v>
      </c>
      <c r="C258" s="5">
        <f t="shared" si="331"/>
        <v>2964.156116490512</v>
      </c>
      <c r="D258" s="5">
        <f t="shared" si="332"/>
        <v>4369.914836916967</v>
      </c>
      <c r="E258" s="15">
        <f t="shared" si="333"/>
        <v>1.299559715655656E-7</v>
      </c>
      <c r="F258" s="15">
        <f t="shared" si="334"/>
        <v>2.5602197824430163E-7</v>
      </c>
      <c r="G258" s="15">
        <f t="shared" si="335"/>
        <v>5.2265976133651891E-7</v>
      </c>
      <c r="H258" s="5">
        <f t="shared" si="336"/>
        <v>140660.81861733983</v>
      </c>
      <c r="I258" s="5">
        <f t="shared" si="337"/>
        <v>96193.637650131568</v>
      </c>
      <c r="J258" s="5">
        <f t="shared" si="338"/>
        <v>36667.364003987284</v>
      </c>
      <c r="K258" s="5">
        <f t="shared" si="339"/>
        <v>120697.15622505256</v>
      </c>
      <c r="L258" s="5">
        <f t="shared" si="340"/>
        <v>32452.284518678618</v>
      </c>
      <c r="M258" s="5">
        <f t="shared" si="341"/>
        <v>8390.8646672520954</v>
      </c>
      <c r="N258" s="15">
        <f t="shared" si="342"/>
        <v>-9.8086300789440584E-3</v>
      </c>
      <c r="O258" s="15">
        <f t="shared" si="343"/>
        <v>3.3462206146261941E-4</v>
      </c>
      <c r="P258" s="15">
        <f t="shared" si="344"/>
        <v>1.0454500185856919E-3</v>
      </c>
      <c r="Q258" s="5">
        <f t="shared" si="345"/>
        <v>2236.4254895147474</v>
      </c>
      <c r="R258" s="5">
        <f t="shared" si="346"/>
        <v>4849.9138600696961</v>
      </c>
      <c r="S258" s="5">
        <f t="shared" si="347"/>
        <v>3334.9129508748406</v>
      </c>
      <c r="T258" s="5">
        <f t="shared" si="348"/>
        <v>15.899420403622292</v>
      </c>
      <c r="U258" s="5">
        <f t="shared" si="349"/>
        <v>50.418239485956924</v>
      </c>
      <c r="V258" s="5">
        <f t="shared" si="350"/>
        <v>90.950441665569286</v>
      </c>
      <c r="W258" s="15">
        <f t="shared" si="351"/>
        <v>-1.0734613539272964E-2</v>
      </c>
      <c r="X258" s="15">
        <f t="shared" si="352"/>
        <v>-1.217998157191269E-2</v>
      </c>
      <c r="Y258" s="15">
        <f t="shared" si="353"/>
        <v>-9.7425357312937999E-3</v>
      </c>
      <c r="Z258" s="5">
        <f t="shared" si="368"/>
        <v>2328.0502063171898</v>
      </c>
      <c r="AA258" s="5">
        <f t="shared" si="369"/>
        <v>14984.54583426474</v>
      </c>
      <c r="AB258" s="5">
        <f t="shared" si="370"/>
        <v>56559.402526050471</v>
      </c>
      <c r="AC258" s="16">
        <f t="shared" si="354"/>
        <v>1.0196941215106197</v>
      </c>
      <c r="AD258" s="16">
        <f t="shared" si="355"/>
        <v>3.053042104976015</v>
      </c>
      <c r="AE258" s="16">
        <f t="shared" si="356"/>
        <v>16.812119119098629</v>
      </c>
      <c r="AF258" s="15">
        <f t="shared" si="357"/>
        <v>-4.0504037456468023E-3</v>
      </c>
      <c r="AG258" s="15">
        <f t="shared" si="358"/>
        <v>2.9673830763510267E-4</v>
      </c>
      <c r="AH258" s="15">
        <f t="shared" si="359"/>
        <v>9.7937136394747881E-3</v>
      </c>
      <c r="AI258" s="1">
        <f t="shared" si="323"/>
        <v>305046.76432653121</v>
      </c>
      <c r="AJ258" s="1">
        <f t="shared" si="324"/>
        <v>190898.14483623084</v>
      </c>
      <c r="AK258" s="1">
        <f t="shared" si="325"/>
        <v>72320.453896567516</v>
      </c>
      <c r="AL258" s="14">
        <f t="shared" si="360"/>
        <v>88.970378950533743</v>
      </c>
      <c r="AM258" s="14">
        <f t="shared" si="361"/>
        <v>21.607900291589946</v>
      </c>
      <c r="AN258" s="14">
        <f t="shared" si="362"/>
        <v>6.7922920583117277</v>
      </c>
      <c r="AO258" s="11">
        <f t="shared" si="363"/>
        <v>2.7078311401559961E-3</v>
      </c>
      <c r="AP258" s="11">
        <f t="shared" si="364"/>
        <v>3.4111530555209105E-3</v>
      </c>
      <c r="AQ258" s="11">
        <f t="shared" si="365"/>
        <v>3.0943462211585567E-3</v>
      </c>
      <c r="AR258" s="1">
        <f t="shared" si="371"/>
        <v>140660.81861733983</v>
      </c>
      <c r="AS258" s="1">
        <f t="shared" si="366"/>
        <v>96193.637650131568</v>
      </c>
      <c r="AT258" s="1">
        <f t="shared" si="367"/>
        <v>36667.364003987284</v>
      </c>
      <c r="AU258" s="1">
        <f t="shared" si="326"/>
        <v>28132.163723467966</v>
      </c>
      <c r="AV258" s="1">
        <f t="shared" si="327"/>
        <v>19238.727530026314</v>
      </c>
      <c r="AW258" s="1">
        <f t="shared" si="328"/>
        <v>7333.4728007974572</v>
      </c>
      <c r="AX258" s="1">
        <f t="shared" si="310"/>
        <v>96557.724980042054</v>
      </c>
      <c r="AY258" s="1">
        <f t="shared" si="296"/>
        <v>25961.827614942889</v>
      </c>
      <c r="AZ258" s="1">
        <f t="shared" si="297"/>
        <v>6712.6917338016774</v>
      </c>
      <c r="BA258" s="1">
        <f t="shared" si="311"/>
        <v>13376.373887567373</v>
      </c>
      <c r="BB258" s="1">
        <f t="shared" si="312"/>
        <v>30128.816763827599</v>
      </c>
      <c r="BC258" s="1">
        <f t="shared" si="313"/>
        <v>38506.620233946174</v>
      </c>
      <c r="BD258" s="1">
        <f t="shared" si="314"/>
        <v>5.4901534704936354</v>
      </c>
      <c r="BE258" s="2">
        <f t="shared" si="320"/>
        <v>0</v>
      </c>
      <c r="BF258" s="2">
        <f t="shared" si="321"/>
        <v>0</v>
      </c>
      <c r="BG258" s="2">
        <f t="shared" si="322"/>
        <v>0</v>
      </c>
      <c r="BH258" s="2">
        <f t="shared" si="298"/>
        <v>0</v>
      </c>
      <c r="BI258" s="2">
        <f t="shared" si="315"/>
        <v>0</v>
      </c>
      <c r="BJ258" s="2">
        <f t="shared" si="299"/>
        <v>0</v>
      </c>
      <c r="BK258" s="2">
        <f t="shared" si="300"/>
        <v>0</v>
      </c>
      <c r="BL258" s="2">
        <f t="shared" si="301"/>
        <v>0</v>
      </c>
      <c r="BM258" s="2">
        <f t="shared" si="302"/>
        <v>0</v>
      </c>
      <c r="BN258" s="2">
        <f t="shared" si="303"/>
        <v>0</v>
      </c>
      <c r="BO258" s="2">
        <f t="shared" si="316"/>
        <v>0</v>
      </c>
      <c r="BP258" s="2">
        <f t="shared" si="317"/>
        <v>0</v>
      </c>
      <c r="BQ258" s="2">
        <f t="shared" si="318"/>
        <v>0</v>
      </c>
      <c r="BR258" s="11">
        <f t="shared" si="319"/>
        <v>2.5186641419678829E-2</v>
      </c>
      <c r="BS258" s="17">
        <f t="shared" si="372"/>
        <v>7.2052686362729531E-4</v>
      </c>
      <c r="BT258" s="17">
        <f t="shared" si="373"/>
        <v>6.6943448891395598E-5</v>
      </c>
      <c r="BU258" s="12">
        <f>(BU$3*temperature!$I368+BU$4*temperature!$I368^2+BU$5*temperature!$I368^6)*(K258/K$56)^$BW$1</f>
        <v>-55.946415002775026</v>
      </c>
      <c r="BV258" s="12">
        <f>(BV$3*temperature!$I368+BV$4*temperature!$I368^2+BV$5*temperature!$I368^6)*(L258/L$56)^$BW$1</f>
        <v>-34.920188896698782</v>
      </c>
      <c r="BW258" s="12">
        <f>(BW$3*temperature!$I368+BW$4*temperature!$I368^2+BW$5*temperature!$I368^6)*(M258/M$56)^$BW$1</f>
        <v>-29.689377295186517</v>
      </c>
      <c r="BX258" s="12">
        <f>(BX$3*temperature!$M368+BX$4*temperature!$M368^2+BX$5*temperature!$M368^6)*(K258/K$56)^$BW$1</f>
        <v>-55.946431213592952</v>
      </c>
      <c r="BY258" s="12">
        <f>(BY$3*temperature!$M368+BY$4*temperature!$M368^2+BY$5*temperature!$M368^6)*(L258/L$56)^$BW$1</f>
        <v>-34.92019847163531</v>
      </c>
      <c r="BZ258" s="12">
        <f>(BZ$3*temperature!$M368+BZ$4*temperature!$M368^2+BZ$5*temperature!$M368^6)*(M258/M$56)^$BW$1</f>
        <v>-29.689384978035633</v>
      </c>
      <c r="CA258" s="19">
        <f t="shared" si="304"/>
        <v>-1.6210817925355059E-5</v>
      </c>
      <c r="CB258" s="19">
        <f t="shared" si="305"/>
        <v>-9.5749365272013165E-6</v>
      </c>
      <c r="CC258" s="19">
        <f t="shared" si="306"/>
        <v>-7.6828491160085832E-6</v>
      </c>
      <c r="CD258" s="19">
        <f t="shared" si="307"/>
        <v>-3.4829847197821E-2</v>
      </c>
      <c r="CE258" s="19">
        <f t="shared" si="308"/>
        <v>-2.5095840562063905E-5</v>
      </c>
      <c r="CF258" s="19">
        <f t="shared" si="309"/>
        <v>-2.3316300957824482E-6</v>
      </c>
    </row>
    <row r="259" spans="1:84" x14ac:dyDescent="0.3">
      <c r="A259" s="2">
        <f t="shared" si="329"/>
        <v>2213</v>
      </c>
      <c r="B259" s="5">
        <f t="shared" si="330"/>
        <v>1165.4030665046537</v>
      </c>
      <c r="C259" s="5">
        <f t="shared" si="331"/>
        <v>2964.1568374351696</v>
      </c>
      <c r="D259" s="5">
        <f t="shared" si="332"/>
        <v>4369.9170066966808</v>
      </c>
      <c r="E259" s="15">
        <f t="shared" si="333"/>
        <v>1.2345817298728732E-7</v>
      </c>
      <c r="F259" s="15">
        <f t="shared" si="334"/>
        <v>2.4322087933208651E-7</v>
      </c>
      <c r="G259" s="15">
        <f t="shared" si="335"/>
        <v>4.9652677326969291E-7</v>
      </c>
      <c r="H259" s="5">
        <f t="shared" si="336"/>
        <v>139240.44279177024</v>
      </c>
      <c r="I259" s="5">
        <f t="shared" si="337"/>
        <v>96221.478207396591</v>
      </c>
      <c r="J259" s="5">
        <f t="shared" si="338"/>
        <v>36704.405380720214</v>
      </c>
      <c r="K259" s="5">
        <f t="shared" si="339"/>
        <v>119478.35628182141</v>
      </c>
      <c r="L259" s="5">
        <f t="shared" si="340"/>
        <v>32461.669029178382</v>
      </c>
      <c r="M259" s="5">
        <f t="shared" si="341"/>
        <v>8399.3369495284533</v>
      </c>
      <c r="N259" s="15">
        <f t="shared" si="342"/>
        <v>-1.0098000494382586E-2</v>
      </c>
      <c r="O259" s="15">
        <f t="shared" si="343"/>
        <v>2.8917873237443992E-4</v>
      </c>
      <c r="P259" s="15">
        <f t="shared" si="344"/>
        <v>1.0097031250455579E-3</v>
      </c>
      <c r="Q259" s="5">
        <f t="shared" si="345"/>
        <v>2190.077595206872</v>
      </c>
      <c r="R259" s="5">
        <f t="shared" si="346"/>
        <v>4792.2285738146184</v>
      </c>
      <c r="S259" s="5">
        <f t="shared" si="347"/>
        <v>3305.7585499472002</v>
      </c>
      <c r="T259" s="5">
        <f t="shared" si="348"/>
        <v>15.728746270090975</v>
      </c>
      <c r="U259" s="5">
        <f t="shared" si="349"/>
        <v>49.804146258129691</v>
      </c>
      <c r="V259" s="5">
        <f t="shared" si="350"/>
        <v>90.064353737865531</v>
      </c>
      <c r="W259" s="15">
        <f t="shared" si="351"/>
        <v>-1.0734613539272964E-2</v>
      </c>
      <c r="X259" s="15">
        <f t="shared" si="352"/>
        <v>-1.217998157191269E-2</v>
      </c>
      <c r="Y259" s="15">
        <f t="shared" si="353"/>
        <v>-9.7425357312937999E-3</v>
      </c>
      <c r="Z259" s="5">
        <f t="shared" si="368"/>
        <v>2271.2331009292316</v>
      </c>
      <c r="AA259" s="5">
        <f t="shared" si="369"/>
        <v>14811.385021815413</v>
      </c>
      <c r="AB259" s="5">
        <f t="shared" si="370"/>
        <v>56616.057471910448</v>
      </c>
      <c r="AC259" s="16">
        <f t="shared" si="354"/>
        <v>1.0155639486214389</v>
      </c>
      <c r="AD259" s="16">
        <f t="shared" si="355"/>
        <v>3.0539480595233841</v>
      </c>
      <c r="AE259" s="16">
        <f t="shared" si="356"/>
        <v>16.97677219942382</v>
      </c>
      <c r="AF259" s="15">
        <f t="shared" si="357"/>
        <v>-4.0504037456468023E-3</v>
      </c>
      <c r="AG259" s="15">
        <f t="shared" si="358"/>
        <v>2.9673830763510267E-4</v>
      </c>
      <c r="AH259" s="15">
        <f t="shared" si="359"/>
        <v>9.7937136394747881E-3</v>
      </c>
      <c r="AI259" s="1">
        <f t="shared" si="323"/>
        <v>302674.25161734608</v>
      </c>
      <c r="AJ259" s="1">
        <f t="shared" si="324"/>
        <v>191047.05788263408</v>
      </c>
      <c r="AK259" s="1">
        <f t="shared" si="325"/>
        <v>72421.88130770823</v>
      </c>
      <c r="AL259" s="14">
        <f t="shared" si="360"/>
        <v>89.208886545580739</v>
      </c>
      <c r="AM259" s="14">
        <f t="shared" si="361"/>
        <v>21.680871068141961</v>
      </c>
      <c r="AN259" s="14">
        <f t="shared" si="362"/>
        <v>6.8130995845427327</v>
      </c>
      <c r="AO259" s="11">
        <f t="shared" si="363"/>
        <v>2.680752828754436E-3</v>
      </c>
      <c r="AP259" s="11">
        <f t="shared" si="364"/>
        <v>3.3770415249657014E-3</v>
      </c>
      <c r="AQ259" s="11">
        <f t="shared" si="365"/>
        <v>3.063402758946971E-3</v>
      </c>
      <c r="AR259" s="1">
        <f t="shared" si="371"/>
        <v>139240.44279177024</v>
      </c>
      <c r="AS259" s="1">
        <f t="shared" si="366"/>
        <v>96221.478207396591</v>
      </c>
      <c r="AT259" s="1">
        <f t="shared" si="367"/>
        <v>36704.405380720214</v>
      </c>
      <c r="AU259" s="1">
        <f t="shared" si="326"/>
        <v>27848.088558354051</v>
      </c>
      <c r="AV259" s="1">
        <f t="shared" si="327"/>
        <v>19244.295641479319</v>
      </c>
      <c r="AW259" s="1">
        <f t="shared" si="328"/>
        <v>7340.8810761440436</v>
      </c>
      <c r="AX259" s="1">
        <f t="shared" si="310"/>
        <v>95582.685025457133</v>
      </c>
      <c r="AY259" s="1">
        <f t="shared" si="296"/>
        <v>25969.335223342707</v>
      </c>
      <c r="AZ259" s="1">
        <f t="shared" si="297"/>
        <v>6719.469559622763</v>
      </c>
      <c r="BA259" s="1">
        <f t="shared" si="311"/>
        <v>13364.547477342845</v>
      </c>
      <c r="BB259" s="1">
        <f t="shared" si="312"/>
        <v>30129.68113898778</v>
      </c>
      <c r="BC259" s="1">
        <f t="shared" si="313"/>
        <v>38511.049446304169</v>
      </c>
      <c r="BD259" s="1">
        <f t="shared" si="314"/>
        <v>5.2283010864863586</v>
      </c>
      <c r="BE259" s="2">
        <f t="shared" si="320"/>
        <v>0</v>
      </c>
      <c r="BF259" s="2">
        <f t="shared" si="321"/>
        <v>0</v>
      </c>
      <c r="BG259" s="2">
        <f t="shared" si="322"/>
        <v>0</v>
      </c>
      <c r="BH259" s="2">
        <f t="shared" si="298"/>
        <v>0</v>
      </c>
      <c r="BI259" s="2">
        <f t="shared" si="315"/>
        <v>0</v>
      </c>
      <c r="BJ259" s="2">
        <f t="shared" si="299"/>
        <v>0</v>
      </c>
      <c r="BK259" s="2">
        <f t="shared" si="300"/>
        <v>0</v>
      </c>
      <c r="BL259" s="2">
        <f t="shared" si="301"/>
        <v>0</v>
      </c>
      <c r="BM259" s="2">
        <f t="shared" si="302"/>
        <v>0</v>
      </c>
      <c r="BN259" s="2">
        <f t="shared" si="303"/>
        <v>0</v>
      </c>
      <c r="BO259" s="2">
        <f t="shared" si="316"/>
        <v>0</v>
      </c>
      <c r="BP259" s="2">
        <f t="shared" si="317"/>
        <v>0</v>
      </c>
      <c r="BQ259" s="2">
        <f t="shared" si="318"/>
        <v>0</v>
      </c>
      <c r="BR259" s="11">
        <f t="shared" si="319"/>
        <v>2.5043938129399729E-2</v>
      </c>
      <c r="BS259" s="17">
        <f t="shared" si="372"/>
        <v>7.0282506083917508E-4</v>
      </c>
      <c r="BT259" s="17">
        <f t="shared" si="373"/>
        <v>6.3755665610852949E-5</v>
      </c>
      <c r="BU259" s="12">
        <f>(BU$3*temperature!$I369+BU$4*temperature!$I369^2+BU$5*temperature!$I369^6)*(K259/K$56)^$BW$1</f>
        <v>-56.450161344268189</v>
      </c>
      <c r="BV259" s="12">
        <f>(BV$3*temperature!$I369+BV$4*temperature!$I369^2+BV$5*temperature!$I369^6)*(L259/L$56)^$BW$1</f>
        <v>-35.130682357488972</v>
      </c>
      <c r="BW259" s="12">
        <f>(BW$3*temperature!$I369+BW$4*temperature!$I369^2+BW$5*temperature!$I369^6)*(M259/M$56)^$BW$1</f>
        <v>-29.852769743094491</v>
      </c>
      <c r="BX259" s="12">
        <f>(BX$3*temperature!$M369+BX$4*temperature!$M369^2+BX$5*temperature!$M369^6)*(K259/K$56)^$BW$1</f>
        <v>-56.450177575390278</v>
      </c>
      <c r="BY259" s="12">
        <f>(BY$3*temperature!$M369+BY$4*temperature!$M369^2+BY$5*temperature!$M369^6)*(L259/L$56)^$BW$1</f>
        <v>-35.130691918360135</v>
      </c>
      <c r="BZ259" s="12">
        <f>(BZ$3*temperature!$M369+BZ$4*temperature!$M369^2+BZ$5*temperature!$M369^6)*(M259/M$56)^$BW$1</f>
        <v>-29.852777412322155</v>
      </c>
      <c r="CA259" s="19">
        <f t="shared" si="304"/>
        <v>-1.6231122089038763E-5</v>
      </c>
      <c r="CB259" s="19">
        <f t="shared" si="305"/>
        <v>-9.5608711632166887E-6</v>
      </c>
      <c r="CC259" s="19">
        <f t="shared" si="306"/>
        <v>-7.6692276635981216E-6</v>
      </c>
      <c r="CD259" s="19">
        <f t="shared" si="307"/>
        <v>-3.46148422408196E-2</v>
      </c>
      <c r="CE259" s="19">
        <f t="shared" si="308"/>
        <v>-2.4328178603842482E-5</v>
      </c>
      <c r="CF259" s="19">
        <f t="shared" si="309"/>
        <v>-2.2068923070781224E-6</v>
      </c>
    </row>
    <row r="260" spans="1:84" x14ac:dyDescent="0.3">
      <c r="A260" s="2">
        <f t="shared" si="329"/>
        <v>2214</v>
      </c>
      <c r="B260" s="5">
        <f t="shared" si="330"/>
        <v>1165.4032031892605</v>
      </c>
      <c r="C260" s="5">
        <f t="shared" si="331"/>
        <v>2964.15752233276</v>
      </c>
      <c r="D260" s="5">
        <f t="shared" si="332"/>
        <v>4369.9190679884323</v>
      </c>
      <c r="E260" s="15">
        <f t="shared" si="333"/>
        <v>1.1728526433792295E-7</v>
      </c>
      <c r="F260" s="15">
        <f t="shared" si="334"/>
        <v>2.3105983536548216E-7</v>
      </c>
      <c r="G260" s="15">
        <f t="shared" si="335"/>
        <v>4.7170043460620825E-7</v>
      </c>
      <c r="H260" s="5">
        <f t="shared" si="336"/>
        <v>137792.22951869262</v>
      </c>
      <c r="I260" s="5">
        <f t="shared" si="337"/>
        <v>96244.990506087343</v>
      </c>
      <c r="J260" s="5">
        <f t="shared" si="338"/>
        <v>36740.185781219763</v>
      </c>
      <c r="K260" s="5">
        <f t="shared" si="339"/>
        <v>118235.67083187026</v>
      </c>
      <c r="L260" s="5">
        <f t="shared" si="340"/>
        <v>32469.593731423414</v>
      </c>
      <c r="M260" s="5">
        <f t="shared" si="341"/>
        <v>8407.5208738664496</v>
      </c>
      <c r="N260" s="15">
        <f t="shared" si="342"/>
        <v>-1.0400925227159519E-2</v>
      </c>
      <c r="O260" s="15">
        <f t="shared" si="343"/>
        <v>2.4412491661807145E-4</v>
      </c>
      <c r="P260" s="15">
        <f t="shared" si="344"/>
        <v>9.7435361709785617E-4</v>
      </c>
      <c r="Q260" s="5">
        <f t="shared" si="345"/>
        <v>2144.0338987278869</v>
      </c>
      <c r="R260" s="5">
        <f t="shared" si="346"/>
        <v>4735.0160651802544</v>
      </c>
      <c r="S260" s="5">
        <f t="shared" si="347"/>
        <v>3276.7432221048653</v>
      </c>
      <c r="T260" s="5">
        <f t="shared" si="348"/>
        <v>15.559904257424266</v>
      </c>
      <c r="U260" s="5">
        <f t="shared" si="349"/>
        <v>49.197532674500827</v>
      </c>
      <c r="V260" s="5">
        <f t="shared" si="350"/>
        <v>89.186898553458491</v>
      </c>
      <c r="W260" s="15">
        <f t="shared" si="351"/>
        <v>-1.0734613539272964E-2</v>
      </c>
      <c r="X260" s="15">
        <f t="shared" si="352"/>
        <v>-1.217998157191269E-2</v>
      </c>
      <c r="Y260" s="15">
        <f t="shared" si="353"/>
        <v>-9.7425357312937999E-3</v>
      </c>
      <c r="Z260" s="5">
        <f t="shared" si="368"/>
        <v>2215.1550887851427</v>
      </c>
      <c r="AA260" s="5">
        <f t="shared" si="369"/>
        <v>14639.559983363757</v>
      </c>
      <c r="AB260" s="5">
        <f t="shared" si="370"/>
        <v>56670.743927739408</v>
      </c>
      <c r="AC260" s="16">
        <f t="shared" si="354"/>
        <v>1.0114505045999989</v>
      </c>
      <c r="AD260" s="16">
        <f t="shared" si="355"/>
        <v>3.0548542829021725</v>
      </c>
      <c r="AE260" s="16">
        <f t="shared" si="356"/>
        <v>17.143037844867575</v>
      </c>
      <c r="AF260" s="15">
        <f t="shared" si="357"/>
        <v>-4.0504037456468023E-3</v>
      </c>
      <c r="AG260" s="15">
        <f t="shared" si="358"/>
        <v>2.9673830763510267E-4</v>
      </c>
      <c r="AH260" s="15">
        <f t="shared" si="359"/>
        <v>9.7937136394747881E-3</v>
      </c>
      <c r="AI260" s="1">
        <f t="shared" si="323"/>
        <v>300254.91501396557</v>
      </c>
      <c r="AJ260" s="1">
        <f t="shared" si="324"/>
        <v>191186.64773584998</v>
      </c>
      <c r="AK260" s="1">
        <f t="shared" si="325"/>
        <v>72520.574253081446</v>
      </c>
      <c r="AL260" s="14">
        <f t="shared" si="360"/>
        <v>89.445642050788265</v>
      </c>
      <c r="AM260" s="14">
        <f t="shared" si="361"/>
        <v>21.753356098017559</v>
      </c>
      <c r="AN260" s="14">
        <f t="shared" si="362"/>
        <v>6.8337621399263595</v>
      </c>
      <c r="AO260" s="11">
        <f t="shared" si="363"/>
        <v>2.6539453004668914E-3</v>
      </c>
      <c r="AP260" s="11">
        <f t="shared" si="364"/>
        <v>3.3432711097160445E-3</v>
      </c>
      <c r="AQ260" s="11">
        <f t="shared" si="365"/>
        <v>3.0327687313575014E-3</v>
      </c>
      <c r="AR260" s="1">
        <f t="shared" si="371"/>
        <v>137792.22951869262</v>
      </c>
      <c r="AS260" s="1">
        <f t="shared" si="366"/>
        <v>96244.990506087343</v>
      </c>
      <c r="AT260" s="1">
        <f t="shared" si="367"/>
        <v>36740.185781219763</v>
      </c>
      <c r="AU260" s="1">
        <f t="shared" si="326"/>
        <v>27558.445903738524</v>
      </c>
      <c r="AV260" s="1">
        <f t="shared" si="327"/>
        <v>19248.998101217469</v>
      </c>
      <c r="AW260" s="1">
        <f t="shared" si="328"/>
        <v>7348.0371562439532</v>
      </c>
      <c r="AX260" s="1">
        <f t="shared" si="310"/>
        <v>94588.536665496213</v>
      </c>
      <c r="AY260" s="1">
        <f t="shared" si="296"/>
        <v>25975.674985138732</v>
      </c>
      <c r="AZ260" s="1">
        <f t="shared" si="297"/>
        <v>6726.0166990931593</v>
      </c>
      <c r="BA260" s="1">
        <f t="shared" si="311"/>
        <v>13352.364296483578</v>
      </c>
      <c r="BB260" s="1">
        <f t="shared" si="312"/>
        <v>30130.411637141879</v>
      </c>
      <c r="BC260" s="1">
        <f t="shared" si="313"/>
        <v>38515.323385455646</v>
      </c>
      <c r="BD260" s="1">
        <f t="shared" si="314"/>
        <v>4.9788984770598503</v>
      </c>
      <c r="BE260" s="2">
        <f t="shared" si="320"/>
        <v>0</v>
      </c>
      <c r="BF260" s="2">
        <f t="shared" si="321"/>
        <v>0</v>
      </c>
      <c r="BG260" s="2">
        <f t="shared" si="322"/>
        <v>0</v>
      </c>
      <c r="BH260" s="2">
        <f t="shared" si="298"/>
        <v>0</v>
      </c>
      <c r="BI260" s="2">
        <f t="shared" si="315"/>
        <v>0</v>
      </c>
      <c r="BJ260" s="2">
        <f t="shared" si="299"/>
        <v>0</v>
      </c>
      <c r="BK260" s="2">
        <f t="shared" si="300"/>
        <v>0</v>
      </c>
      <c r="BL260" s="2">
        <f t="shared" si="301"/>
        <v>0</v>
      </c>
      <c r="BM260" s="2">
        <f t="shared" si="302"/>
        <v>0</v>
      </c>
      <c r="BN260" s="2">
        <f t="shared" si="303"/>
        <v>0</v>
      </c>
      <c r="BO260" s="2">
        <f t="shared" si="316"/>
        <v>0</v>
      </c>
      <c r="BP260" s="2">
        <f t="shared" si="317"/>
        <v>0</v>
      </c>
      <c r="BQ260" s="2">
        <f t="shared" si="318"/>
        <v>0</v>
      </c>
      <c r="BR260" s="11">
        <f t="shared" si="319"/>
        <v>2.4896457488724127E-2</v>
      </c>
      <c r="BS260" s="17">
        <f t="shared" si="372"/>
        <v>6.8565359463688838E-4</v>
      </c>
      <c r="BT260" s="17">
        <f t="shared" si="373"/>
        <v>6.071968153414566E-5</v>
      </c>
      <c r="BU260" s="12">
        <f>(BU$3*temperature!$I370+BU$4*temperature!$I370^2+BU$5*temperature!$I370^6)*(K260/K$56)^$BW$1</f>
        <v>-56.958892085857627</v>
      </c>
      <c r="BV260" s="12">
        <f>(BV$3*temperature!$I370+BV$4*temperature!$I370^2+BV$5*temperature!$I370^6)*(L260/L$56)^$BW$1</f>
        <v>-35.340595817700319</v>
      </c>
      <c r="BW260" s="12">
        <f>(BW$3*temperature!$I370+BW$4*temperature!$I370^2+BW$5*temperature!$I370^6)*(M260/M$56)^$BW$1</f>
        <v>-30.015562014748067</v>
      </c>
      <c r="BX260" s="12">
        <f>(BX$3*temperature!$M370+BX$4*temperature!$M370^2+BX$5*temperature!$M370^6)*(K260/K$56)^$BW$1</f>
        <v>-56.958908338574126</v>
      </c>
      <c r="BY260" s="12">
        <f>(BY$3*temperature!$M370+BY$4*temperature!$M370^2+BY$5*temperature!$M370^6)*(L260/L$56)^$BW$1</f>
        <v>-35.340605364660995</v>
      </c>
      <c r="BZ260" s="12">
        <f>(BZ$3*temperature!$M370+BZ$4*temperature!$M370^2+BZ$5*temperature!$M370^6)*(M260/M$56)^$BW$1</f>
        <v>-30.015569670479895</v>
      </c>
      <c r="CA260" s="19">
        <f t="shared" si="304"/>
        <v>-1.6252716498854625E-5</v>
      </c>
      <c r="CB260" s="19">
        <f t="shared" si="305"/>
        <v>-9.5469606762321746E-6</v>
      </c>
      <c r="CC260" s="19">
        <f t="shared" si="306"/>
        <v>-7.655731828037915E-6</v>
      </c>
      <c r="CD260" s="19">
        <f t="shared" si="307"/>
        <v>-3.4396181914116836E-2</v>
      </c>
      <c r="CE260" s="19">
        <f t="shared" si="308"/>
        <v>-2.3583865771198535E-5</v>
      </c>
      <c r="CF260" s="19">
        <f t="shared" si="309"/>
        <v>-2.0885252118157148E-6</v>
      </c>
    </row>
    <row r="261" spans="1:84" x14ac:dyDescent="0.3">
      <c r="A261" s="2">
        <f t="shared" si="329"/>
        <v>2215</v>
      </c>
      <c r="B261" s="5">
        <f t="shared" si="330"/>
        <v>1165.4033330396521</v>
      </c>
      <c r="C261" s="5">
        <f t="shared" si="331"/>
        <v>2964.1581729856216</v>
      </c>
      <c r="D261" s="5">
        <f t="shared" si="332"/>
        <v>4369.9210262165188</v>
      </c>
      <c r="E261" s="15">
        <f t="shared" si="333"/>
        <v>1.114210011210268E-7</v>
      </c>
      <c r="F261" s="15">
        <f t="shared" si="334"/>
        <v>2.1950684359720804E-7</v>
      </c>
      <c r="G261" s="15">
        <f t="shared" si="335"/>
        <v>4.4811541287589782E-7</v>
      </c>
      <c r="H261" s="5">
        <f t="shared" si="336"/>
        <v>136315.30020965493</v>
      </c>
      <c r="I261" s="5">
        <f t="shared" si="337"/>
        <v>96264.208011354276</v>
      </c>
      <c r="J261" s="5">
        <f t="shared" si="338"/>
        <v>36774.715837545606</v>
      </c>
      <c r="K261" s="5">
        <f t="shared" si="339"/>
        <v>116968.34593231499</v>
      </c>
      <c r="L261" s="5">
        <f t="shared" si="340"/>
        <v>32476.069896901969</v>
      </c>
      <c r="M261" s="5">
        <f t="shared" si="341"/>
        <v>8415.418863847337</v>
      </c>
      <c r="N261" s="15">
        <f t="shared" si="342"/>
        <v>-1.0718634153625173E-2</v>
      </c>
      <c r="O261" s="15">
        <f t="shared" si="343"/>
        <v>1.9945323406633797E-4</v>
      </c>
      <c r="P261" s="15">
        <f t="shared" si="344"/>
        <v>9.3939582183333314E-4</v>
      </c>
      <c r="Q261" s="5">
        <f t="shared" si="345"/>
        <v>2098.2843356173644</v>
      </c>
      <c r="R261" s="5">
        <f t="shared" si="346"/>
        <v>4678.2775949965517</v>
      </c>
      <c r="S261" s="5">
        <f t="shared" si="347"/>
        <v>3247.8690594198397</v>
      </c>
      <c r="T261" s="5">
        <f t="shared" si="348"/>
        <v>15.392874698512729</v>
      </c>
      <c r="U261" s="5">
        <f t="shared" si="349"/>
        <v>48.598307633141836</v>
      </c>
      <c r="V261" s="5">
        <f t="shared" si="350"/>
        <v>88.317992007538152</v>
      </c>
      <c r="W261" s="15">
        <f t="shared" si="351"/>
        <v>-1.0734613539272964E-2</v>
      </c>
      <c r="X261" s="15">
        <f t="shared" si="352"/>
        <v>-1.217998157191269E-2</v>
      </c>
      <c r="Y261" s="15">
        <f t="shared" si="353"/>
        <v>-9.7425357312937999E-3</v>
      </c>
      <c r="Z261" s="5">
        <f t="shared" si="368"/>
        <v>2159.8005273079775</v>
      </c>
      <c r="AA261" s="5">
        <f t="shared" si="369"/>
        <v>14469.076361882511</v>
      </c>
      <c r="AB261" s="5">
        <f t="shared" si="370"/>
        <v>56723.478602665156</v>
      </c>
      <c r="AC261" s="16">
        <f t="shared" si="354"/>
        <v>1.0073537216876307</v>
      </c>
      <c r="AD261" s="16">
        <f t="shared" si="355"/>
        <v>3.0557607751921529</v>
      </c>
      <c r="AE261" s="16">
        <f t="shared" si="356"/>
        <v>17.310931848430887</v>
      </c>
      <c r="AF261" s="15">
        <f t="shared" si="357"/>
        <v>-4.0504037456468023E-3</v>
      </c>
      <c r="AG261" s="15">
        <f t="shared" si="358"/>
        <v>2.9673830763510267E-4</v>
      </c>
      <c r="AH261" s="15">
        <f t="shared" si="359"/>
        <v>9.7937136394747881E-3</v>
      </c>
      <c r="AI261" s="1">
        <f t="shared" si="323"/>
        <v>297787.86941630754</v>
      </c>
      <c r="AJ261" s="1">
        <f t="shared" si="324"/>
        <v>191316.98106348247</v>
      </c>
      <c r="AK261" s="1">
        <f t="shared" si="325"/>
        <v>72616.553984017257</v>
      </c>
      <c r="AL261" s="14">
        <f t="shared" si="360"/>
        <v>89.68065205374252</v>
      </c>
      <c r="AM261" s="14">
        <f t="shared" si="361"/>
        <v>21.825356191329611</v>
      </c>
      <c r="AN261" s="14">
        <f t="shared" si="362"/>
        <v>6.8542801078605073</v>
      </c>
      <c r="AO261" s="11">
        <f t="shared" si="363"/>
        <v>2.6274058474622226E-3</v>
      </c>
      <c r="AP261" s="11">
        <f t="shared" si="364"/>
        <v>3.3098383986188838E-3</v>
      </c>
      <c r="AQ261" s="11">
        <f t="shared" si="365"/>
        <v>3.0024410440439263E-3</v>
      </c>
      <c r="AR261" s="1">
        <f t="shared" si="371"/>
        <v>136315.30020965493</v>
      </c>
      <c r="AS261" s="1">
        <f t="shared" si="366"/>
        <v>96264.208011354276</v>
      </c>
      <c r="AT261" s="1">
        <f t="shared" si="367"/>
        <v>36774.715837545606</v>
      </c>
      <c r="AU261" s="1">
        <f t="shared" si="326"/>
        <v>27263.060041930989</v>
      </c>
      <c r="AV261" s="1">
        <f t="shared" si="327"/>
        <v>19252.841602270855</v>
      </c>
      <c r="AW261" s="1">
        <f t="shared" si="328"/>
        <v>7354.9431675091218</v>
      </c>
      <c r="AX261" s="1">
        <f t="shared" si="310"/>
        <v>93574.67674585199</v>
      </c>
      <c r="AY261" s="1">
        <f t="shared" si="296"/>
        <v>25980.855917521574</v>
      </c>
      <c r="AZ261" s="1">
        <f t="shared" si="297"/>
        <v>6732.3350910778699</v>
      </c>
      <c r="BA261" s="1">
        <f t="shared" si="311"/>
        <v>13339.80682390919</v>
      </c>
      <c r="BB261" s="1">
        <f t="shared" si="312"/>
        <v>30131.009402955693</v>
      </c>
      <c r="BC261" s="1">
        <f t="shared" si="313"/>
        <v>38519.443803376016</v>
      </c>
      <c r="BD261" s="1">
        <f t="shared" si="314"/>
        <v>4.7413547408933514</v>
      </c>
      <c r="BE261" s="2">
        <f t="shared" si="320"/>
        <v>0</v>
      </c>
      <c r="BF261" s="2">
        <f t="shared" si="321"/>
        <v>0</v>
      </c>
      <c r="BG261" s="2">
        <f t="shared" si="322"/>
        <v>0</v>
      </c>
      <c r="BH261" s="2">
        <f t="shared" si="298"/>
        <v>0</v>
      </c>
      <c r="BI261" s="2">
        <f t="shared" si="315"/>
        <v>0</v>
      </c>
      <c r="BJ261" s="2">
        <f t="shared" si="299"/>
        <v>0</v>
      </c>
      <c r="BK261" s="2">
        <f t="shared" si="300"/>
        <v>0</v>
      </c>
      <c r="BL261" s="2">
        <f t="shared" si="301"/>
        <v>0</v>
      </c>
      <c r="BM261" s="2">
        <f t="shared" si="302"/>
        <v>0</v>
      </c>
      <c r="BN261" s="2">
        <f t="shared" si="303"/>
        <v>0</v>
      </c>
      <c r="BO261" s="2">
        <f t="shared" si="316"/>
        <v>0</v>
      </c>
      <c r="BP261" s="2">
        <f t="shared" si="317"/>
        <v>0</v>
      </c>
      <c r="BQ261" s="2">
        <f t="shared" si="318"/>
        <v>0</v>
      </c>
      <c r="BR261" s="11">
        <f t="shared" si="319"/>
        <v>2.4743769202544036E-2</v>
      </c>
      <c r="BS261" s="17">
        <f t="shared" si="372"/>
        <v>6.6899791644994735E-4</v>
      </c>
      <c r="BT261" s="17">
        <f t="shared" si="373"/>
        <v>5.7828268127757772E-5</v>
      </c>
      <c r="BU261" s="12">
        <f>(BU$3*temperature!$I371+BU$4*temperature!$I371^2+BU$5*temperature!$I371^6)*(K261/K$56)^$BW$1</f>
        <v>-57.472936095046542</v>
      </c>
      <c r="BV261" s="12">
        <f>(BV$3*temperature!$I371+BV$4*temperature!$I371^2+BV$5*temperature!$I371^6)*(L261/L$56)^$BW$1</f>
        <v>-35.54993364515542</v>
      </c>
      <c r="BW261" s="12">
        <f>(BW$3*temperature!$I371+BW$4*temperature!$I371^2+BW$5*temperature!$I371^6)*(M261/M$56)^$BW$1</f>
        <v>-30.177756925519571</v>
      </c>
      <c r="BX261" s="12">
        <f>(BX$3*temperature!$M371+BX$4*temperature!$M371^2+BX$5*temperature!$M371^6)*(K261/K$56)^$BW$1</f>
        <v>-57.472952370716058</v>
      </c>
      <c r="BY261" s="12">
        <f>(BY$3*temperature!$M371+BY$4*temperature!$M371^2+BY$5*temperature!$M371^6)*(L261/L$56)^$BW$1</f>
        <v>-35.54994317835996</v>
      </c>
      <c r="BZ261" s="12">
        <f>(BZ$3*temperature!$M371+BZ$4*temperature!$M371^2+BZ$5*temperature!$M371^6)*(M261/M$56)^$BW$1</f>
        <v>-30.177764567880388</v>
      </c>
      <c r="CA261" s="19">
        <f t="shared" si="304"/>
        <v>-1.6275669516119251E-5</v>
      </c>
      <c r="CB261" s="19">
        <f t="shared" si="305"/>
        <v>-9.5332045404461496E-6</v>
      </c>
      <c r="CC261" s="19">
        <f t="shared" si="306"/>
        <v>-7.642360817072813E-6</v>
      </c>
      <c r="CD261" s="19">
        <f t="shared" si="307"/>
        <v>-3.4173748084750655E-2</v>
      </c>
      <c r="CE261" s="19">
        <f t="shared" si="308"/>
        <v>-2.2862166265983568E-5</v>
      </c>
      <c r="CF261" s="19">
        <f t="shared" si="309"/>
        <v>-1.9762086671754095E-6</v>
      </c>
    </row>
    <row r="262" spans="1:84" x14ac:dyDescent="0.3">
      <c r="A262" s="2">
        <f t="shared" si="329"/>
        <v>2216</v>
      </c>
      <c r="B262" s="5">
        <f t="shared" si="330"/>
        <v>1165.4034563975379</v>
      </c>
      <c r="C262" s="5">
        <f t="shared" si="331"/>
        <v>2964.158791105976</v>
      </c>
      <c r="D262" s="5">
        <f t="shared" si="332"/>
        <v>4369.9228865340356</v>
      </c>
      <c r="E262" s="15">
        <f t="shared" si="333"/>
        <v>1.0584995106497545E-7</v>
      </c>
      <c r="F262" s="15">
        <f t="shared" si="334"/>
        <v>2.0853150141734763E-7</v>
      </c>
      <c r="G262" s="15">
        <f t="shared" si="335"/>
        <v>4.257096422321029E-7</v>
      </c>
      <c r="H262" s="5">
        <f t="shared" si="336"/>
        <v>134808.68864719078</v>
      </c>
      <c r="I262" s="5">
        <f t="shared" si="337"/>
        <v>96279.164098286084</v>
      </c>
      <c r="J262" s="5">
        <f t="shared" si="338"/>
        <v>36808.006159101773</v>
      </c>
      <c r="K262" s="5">
        <f t="shared" si="339"/>
        <v>115675.55245108641</v>
      </c>
      <c r="L262" s="5">
        <f t="shared" si="340"/>
        <v>32481.10876757812</v>
      </c>
      <c r="M262" s="5">
        <f t="shared" si="341"/>
        <v>8423.0333383058169</v>
      </c>
      <c r="N262" s="15">
        <f t="shared" si="342"/>
        <v>-1.1052507162721326E-2</v>
      </c>
      <c r="O262" s="15">
        <f t="shared" si="343"/>
        <v>1.5515641800711855E-4</v>
      </c>
      <c r="P262" s="15">
        <f t="shared" si="344"/>
        <v>9.0482417829385042E-4</v>
      </c>
      <c r="Q262" s="5">
        <f t="shared" si="345"/>
        <v>2052.8179284922262</v>
      </c>
      <c r="R262" s="5">
        <f t="shared" si="346"/>
        <v>4622.0142477108393</v>
      </c>
      <c r="S262" s="5">
        <f t="shared" si="347"/>
        <v>3219.1380690470137</v>
      </c>
      <c r="T262" s="5">
        <f t="shared" si="348"/>
        <v>15.227638137365743</v>
      </c>
      <c r="U262" s="5">
        <f t="shared" si="349"/>
        <v>48.006381141744022</v>
      </c>
      <c r="V262" s="5">
        <f t="shared" si="350"/>
        <v>87.457550814688588</v>
      </c>
      <c r="W262" s="15">
        <f t="shared" si="351"/>
        <v>-1.0734613539272964E-2</v>
      </c>
      <c r="X262" s="15">
        <f t="shared" si="352"/>
        <v>-1.217998157191269E-2</v>
      </c>
      <c r="Y262" s="15">
        <f t="shared" si="353"/>
        <v>-9.7425357312937999E-3</v>
      </c>
      <c r="Z262" s="5">
        <f t="shared" si="368"/>
        <v>2105.1531373746634</v>
      </c>
      <c r="AA262" s="5">
        <f t="shared" si="369"/>
        <v>14299.939251235508</v>
      </c>
      <c r="AB262" s="5">
        <f t="shared" si="370"/>
        <v>56774.278169587858</v>
      </c>
      <c r="AC262" s="16">
        <f t="shared" si="354"/>
        <v>1.0032735324001159</v>
      </c>
      <c r="AD262" s="16">
        <f t="shared" si="355"/>
        <v>3.0566675364731211</v>
      </c>
      <c r="AE262" s="16">
        <f t="shared" si="356"/>
        <v>17.480470157786883</v>
      </c>
      <c r="AF262" s="15">
        <f t="shared" si="357"/>
        <v>-4.0504037456468023E-3</v>
      </c>
      <c r="AG262" s="15">
        <f t="shared" si="358"/>
        <v>2.9673830763510267E-4</v>
      </c>
      <c r="AH262" s="15">
        <f t="shared" si="359"/>
        <v>9.7937136394747881E-3</v>
      </c>
      <c r="AI262" s="1">
        <f t="shared" si="323"/>
        <v>295272.14251660777</v>
      </c>
      <c r="AJ262" s="1">
        <f t="shared" si="324"/>
        <v>191438.12455940509</v>
      </c>
      <c r="AK262" s="1">
        <f t="shared" si="325"/>
        <v>72709.841753124652</v>
      </c>
      <c r="AL262" s="14">
        <f t="shared" si="360"/>
        <v>89.913923248656644</v>
      </c>
      <c r="AM262" s="14">
        <f t="shared" si="361"/>
        <v>21.896872209295353</v>
      </c>
      <c r="AN262" s="14">
        <f t="shared" si="362"/>
        <v>6.8746538840644904</v>
      </c>
      <c r="AO262" s="11">
        <f t="shared" si="363"/>
        <v>2.6011317889876001E-3</v>
      </c>
      <c r="AP262" s="11">
        <f t="shared" si="364"/>
        <v>3.276740014632695E-3</v>
      </c>
      <c r="AQ262" s="11">
        <f t="shared" si="365"/>
        <v>2.9724166336034868E-3</v>
      </c>
      <c r="AR262" s="1">
        <f t="shared" si="371"/>
        <v>134808.68864719078</v>
      </c>
      <c r="AS262" s="1">
        <f t="shared" si="366"/>
        <v>96279.164098286084</v>
      </c>
      <c r="AT262" s="1">
        <f t="shared" si="367"/>
        <v>36808.006159101773</v>
      </c>
      <c r="AU262" s="1">
        <f t="shared" si="326"/>
        <v>26961.737729438159</v>
      </c>
      <c r="AV262" s="1">
        <f t="shared" si="327"/>
        <v>19255.832819657218</v>
      </c>
      <c r="AW262" s="1">
        <f t="shared" si="328"/>
        <v>7361.6012318203548</v>
      </c>
      <c r="AX262" s="1">
        <f t="shared" si="310"/>
        <v>92540.441960869124</v>
      </c>
      <c r="AY262" s="1">
        <f t="shared" ref="AY262:AY325" si="374">(AS262-AV262)/C262*1000</f>
        <v>25984.8870140625</v>
      </c>
      <c r="AZ262" s="1">
        <f t="shared" ref="AZ262:AZ325" si="375">(AT262-AW262)/D262*1000</f>
        <v>6738.4266706446542</v>
      </c>
      <c r="BA262" s="1">
        <f t="shared" si="311"/>
        <v>13326.855895373055</v>
      </c>
      <c r="BB262" s="1">
        <f t="shared" si="312"/>
        <v>30131.475558805592</v>
      </c>
      <c r="BC262" s="1">
        <f t="shared" si="313"/>
        <v>38523.412425595219</v>
      </c>
      <c r="BD262" s="1">
        <f t="shared" si="314"/>
        <v>4.5151069206292638</v>
      </c>
      <c r="BE262" s="2">
        <f t="shared" si="320"/>
        <v>0</v>
      </c>
      <c r="BF262" s="2">
        <f t="shared" si="321"/>
        <v>0</v>
      </c>
      <c r="BG262" s="2">
        <f t="shared" si="322"/>
        <v>0</v>
      </c>
      <c r="BH262" s="2">
        <f t="shared" ref="BH262:BH325" si="376">(BE262*Z262+BF262*AA262+BG262*AB262)/(Z262+AA262+AB262)</f>
        <v>0</v>
      </c>
      <c r="BI262" s="2">
        <f t="shared" si="315"/>
        <v>0</v>
      </c>
      <c r="BJ262" s="2">
        <f t="shared" ref="BJ262:BJ325" si="377">BJ$5*BF262^2</f>
        <v>0</v>
      </c>
      <c r="BK262" s="2">
        <f t="shared" ref="BK262:BK325" si="378">BK$5*BG262^2</f>
        <v>0</v>
      </c>
      <c r="BL262" s="2">
        <f t="shared" ref="BL262:BL325" si="379">BI262*AR262</f>
        <v>0</v>
      </c>
      <c r="BM262" s="2">
        <f t="shared" ref="BM262:BM325" si="380">BJ262*AS262</f>
        <v>0</v>
      </c>
      <c r="BN262" s="2">
        <f t="shared" ref="BN262:BN325" si="381">BK262*AT262</f>
        <v>0</v>
      </c>
      <c r="BO262" s="2">
        <f t="shared" si="316"/>
        <v>0</v>
      </c>
      <c r="BP262" s="2">
        <f t="shared" si="317"/>
        <v>0</v>
      </c>
      <c r="BQ262" s="2">
        <f t="shared" si="318"/>
        <v>0</v>
      </c>
      <c r="BR262" s="11">
        <f t="shared" si="319"/>
        <v>2.4585393396914762E-2</v>
      </c>
      <c r="BS262" s="17">
        <f t="shared" si="372"/>
        <v>6.5284409289022727E-4</v>
      </c>
      <c r="BT262" s="17">
        <f t="shared" si="373"/>
        <v>5.5074541074055021E-5</v>
      </c>
      <c r="BU262" s="12">
        <f>(BU$3*temperature!$I372+BU$4*temperature!$I372^2+BU$5*temperature!$I372^6)*(K262/K$56)^$BW$1</f>
        <v>-57.992652092633165</v>
      </c>
      <c r="BV262" s="12">
        <f>(BV$3*temperature!$I372+BV$4*temperature!$I372^2+BV$5*temperature!$I372^6)*(L262/L$56)^$BW$1</f>
        <v>-35.758700306805594</v>
      </c>
      <c r="BW262" s="12">
        <f>(BW$3*temperature!$I372+BW$4*temperature!$I372^2+BW$5*temperature!$I372^6)*(M262/M$56)^$BW$1</f>
        <v>-30.339357354270607</v>
      </c>
      <c r="BX262" s="12">
        <f>(BX$3*temperature!$M372+BX$4*temperature!$M372^2+BX$5*temperature!$M372^6)*(K262/K$56)^$BW$1</f>
        <v>-57.992668392689026</v>
      </c>
      <c r="BY262" s="12">
        <f>(BY$3*temperature!$M372+BY$4*temperature!$M372^2+BY$5*temperature!$M372^6)*(L262/L$56)^$BW$1</f>
        <v>-35.758709826407767</v>
      </c>
      <c r="BZ262" s="12">
        <f>(BZ$3*temperature!$M372+BZ$4*temperature!$M372^2+BZ$5*temperature!$M372^6)*(M262/M$56)^$BW$1</f>
        <v>-30.339364983384481</v>
      </c>
      <c r="CA262" s="19">
        <f t="shared" ref="CA262:CA325" si="382">BX262-BU262</f>
        <v>-1.6300055861506735E-5</v>
      </c>
      <c r="CB262" s="19">
        <f t="shared" ref="CB262:CB325" si="383">BY262-BV262</f>
        <v>-9.5196021732135705E-6</v>
      </c>
      <c r="CC262" s="19">
        <f t="shared" ref="CC262:CC325" si="384">BZ262-BW262</f>
        <v>-7.6291138739748021E-6</v>
      </c>
      <c r="CD262" s="19">
        <f t="shared" ref="CD262:CD325" si="385">SUMPRODUCT(CA262:CC262,AR262:AT262)/100</f>
        <v>-3.3947409658126614E-2</v>
      </c>
      <c r="CE262" s="19">
        <f t="shared" ref="CE262:CE325" si="386">CD262*BS262</f>
        <v>-2.2162365864232609E-5</v>
      </c>
      <c r="CF262" s="19">
        <f t="shared" ref="CF262:CF325" si="387">CD262*BT262</f>
        <v>-1.8696380075742663E-6</v>
      </c>
    </row>
    <row r="263" spans="1:84" x14ac:dyDescent="0.3">
      <c r="A263" s="2">
        <f t="shared" si="329"/>
        <v>2217</v>
      </c>
      <c r="B263" s="5">
        <f t="shared" si="330"/>
        <v>1165.4035735875418</v>
      </c>
      <c r="C263" s="5">
        <f t="shared" si="331"/>
        <v>2964.1593783204348</v>
      </c>
      <c r="D263" s="5">
        <f t="shared" si="332"/>
        <v>4369.9246538364287</v>
      </c>
      <c r="E263" s="15">
        <f t="shared" si="333"/>
        <v>1.0055745351172668E-7</v>
      </c>
      <c r="F263" s="15">
        <f t="shared" si="334"/>
        <v>1.9810492634648024E-7</v>
      </c>
      <c r="G263" s="15">
        <f t="shared" si="335"/>
        <v>4.0442416012049771E-7</v>
      </c>
      <c r="H263" s="5">
        <f t="shared" si="336"/>
        <v>133271.33052868344</v>
      </c>
      <c r="I263" s="5">
        <f t="shared" si="337"/>
        <v>96289.892046737223</v>
      </c>
      <c r="J263" s="5">
        <f t="shared" si="338"/>
        <v>36840.067331674014</v>
      </c>
      <c r="K263" s="5">
        <f t="shared" si="339"/>
        <v>114356.37709469617</v>
      </c>
      <c r="L263" s="5">
        <f t="shared" si="340"/>
        <v>32484.721554108008</v>
      </c>
      <c r="M263" s="5">
        <f t="shared" si="341"/>
        <v>8430.3667110899751</v>
      </c>
      <c r="N263" s="15">
        <f t="shared" si="342"/>
        <v>-1.1404098173190436E-2</v>
      </c>
      <c r="O263" s="15">
        <f t="shared" si="343"/>
        <v>1.1122731541401976E-4</v>
      </c>
      <c r="P263" s="15">
        <f t="shared" si="344"/>
        <v>8.706332374119885E-4</v>
      </c>
      <c r="Q263" s="5">
        <f t="shared" si="345"/>
        <v>2007.622689126028</v>
      </c>
      <c r="R263" s="5">
        <f t="shared" si="346"/>
        <v>4566.2269365187249</v>
      </c>
      <c r="S263" s="5">
        <f t="shared" si="347"/>
        <v>3190.552175026131</v>
      </c>
      <c r="T263" s="5">
        <f t="shared" si="348"/>
        <v>15.064175326845227</v>
      </c>
      <c r="U263" s="5">
        <f t="shared" si="349"/>
        <v>47.421664304103366</v>
      </c>
      <c r="V263" s="5">
        <f t="shared" si="350"/>
        <v>86.605492500905044</v>
      </c>
      <c r="W263" s="15">
        <f t="shared" si="351"/>
        <v>-1.0734613539272964E-2</v>
      </c>
      <c r="X263" s="15">
        <f t="shared" si="352"/>
        <v>-1.217998157191269E-2</v>
      </c>
      <c r="Y263" s="15">
        <f t="shared" si="353"/>
        <v>-9.7425357312937999E-3</v>
      </c>
      <c r="Z263" s="5">
        <f t="shared" si="368"/>
        <v>2051.1959344905295</v>
      </c>
      <c r="AA263" s="5">
        <f t="shared" si="369"/>
        <v>14132.153211302972</v>
      </c>
      <c r="AB263" s="5">
        <f t="shared" si="370"/>
        <v>56823.159263505164</v>
      </c>
      <c r="AC263" s="16">
        <f t="shared" si="354"/>
        <v>0.99920986952657409</v>
      </c>
      <c r="AD263" s="16">
        <f t="shared" si="355"/>
        <v>3.057574566824897</v>
      </c>
      <c r="AE263" s="16">
        <f t="shared" si="356"/>
        <v>17.651668876795632</v>
      </c>
      <c r="AF263" s="15">
        <f t="shared" si="357"/>
        <v>-4.0504037456468023E-3</v>
      </c>
      <c r="AG263" s="15">
        <f t="shared" si="358"/>
        <v>2.9673830763510267E-4</v>
      </c>
      <c r="AH263" s="15">
        <f t="shared" si="359"/>
        <v>9.7937136394747881E-3</v>
      </c>
      <c r="AI263" s="1">
        <f t="shared" si="323"/>
        <v>292706.6659943852</v>
      </c>
      <c r="AJ263" s="1">
        <f t="shared" si="324"/>
        <v>191550.14492312181</v>
      </c>
      <c r="AK263" s="1">
        <f t="shared" si="325"/>
        <v>72800.458809632546</v>
      </c>
      <c r="AL263" s="14">
        <f t="shared" si="360"/>
        <v>90.145462433050966</v>
      </c>
      <c r="AM263" s="14">
        <f t="shared" si="361"/>
        <v>21.967905063085215</v>
      </c>
      <c r="AN263" s="14">
        <f t="shared" si="362"/>
        <v>6.8948838762641982</v>
      </c>
      <c r="AO263" s="11">
        <f t="shared" si="363"/>
        <v>2.575120471097724E-3</v>
      </c>
      <c r="AP263" s="11">
        <f t="shared" si="364"/>
        <v>3.243972614486368E-3</v>
      </c>
      <c r="AQ263" s="11">
        <f t="shared" si="365"/>
        <v>2.942692467267452E-3</v>
      </c>
      <c r="AR263" s="1">
        <f t="shared" si="371"/>
        <v>133271.33052868344</v>
      </c>
      <c r="AS263" s="1">
        <f t="shared" si="366"/>
        <v>96289.892046737223</v>
      </c>
      <c r="AT263" s="1">
        <f t="shared" si="367"/>
        <v>36840.067331674014</v>
      </c>
      <c r="AU263" s="1">
        <f t="shared" si="326"/>
        <v>26654.266105736689</v>
      </c>
      <c r="AV263" s="1">
        <f t="shared" si="327"/>
        <v>19257.978409347445</v>
      </c>
      <c r="AW263" s="1">
        <f t="shared" si="328"/>
        <v>7368.0134663348035</v>
      </c>
      <c r="AX263" s="1">
        <f t="shared" ref="AX263:AX326" si="388">(AR263-AU263)/B263*1000</f>
        <v>91485.10167575693</v>
      </c>
      <c r="AY263" s="1">
        <f t="shared" si="374"/>
        <v>25987.777243286404</v>
      </c>
      <c r="AZ263" s="1">
        <f t="shared" si="375"/>
        <v>6744.2933688719804</v>
      </c>
      <c r="BA263" s="1">
        <f t="shared" ref="BA263:BA326" si="389">LN(AX263)*B263</f>
        <v>13313.490495216067</v>
      </c>
      <c r="BB263" s="1">
        <f t="shared" ref="BB263:BB326" si="390">LN(AY263)*C263</f>
        <v>30131.811205155231</v>
      </c>
      <c r="BC263" s="1">
        <f t="shared" ref="BC263:BC326" si="391">LN(AZ263)*D263</f>
        <v>38527.230951796904</v>
      </c>
      <c r="BD263" s="1">
        <f t="shared" ref="BD263:BD326" si="392">SUM(BA263:BC263)*BT263</f>
        <v>4.2996186823772895</v>
      </c>
      <c r="BE263" s="2">
        <f t="shared" si="320"/>
        <v>0</v>
      </c>
      <c r="BF263" s="2">
        <f t="shared" si="321"/>
        <v>0</v>
      </c>
      <c r="BG263" s="2">
        <f t="shared" si="322"/>
        <v>0</v>
      </c>
      <c r="BH263" s="2">
        <f t="shared" si="376"/>
        <v>0</v>
      </c>
      <c r="BI263" s="2">
        <f t="shared" ref="BI263:BI326" si="393">BI$5*BE263^2</f>
        <v>0</v>
      </c>
      <c r="BJ263" s="2">
        <f t="shared" si="377"/>
        <v>0</v>
      </c>
      <c r="BK263" s="2">
        <f t="shared" si="378"/>
        <v>0</v>
      </c>
      <c r="BL263" s="2">
        <f t="shared" si="379"/>
        <v>0</v>
      </c>
      <c r="BM263" s="2">
        <f t="shared" si="380"/>
        <v>0</v>
      </c>
      <c r="BN263" s="2">
        <f t="shared" si="381"/>
        <v>0</v>
      </c>
      <c r="BO263" s="2">
        <f t="shared" ref="BO263:BO326" si="394">2*BI$5*BE263*AR263/Z263*1000</f>
        <v>0</v>
      </c>
      <c r="BP263" s="2">
        <f t="shared" ref="BP263:BP326" si="395">2*BJ$5*BF263*AS263/AA263*1000</f>
        <v>0</v>
      </c>
      <c r="BQ263" s="2">
        <f t="shared" ref="BQ263:BQ326" si="396">2*BK$5*BG263*AT263/AB263*1000</f>
        <v>0</v>
      </c>
      <c r="BR263" s="11">
        <f t="shared" ref="BR263:BR326" si="397">SUM(H263:J263)*SUM(B262:D262)/SUM(H262:J262)/SUM(B263:D263)-1+BR$5</f>
        <v>2.4420792934831209E-2</v>
      </c>
      <c r="BS263" s="17">
        <f t="shared" si="372"/>
        <v>6.3717880139378647E-4</v>
      </c>
      <c r="BT263" s="17">
        <f t="shared" si="373"/>
        <v>5.2451943880052402E-5</v>
      </c>
      <c r="BU263" s="12">
        <f>(BU$3*temperature!$I373+BU$4*temperature!$I373^2+BU$5*temperature!$I373^6)*(K263/K$56)^$BW$1</f>
        <v>-58.518432439364467</v>
      </c>
      <c r="BV263" s="12">
        <f>(BV$3*temperature!$I373+BV$4*temperature!$I373^2+BV$5*temperature!$I373^6)*(L263/L$56)^$BW$1</f>
        <v>-35.966900363008101</v>
      </c>
      <c r="BW263" s="12">
        <f>(BW$3*temperature!$I373+BW$4*temperature!$I373^2+BW$5*temperature!$I373^6)*(M263/M$56)^$BW$1</f>
        <v>-30.500366238454369</v>
      </c>
      <c r="BX263" s="12">
        <f>(BX$3*temperature!$M373+BX$4*temperature!$M373^2+BX$5*temperature!$M373^6)*(K263/K$56)^$BW$1</f>
        <v>-58.518448765321857</v>
      </c>
      <c r="BY263" s="12">
        <f>(BY$3*temperature!$M373+BY$4*temperature!$M373^2+BY$5*temperature!$M373^6)*(L263/L$56)^$BW$1</f>
        <v>-35.966909869161043</v>
      </c>
      <c r="BZ263" s="12">
        <f>(BZ$3*temperature!$M373+BZ$4*temperature!$M373^2+BZ$5*temperature!$M373^6)*(M263/M$56)^$BW$1</f>
        <v>-30.500373854444536</v>
      </c>
      <c r="CA263" s="19">
        <f t="shared" si="382"/>
        <v>-1.6325957389540235E-5</v>
      </c>
      <c r="CB263" s="19">
        <f t="shared" si="383"/>
        <v>-9.5061529421514024E-6</v>
      </c>
      <c r="CC263" s="19">
        <f t="shared" si="384"/>
        <v>-7.6159901674088815E-6</v>
      </c>
      <c r="CD263" s="19">
        <f t="shared" si="385"/>
        <v>-3.371702094602861E-2</v>
      </c>
      <c r="CE263" s="19">
        <f t="shared" si="386"/>
        <v>-2.1483770992959703E-5</v>
      </c>
      <c r="CF263" s="19">
        <f t="shared" si="387"/>
        <v>-1.7685232904636439E-6</v>
      </c>
    </row>
    <row r="264" spans="1:84" x14ac:dyDescent="0.3">
      <c r="A264" s="2">
        <f t="shared" si="329"/>
        <v>2218</v>
      </c>
      <c r="B264" s="5">
        <f t="shared" si="330"/>
        <v>1165.4036849180568</v>
      </c>
      <c r="C264" s="5">
        <f t="shared" si="331"/>
        <v>2964.1599361742815</v>
      </c>
      <c r="D264" s="5">
        <f t="shared" si="332"/>
        <v>4369.9263327743811</v>
      </c>
      <c r="E264" s="15">
        <f t="shared" si="333"/>
        <v>9.5529580836140336E-8</v>
      </c>
      <c r="F264" s="15">
        <f t="shared" si="334"/>
        <v>1.8819968002915621E-7</v>
      </c>
      <c r="G264" s="15">
        <f t="shared" si="335"/>
        <v>3.8420295211447282E-7</v>
      </c>
      <c r="H264" s="5">
        <f t="shared" si="336"/>
        <v>131702.05134489626</v>
      </c>
      <c r="I264" s="5">
        <f t="shared" si="337"/>
        <v>96296.42503665715</v>
      </c>
      <c r="J264" s="5">
        <f t="shared" si="338"/>
        <v>36870.909916598539</v>
      </c>
      <c r="K264" s="5">
        <f t="shared" si="339"/>
        <v>113009.8120070357</v>
      </c>
      <c r="L264" s="5">
        <f t="shared" si="340"/>
        <v>32486.91943422694</v>
      </c>
      <c r="M264" s="5">
        <f t="shared" si="341"/>
        <v>8437.4213908521251</v>
      </c>
      <c r="N264" s="15">
        <f t="shared" si="342"/>
        <v>-1.1775163938128386E-2</v>
      </c>
      <c r="O264" s="15">
        <f t="shared" si="343"/>
        <v>6.7658887433319492E-5</v>
      </c>
      <c r="P264" s="15">
        <f t="shared" si="344"/>
        <v>8.3681766213916653E-4</v>
      </c>
      <c r="Q264" s="5">
        <f t="shared" si="345"/>
        <v>1962.6855038200868</v>
      </c>
      <c r="R264" s="5">
        <f t="shared" si="346"/>
        <v>4510.9164084113454</v>
      </c>
      <c r="S264" s="5">
        <f t="shared" si="347"/>
        <v>3162.1132200655975</v>
      </c>
      <c r="T264" s="5">
        <f t="shared" si="348"/>
        <v>14.902467226423692</v>
      </c>
      <c r="U264" s="5">
        <f t="shared" si="349"/>
        <v>46.84406930676996</v>
      </c>
      <c r="V264" s="5">
        <f t="shared" si="350"/>
        <v>85.761735395688675</v>
      </c>
      <c r="W264" s="15">
        <f t="shared" si="351"/>
        <v>-1.0734613539272964E-2</v>
      </c>
      <c r="X264" s="15">
        <f t="shared" si="352"/>
        <v>-1.217998157191269E-2</v>
      </c>
      <c r="Y264" s="15">
        <f t="shared" si="353"/>
        <v>-9.7425357312937999E-3</v>
      </c>
      <c r="Z264" s="5">
        <f t="shared" si="368"/>
        <v>1997.9111478904383</v>
      </c>
      <c r="AA264" s="5">
        <f t="shared" si="369"/>
        <v>13965.722282877894</v>
      </c>
      <c r="AB264" s="5">
        <f t="shared" si="370"/>
        <v>56870.138480034235</v>
      </c>
      <c r="AC264" s="16">
        <f t="shared" si="354"/>
        <v>0.99516266612835635</v>
      </c>
      <c r="AD264" s="16">
        <f t="shared" si="355"/>
        <v>3.058481866327325</v>
      </c>
      <c r="AE264" s="16">
        <f t="shared" si="356"/>
        <v>17.824544267033797</v>
      </c>
      <c r="AF264" s="15">
        <f t="shared" si="357"/>
        <v>-4.0504037456468023E-3</v>
      </c>
      <c r="AG264" s="15">
        <f t="shared" si="358"/>
        <v>2.9673830763510267E-4</v>
      </c>
      <c r="AH264" s="15">
        <f t="shared" si="359"/>
        <v>9.7937136394747881E-3</v>
      </c>
      <c r="AI264" s="1">
        <f t="shared" si="323"/>
        <v>290090.26550068334</v>
      </c>
      <c r="AJ264" s="1">
        <f t="shared" si="324"/>
        <v>191653.10884015707</v>
      </c>
      <c r="AK264" s="1">
        <f t="shared" si="325"/>
        <v>72888.426395004091</v>
      </c>
      <c r="AL264" s="14">
        <f t="shared" si="360"/>
        <v>90.375276504482002</v>
      </c>
      <c r="AM264" s="14">
        <f t="shared" si="361"/>
        <v>22.038455712683277</v>
      </c>
      <c r="AN264" s="14">
        <f t="shared" si="362"/>
        <v>6.9149705038811105</v>
      </c>
      <c r="AO264" s="11">
        <f t="shared" si="363"/>
        <v>2.5493692663867465E-3</v>
      </c>
      <c r="AP264" s="11">
        <f t="shared" si="364"/>
        <v>3.2115328883415041E-3</v>
      </c>
      <c r="AQ264" s="11">
        <f t="shared" si="365"/>
        <v>2.9132655425947772E-3</v>
      </c>
      <c r="AR264" s="1">
        <f t="shared" si="371"/>
        <v>131702.05134489626</v>
      </c>
      <c r="AS264" s="1">
        <f t="shared" si="366"/>
        <v>96296.42503665715</v>
      </c>
      <c r="AT264" s="1">
        <f t="shared" si="367"/>
        <v>36870.909916598539</v>
      </c>
      <c r="AU264" s="1">
        <f t="shared" si="326"/>
        <v>26340.410268979253</v>
      </c>
      <c r="AV264" s="1">
        <f t="shared" si="327"/>
        <v>19259.285007331429</v>
      </c>
      <c r="AW264" s="1">
        <f t="shared" si="328"/>
        <v>7374.1819833197078</v>
      </c>
      <c r="AX264" s="1">
        <f t="shared" si="388"/>
        <v>90407.849605628551</v>
      </c>
      <c r="AY264" s="1">
        <f t="shared" si="374"/>
        <v>25989.535547381551</v>
      </c>
      <c r="AZ264" s="1">
        <f t="shared" si="375"/>
        <v>6749.9371126816986</v>
      </c>
      <c r="BA264" s="1">
        <f t="shared" si="389"/>
        <v>13299.687513481884</v>
      </c>
      <c r="BB264" s="1">
        <f t="shared" si="390"/>
        <v>30132.017420931665</v>
      </c>
      <c r="BC264" s="1">
        <f t="shared" si="391"/>
        <v>38530.901056412717</v>
      </c>
      <c r="BD264" s="1">
        <f t="shared" si="392"/>
        <v>4.0943790568511105</v>
      </c>
      <c r="BE264" s="2">
        <f t="shared" si="320"/>
        <v>0</v>
      </c>
      <c r="BF264" s="2">
        <f t="shared" si="321"/>
        <v>0</v>
      </c>
      <c r="BG264" s="2">
        <f t="shared" si="322"/>
        <v>0</v>
      </c>
      <c r="BH264" s="2">
        <f t="shared" si="376"/>
        <v>0</v>
      </c>
      <c r="BI264" s="2">
        <f t="shared" si="393"/>
        <v>0</v>
      </c>
      <c r="BJ264" s="2">
        <f t="shared" si="377"/>
        <v>0</v>
      </c>
      <c r="BK264" s="2">
        <f t="shared" si="378"/>
        <v>0</v>
      </c>
      <c r="BL264" s="2">
        <f t="shared" si="379"/>
        <v>0</v>
      </c>
      <c r="BM264" s="2">
        <f t="shared" si="380"/>
        <v>0</v>
      </c>
      <c r="BN264" s="2">
        <f t="shared" si="381"/>
        <v>0</v>
      </c>
      <c r="BO264" s="2">
        <f t="shared" si="394"/>
        <v>0</v>
      </c>
      <c r="BP264" s="2">
        <f t="shared" si="395"/>
        <v>0</v>
      </c>
      <c r="BQ264" s="2">
        <f t="shared" si="396"/>
        <v>0</v>
      </c>
      <c r="BR264" s="11">
        <f t="shared" si="397"/>
        <v>2.4249364243122934E-2</v>
      </c>
      <c r="BS264" s="17">
        <f t="shared" si="372"/>
        <v>6.2198932878778528E-4</v>
      </c>
      <c r="BT264" s="17">
        <f t="shared" si="373"/>
        <v>4.9954232266716571E-5</v>
      </c>
      <c r="BU264" s="12">
        <f>(BU$3*temperature!$I374+BU$4*temperature!$I374^2+BU$5*temperature!$I374^6)*(K264/K$56)^$BW$1</f>
        <v>-59.050707556664399</v>
      </c>
      <c r="BV264" s="12">
        <f>(BV$3*temperature!$I374+BV$4*temperature!$I374^2+BV$5*temperature!$I374^6)*(L264/L$56)^$BW$1</f>
        <v>-36.174538461817605</v>
      </c>
      <c r="BW264" s="12">
        <f>(BW$3*temperature!$I374+BW$4*temperature!$I374^2+BW$5*temperature!$I374^6)*(M264/M$56)^$BW$1</f>
        <v>-30.660786569235615</v>
      </c>
      <c r="BX264" s="12">
        <f>(BX$3*temperature!$M374+BX$4*temperature!$M374^2+BX$5*temperature!$M374^6)*(K264/K$56)^$BW$1</f>
        <v>-59.050723910128504</v>
      </c>
      <c r="BY264" s="12">
        <f>(BY$3*temperature!$M374+BY$4*temperature!$M374^2+BY$5*temperature!$M374^6)*(L264/L$56)^$BW$1</f>
        <v>-36.174547954673812</v>
      </c>
      <c r="BZ264" s="12">
        <f>(BZ$3*temperature!$M374+BZ$4*temperature!$M374^2+BZ$5*temperature!$M374^6)*(M264/M$56)^$BW$1</f>
        <v>-30.660794172224453</v>
      </c>
      <c r="CA264" s="19">
        <f t="shared" si="382"/>
        <v>-1.6353464104668092E-5</v>
      </c>
      <c r="CB264" s="19">
        <f t="shared" si="383"/>
        <v>-9.4928562077711831E-6</v>
      </c>
      <c r="CC264" s="19">
        <f t="shared" si="384"/>
        <v>-7.6029888376183408E-6</v>
      </c>
      <c r="CD264" s="19">
        <f t="shared" si="385"/>
        <v>-3.3482420019040483E-2</v>
      </c>
      <c r="CE264" s="19">
        <f t="shared" si="386"/>
        <v>-2.0825707953833694E-5</v>
      </c>
      <c r="CF264" s="19">
        <f t="shared" si="387"/>
        <v>-1.6725885864829089E-6</v>
      </c>
    </row>
    <row r="265" spans="1:84" x14ac:dyDescent="0.3">
      <c r="A265" s="2">
        <f t="shared" si="329"/>
        <v>2219</v>
      </c>
      <c r="B265" s="5">
        <f t="shared" si="330"/>
        <v>1165.4037906820558</v>
      </c>
      <c r="C265" s="5">
        <f t="shared" si="331"/>
        <v>2964.160466135535</v>
      </c>
      <c r="D265" s="5">
        <f t="shared" si="332"/>
        <v>4369.927927766048</v>
      </c>
      <c r="E265" s="15">
        <f t="shared" si="333"/>
        <v>9.0753101794333311E-8</v>
      </c>
      <c r="F265" s="15">
        <f t="shared" si="334"/>
        <v>1.7878969602769838E-7</v>
      </c>
      <c r="G265" s="15">
        <f t="shared" si="335"/>
        <v>3.6499280450874916E-7</v>
      </c>
      <c r="H265" s="5">
        <f t="shared" si="336"/>
        <v>130099.55226094852</v>
      </c>
      <c r="I265" s="5">
        <f t="shared" si="337"/>
        <v>96298.796143936546</v>
      </c>
      <c r="J265" s="5">
        <f t="shared" si="338"/>
        <v>36900.544450064619</v>
      </c>
      <c r="K265" s="5">
        <f t="shared" si="339"/>
        <v>111634.74265413826</v>
      </c>
      <c r="L265" s="5">
        <f t="shared" si="340"/>
        <v>32487.713551312616</v>
      </c>
      <c r="M265" s="5">
        <f t="shared" si="341"/>
        <v>8444.199780871113</v>
      </c>
      <c r="N265" s="15">
        <f t="shared" si="342"/>
        <v>-1.2167698790719439E-2</v>
      </c>
      <c r="O265" s="15">
        <f t="shared" si="343"/>
        <v>2.4444210146912226E-5</v>
      </c>
      <c r="P265" s="15">
        <f t="shared" si="344"/>
        <v>8.0337222772075556E-4</v>
      </c>
      <c r="Q265" s="5">
        <f t="shared" si="345"/>
        <v>1917.9919987048947</v>
      </c>
      <c r="R265" s="5">
        <f t="shared" si="346"/>
        <v>4456.0832491394522</v>
      </c>
      <c r="S265" s="5">
        <f t="shared" si="347"/>
        <v>3133.8229673079882</v>
      </c>
      <c r="T265" s="5">
        <f t="shared" si="348"/>
        <v>14.742494999966352</v>
      </c>
      <c r="U265" s="5">
        <f t="shared" si="349"/>
        <v>46.273509405860104</v>
      </c>
      <c r="V265" s="5">
        <f t="shared" si="350"/>
        <v>84.926198624218415</v>
      </c>
      <c r="W265" s="15">
        <f t="shared" si="351"/>
        <v>-1.0734613539272964E-2</v>
      </c>
      <c r="X265" s="15">
        <f t="shared" si="352"/>
        <v>-1.217998157191269E-2</v>
      </c>
      <c r="Y265" s="15">
        <f t="shared" si="353"/>
        <v>-9.7425357312937999E-3</v>
      </c>
      <c r="Z265" s="5">
        <f t="shared" si="368"/>
        <v>1945.2801252386237</v>
      </c>
      <c r="AA265" s="5">
        <f t="shared" si="369"/>
        <v>13800.650002333696</v>
      </c>
      <c r="AB265" s="5">
        <f t="shared" si="370"/>
        <v>56915.23237413694</v>
      </c>
      <c r="AC265" s="16">
        <f t="shared" si="354"/>
        <v>0.99113185553794225</v>
      </c>
      <c r="AD265" s="16">
        <f t="shared" si="355"/>
        <v>3.0593894350602717</v>
      </c>
      <c r="AE265" s="16">
        <f t="shared" si="356"/>
        <v>17.999112749339268</v>
      </c>
      <c r="AF265" s="15">
        <f t="shared" si="357"/>
        <v>-4.0504037456468023E-3</v>
      </c>
      <c r="AG265" s="15">
        <f t="shared" si="358"/>
        <v>2.9673830763510267E-4</v>
      </c>
      <c r="AH265" s="15">
        <f t="shared" si="359"/>
        <v>9.7937136394747881E-3</v>
      </c>
      <c r="AI265" s="1">
        <f t="shared" si="323"/>
        <v>287421.64921959426</v>
      </c>
      <c r="AJ265" s="1">
        <f t="shared" si="324"/>
        <v>191747.08296347281</v>
      </c>
      <c r="AK265" s="1">
        <f t="shared" si="325"/>
        <v>72973.765738823393</v>
      </c>
      <c r="AL265" s="14">
        <f t="shared" si="360"/>
        <v>90.60337245732012</v>
      </c>
      <c r="AM265" s="14">
        <f t="shared" si="361"/>
        <v>22.108525165759524</v>
      </c>
      <c r="AN265" s="14">
        <f t="shared" si="362"/>
        <v>6.9349141977251572</v>
      </c>
      <c r="AO265" s="11">
        <f t="shared" si="363"/>
        <v>2.5238755737228792E-3</v>
      </c>
      <c r="AP265" s="11">
        <f t="shared" si="364"/>
        <v>3.1794175594580892E-3</v>
      </c>
      <c r="AQ265" s="11">
        <f t="shared" si="365"/>
        <v>2.8841328871688295E-3</v>
      </c>
      <c r="AR265" s="1">
        <f t="shared" si="371"/>
        <v>130099.55226094852</v>
      </c>
      <c r="AS265" s="1">
        <f t="shared" si="366"/>
        <v>96298.796143936546</v>
      </c>
      <c r="AT265" s="1">
        <f t="shared" si="367"/>
        <v>36900.544450064619</v>
      </c>
      <c r="AU265" s="1">
        <f t="shared" si="326"/>
        <v>26019.910452189706</v>
      </c>
      <c r="AV265" s="1">
        <f t="shared" si="327"/>
        <v>19259.759228787309</v>
      </c>
      <c r="AW265" s="1">
        <f t="shared" si="328"/>
        <v>7380.1088900129243</v>
      </c>
      <c r="AX265" s="1">
        <f t="shared" si="388"/>
        <v>89307.794123310596</v>
      </c>
      <c r="AY265" s="1">
        <f t="shared" si="374"/>
        <v>25990.170841050094</v>
      </c>
      <c r="AZ265" s="1">
        <f t="shared" si="375"/>
        <v>6755.3598246968895</v>
      </c>
      <c r="BA265" s="1">
        <f t="shared" si="389"/>
        <v>13285.421461213604</v>
      </c>
      <c r="BB265" s="1">
        <f t="shared" si="390"/>
        <v>30132.095263901683</v>
      </c>
      <c r="BC265" s="1">
        <f t="shared" si="391"/>
        <v>38534.424389212574</v>
      </c>
      <c r="BD265" s="1">
        <f t="shared" si="392"/>
        <v>3.8989012391746796</v>
      </c>
      <c r="BE265" s="2">
        <f t="shared" si="320"/>
        <v>0</v>
      </c>
      <c r="BF265" s="2">
        <f t="shared" si="321"/>
        <v>0</v>
      </c>
      <c r="BG265" s="2">
        <f t="shared" si="322"/>
        <v>0</v>
      </c>
      <c r="BH265" s="2">
        <f t="shared" si="376"/>
        <v>0</v>
      </c>
      <c r="BI265" s="2">
        <f t="shared" si="393"/>
        <v>0</v>
      </c>
      <c r="BJ265" s="2">
        <f t="shared" si="377"/>
        <v>0</v>
      </c>
      <c r="BK265" s="2">
        <f t="shared" si="378"/>
        <v>0</v>
      </c>
      <c r="BL265" s="2">
        <f t="shared" si="379"/>
        <v>0</v>
      </c>
      <c r="BM265" s="2">
        <f t="shared" si="380"/>
        <v>0</v>
      </c>
      <c r="BN265" s="2">
        <f t="shared" si="381"/>
        <v>0</v>
      </c>
      <c r="BO265" s="2">
        <f t="shared" si="394"/>
        <v>0</v>
      </c>
      <c r="BP265" s="2">
        <f t="shared" si="395"/>
        <v>0</v>
      </c>
      <c r="BQ265" s="2">
        <f t="shared" si="396"/>
        <v>0</v>
      </c>
      <c r="BR265" s="11">
        <f t="shared" si="397"/>
        <v>2.407042630057174E-2</v>
      </c>
      <c r="BS265" s="17">
        <f t="shared" si="372"/>
        <v>6.0726357320944901E-4</v>
      </c>
      <c r="BT265" s="17">
        <f t="shared" si="373"/>
        <v>4.7575459301634829E-5</v>
      </c>
      <c r="BU265" s="12">
        <f>(BU$3*temperature!$I375+BU$4*temperature!$I375^2+BU$5*temperature!$I375^6)*(K265/K$56)^$BW$1</f>
        <v>-59.589951113636843</v>
      </c>
      <c r="BV265" s="12">
        <f>(BV$3*temperature!$I375+BV$4*temperature!$I375^2+BV$5*temperature!$I375^6)*(L265/L$56)^$BW$1</f>
        <v>-36.381619333274244</v>
      </c>
      <c r="BW265" s="12">
        <f>(BW$3*temperature!$I375+BW$4*temperature!$I375^2+BW$5*temperature!$I375^6)*(M265/M$56)^$BW$1</f>
        <v>-30.820621386615652</v>
      </c>
      <c r="BX265" s="12">
        <f>(BX$3*temperature!$M375+BX$4*temperature!$M375^2+BX$5*temperature!$M375^6)*(K265/K$56)^$BW$1</f>
        <v>-59.589967496312035</v>
      </c>
      <c r="BY265" s="12">
        <f>(BY$3*temperature!$M375+BY$4*temperature!$M375^2+BY$5*temperature!$M375^6)*(L265/L$56)^$BW$1</f>
        <v>-36.381628812985525</v>
      </c>
      <c r="BZ265" s="12">
        <f>(BZ$3*temperature!$M375+BZ$4*temperature!$M375^2+BZ$5*temperature!$M375^6)*(M265/M$56)^$BW$1</f>
        <v>-30.820628976724681</v>
      </c>
      <c r="CA265" s="19">
        <f t="shared" si="382"/>
        <v>-1.6382675191550788E-5</v>
      </c>
      <c r="CB265" s="19">
        <f t="shared" si="383"/>
        <v>-9.479711280846459E-6</v>
      </c>
      <c r="CC265" s="19">
        <f t="shared" si="384"/>
        <v>-7.5901090283991834E-6</v>
      </c>
      <c r="CD265" s="19">
        <f t="shared" si="385"/>
        <v>-3.3243426469781963E-2</v>
      </c>
      <c r="CE265" s="19">
        <f t="shared" si="386"/>
        <v>-2.0187521943765374E-5</v>
      </c>
      <c r="CF265" s="19">
        <f t="shared" si="387"/>
        <v>-1.5815712830600018E-6</v>
      </c>
    </row>
    <row r="266" spans="1:84" x14ac:dyDescent="0.3">
      <c r="A266" s="2">
        <f t="shared" si="329"/>
        <v>2220</v>
      </c>
      <c r="B266" s="5">
        <f t="shared" si="330"/>
        <v>1165.4038911578643</v>
      </c>
      <c r="C266" s="5">
        <f t="shared" si="331"/>
        <v>2964.1609695988163</v>
      </c>
      <c r="D266" s="5">
        <f t="shared" si="332"/>
        <v>4369.9294430086848</v>
      </c>
      <c r="E266" s="15">
        <f t="shared" si="333"/>
        <v>8.6215446704616637E-8</v>
      </c>
      <c r="F266" s="15">
        <f t="shared" si="334"/>
        <v>1.6985021122631347E-7</v>
      </c>
      <c r="G266" s="15">
        <f t="shared" si="335"/>
        <v>3.467431642833117E-7</v>
      </c>
      <c r="H266" s="5">
        <f t="shared" si="336"/>
        <v>128462.39358721298</v>
      </c>
      <c r="I266" s="5">
        <f t="shared" si="337"/>
        <v>96297.038336789701</v>
      </c>
      <c r="J266" s="5">
        <f t="shared" si="338"/>
        <v>36928.981442556083</v>
      </c>
      <c r="K266" s="5">
        <f t="shared" si="339"/>
        <v>110229.93364092999</v>
      </c>
      <c r="L266" s="5">
        <f t="shared" si="340"/>
        <v>32487.115013130682</v>
      </c>
      <c r="M266" s="5">
        <f t="shared" si="341"/>
        <v>8450.7042789072093</v>
      </c>
      <c r="N266" s="15">
        <f t="shared" si="342"/>
        <v>-1.2583976814105169E-2</v>
      </c>
      <c r="O266" s="15">
        <f t="shared" si="343"/>
        <v>-1.8423524357547016E-5</v>
      </c>
      <c r="P266" s="15">
        <f t="shared" si="344"/>
        <v>7.7029182218435466E-4</v>
      </c>
      <c r="Q266" s="5">
        <f t="shared" si="345"/>
        <v>1873.5263807893768</v>
      </c>
      <c r="R266" s="5">
        <f t="shared" si="346"/>
        <v>4401.7278880950325</v>
      </c>
      <c r="S266" s="5">
        <f t="shared" si="347"/>
        <v>3105.6831020772884</v>
      </c>
      <c r="T266" s="5">
        <f t="shared" si="348"/>
        <v>14.58424001353705</v>
      </c>
      <c r="U266" s="5">
        <f t="shared" si="349"/>
        <v>45.709898914028997</v>
      </c>
      <c r="V266" s="5">
        <f t="shared" si="350"/>
        <v>84.098802099599013</v>
      </c>
      <c r="W266" s="15">
        <f t="shared" si="351"/>
        <v>-1.0734613539272964E-2</v>
      </c>
      <c r="X266" s="15">
        <f t="shared" si="352"/>
        <v>-1.217998157191269E-2</v>
      </c>
      <c r="Y266" s="15">
        <f t="shared" si="353"/>
        <v>-9.7425357312937999E-3</v>
      </c>
      <c r="Z266" s="5">
        <f t="shared" si="368"/>
        <v>1893.2832200469481</v>
      </c>
      <c r="AA266" s="5">
        <f t="shared" si="369"/>
        <v>13636.939416064222</v>
      </c>
      <c r="AB266" s="5">
        <f t="shared" si="370"/>
        <v>56958.457459052115</v>
      </c>
      <c r="AC266" s="16">
        <f t="shared" si="354"/>
        <v>0.9871173713578415</v>
      </c>
      <c r="AD266" s="16">
        <f t="shared" si="355"/>
        <v>3.0602972731036284</v>
      </c>
      <c r="AE266" s="16">
        <f t="shared" si="356"/>
        <v>18.175390905370918</v>
      </c>
      <c r="AF266" s="15">
        <f t="shared" si="357"/>
        <v>-4.0504037456468023E-3</v>
      </c>
      <c r="AG266" s="15">
        <f t="shared" si="358"/>
        <v>2.9673830763510267E-4</v>
      </c>
      <c r="AH266" s="15">
        <f t="shared" si="359"/>
        <v>9.7937136394747881E-3</v>
      </c>
      <c r="AI266" s="1">
        <f t="shared" si="323"/>
        <v>284699.39474982454</v>
      </c>
      <c r="AJ266" s="1">
        <f t="shared" si="324"/>
        <v>191832.13389591285</v>
      </c>
      <c r="AK266" s="1">
        <f t="shared" si="325"/>
        <v>73056.498054953976</v>
      </c>
      <c r="AL266" s="14">
        <f t="shared" si="360"/>
        <v>90.829757379575639</v>
      </c>
      <c r="AM266" s="14">
        <f t="shared" si="361"/>
        <v>22.178114476554001</v>
      </c>
      <c r="AN266" s="14">
        <f t="shared" si="362"/>
        <v>6.9547153996914366</v>
      </c>
      <c r="AO266" s="11">
        <f t="shared" si="363"/>
        <v>2.4986368179856504E-3</v>
      </c>
      <c r="AP266" s="11">
        <f t="shared" si="364"/>
        <v>3.1476233838635083E-3</v>
      </c>
      <c r="AQ266" s="11">
        <f t="shared" si="365"/>
        <v>2.855291558297141E-3</v>
      </c>
      <c r="AR266" s="1">
        <f t="shared" si="371"/>
        <v>128462.39358721298</v>
      </c>
      <c r="AS266" s="1">
        <f t="shared" si="366"/>
        <v>96297.038336789701</v>
      </c>
      <c r="AT266" s="1">
        <f t="shared" si="367"/>
        <v>36928.981442556083</v>
      </c>
      <c r="AU266" s="1">
        <f t="shared" si="326"/>
        <v>25692.478717442598</v>
      </c>
      <c r="AV266" s="1">
        <f t="shared" si="327"/>
        <v>19259.40766735794</v>
      </c>
      <c r="AW266" s="1">
        <f t="shared" si="328"/>
        <v>7385.7962885112174</v>
      </c>
      <c r="AX266" s="1">
        <f t="shared" si="388"/>
        <v>88183.946912743995</v>
      </c>
      <c r="AY266" s="1">
        <f t="shared" si="374"/>
        <v>25989.692010504543</v>
      </c>
      <c r="AZ266" s="1">
        <f t="shared" si="375"/>
        <v>6760.5634231257654</v>
      </c>
      <c r="BA266" s="1">
        <f t="shared" si="389"/>
        <v>13270.664134950524</v>
      </c>
      <c r="BB266" s="1">
        <f t="shared" si="390"/>
        <v>30132.045771049543</v>
      </c>
      <c r="BC266" s="1">
        <f t="shared" si="391"/>
        <v>38537.802575891961</v>
      </c>
      <c r="BD266" s="1">
        <f t="shared" si="392"/>
        <v>3.7127214445117667</v>
      </c>
      <c r="BE266" s="2">
        <f t="shared" si="320"/>
        <v>0</v>
      </c>
      <c r="BF266" s="2">
        <f t="shared" si="321"/>
        <v>0</v>
      </c>
      <c r="BG266" s="2">
        <f t="shared" si="322"/>
        <v>0</v>
      </c>
      <c r="BH266" s="2">
        <f t="shared" si="376"/>
        <v>0</v>
      </c>
      <c r="BI266" s="2">
        <f t="shared" si="393"/>
        <v>0</v>
      </c>
      <c r="BJ266" s="2">
        <f t="shared" si="377"/>
        <v>0</v>
      </c>
      <c r="BK266" s="2">
        <f t="shared" si="378"/>
        <v>0</v>
      </c>
      <c r="BL266" s="2">
        <f t="shared" si="379"/>
        <v>0</v>
      </c>
      <c r="BM266" s="2">
        <f t="shared" si="380"/>
        <v>0</v>
      </c>
      <c r="BN266" s="2">
        <f t="shared" si="381"/>
        <v>0</v>
      </c>
      <c r="BO266" s="2">
        <f t="shared" si="394"/>
        <v>0</v>
      </c>
      <c r="BP266" s="2">
        <f t="shared" si="395"/>
        <v>0</v>
      </c>
      <c r="BQ266" s="2">
        <f t="shared" si="396"/>
        <v>0</v>
      </c>
      <c r="BR266" s="11">
        <f t="shared" si="397"/>
        <v>2.3883207339816831E-2</v>
      </c>
      <c r="BS266" s="17">
        <f t="shared" si="372"/>
        <v>5.9299004991597419E-4</v>
      </c>
      <c r="BT266" s="17">
        <f t="shared" si="373"/>
        <v>4.5309961239652216E-5</v>
      </c>
      <c r="BU266" s="12">
        <f>(BU$3*temperature!$I376+BU$4*temperature!$I376^2+BU$5*temperature!$I376^6)*(K266/K$56)^$BW$1</f>
        <v>-60.136686145927065</v>
      </c>
      <c r="BV266" s="12">
        <f>(BV$3*temperature!$I376+BV$4*temperature!$I376^2+BV$5*temperature!$I376^6)*(L266/L$56)^$BW$1</f>
        <v>-36.588147783667814</v>
      </c>
      <c r="BW266" s="12">
        <f>(BW$3*temperature!$I376+BW$4*temperature!$I376^2+BW$5*temperature!$I376^6)*(M266/M$56)^$BW$1</f>
        <v>-30.979873774546796</v>
      </c>
      <c r="BX266" s="12">
        <f>(BX$3*temperature!$M376+BX$4*temperature!$M376^2+BX$5*temperature!$M376^6)*(K266/K$56)^$BW$1</f>
        <v>-60.136702559627636</v>
      </c>
      <c r="BY266" s="12">
        <f>(BY$3*temperature!$M376+BY$4*temperature!$M376^2+BY$5*temperature!$M376^6)*(L266/L$56)^$BW$1</f>
        <v>-36.588157250385237</v>
      </c>
      <c r="BZ266" s="12">
        <f>(BZ$3*temperature!$M376+BZ$4*temperature!$M376^2+BZ$5*temperature!$M376^6)*(M266/M$56)^$BW$1</f>
        <v>-30.979881351896648</v>
      </c>
      <c r="CA266" s="19">
        <f t="shared" si="382"/>
        <v>-1.6413700571149548E-5</v>
      </c>
      <c r="CB266" s="19">
        <f t="shared" si="383"/>
        <v>-9.4667174224127848E-6</v>
      </c>
      <c r="CC266" s="19">
        <f t="shared" si="384"/>
        <v>-7.5773498515729898E-6</v>
      </c>
      <c r="CD266" s="19">
        <f t="shared" si="385"/>
        <v>-3.2999839255958091E-2</v>
      </c>
      <c r="CE266" s="19">
        <f t="shared" si="386"/>
        <v>-1.9568576327609713E-5</v>
      </c>
      <c r="CF266" s="19">
        <f t="shared" si="387"/>
        <v>-1.4952214376022146E-6</v>
      </c>
    </row>
    <row r="267" spans="1:84" x14ac:dyDescent="0.3">
      <c r="A267" s="2">
        <f t="shared" si="329"/>
        <v>2221</v>
      </c>
      <c r="B267" s="5">
        <f t="shared" si="330"/>
        <v>1165.4039866098906</v>
      </c>
      <c r="C267" s="5">
        <f t="shared" si="331"/>
        <v>2964.1614478890151</v>
      </c>
      <c r="D267" s="5">
        <f t="shared" si="332"/>
        <v>4369.9308824896889</v>
      </c>
      <c r="E267" s="15">
        <f t="shared" si="333"/>
        <v>8.1904674369385801E-8</v>
      </c>
      <c r="F267" s="15">
        <f t="shared" si="334"/>
        <v>1.6135770066499779E-7</v>
      </c>
      <c r="G267" s="15">
        <f t="shared" si="335"/>
        <v>3.2940600606914611E-7</v>
      </c>
      <c r="H267" s="5">
        <f t="shared" si="336"/>
        <v>126788.9753242819</v>
      </c>
      <c r="I267" s="5">
        <f t="shared" si="337"/>
        <v>96291.184472696856</v>
      </c>
      <c r="J267" s="5">
        <f t="shared" si="338"/>
        <v>36956.231378438861</v>
      </c>
      <c r="K267" s="5">
        <f t="shared" si="339"/>
        <v>108794.012017331</v>
      </c>
      <c r="L267" s="5">
        <f t="shared" si="340"/>
        <v>32485.134890770703</v>
      </c>
      <c r="M267" s="5">
        <f t="shared" si="341"/>
        <v>8456.9372770911468</v>
      </c>
      <c r="N267" s="15">
        <f t="shared" si="342"/>
        <v>-1.3026603356910749E-2</v>
      </c>
      <c r="O267" s="15">
        <f t="shared" si="343"/>
        <v>-6.0951006550680198E-5</v>
      </c>
      <c r="P267" s="15">
        <f t="shared" si="344"/>
        <v>7.3757144709163391E-4</v>
      </c>
      <c r="Q267" s="5">
        <f t="shared" si="345"/>
        <v>1829.2712495176513</v>
      </c>
      <c r="R267" s="5">
        <f t="shared" si="346"/>
        <v>4347.8506031113366</v>
      </c>
      <c r="S267" s="5">
        <f t="shared" si="347"/>
        <v>3077.6952336081158</v>
      </c>
      <c r="T267" s="5">
        <f t="shared" si="348"/>
        <v>14.427683833227729</v>
      </c>
      <c r="U267" s="5">
        <f t="shared" si="349"/>
        <v>45.153153187602129</v>
      </c>
      <c r="V267" s="5">
        <f t="shared" si="350"/>
        <v>83.279466515184666</v>
      </c>
      <c r="W267" s="15">
        <f t="shared" si="351"/>
        <v>-1.0734613539272964E-2</v>
      </c>
      <c r="X267" s="15">
        <f t="shared" si="352"/>
        <v>-1.217998157191269E-2</v>
      </c>
      <c r="Y267" s="15">
        <f t="shared" si="353"/>
        <v>-9.7425357312937999E-3</v>
      </c>
      <c r="Z267" s="5">
        <f t="shared" si="368"/>
        <v>1841.8996582245361</v>
      </c>
      <c r="AA267" s="5">
        <f t="shared" si="369"/>
        <v>13474.59309469764</v>
      </c>
      <c r="AB267" s="5">
        <f t="shared" si="370"/>
        <v>56999.830205442311</v>
      </c>
      <c r="AC267" s="16">
        <f t="shared" si="354"/>
        <v>0.98311914745950069</v>
      </c>
      <c r="AD267" s="16">
        <f t="shared" si="355"/>
        <v>3.0612053805373094</v>
      </c>
      <c r="AE267" s="16">
        <f t="shared" si="356"/>
        <v>18.353395479183636</v>
      </c>
      <c r="AF267" s="15">
        <f t="shared" si="357"/>
        <v>-4.0504037456468023E-3</v>
      </c>
      <c r="AG267" s="15">
        <f t="shared" si="358"/>
        <v>2.9673830763510267E-4</v>
      </c>
      <c r="AH267" s="15">
        <f t="shared" si="359"/>
        <v>9.7937136394747881E-3</v>
      </c>
      <c r="AI267" s="1">
        <f t="shared" si="323"/>
        <v>281921.9339922847</v>
      </c>
      <c r="AJ267" s="1">
        <f t="shared" si="324"/>
        <v>191908.3281736795</v>
      </c>
      <c r="AK267" s="1">
        <f t="shared" si="325"/>
        <v>73136.644537969798</v>
      </c>
      <c r="AL267" s="14">
        <f t="shared" si="360"/>
        <v>91.054438449773372</v>
      </c>
      <c r="AM267" s="14">
        <f t="shared" si="361"/>
        <v>22.247224744773042</v>
      </c>
      <c r="AN267" s="14">
        <f t="shared" si="362"/>
        <v>6.9743745624608229</v>
      </c>
      <c r="AO267" s="11">
        <f t="shared" si="363"/>
        <v>2.4736504498057937E-3</v>
      </c>
      <c r="AP267" s="11">
        <f t="shared" si="364"/>
        <v>3.1161471500248733E-3</v>
      </c>
      <c r="AQ267" s="11">
        <f t="shared" si="365"/>
        <v>2.8267386427141697E-3</v>
      </c>
      <c r="AR267" s="1">
        <f t="shared" si="371"/>
        <v>126788.9753242819</v>
      </c>
      <c r="AS267" s="1">
        <f t="shared" si="366"/>
        <v>96291.184472696856</v>
      </c>
      <c r="AT267" s="1">
        <f t="shared" si="367"/>
        <v>36956.231378438861</v>
      </c>
      <c r="AU267" s="1">
        <f t="shared" si="326"/>
        <v>25357.795064856382</v>
      </c>
      <c r="AV267" s="1">
        <f t="shared" si="327"/>
        <v>19258.236894539372</v>
      </c>
      <c r="AW267" s="1">
        <f t="shared" si="328"/>
        <v>7391.2462756877721</v>
      </c>
      <c r="AX267" s="1">
        <f t="shared" si="388"/>
        <v>87035.20961386479</v>
      </c>
      <c r="AY267" s="1">
        <f t="shared" si="374"/>
        <v>25988.107912616568</v>
      </c>
      <c r="AZ267" s="1">
        <f t="shared" si="375"/>
        <v>6765.5498216729175</v>
      </c>
      <c r="BA267" s="1">
        <f t="shared" si="389"/>
        <v>13255.384219106469</v>
      </c>
      <c r="BB267" s="1">
        <f t="shared" si="390"/>
        <v>30131.869958957148</v>
      </c>
      <c r="BC267" s="1">
        <f t="shared" si="391"/>
        <v>38541.037218657795</v>
      </c>
      <c r="BD267" s="1">
        <f t="shared" si="392"/>
        <v>3.535397816777504</v>
      </c>
      <c r="BE267" s="2">
        <f t="shared" si="320"/>
        <v>0</v>
      </c>
      <c r="BF267" s="2">
        <f t="shared" si="321"/>
        <v>0</v>
      </c>
      <c r="BG267" s="2">
        <f t="shared" si="322"/>
        <v>0</v>
      </c>
      <c r="BH267" s="2">
        <f t="shared" si="376"/>
        <v>0</v>
      </c>
      <c r="BI267" s="2">
        <f t="shared" si="393"/>
        <v>0</v>
      </c>
      <c r="BJ267" s="2">
        <f t="shared" si="377"/>
        <v>0</v>
      </c>
      <c r="BK267" s="2">
        <f t="shared" si="378"/>
        <v>0</v>
      </c>
      <c r="BL267" s="2">
        <f t="shared" si="379"/>
        <v>0</v>
      </c>
      <c r="BM267" s="2">
        <f t="shared" si="380"/>
        <v>0</v>
      </c>
      <c r="BN267" s="2">
        <f t="shared" si="381"/>
        <v>0</v>
      </c>
      <c r="BO267" s="2">
        <f t="shared" si="394"/>
        <v>0</v>
      </c>
      <c r="BP267" s="2">
        <f t="shared" si="395"/>
        <v>0</v>
      </c>
      <c r="BQ267" s="2">
        <f t="shared" si="396"/>
        <v>0</v>
      </c>
      <c r="BR267" s="11">
        <f t="shared" si="397"/>
        <v>2.3686828686442646E-2</v>
      </c>
      <c r="BS267" s="17">
        <f t="shared" si="372"/>
        <v>5.7915790166794545E-4</v>
      </c>
      <c r="BT267" s="17">
        <f t="shared" si="373"/>
        <v>4.3152344037764012E-5</v>
      </c>
      <c r="BU267" s="12">
        <f>(BU$3*temperature!$I377+BU$4*temperature!$I377^2+BU$5*temperature!$I377^6)*(K267/K$56)^$BW$1</f>
        <v>-60.691492315406151</v>
      </c>
      <c r="BV267" s="12">
        <f>(BV$3*temperature!$I377+BV$4*temperature!$I377^2+BV$5*temperature!$I377^6)*(L267/L$56)^$BW$1</f>
        <v>-36.794128689754402</v>
      </c>
      <c r="BW267" s="12">
        <f>(BW$3*temperature!$I377+BW$4*temperature!$I377^2+BW$5*temperature!$I377^6)*(M267/M$56)^$BW$1</f>
        <v>-31.13854685601849</v>
      </c>
      <c r="BX267" s="12">
        <f>(BX$3*temperature!$M377+BX$4*temperature!$M377^2+BX$5*temperature!$M377^6)*(K267/K$56)^$BW$1</f>
        <v>-60.691508762068437</v>
      </c>
      <c r="BY267" s="12">
        <f>(BY$3*temperature!$M377+BY$4*temperature!$M377^2+BY$5*temperature!$M377^6)*(L267/L$56)^$BW$1</f>
        <v>-36.794138143628295</v>
      </c>
      <c r="BZ267" s="12">
        <f>(BZ$3*temperature!$M377+BZ$4*temperature!$M377^2+BZ$5*temperature!$M377^6)*(M267/M$56)^$BW$1</f>
        <v>-31.138554420728873</v>
      </c>
      <c r="CA267" s="19">
        <f t="shared" si="382"/>
        <v>-1.6446662286284663E-5</v>
      </c>
      <c r="CB267" s="19">
        <f t="shared" si="383"/>
        <v>-9.4538738935057154E-6</v>
      </c>
      <c r="CC267" s="19">
        <f t="shared" si="384"/>
        <v>-7.5647103834342033E-6</v>
      </c>
      <c r="CD267" s="19">
        <f t="shared" si="385"/>
        <v>-3.275143361084789E-2</v>
      </c>
      <c r="CE267" s="19">
        <f t="shared" si="386"/>
        <v>-1.8968251566675686E-5</v>
      </c>
      <c r="CF267" s="19">
        <f t="shared" si="387"/>
        <v>-1.4133011309052958E-6</v>
      </c>
    </row>
    <row r="268" spans="1:84" x14ac:dyDescent="0.3">
      <c r="A268" s="2">
        <f t="shared" si="329"/>
        <v>2222</v>
      </c>
      <c r="B268" s="5">
        <f t="shared" si="330"/>
        <v>1165.4040772893229</v>
      </c>
      <c r="C268" s="5">
        <f t="shared" si="331"/>
        <v>2964.1619022647774</v>
      </c>
      <c r="D268" s="5">
        <f t="shared" si="332"/>
        <v>4369.932249997094</v>
      </c>
      <c r="E268" s="15">
        <f t="shared" si="333"/>
        <v>7.7809440650916511E-8</v>
      </c>
      <c r="F268" s="15">
        <f t="shared" si="334"/>
        <v>1.5328981563174789E-7</v>
      </c>
      <c r="G268" s="15">
        <f t="shared" si="335"/>
        <v>3.1293570576568881E-7</v>
      </c>
      <c r="H268" s="5">
        <f t="shared" si="336"/>
        <v>125077.514132082</v>
      </c>
      <c r="I268" s="5">
        <f t="shared" si="337"/>
        <v>96281.267295936908</v>
      </c>
      <c r="J268" s="5">
        <f t="shared" si="338"/>
        <v>36982.304715701284</v>
      </c>
      <c r="K268" s="5">
        <f t="shared" si="339"/>
        <v>107325.44751602948</v>
      </c>
      <c r="L268" s="5">
        <f t="shared" si="340"/>
        <v>32481.784217782737</v>
      </c>
      <c r="M268" s="5">
        <f t="shared" si="341"/>
        <v>8462.9011618488785</v>
      </c>
      <c r="N268" s="15">
        <f t="shared" si="342"/>
        <v>-1.3498578405837014E-2</v>
      </c>
      <c r="O268" s="15">
        <f t="shared" si="343"/>
        <v>-1.0314480759376909E-4</v>
      </c>
      <c r="P268" s="15">
        <f t="shared" si="344"/>
        <v>7.0520621855463261E-4</v>
      </c>
      <c r="Q268" s="5">
        <f t="shared" si="345"/>
        <v>1785.207372218181</v>
      </c>
      <c r="R268" s="5">
        <f t="shared" si="346"/>
        <v>4294.4515251824696</v>
      </c>
      <c r="S268" s="5">
        <f t="shared" si="347"/>
        <v>3049.8608967570872</v>
      </c>
      <c r="T268" s="5">
        <f t="shared" si="348"/>
        <v>14.272808223011213</v>
      </c>
      <c r="U268" s="5">
        <f t="shared" si="349"/>
        <v>44.603188613863381</v>
      </c>
      <c r="V268" s="5">
        <f t="shared" si="350"/>
        <v>82.468113336977396</v>
      </c>
      <c r="W268" s="15">
        <f t="shared" si="351"/>
        <v>-1.0734613539272964E-2</v>
      </c>
      <c r="X268" s="15">
        <f t="shared" si="352"/>
        <v>-1.217998157191269E-2</v>
      </c>
      <c r="Y268" s="15">
        <f t="shared" si="353"/>
        <v>-9.7425357312937999E-3</v>
      </c>
      <c r="Z268" s="5">
        <f t="shared" si="368"/>
        <v>1791.1073792604359</v>
      </c>
      <c r="AA268" s="5">
        <f t="shared" si="369"/>
        <v>13313.613147086475</v>
      </c>
      <c r="AB268" s="5">
        <f t="shared" si="370"/>
        <v>57039.36704076641</v>
      </c>
      <c r="AC268" s="16">
        <f t="shared" si="354"/>
        <v>0.97913711798221359</v>
      </c>
      <c r="AD268" s="16">
        <f t="shared" si="355"/>
        <v>3.0621137574412534</v>
      </c>
      <c r="AE268" s="16">
        <f t="shared" si="356"/>
        <v>18.533143378818792</v>
      </c>
      <c r="AF268" s="15">
        <f t="shared" si="357"/>
        <v>-4.0504037456468023E-3</v>
      </c>
      <c r="AG268" s="15">
        <f t="shared" si="358"/>
        <v>2.9673830763510267E-4</v>
      </c>
      <c r="AH268" s="15">
        <f t="shared" si="359"/>
        <v>9.7937136394747881E-3</v>
      </c>
      <c r="AI268" s="1">
        <f t="shared" si="323"/>
        <v>279087.53565791261</v>
      </c>
      <c r="AJ268" s="1">
        <f t="shared" si="324"/>
        <v>191975.73225085094</v>
      </c>
      <c r="AK268" s="1">
        <f t="shared" si="325"/>
        <v>73214.226359860593</v>
      </c>
      <c r="AL268" s="14">
        <f t="shared" si="360"/>
        <v>91.277422933875187</v>
      </c>
      <c r="AM268" s="14">
        <f t="shared" si="361"/>
        <v>22.315857114497586</v>
      </c>
      <c r="AN268" s="14">
        <f t="shared" si="362"/>
        <v>6.9938921492044486</v>
      </c>
      <c r="AO268" s="11">
        <f t="shared" si="363"/>
        <v>2.4489139453077358E-3</v>
      </c>
      <c r="AP268" s="11">
        <f t="shared" si="364"/>
        <v>3.0849856785246247E-3</v>
      </c>
      <c r="AQ268" s="11">
        <f t="shared" si="365"/>
        <v>2.7984712562870279E-3</v>
      </c>
      <c r="AR268" s="1">
        <f t="shared" si="371"/>
        <v>125077.514132082</v>
      </c>
      <c r="AS268" s="1">
        <f t="shared" si="366"/>
        <v>96281.267295936908</v>
      </c>
      <c r="AT268" s="1">
        <f t="shared" si="367"/>
        <v>36982.304715701284</v>
      </c>
      <c r="AU268" s="1">
        <f t="shared" si="326"/>
        <v>25015.502826416399</v>
      </c>
      <c r="AV268" s="1">
        <f t="shared" si="327"/>
        <v>19256.253459187381</v>
      </c>
      <c r="AW268" s="1">
        <f t="shared" si="328"/>
        <v>7396.4609431402569</v>
      </c>
      <c r="AX268" s="1">
        <f t="shared" si="388"/>
        <v>85860.358012823577</v>
      </c>
      <c r="AY268" s="1">
        <f t="shared" si="374"/>
        <v>25985.42737422619</v>
      </c>
      <c r="AZ268" s="1">
        <f t="shared" si="375"/>
        <v>6770.3209294791013</v>
      </c>
      <c r="BA268" s="1">
        <f t="shared" si="389"/>
        <v>13239.546811852959</v>
      </c>
      <c r="BB268" s="1">
        <f t="shared" si="390"/>
        <v>30131.568824188136</v>
      </c>
      <c r="BC268" s="1">
        <f t="shared" si="391"/>
        <v>38544.129896814229</v>
      </c>
      <c r="BD268" s="1">
        <f t="shared" si="392"/>
        <v>3.3665093877825574</v>
      </c>
      <c r="BE268" s="2">
        <f t="shared" ref="BE268:BE331" si="398">BE267</f>
        <v>0</v>
      </c>
      <c r="BF268" s="2">
        <f t="shared" ref="BF268:BF331" si="399">BF267</f>
        <v>0</v>
      </c>
      <c r="BG268" s="2">
        <f t="shared" ref="BG268:BG331" si="400">BG267</f>
        <v>0</v>
      </c>
      <c r="BH268" s="2">
        <f t="shared" si="376"/>
        <v>0</v>
      </c>
      <c r="BI268" s="2">
        <f t="shared" si="393"/>
        <v>0</v>
      </c>
      <c r="BJ268" s="2">
        <f t="shared" si="377"/>
        <v>0</v>
      </c>
      <c r="BK268" s="2">
        <f t="shared" si="378"/>
        <v>0</v>
      </c>
      <c r="BL268" s="2">
        <f t="shared" si="379"/>
        <v>0</v>
      </c>
      <c r="BM268" s="2">
        <f t="shared" si="380"/>
        <v>0</v>
      </c>
      <c r="BN268" s="2">
        <f t="shared" si="381"/>
        <v>0</v>
      </c>
      <c r="BO268" s="2">
        <f t="shared" si="394"/>
        <v>0</v>
      </c>
      <c r="BP268" s="2">
        <f t="shared" si="395"/>
        <v>0</v>
      </c>
      <c r="BQ268" s="2">
        <f t="shared" si="396"/>
        <v>0</v>
      </c>
      <c r="BR268" s="11">
        <f t="shared" si="397"/>
        <v>2.3480284985833405E-2</v>
      </c>
      <c r="BS268" s="17">
        <f t="shared" si="372"/>
        <v>5.6575691455471749E-4</v>
      </c>
      <c r="BT268" s="17">
        <f t="shared" si="373"/>
        <v>4.1097470512156204E-5</v>
      </c>
      <c r="BU268" s="12">
        <f>(BU$3*temperature!$I378+BU$4*temperature!$I378^2+BU$5*temperature!$I378^6)*(K268/K$56)^$BW$1</f>
        <v>-61.255014576505765</v>
      </c>
      <c r="BV268" s="12">
        <f>(BV$3*temperature!$I378+BV$4*temperature!$I378^2+BV$5*temperature!$I378^6)*(L268/L$56)^$BW$1</f>
        <v>-36.999566992897542</v>
      </c>
      <c r="BW268" s="12">
        <f>(BW$3*temperature!$I378+BW$4*temperature!$I378^2+BW$5*temperature!$I378^6)*(M268/M$56)^$BW$1</f>
        <v>-31.296643788094169</v>
      </c>
      <c r="BX268" s="12">
        <f>(BX$3*temperature!$M378+BX$4*temperature!$M378^2+BX$5*temperature!$M378^6)*(K268/K$56)^$BW$1</f>
        <v>-61.255031058202377</v>
      </c>
      <c r="BY268" s="12">
        <f>(BY$3*temperature!$M378+BY$4*temperature!$M378^2+BY$5*temperature!$M378^6)*(L268/L$56)^$BW$1</f>
        <v>-36.999576434077497</v>
      </c>
      <c r="BZ268" s="12">
        <f>(BZ$3*temperature!$M378+BZ$4*temperature!$M378^2+BZ$5*temperature!$M378^6)*(M268/M$56)^$BW$1</f>
        <v>-31.296651340283884</v>
      </c>
      <c r="CA268" s="19">
        <f t="shared" si="382"/>
        <v>-1.6481696611947427E-5</v>
      </c>
      <c r="CB268" s="19">
        <f t="shared" si="383"/>
        <v>-9.4411799551608055E-6</v>
      </c>
      <c r="CC268" s="19">
        <f t="shared" si="384"/>
        <v>-7.5521897144881223E-6</v>
      </c>
      <c r="CD268" s="19">
        <f t="shared" si="385"/>
        <v>-3.2497957930454062E-2</v>
      </c>
      <c r="CE268" s="19">
        <f t="shared" si="386"/>
        <v>-1.8385944408062703E-5</v>
      </c>
      <c r="CF268" s="19">
        <f t="shared" si="387"/>
        <v>-1.3355838677521286E-6</v>
      </c>
    </row>
    <row r="269" spans="1:84" x14ac:dyDescent="0.3">
      <c r="A269" s="2">
        <f t="shared" si="329"/>
        <v>2223</v>
      </c>
      <c r="B269" s="5">
        <f t="shared" si="330"/>
        <v>1165.4041634347905</v>
      </c>
      <c r="C269" s="5">
        <f t="shared" si="331"/>
        <v>2964.1623339218177</v>
      </c>
      <c r="D269" s="5">
        <f t="shared" si="332"/>
        <v>4369.9335491295351</v>
      </c>
      <c r="E269" s="15">
        <f t="shared" si="333"/>
        <v>7.3918968618370677E-8</v>
      </c>
      <c r="F269" s="15">
        <f t="shared" si="334"/>
        <v>1.4562532485016048E-7</v>
      </c>
      <c r="G269" s="15">
        <f t="shared" si="335"/>
        <v>2.9728892047740438E-7</v>
      </c>
      <c r="H269" s="5">
        <f t="shared" si="336"/>
        <v>123326.01589775071</v>
      </c>
      <c r="I269" s="5">
        <f t="shared" si="337"/>
        <v>96267.319435750425</v>
      </c>
      <c r="J269" s="5">
        <f t="shared" si="338"/>
        <v>37007.211885857803</v>
      </c>
      <c r="K269" s="5">
        <f t="shared" si="339"/>
        <v>105822.52901368783</v>
      </c>
      <c r="L269" s="5">
        <f t="shared" si="340"/>
        <v>32477.073989527846</v>
      </c>
      <c r="M269" s="5">
        <f t="shared" si="341"/>
        <v>8468.5983138643896</v>
      </c>
      <c r="N269" s="15">
        <f t="shared" si="342"/>
        <v>-1.4003375127946138E-2</v>
      </c>
      <c r="O269" s="15">
        <f t="shared" si="343"/>
        <v>-1.4501137694011845E-4</v>
      </c>
      <c r="P269" s="15">
        <f t="shared" si="344"/>
        <v>6.7319136860466422E-4</v>
      </c>
      <c r="Q269" s="5">
        <f t="shared" si="345"/>
        <v>1741.3134150281915</v>
      </c>
      <c r="R269" s="5">
        <f t="shared" si="346"/>
        <v>4241.5306431040435</v>
      </c>
      <c r="S269" s="5">
        <f t="shared" si="347"/>
        <v>3022.181553696807</v>
      </c>
      <c r="T269" s="5">
        <f t="shared" si="348"/>
        <v>14.11959514261703</v>
      </c>
      <c r="U269" s="5">
        <f t="shared" si="349"/>
        <v>44.059922598497977</v>
      </c>
      <c r="V269" s="5">
        <f t="shared" si="350"/>
        <v>81.664664796099501</v>
      </c>
      <c r="W269" s="15">
        <f t="shared" si="351"/>
        <v>-1.0734613539272964E-2</v>
      </c>
      <c r="X269" s="15">
        <f t="shared" si="352"/>
        <v>-1.217998157191269E-2</v>
      </c>
      <c r="Y269" s="15">
        <f t="shared" si="353"/>
        <v>-9.7425357312937999E-3</v>
      </c>
      <c r="Z269" s="5">
        <f t="shared" si="368"/>
        <v>1740.8828463561297</v>
      </c>
      <c r="AA269" s="5">
        <f t="shared" si="369"/>
        <v>13154.001234076772</v>
      </c>
      <c r="AB269" s="5">
        <f t="shared" si="370"/>
        <v>57077.084348887947</v>
      </c>
      <c r="AC269" s="16">
        <f t="shared" si="354"/>
        <v>0.9751712173320366</v>
      </c>
      <c r="AD269" s="16">
        <f t="shared" si="355"/>
        <v>3.0630224038954226</v>
      </c>
      <c r="AE269" s="16">
        <f t="shared" si="356"/>
        <v>18.714651677910272</v>
      </c>
      <c r="AF269" s="15">
        <f t="shared" si="357"/>
        <v>-4.0504037456468023E-3</v>
      </c>
      <c r="AG269" s="15">
        <f t="shared" si="358"/>
        <v>2.9673830763510267E-4</v>
      </c>
      <c r="AH269" s="15">
        <f t="shared" si="359"/>
        <v>9.7937136394747881E-3</v>
      </c>
      <c r="AI269" s="1">
        <f t="shared" si="323"/>
        <v>276194.28491853771</v>
      </c>
      <c r="AJ269" s="1">
        <f t="shared" si="324"/>
        <v>192034.41248495321</v>
      </c>
      <c r="AK269" s="1">
        <f t="shared" si="325"/>
        <v>73289.264667014795</v>
      </c>
      <c r="AL269" s="14">
        <f t="shared" si="360"/>
        <v>91.49871818225057</v>
      </c>
      <c r="AM269" s="14">
        <f t="shared" si="361"/>
        <v>22.384012773103787</v>
      </c>
      <c r="AN269" s="14">
        <f t="shared" si="362"/>
        <v>7.0132686332920775</v>
      </c>
      <c r="AO269" s="11">
        <f t="shared" si="363"/>
        <v>2.4244248058546583E-3</v>
      </c>
      <c r="AP269" s="11">
        <f t="shared" si="364"/>
        <v>3.0541358217393783E-3</v>
      </c>
      <c r="AQ269" s="11">
        <f t="shared" si="365"/>
        <v>2.7704865437241577E-3</v>
      </c>
      <c r="AR269" s="1">
        <f t="shared" si="371"/>
        <v>123326.01589775071</v>
      </c>
      <c r="AS269" s="1">
        <f t="shared" si="366"/>
        <v>96267.319435750425</v>
      </c>
      <c r="AT269" s="1">
        <f t="shared" si="367"/>
        <v>37007.211885857803</v>
      </c>
      <c r="AU269" s="1">
        <f t="shared" si="326"/>
        <v>24665.203179550143</v>
      </c>
      <c r="AV269" s="1">
        <f t="shared" si="327"/>
        <v>19253.463887150087</v>
      </c>
      <c r="AW269" s="1">
        <f t="shared" si="328"/>
        <v>7401.442377171561</v>
      </c>
      <c r="AX269" s="1">
        <f t="shared" si="388"/>
        <v>84658.023210950269</v>
      </c>
      <c r="AY269" s="1">
        <f t="shared" si="374"/>
        <v>25981.659191622282</v>
      </c>
      <c r="AZ269" s="1">
        <f t="shared" si="375"/>
        <v>6774.8786510915106</v>
      </c>
      <c r="BA269" s="1">
        <f t="shared" si="389"/>
        <v>13223.112856090469</v>
      </c>
      <c r="BB269" s="1">
        <f t="shared" si="390"/>
        <v>30131.143343677464</v>
      </c>
      <c r="BC269" s="1">
        <f t="shared" si="391"/>
        <v>38547.08216735012</v>
      </c>
      <c r="BD269" s="1">
        <f t="shared" si="392"/>
        <v>3.2056550842369154</v>
      </c>
      <c r="BE269" s="2">
        <f t="shared" si="398"/>
        <v>0</v>
      </c>
      <c r="BF269" s="2">
        <f t="shared" si="399"/>
        <v>0</v>
      </c>
      <c r="BG269" s="2">
        <f t="shared" si="400"/>
        <v>0</v>
      </c>
      <c r="BH269" s="2">
        <f t="shared" si="376"/>
        <v>0</v>
      </c>
      <c r="BI269" s="2">
        <f t="shared" si="393"/>
        <v>0</v>
      </c>
      <c r="BJ269" s="2">
        <f t="shared" si="377"/>
        <v>0</v>
      </c>
      <c r="BK269" s="2">
        <f t="shared" si="378"/>
        <v>0</v>
      </c>
      <c r="BL269" s="2">
        <f t="shared" si="379"/>
        <v>0</v>
      </c>
      <c r="BM269" s="2">
        <f t="shared" si="380"/>
        <v>0</v>
      </c>
      <c r="BN269" s="2">
        <f t="shared" si="381"/>
        <v>0</v>
      </c>
      <c r="BO269" s="2">
        <f t="shared" si="394"/>
        <v>0</v>
      </c>
      <c r="BP269" s="2">
        <f t="shared" si="395"/>
        <v>0</v>
      </c>
      <c r="BQ269" s="2">
        <f t="shared" si="396"/>
        <v>0</v>
      </c>
      <c r="BR269" s="11">
        <f t="shared" si="397"/>
        <v>2.3262419835162945E-2</v>
      </c>
      <c r="BS269" s="17">
        <f t="shared" si="372"/>
        <v>5.5277754037299164E-4</v>
      </c>
      <c r="BT269" s="17">
        <f t="shared" si="373"/>
        <v>3.9140448106815429E-5</v>
      </c>
      <c r="BU269" s="12">
        <f>(BU$3*temperature!$I379+BU$4*temperature!$I379^2+BU$5*temperature!$I379^6)*(K269/K$56)^$BW$1</f>
        <v>-61.827973590279996</v>
      </c>
      <c r="BV269" s="12">
        <f>(BV$3*temperature!$I379+BV$4*temperature!$I379^2+BV$5*temperature!$I379^6)*(L269/L$56)^$BW$1</f>
        <v>-37.204467693100696</v>
      </c>
      <c r="BW269" s="12">
        <f>(BW$3*temperature!$I379+BW$4*temperature!$I379^2+BW$5*temperature!$I379^6)*(M269/M$56)^$BW$1</f>
        <v>-31.454167756874362</v>
      </c>
      <c r="BX269" s="12">
        <f>(BX$3*temperature!$M379+BX$4*temperature!$M379^2+BX$5*temperature!$M379^6)*(K269/K$56)^$BW$1</f>
        <v>-61.827990109236211</v>
      </c>
      <c r="BY269" s="12">
        <f>(BY$3*temperature!$M379+BY$4*temperature!$M379^2+BY$5*temperature!$M379^6)*(L269/L$56)^$BW$1</f>
        <v>-37.204477121735508</v>
      </c>
      <c r="BZ269" s="12">
        <f>(BZ$3*temperature!$M379+BZ$4*temperature!$M379^2+BZ$5*temperature!$M379^6)*(M269/M$56)^$BW$1</f>
        <v>-31.454175296661269</v>
      </c>
      <c r="CA269" s="19">
        <f t="shared" si="382"/>
        <v>-1.6518956215350045E-5</v>
      </c>
      <c r="CB269" s="19">
        <f t="shared" si="383"/>
        <v>-9.4286348115701912E-6</v>
      </c>
      <c r="CC269" s="19">
        <f t="shared" si="384"/>
        <v>-7.5397869068183354E-6</v>
      </c>
      <c r="CD269" s="19">
        <f t="shared" si="385"/>
        <v>-3.2239129477118135E-2</v>
      </c>
      <c r="CE269" s="19">
        <f t="shared" si="386"/>
        <v>-1.7821066696127775E-5</v>
      </c>
      <c r="CF269" s="19">
        <f t="shared" si="387"/>
        <v>-1.261853974308046E-6</v>
      </c>
    </row>
    <row r="270" spans="1:84" x14ac:dyDescent="0.3">
      <c r="A270" s="2">
        <f t="shared" si="329"/>
        <v>2224</v>
      </c>
      <c r="B270" s="5">
        <f t="shared" si="330"/>
        <v>1165.4042452729907</v>
      </c>
      <c r="C270" s="5">
        <f t="shared" si="331"/>
        <v>2964.1627439960653</v>
      </c>
      <c r="D270" s="5">
        <f t="shared" si="332"/>
        <v>4369.9347833057209</v>
      </c>
      <c r="E270" s="15">
        <f t="shared" si="333"/>
        <v>7.0223020187452136E-8</v>
      </c>
      <c r="F270" s="15">
        <f t="shared" si="334"/>
        <v>1.3834405860765245E-7</v>
      </c>
      <c r="G270" s="15">
        <f t="shared" si="335"/>
        <v>2.8242447445353414E-7</v>
      </c>
      <c r="H270" s="5">
        <f t="shared" si="336"/>
        <v>121532.24284503928</v>
      </c>
      <c r="I270" s="5">
        <f t="shared" si="337"/>
        <v>96249.373405177976</v>
      </c>
      <c r="J270" s="5">
        <f t="shared" si="338"/>
        <v>37030.963294028777</v>
      </c>
      <c r="K270" s="5">
        <f t="shared" si="339"/>
        <v>104283.33630839906</v>
      </c>
      <c r="L270" s="5">
        <f t="shared" si="340"/>
        <v>32471.015162757794</v>
      </c>
      <c r="M270" s="5">
        <f t="shared" si="341"/>
        <v>8474.0311080834927</v>
      </c>
      <c r="N270" s="15">
        <f t="shared" si="342"/>
        <v>-1.4545037995545185E-2</v>
      </c>
      <c r="O270" s="15">
        <f t="shared" si="343"/>
        <v>-1.8655703934422618E-4</v>
      </c>
      <c r="P270" s="15">
        <f t="shared" si="344"/>
        <v>6.4152224698266203E-4</v>
      </c>
      <c r="Q270" s="5">
        <f t="shared" si="345"/>
        <v>1697.5656184916072</v>
      </c>
      <c r="R270" s="5">
        <f t="shared" si="346"/>
        <v>4189.0878080365346</v>
      </c>
      <c r="S270" s="5">
        <f t="shared" si="347"/>
        <v>2994.6585955930805</v>
      </c>
      <c r="T270" s="5">
        <f t="shared" si="348"/>
        <v>13.96802674543004</v>
      </c>
      <c r="U270" s="5">
        <f t="shared" si="349"/>
        <v>43.523273553188375</v>
      </c>
      <c r="V270" s="5">
        <f t="shared" si="350"/>
        <v>80.869043881339365</v>
      </c>
      <c r="W270" s="15">
        <f t="shared" si="351"/>
        <v>-1.0734613539272964E-2</v>
      </c>
      <c r="X270" s="15">
        <f t="shared" si="352"/>
        <v>-1.217998157191269E-2</v>
      </c>
      <c r="Y270" s="15">
        <f t="shared" si="353"/>
        <v>-9.7425357312937999E-3</v>
      </c>
      <c r="Z270" s="5">
        <f t="shared" si="368"/>
        <v>1691.2008182708619</v>
      </c>
      <c r="AA270" s="5">
        <f t="shared" si="369"/>
        <v>12995.758582060555</v>
      </c>
      <c r="AB270" s="5">
        <f t="shared" si="370"/>
        <v>57112.998469935912</v>
      </c>
      <c r="AC270" s="16">
        <f t="shared" si="354"/>
        <v>0.97122138018070792</v>
      </c>
      <c r="AD270" s="16">
        <f t="shared" si="355"/>
        <v>3.0639313199798028</v>
      </c>
      <c r="AE270" s="16">
        <f t="shared" si="356"/>
        <v>18.897937617306241</v>
      </c>
      <c r="AF270" s="15">
        <f t="shared" si="357"/>
        <v>-4.0504037456468023E-3</v>
      </c>
      <c r="AG270" s="15">
        <f t="shared" si="358"/>
        <v>2.9673830763510267E-4</v>
      </c>
      <c r="AH270" s="15">
        <f t="shared" si="359"/>
        <v>9.7937136394747881E-3</v>
      </c>
      <c r="AI270" s="1">
        <f t="shared" si="323"/>
        <v>273240.05960623408</v>
      </c>
      <c r="AJ270" s="1">
        <f t="shared" si="324"/>
        <v>192084.43512360798</v>
      </c>
      <c r="AK270" s="1">
        <f t="shared" si="325"/>
        <v>73361.780577484882</v>
      </c>
      <c r="AL270" s="14">
        <f t="shared" si="360"/>
        <v>91.718331626694862</v>
      </c>
      <c r="AM270" s="14">
        <f t="shared" si="361"/>
        <v>22.451692950195948</v>
      </c>
      <c r="AN270" s="14">
        <f t="shared" si="362"/>
        <v>7.0325044980043758</v>
      </c>
      <c r="AO270" s="11">
        <f t="shared" si="363"/>
        <v>2.4001805577961118E-3</v>
      </c>
      <c r="AP270" s="11">
        <f t="shared" si="364"/>
        <v>3.0235944635219844E-3</v>
      </c>
      <c r="AQ270" s="11">
        <f t="shared" si="365"/>
        <v>2.7427816782869159E-3</v>
      </c>
      <c r="AR270" s="1">
        <f t="shared" si="371"/>
        <v>121532.24284503928</v>
      </c>
      <c r="AS270" s="1">
        <f t="shared" si="366"/>
        <v>96249.373405177976</v>
      </c>
      <c r="AT270" s="1">
        <f t="shared" si="367"/>
        <v>37030.963294028777</v>
      </c>
      <c r="AU270" s="1">
        <f t="shared" si="326"/>
        <v>24306.448569007858</v>
      </c>
      <c r="AV270" s="1">
        <f t="shared" si="327"/>
        <v>19249.874681035595</v>
      </c>
      <c r="AW270" s="1">
        <f t="shared" si="328"/>
        <v>7406.1926588057559</v>
      </c>
      <c r="AX270" s="1">
        <f t="shared" si="388"/>
        <v>83426.669046719238</v>
      </c>
      <c r="AY270" s="1">
        <f t="shared" si="374"/>
        <v>25976.812130206235</v>
      </c>
      <c r="AZ270" s="1">
        <f t="shared" si="375"/>
        <v>6779.2248864667954</v>
      </c>
      <c r="BA270" s="1">
        <f t="shared" si="389"/>
        <v>13206.038451701288</v>
      </c>
      <c r="BB270" s="1">
        <f t="shared" si="390"/>
        <v>30130.594475128386</v>
      </c>
      <c r="BC270" s="1">
        <f t="shared" si="391"/>
        <v>38549.895565530227</v>
      </c>
      <c r="BD270" s="1">
        <f t="shared" si="392"/>
        <v>3.052452780097596</v>
      </c>
      <c r="BE270" s="2">
        <f t="shared" si="398"/>
        <v>0</v>
      </c>
      <c r="BF270" s="2">
        <f t="shared" si="399"/>
        <v>0</v>
      </c>
      <c r="BG270" s="2">
        <f t="shared" si="400"/>
        <v>0</v>
      </c>
      <c r="BH270" s="2">
        <f t="shared" si="376"/>
        <v>0</v>
      </c>
      <c r="BI270" s="2">
        <f t="shared" si="393"/>
        <v>0</v>
      </c>
      <c r="BJ270" s="2">
        <f t="shared" si="377"/>
        <v>0</v>
      </c>
      <c r="BK270" s="2">
        <f t="shared" si="378"/>
        <v>0</v>
      </c>
      <c r="BL270" s="2">
        <f t="shared" si="379"/>
        <v>0</v>
      </c>
      <c r="BM270" s="2">
        <f t="shared" si="380"/>
        <v>0</v>
      </c>
      <c r="BN270" s="2">
        <f t="shared" si="381"/>
        <v>0</v>
      </c>
      <c r="BO270" s="2">
        <f t="shared" si="394"/>
        <v>0</v>
      </c>
      <c r="BP270" s="2">
        <f t="shared" si="395"/>
        <v>0</v>
      </c>
      <c r="BQ270" s="2">
        <f t="shared" si="396"/>
        <v>0</v>
      </c>
      <c r="BR270" s="11">
        <f t="shared" si="397"/>
        <v>2.3031895519625561E-2</v>
      </c>
      <c r="BS270" s="17">
        <f t="shared" si="372"/>
        <v>5.4021092698981201E-4</v>
      </c>
      <c r="BT270" s="17">
        <f t="shared" si="373"/>
        <v>3.7276617244586118E-5</v>
      </c>
      <c r="BU270" s="12">
        <f>(BU$3*temperature!$I380+BU$4*temperature!$I380^2+BU$5*temperature!$I380^6)*(K270/K$56)^$BW$1</f>
        <v>-62.411178327855723</v>
      </c>
      <c r="BV270" s="12">
        <f>(BV$3*temperature!$I380+BV$4*temperature!$I380^2+BV$5*temperature!$I380^6)*(L270/L$56)^$BW$1</f>
        <v>-37.408835842891961</v>
      </c>
      <c r="BW270" s="12">
        <f>(BW$3*temperature!$I380+BW$4*temperature!$I380^2+BW$5*temperature!$I380^6)*(M270/M$56)^$BW$1</f>
        <v>-31.611121972356223</v>
      </c>
      <c r="BX270" s="12">
        <f>(BX$3*temperature!$M380+BX$4*temperature!$M380^2+BX$5*temperature!$M380^6)*(K270/K$56)^$BW$1</f>
        <v>-62.411194886468706</v>
      </c>
      <c r="BY270" s="12">
        <f>(BY$3*temperature!$M380+BY$4*temperature!$M380^2+BY$5*temperature!$M380^6)*(L270/L$56)^$BW$1</f>
        <v>-37.408845259129578</v>
      </c>
      <c r="BZ270" s="12">
        <f>(BZ$3*temperature!$M380+BZ$4*temperature!$M380^2+BZ$5*temperature!$M380^6)*(M270/M$56)^$BW$1</f>
        <v>-31.611129499857206</v>
      </c>
      <c r="CA270" s="19">
        <f t="shared" si="382"/>
        <v>-1.6558612983885723E-5</v>
      </c>
      <c r="CB270" s="19">
        <f t="shared" si="383"/>
        <v>-9.4162376171880169E-6</v>
      </c>
      <c r="CC270" s="19">
        <f t="shared" si="384"/>
        <v>-7.5275009834285811E-6</v>
      </c>
      <c r="CD270" s="19">
        <f t="shared" si="385"/>
        <v>-3.1974629574363422E-2</v>
      </c>
      <c r="CE270" s="19">
        <f t="shared" si="386"/>
        <v>-1.7273044282522723E-5</v>
      </c>
      <c r="CF270" s="19">
        <f t="shared" si="387"/>
        <v>-1.1919060281809688E-6</v>
      </c>
    </row>
    <row r="271" spans="1:84" x14ac:dyDescent="0.3">
      <c r="A271" s="2">
        <f t="shared" si="329"/>
        <v>2225</v>
      </c>
      <c r="B271" s="5">
        <f t="shared" si="330"/>
        <v>1165.4043230192863</v>
      </c>
      <c r="C271" s="5">
        <f t="shared" si="331"/>
        <v>2964.1631335666543</v>
      </c>
      <c r="D271" s="5">
        <f t="shared" si="332"/>
        <v>4369.9359557734288</v>
      </c>
      <c r="E271" s="15">
        <f t="shared" si="333"/>
        <v>6.6711869178079529E-8</v>
      </c>
      <c r="F271" s="15">
        <f t="shared" si="334"/>
        <v>1.3142685567726982E-7</v>
      </c>
      <c r="G271" s="15">
        <f t="shared" si="335"/>
        <v>2.6830325073085743E-7</v>
      </c>
      <c r="H271" s="5">
        <f t="shared" si="336"/>
        <v>119693.67381858549</v>
      </c>
      <c r="I271" s="5">
        <f t="shared" si="337"/>
        <v>96227.46160063587</v>
      </c>
      <c r="J271" s="5">
        <f t="shared" si="338"/>
        <v>37053.569319210852</v>
      </c>
      <c r="K271" s="5">
        <f t="shared" si="339"/>
        <v>102705.70604070488</v>
      </c>
      <c r="L271" s="5">
        <f t="shared" si="340"/>
        <v>32463.618655444705</v>
      </c>
      <c r="M271" s="5">
        <f t="shared" si="341"/>
        <v>8479.2019137618681</v>
      </c>
      <c r="N271" s="15">
        <f t="shared" si="342"/>
        <v>-1.5128306434583294E-2</v>
      </c>
      <c r="O271" s="15">
        <f t="shared" si="343"/>
        <v>-2.2778799110578785E-4</v>
      </c>
      <c r="P271" s="15">
        <f t="shared" si="344"/>
        <v>6.1019432338915713E-4</v>
      </c>
      <c r="Q271" s="5">
        <f t="shared" si="345"/>
        <v>1653.9374038415785</v>
      </c>
      <c r="R271" s="5">
        <f t="shared" si="346"/>
        <v>4137.1227379936026</v>
      </c>
      <c r="S271" s="5">
        <f t="shared" si="347"/>
        <v>2967.2933442660424</v>
      </c>
      <c r="T271" s="5">
        <f t="shared" si="348"/>
        <v>13.81808537641162</v>
      </c>
      <c r="U271" s="5">
        <f t="shared" si="349"/>
        <v>42.993160883361227</v>
      </c>
      <c r="V271" s="5">
        <f t="shared" si="350"/>
        <v>80.081174331769844</v>
      </c>
      <c r="W271" s="15">
        <f t="shared" si="351"/>
        <v>-1.0734613539272964E-2</v>
      </c>
      <c r="X271" s="15">
        <f t="shared" si="352"/>
        <v>-1.217998157191269E-2</v>
      </c>
      <c r="Y271" s="15">
        <f t="shared" si="353"/>
        <v>-9.7425357312937999E-3</v>
      </c>
      <c r="Z271" s="5">
        <f t="shared" si="368"/>
        <v>1642.0340735855318</v>
      </c>
      <c r="AA271" s="5">
        <f t="shared" si="369"/>
        <v>12838.885996316081</v>
      </c>
      <c r="AB271" s="5">
        <f t="shared" si="370"/>
        <v>57147.125700437202</v>
      </c>
      <c r="AC271" s="16">
        <f t="shared" si="354"/>
        <v>0.96728754146457174</v>
      </c>
      <c r="AD271" s="16">
        <f t="shared" si="355"/>
        <v>3.0648405057744039</v>
      </c>
      <c r="AE271" s="16">
        <f t="shared" si="356"/>
        <v>19.083018606706798</v>
      </c>
      <c r="AF271" s="15">
        <f t="shared" si="357"/>
        <v>-4.0504037456468023E-3</v>
      </c>
      <c r="AG271" s="15">
        <f t="shared" si="358"/>
        <v>2.9673830763510267E-4</v>
      </c>
      <c r="AH271" s="15">
        <f t="shared" si="359"/>
        <v>9.7937136394747881E-3</v>
      </c>
      <c r="AI271" s="1">
        <f t="shared" si="323"/>
        <v>270222.50221461849</v>
      </c>
      <c r="AJ271" s="1">
        <f t="shared" si="324"/>
        <v>192125.86629228276</v>
      </c>
      <c r="AK271" s="1">
        <f t="shared" si="325"/>
        <v>73431.795178542146</v>
      </c>
      <c r="AL271" s="14">
        <f t="shared" si="360"/>
        <v>91.93627077749511</v>
      </c>
      <c r="AM271" s="14">
        <f t="shared" si="361"/>
        <v>22.518898916551848</v>
      </c>
      <c r="AN271" s="14">
        <f t="shared" si="362"/>
        <v>7.0516002362490768</v>
      </c>
      <c r="AO271" s="11">
        <f t="shared" si="363"/>
        <v>2.3761787522181507E-3</v>
      </c>
      <c r="AP271" s="11">
        <f t="shared" si="364"/>
        <v>2.9933585188867645E-3</v>
      </c>
      <c r="AQ271" s="11">
        <f t="shared" si="365"/>
        <v>2.7153538615040467E-3</v>
      </c>
      <c r="AR271" s="1">
        <f t="shared" si="371"/>
        <v>119693.67381858549</v>
      </c>
      <c r="AS271" s="1">
        <f t="shared" si="366"/>
        <v>96227.46160063587</v>
      </c>
      <c r="AT271" s="1">
        <f t="shared" si="367"/>
        <v>37053.569319210852</v>
      </c>
      <c r="AU271" s="1">
        <f t="shared" si="326"/>
        <v>23938.734763717101</v>
      </c>
      <c r="AV271" s="1">
        <f t="shared" si="327"/>
        <v>19245.492320127174</v>
      </c>
      <c r="AW271" s="1">
        <f t="shared" si="328"/>
        <v>7410.7138638421711</v>
      </c>
      <c r="AX271" s="1">
        <f t="shared" si="388"/>
        <v>82164.56483256389</v>
      </c>
      <c r="AY271" s="1">
        <f t="shared" si="374"/>
        <v>25970.894924355762</v>
      </c>
      <c r="AZ271" s="1">
        <f t="shared" si="375"/>
        <v>6783.3615310094938</v>
      </c>
      <c r="BA271" s="1">
        <f t="shared" si="389"/>
        <v>13188.274018009432</v>
      </c>
      <c r="BB271" s="1">
        <f t="shared" si="390"/>
        <v>30129.92315741918</v>
      </c>
      <c r="BC271" s="1">
        <f t="shared" si="391"/>
        <v>38552.571605492434</v>
      </c>
      <c r="BD271" s="1">
        <f t="shared" si="392"/>
        <v>2.9065383917775276</v>
      </c>
      <c r="BE271" s="2">
        <f t="shared" si="398"/>
        <v>0</v>
      </c>
      <c r="BF271" s="2">
        <f t="shared" si="399"/>
        <v>0</v>
      </c>
      <c r="BG271" s="2">
        <f t="shared" si="400"/>
        <v>0</v>
      </c>
      <c r="BH271" s="2">
        <f t="shared" si="376"/>
        <v>0</v>
      </c>
      <c r="BI271" s="2">
        <f t="shared" si="393"/>
        <v>0</v>
      </c>
      <c r="BJ271" s="2">
        <f t="shared" si="377"/>
        <v>0</v>
      </c>
      <c r="BK271" s="2">
        <f t="shared" si="378"/>
        <v>0</v>
      </c>
      <c r="BL271" s="2">
        <f t="shared" si="379"/>
        <v>0</v>
      </c>
      <c r="BM271" s="2">
        <f t="shared" si="380"/>
        <v>0</v>
      </c>
      <c r="BN271" s="2">
        <f t="shared" si="381"/>
        <v>0</v>
      </c>
      <c r="BO271" s="2">
        <f t="shared" si="394"/>
        <v>0</v>
      </c>
      <c r="BP271" s="2">
        <f t="shared" si="395"/>
        <v>0</v>
      </c>
      <c r="BQ271" s="2">
        <f t="shared" si="396"/>
        <v>0</v>
      </c>
      <c r="BR271" s="11">
        <f t="shared" si="397"/>
        <v>2.2787155113069252E-2</v>
      </c>
      <c r="BS271" s="17">
        <f t="shared" si="372"/>
        <v>5.2804895854730342E-4</v>
      </c>
      <c r="BT271" s="17">
        <f t="shared" si="373"/>
        <v>3.5501540232939158E-5</v>
      </c>
      <c r="BU271" s="12">
        <f>(BU$3*temperature!$I381+BU$4*temperature!$I381^2+BU$5*temperature!$I381^6)*(K271/K$56)^$BW$1</f>
        <v>-63.005541440849967</v>
      </c>
      <c r="BV271" s="12">
        <f>(BV$3*temperature!$I381+BV$4*temperature!$I381^2+BV$5*temperature!$I381^6)*(L271/L$56)^$BW$1</f>
        <v>-37.612676541013478</v>
      </c>
      <c r="BW271" s="12">
        <f>(BW$3*temperature!$I381+BW$4*temperature!$I381^2+BW$5*temperature!$I381^6)*(M271/M$56)^$BW$1</f>
        <v>-31.767509663154751</v>
      </c>
      <c r="BX271" s="12">
        <f>(BX$3*temperature!$M381+BX$4*temperature!$M381^2+BX$5*temperature!$M381^6)*(K271/K$56)^$BW$1</f>
        <v>-63.005558041711545</v>
      </c>
      <c r="BY271" s="12">
        <f>(BY$3*temperature!$M381+BY$4*temperature!$M381^2+BY$5*temperature!$M381^6)*(L271/L$56)^$BW$1</f>
        <v>-37.612685945001047</v>
      </c>
      <c r="BZ271" s="12">
        <f>(BZ$3*temperature!$M381+BZ$4*temperature!$M381^2+BZ$5*temperature!$M381^6)*(M271/M$56)^$BW$1</f>
        <v>-31.767517178485779</v>
      </c>
      <c r="CA271" s="19">
        <f t="shared" si="382"/>
        <v>-1.6600861577842352E-5</v>
      </c>
      <c r="CB271" s="19">
        <f t="shared" si="383"/>
        <v>-9.4039875691009911E-6</v>
      </c>
      <c r="CC271" s="19">
        <f t="shared" si="384"/>
        <v>-7.5153310277187302E-6</v>
      </c>
      <c r="CD271" s="19">
        <f t="shared" si="385"/>
        <v>-3.1704098026966658E-2</v>
      </c>
      <c r="CE271" s="19">
        <f t="shared" si="386"/>
        <v>-1.6741315944821362E-5</v>
      </c>
      <c r="CF271" s="19">
        <f t="shared" si="387"/>
        <v>-1.1255443116534037E-6</v>
      </c>
    </row>
    <row r="272" spans="1:84" x14ac:dyDescent="0.3">
      <c r="A272" s="2">
        <f t="shared" si="329"/>
        <v>2226</v>
      </c>
      <c r="B272" s="5">
        <f t="shared" si="330"/>
        <v>1165.4043968782721</v>
      </c>
      <c r="C272" s="5">
        <f t="shared" si="331"/>
        <v>2964.1635036587622</v>
      </c>
      <c r="D272" s="5">
        <f t="shared" si="332"/>
        <v>4369.9370696180504</v>
      </c>
      <c r="E272" s="15">
        <f t="shared" si="333"/>
        <v>6.337627571917555E-8</v>
      </c>
      <c r="F272" s="15">
        <f t="shared" si="334"/>
        <v>1.2485551289340633E-7</v>
      </c>
      <c r="G272" s="15">
        <f t="shared" si="335"/>
        <v>2.5488808819431452E-7</v>
      </c>
      <c r="H272" s="5">
        <f t="shared" si="336"/>
        <v>117807.45595894934</v>
      </c>
      <c r="I272" s="5">
        <f t="shared" si="337"/>
        <v>96201.616302300303</v>
      </c>
      <c r="J272" s="5">
        <f t="shared" si="338"/>
        <v>37075.040314757782</v>
      </c>
      <c r="K272" s="5">
        <f t="shared" si="339"/>
        <v>101087.19022728594</v>
      </c>
      <c r="L272" s="5">
        <f t="shared" si="340"/>
        <v>32454.895346884732</v>
      </c>
      <c r="M272" s="5">
        <f t="shared" si="341"/>
        <v>8484.1130945618588</v>
      </c>
      <c r="N272" s="15">
        <f t="shared" si="342"/>
        <v>-1.5758772085919803E-2</v>
      </c>
      <c r="O272" s="15">
        <f t="shared" si="343"/>
        <v>-2.6871029544051073E-4</v>
      </c>
      <c r="P272" s="15">
        <f t="shared" si="344"/>
        <v>5.7920319034043821E-4</v>
      </c>
      <c r="Q272" s="5">
        <f t="shared" si="345"/>
        <v>1610.3988916725505</v>
      </c>
      <c r="R272" s="5">
        <f t="shared" si="346"/>
        <v>4085.635022257829</v>
      </c>
      <c r="S272" s="5">
        <f t="shared" si="347"/>
        <v>2940.0870538362624</v>
      </c>
      <c r="T272" s="5">
        <f t="shared" si="348"/>
        <v>13.669753570043163</v>
      </c>
      <c r="U272" s="5">
        <f t="shared" si="349"/>
        <v>42.469504976083613</v>
      </c>
      <c r="V272" s="5">
        <f t="shared" si="350"/>
        <v>79.300980629438612</v>
      </c>
      <c r="W272" s="15">
        <f t="shared" si="351"/>
        <v>-1.0734613539272964E-2</v>
      </c>
      <c r="X272" s="15">
        <f t="shared" si="352"/>
        <v>-1.217998157191269E-2</v>
      </c>
      <c r="Y272" s="15">
        <f t="shared" si="353"/>
        <v>-9.7425357312937999E-3</v>
      </c>
      <c r="Z272" s="5">
        <f t="shared" si="368"/>
        <v>1593.3530753399416</v>
      </c>
      <c r="AA272" s="5">
        <f t="shared" si="369"/>
        <v>12683.383874142401</v>
      </c>
      <c r="AB272" s="5">
        <f t="shared" si="370"/>
        <v>57179.482293743211</v>
      </c>
      <c r="AC272" s="16">
        <f t="shared" si="354"/>
        <v>0.96336963638350614</v>
      </c>
      <c r="AD272" s="16">
        <f t="shared" si="355"/>
        <v>3.0657499613592591</v>
      </c>
      <c r="AE272" s="16">
        <f t="shared" si="356"/>
        <v>19.269912226317654</v>
      </c>
      <c r="AF272" s="15">
        <f t="shared" si="357"/>
        <v>-4.0504037456468023E-3</v>
      </c>
      <c r="AG272" s="15">
        <f t="shared" si="358"/>
        <v>2.9673830763510267E-4</v>
      </c>
      <c r="AH272" s="15">
        <f t="shared" si="359"/>
        <v>9.7937136394747881E-3</v>
      </c>
      <c r="AI272" s="1">
        <f t="shared" si="323"/>
        <v>267138.98675687372</v>
      </c>
      <c r="AJ272" s="1">
        <f t="shared" si="324"/>
        <v>192158.77198318168</v>
      </c>
      <c r="AK272" s="1">
        <f t="shared" si="325"/>
        <v>73499.329524530112</v>
      </c>
      <c r="AL272" s="14">
        <f t="shared" si="360"/>
        <v>92.152543220542981</v>
      </c>
      <c r="AM272" s="14">
        <f t="shared" si="361"/>
        <v>22.585631983080578</v>
      </c>
      <c r="AN272" s="14">
        <f t="shared" si="362"/>
        <v>7.0705563502810458</v>
      </c>
      <c r="AO272" s="11">
        <f t="shared" si="363"/>
        <v>2.3524169646959693E-3</v>
      </c>
      <c r="AP272" s="11">
        <f t="shared" si="364"/>
        <v>2.9634249336978969E-3</v>
      </c>
      <c r="AQ272" s="11">
        <f t="shared" si="365"/>
        <v>2.6882003228890063E-3</v>
      </c>
      <c r="AR272" s="1">
        <f t="shared" si="371"/>
        <v>117807.45595894934</v>
      </c>
      <c r="AS272" s="1">
        <f t="shared" si="366"/>
        <v>96201.616302300303</v>
      </c>
      <c r="AT272" s="1">
        <f t="shared" si="367"/>
        <v>37075.040314757782</v>
      </c>
      <c r="AU272" s="1">
        <f t="shared" si="326"/>
        <v>23561.491191789872</v>
      </c>
      <c r="AV272" s="1">
        <f t="shared" si="327"/>
        <v>19240.32326046006</v>
      </c>
      <c r="AW272" s="1">
        <f t="shared" si="328"/>
        <v>7415.0080629515569</v>
      </c>
      <c r="AX272" s="1">
        <f t="shared" si="388"/>
        <v>80869.752181828764</v>
      </c>
      <c r="AY272" s="1">
        <f t="shared" si="374"/>
        <v>25963.916277507786</v>
      </c>
      <c r="AZ272" s="1">
        <f t="shared" si="375"/>
        <v>6787.2904756494872</v>
      </c>
      <c r="BA272" s="1">
        <f t="shared" si="389"/>
        <v>13169.763265459076</v>
      </c>
      <c r="BB272" s="1">
        <f t="shared" si="390"/>
        <v>30129.130311022167</v>
      </c>
      <c r="BC272" s="1">
        <f t="shared" si="391"/>
        <v>38555.111780853695</v>
      </c>
      <c r="BD272" s="1">
        <f t="shared" si="392"/>
        <v>2.7675650137339467</v>
      </c>
      <c r="BE272" s="2">
        <f t="shared" si="398"/>
        <v>0</v>
      </c>
      <c r="BF272" s="2">
        <f t="shared" si="399"/>
        <v>0</v>
      </c>
      <c r="BG272" s="2">
        <f t="shared" si="400"/>
        <v>0</v>
      </c>
      <c r="BH272" s="2">
        <f t="shared" si="376"/>
        <v>0</v>
      </c>
      <c r="BI272" s="2">
        <f t="shared" si="393"/>
        <v>0</v>
      </c>
      <c r="BJ272" s="2">
        <f t="shared" si="377"/>
        <v>0</v>
      </c>
      <c r="BK272" s="2">
        <f t="shared" si="378"/>
        <v>0</v>
      </c>
      <c r="BL272" s="2">
        <f t="shared" si="379"/>
        <v>0</v>
      </c>
      <c r="BM272" s="2">
        <f t="shared" si="380"/>
        <v>0</v>
      </c>
      <c r="BN272" s="2">
        <f t="shared" si="381"/>
        <v>0</v>
      </c>
      <c r="BO272" s="2">
        <f t="shared" si="394"/>
        <v>0</v>
      </c>
      <c r="BP272" s="2">
        <f t="shared" si="395"/>
        <v>0</v>
      </c>
      <c r="BQ272" s="2">
        <f t="shared" si="396"/>
        <v>0</v>
      </c>
      <c r="BR272" s="11">
        <f t="shared" si="397"/>
        <v>2.2526374590431025E-2</v>
      </c>
      <c r="BS272" s="17">
        <f t="shared" si="372"/>
        <v>5.1628430793983486E-4</v>
      </c>
      <c r="BT272" s="17">
        <f t="shared" si="373"/>
        <v>3.3810990698037295E-5</v>
      </c>
      <c r="BU272" s="12">
        <f>(BU$3*temperature!$I382+BU$4*temperature!$I382^2+BU$5*temperature!$I382^6)*(K272/K$56)^$BW$1</f>
        <v>-63.612098162143624</v>
      </c>
      <c r="BV272" s="12">
        <f>(BV$3*temperature!$I382+BV$4*temperature!$I382^2+BV$5*temperature!$I382^6)*(L272/L$56)^$BW$1</f>
        <v>-37.815994925859364</v>
      </c>
      <c r="BW272" s="12">
        <f>(BW$3*temperature!$I382+BW$4*temperature!$I382^2+BW$5*temperature!$I382^6)*(M272/M$56)^$BW$1</f>
        <v>-31.923334071043261</v>
      </c>
      <c r="BX272" s="12">
        <f>(BX$3*temperature!$M382+BX$4*temperature!$M382^2+BX$5*temperature!$M382^6)*(K272/K$56)^$BW$1</f>
        <v>-63.61211480806692</v>
      </c>
      <c r="BY272" s="12">
        <f>(BY$3*temperature!$M382+BY$4*temperature!$M382^2+BY$5*temperature!$M382^6)*(L272/L$56)^$BW$1</f>
        <v>-37.816004317743165</v>
      </c>
      <c r="BZ272" s="12">
        <f>(BZ$3*temperature!$M382+BZ$4*temperature!$M382^2+BZ$5*temperature!$M382^6)*(M272/M$56)^$BW$1</f>
        <v>-31.923341574319252</v>
      </c>
      <c r="CA272" s="19">
        <f t="shared" si="382"/>
        <v>-1.6645923295754983E-5</v>
      </c>
      <c r="CB272" s="19">
        <f t="shared" si="383"/>
        <v>-9.3918838004469762E-6</v>
      </c>
      <c r="CC272" s="19">
        <f t="shared" si="384"/>
        <v>-7.5032759916382474E-6</v>
      </c>
      <c r="CD272" s="19">
        <f t="shared" si="385"/>
        <v>-3.142712537169836E-2</v>
      </c>
      <c r="CE272" s="19">
        <f t="shared" si="386"/>
        <v>-1.6225331673065712E-5</v>
      </c>
      <c r="CF272" s="19">
        <f t="shared" si="387"/>
        <v>-1.0625822436085452E-6</v>
      </c>
    </row>
    <row r="273" spans="1:84" x14ac:dyDescent="0.3">
      <c r="A273" s="2">
        <f t="shared" si="329"/>
        <v>2227</v>
      </c>
      <c r="B273" s="5">
        <f t="shared" si="330"/>
        <v>1165.4044670443129</v>
      </c>
      <c r="C273" s="5">
        <f t="shared" si="331"/>
        <v>2964.1638552463087</v>
      </c>
      <c r="D273" s="5">
        <f t="shared" si="332"/>
        <v>4369.9381277707107</v>
      </c>
      <c r="E273" s="15">
        <f t="shared" si="333"/>
        <v>6.0207461933216772E-8</v>
      </c>
      <c r="F273" s="15">
        <f t="shared" si="334"/>
        <v>1.1861273724873601E-7</v>
      </c>
      <c r="G273" s="15">
        <f t="shared" si="335"/>
        <v>2.4214368378459877E-7</v>
      </c>
      <c r="H273" s="5">
        <f t="shared" si="336"/>
        <v>115870.34541453882</v>
      </c>
      <c r="I273" s="5">
        <f t="shared" si="337"/>
        <v>96171.869675391907</v>
      </c>
      <c r="J273" s="5">
        <f t="shared" si="338"/>
        <v>37095.386609095003</v>
      </c>
      <c r="K273" s="5">
        <f t="shared" si="339"/>
        <v>99425.005387535566</v>
      </c>
      <c r="L273" s="5">
        <f t="shared" si="340"/>
        <v>32444.856078106539</v>
      </c>
      <c r="M273" s="5">
        <f t="shared" si="341"/>
        <v>8488.7670087033748</v>
      </c>
      <c r="N273" s="15">
        <f t="shared" si="342"/>
        <v>-1.6443080829658951E-2</v>
      </c>
      <c r="O273" s="15">
        <f t="shared" si="343"/>
        <v>-3.0932987676868251E-4</v>
      </c>
      <c r="P273" s="15">
        <f t="shared" si="344"/>
        <v>5.4854456672659424E-4</v>
      </c>
      <c r="Q273" s="5">
        <f t="shared" si="345"/>
        <v>1566.9163088212149</v>
      </c>
      <c r="R273" s="5">
        <f t="shared" si="346"/>
        <v>4034.6241257270267</v>
      </c>
      <c r="S273" s="5">
        <f t="shared" si="347"/>
        <v>2913.0409123570635</v>
      </c>
      <c r="T273" s="5">
        <f t="shared" si="348"/>
        <v>13.523014048291653</v>
      </c>
      <c r="U273" s="5">
        <f t="shared" si="349"/>
        <v>41.952227188106662</v>
      </c>
      <c r="V273" s="5">
        <f t="shared" si="350"/>
        <v>78.528387992129666</v>
      </c>
      <c r="W273" s="15">
        <f t="shared" si="351"/>
        <v>-1.0734613539272964E-2</v>
      </c>
      <c r="X273" s="15">
        <f t="shared" si="352"/>
        <v>-1.217998157191269E-2</v>
      </c>
      <c r="Y273" s="15">
        <f t="shared" si="353"/>
        <v>-9.7425357312937999E-3</v>
      </c>
      <c r="Z273" s="5">
        <f t="shared" si="368"/>
        <v>1545.1255602796496</v>
      </c>
      <c r="AA273" s="5">
        <f t="shared" si="369"/>
        <v>12529.252217795241</v>
      </c>
      <c r="AB273" s="5">
        <f t="shared" si="370"/>
        <v>57210.084460781</v>
      </c>
      <c r="AC273" s="16">
        <f t="shared" si="354"/>
        <v>0.95946760039985601</v>
      </c>
      <c r="AD273" s="16">
        <f t="shared" si="355"/>
        <v>3.0666596868144254</v>
      </c>
      <c r="AE273" s="16">
        <f t="shared" si="356"/>
        <v>19.458636228520025</v>
      </c>
      <c r="AF273" s="15">
        <f t="shared" si="357"/>
        <v>-4.0504037456468023E-3</v>
      </c>
      <c r="AG273" s="15">
        <f t="shared" si="358"/>
        <v>2.9673830763510267E-4</v>
      </c>
      <c r="AH273" s="15">
        <f t="shared" si="359"/>
        <v>9.7937136394747881E-3</v>
      </c>
      <c r="AI273" s="1">
        <f t="shared" si="323"/>
        <v>263986.5792729762</v>
      </c>
      <c r="AJ273" s="1">
        <f t="shared" si="324"/>
        <v>192183.21804532356</v>
      </c>
      <c r="AK273" s="1">
        <f t="shared" si="325"/>
        <v>73564.404635028666</v>
      </c>
      <c r="AL273" s="14">
        <f t="shared" si="360"/>
        <v>92.36715661449476</v>
      </c>
      <c r="AM273" s="14">
        <f t="shared" si="361"/>
        <v>22.651893499792944</v>
      </c>
      <c r="AN273" s="14">
        <f t="shared" si="362"/>
        <v>7.0893733514262385</v>
      </c>
      <c r="AO273" s="11">
        <f t="shared" si="363"/>
        <v>2.3288927950490096E-3</v>
      </c>
      <c r="AP273" s="11">
        <f t="shared" si="364"/>
        <v>2.9337906843609177E-3</v>
      </c>
      <c r="AQ273" s="11">
        <f t="shared" si="365"/>
        <v>2.6613183196601163E-3</v>
      </c>
      <c r="AR273" s="1">
        <f t="shared" si="371"/>
        <v>115870.34541453882</v>
      </c>
      <c r="AS273" s="1">
        <f t="shared" si="366"/>
        <v>96171.869675391907</v>
      </c>
      <c r="AT273" s="1">
        <f t="shared" si="367"/>
        <v>37095.386609095003</v>
      </c>
      <c r="AU273" s="1">
        <f t="shared" si="326"/>
        <v>23174.069082907765</v>
      </c>
      <c r="AV273" s="1">
        <f t="shared" si="327"/>
        <v>19234.373935078384</v>
      </c>
      <c r="AW273" s="1">
        <f t="shared" si="328"/>
        <v>7419.0773218190006</v>
      </c>
      <c r="AX273" s="1">
        <f t="shared" si="388"/>
        <v>79540.004310028453</v>
      </c>
      <c r="AY273" s="1">
        <f t="shared" si="374"/>
        <v>25955.884862485229</v>
      </c>
      <c r="AZ273" s="1">
        <f t="shared" si="375"/>
        <v>6791.0136069626997</v>
      </c>
      <c r="BA273" s="1">
        <f t="shared" si="389"/>
        <v>13150.44192183101</v>
      </c>
      <c r="BB273" s="1">
        <f t="shared" si="390"/>
        <v>30128.216838438497</v>
      </c>
      <c r="BC273" s="1">
        <f t="shared" si="391"/>
        <v>38557.517565328053</v>
      </c>
      <c r="BD273" s="1">
        <f t="shared" si="392"/>
        <v>2.6352020919121135</v>
      </c>
      <c r="BE273" s="2">
        <f t="shared" si="398"/>
        <v>0</v>
      </c>
      <c r="BF273" s="2">
        <f t="shared" si="399"/>
        <v>0</v>
      </c>
      <c r="BG273" s="2">
        <f t="shared" si="400"/>
        <v>0</v>
      </c>
      <c r="BH273" s="2">
        <f t="shared" si="376"/>
        <v>0</v>
      </c>
      <c r="BI273" s="2">
        <f t="shared" si="393"/>
        <v>0</v>
      </c>
      <c r="BJ273" s="2">
        <f t="shared" si="377"/>
        <v>0</v>
      </c>
      <c r="BK273" s="2">
        <f t="shared" si="378"/>
        <v>0</v>
      </c>
      <c r="BL273" s="2">
        <f t="shared" si="379"/>
        <v>0</v>
      </c>
      <c r="BM273" s="2">
        <f t="shared" si="380"/>
        <v>0</v>
      </c>
      <c r="BN273" s="2">
        <f t="shared" si="381"/>
        <v>0</v>
      </c>
      <c r="BO273" s="2">
        <f t="shared" si="394"/>
        <v>0</v>
      </c>
      <c r="BP273" s="2">
        <f t="shared" si="395"/>
        <v>0</v>
      </c>
      <c r="BQ273" s="2">
        <f t="shared" si="396"/>
        <v>0</v>
      </c>
      <c r="BR273" s="11">
        <f t="shared" si="397"/>
        <v>2.2247401733089339E-2</v>
      </c>
      <c r="BS273" s="17">
        <f t="shared" si="372"/>
        <v>5.0491050477463779E-4</v>
      </c>
      <c r="BT273" s="17">
        <f t="shared" si="373"/>
        <v>3.2200943521940282E-5</v>
      </c>
      <c r="BU273" s="12">
        <f>(BU$3*temperature!$I383+BU$4*temperature!$I383^2+BU$5*temperature!$I383^6)*(K273/K$56)^$BW$1</f>
        <v>-64.232029757629064</v>
      </c>
      <c r="BV273" s="12">
        <f>(BV$3*temperature!$I383+BV$4*temperature!$I383^2+BV$5*temperature!$I383^6)*(L273/L$56)^$BW$1</f>
        <v>-38.018796168592615</v>
      </c>
      <c r="BW273" s="12">
        <f>(BW$3*temperature!$I383+BW$4*temperature!$I383^2+BW$5*temperature!$I383^6)*(M273/M$56)^$BW$1</f>
        <v>-32.078598445261278</v>
      </c>
      <c r="BX273" s="12">
        <f>(BX$3*temperature!$M383+BX$4*temperature!$M383^2+BX$5*temperature!$M383^6)*(K273/K$56)^$BW$1</f>
        <v>-64.232046451680787</v>
      </c>
      <c r="BY273" s="12">
        <f>(BY$3*temperature!$M383+BY$4*temperature!$M383^2+BY$5*temperature!$M383^6)*(L273/L$56)^$BW$1</f>
        <v>-38.018805548518074</v>
      </c>
      <c r="BZ273" s="12">
        <f>(BZ$3*temperature!$M383+BZ$4*temperature!$M383^2+BZ$5*temperature!$M383^6)*(M273/M$56)^$BW$1</f>
        <v>-32.078605936596212</v>
      </c>
      <c r="CA273" s="19">
        <f t="shared" si="382"/>
        <v>-1.6694051723220582E-5</v>
      </c>
      <c r="CB273" s="19">
        <f t="shared" si="383"/>
        <v>-9.3799254585746894E-6</v>
      </c>
      <c r="CC273" s="19">
        <f t="shared" si="384"/>
        <v>-7.491334933718008E-6</v>
      </c>
      <c r="CD273" s="19">
        <f t="shared" si="385"/>
        <v>-3.1143244738891705E-2</v>
      </c>
      <c r="CE273" s="19">
        <f t="shared" si="386"/>
        <v>-1.5724551421433895E-5</v>
      </c>
      <c r="CF273" s="19">
        <f t="shared" si="387"/>
        <v>-1.0028418649270157E-6</v>
      </c>
    </row>
    <row r="274" spans="1:84" x14ac:dyDescent="0.3">
      <c r="A274" s="2">
        <f t="shared" si="329"/>
        <v>2228</v>
      </c>
      <c r="B274" s="5">
        <f t="shared" si="330"/>
        <v>1165.4045337020557</v>
      </c>
      <c r="C274" s="5">
        <f t="shared" si="331"/>
        <v>2964.1641892545176</v>
      </c>
      <c r="D274" s="5">
        <f t="shared" si="332"/>
        <v>4369.9391330159815</v>
      </c>
      <c r="E274" s="15">
        <f t="shared" si="333"/>
        <v>5.7197088836555931E-8</v>
      </c>
      <c r="F274" s="15">
        <f t="shared" si="334"/>
        <v>1.126821003862992E-7</v>
      </c>
      <c r="G274" s="15">
        <f t="shared" si="335"/>
        <v>2.3003649959536881E-7</v>
      </c>
      <c r="H274" s="5">
        <f t="shared" si="336"/>
        <v>113878.63394908374</v>
      </c>
      <c r="I274" s="5">
        <f t="shared" si="337"/>
        <v>96138.253772473021</v>
      </c>
      <c r="J274" s="5">
        <f t="shared" si="338"/>
        <v>37114.618506698149</v>
      </c>
      <c r="K274" s="5">
        <f t="shared" si="339"/>
        <v>97715.969567523294</v>
      </c>
      <c r="L274" s="5">
        <f t="shared" si="340"/>
        <v>32433.511652622597</v>
      </c>
      <c r="M274" s="5">
        <f t="shared" si="341"/>
        <v>8493.1660091757203</v>
      </c>
      <c r="N274" s="15">
        <f t="shared" si="342"/>
        <v>-1.7189195146139036E-2</v>
      </c>
      <c r="O274" s="15">
        <f t="shared" si="343"/>
        <v>-3.4965251368757055E-4</v>
      </c>
      <c r="P274" s="15">
        <f t="shared" si="344"/>
        <v>5.1821430224618936E-4</v>
      </c>
      <c r="Q274" s="5">
        <f t="shared" si="345"/>
        <v>1523.4512511299702</v>
      </c>
      <c r="R274" s="5">
        <f t="shared" si="346"/>
        <v>3984.089393194819</v>
      </c>
      <c r="S274" s="5">
        <f t="shared" si="347"/>
        <v>2886.1560434347311</v>
      </c>
      <c r="T274" s="5">
        <f t="shared" si="348"/>
        <v>13.377849718597083</v>
      </c>
      <c r="U274" s="5">
        <f t="shared" si="349"/>
        <v>41.44124983405483</v>
      </c>
      <c r="V274" s="5">
        <f t="shared" si="350"/>
        <v>77.763322366195439</v>
      </c>
      <c r="W274" s="15">
        <f t="shared" si="351"/>
        <v>-1.0734613539272964E-2</v>
      </c>
      <c r="X274" s="15">
        <f t="shared" si="352"/>
        <v>-1.217998157191269E-2</v>
      </c>
      <c r="Y274" s="15">
        <f t="shared" si="353"/>
        <v>-9.7425357312937999E-3</v>
      </c>
      <c r="Z274" s="5">
        <f t="shared" si="368"/>
        <v>1497.3160318637417</v>
      </c>
      <c r="AA274" s="5">
        <f t="shared" si="369"/>
        <v>12376.490647233533</v>
      </c>
      <c r="AB274" s="5">
        <f t="shared" si="370"/>
        <v>57238.948371164915</v>
      </c>
      <c r="AC274" s="16">
        <f t="shared" si="354"/>
        <v>0.95558136923736969</v>
      </c>
      <c r="AD274" s="16">
        <f t="shared" si="355"/>
        <v>3.0675696822199834</v>
      </c>
      <c r="AE274" s="16">
        <f t="shared" si="356"/>
        <v>19.649208539556859</v>
      </c>
      <c r="AF274" s="15">
        <f t="shared" si="357"/>
        <v>-4.0504037456468023E-3</v>
      </c>
      <c r="AG274" s="15">
        <f t="shared" si="358"/>
        <v>2.9673830763510267E-4</v>
      </c>
      <c r="AH274" s="15">
        <f t="shared" si="359"/>
        <v>9.7937136394747881E-3</v>
      </c>
      <c r="AI274" s="1">
        <f t="shared" si="323"/>
        <v>260761.99042858637</v>
      </c>
      <c r="AJ274" s="1">
        <f t="shared" si="324"/>
        <v>192199.27017586961</v>
      </c>
      <c r="AK274" s="1">
        <f t="shared" si="325"/>
        <v>73627.041493344805</v>
      </c>
      <c r="AL274" s="14">
        <f t="shared" si="360"/>
        <v>92.580118687978043</v>
      </c>
      <c r="AM274" s="14">
        <f t="shared" si="361"/>
        <v>22.717684854784444</v>
      </c>
      <c r="AN274" s="14">
        <f t="shared" si="362"/>
        <v>7.1080517598095483</v>
      </c>
      <c r="AO274" s="11">
        <f t="shared" si="363"/>
        <v>2.3056038670985195E-3</v>
      </c>
      <c r="AP274" s="11">
        <f t="shared" si="364"/>
        <v>2.9044527775173084E-3</v>
      </c>
      <c r="AQ274" s="11">
        <f t="shared" si="365"/>
        <v>2.6347051364635152E-3</v>
      </c>
      <c r="AR274" s="1">
        <f t="shared" si="371"/>
        <v>113878.63394908374</v>
      </c>
      <c r="AS274" s="1">
        <f t="shared" si="366"/>
        <v>96138.253772473021</v>
      </c>
      <c r="AT274" s="1">
        <f t="shared" si="367"/>
        <v>37114.618506698149</v>
      </c>
      <c r="AU274" s="1">
        <f t="shared" si="326"/>
        <v>22775.726789816748</v>
      </c>
      <c r="AV274" s="1">
        <f t="shared" si="327"/>
        <v>19227.650754494603</v>
      </c>
      <c r="AW274" s="1">
        <f t="shared" si="328"/>
        <v>7422.9237013396305</v>
      </c>
      <c r="AX274" s="1">
        <f t="shared" si="388"/>
        <v>78172.775654018638</v>
      </c>
      <c r="AY274" s="1">
        <f t="shared" si="374"/>
        <v>25946.809322098081</v>
      </c>
      <c r="AZ274" s="1">
        <f t="shared" si="375"/>
        <v>6794.5328073405763</v>
      </c>
      <c r="BA274" s="1">
        <f t="shared" si="389"/>
        <v>13130.236139152679</v>
      </c>
      <c r="BB274" s="1">
        <f t="shared" si="390"/>
        <v>30127.183624652509</v>
      </c>
      <c r="BC274" s="1">
        <f t="shared" si="391"/>
        <v>38559.790413360766</v>
      </c>
      <c r="BD274" s="1">
        <f t="shared" si="392"/>
        <v>2.509134632416798</v>
      </c>
      <c r="BE274" s="2">
        <f t="shared" si="398"/>
        <v>0</v>
      </c>
      <c r="BF274" s="2">
        <f t="shared" si="399"/>
        <v>0</v>
      </c>
      <c r="BG274" s="2">
        <f t="shared" si="400"/>
        <v>0</v>
      </c>
      <c r="BH274" s="2">
        <f t="shared" si="376"/>
        <v>0</v>
      </c>
      <c r="BI274" s="2">
        <f t="shared" si="393"/>
        <v>0</v>
      </c>
      <c r="BJ274" s="2">
        <f t="shared" si="377"/>
        <v>0</v>
      </c>
      <c r="BK274" s="2">
        <f t="shared" si="378"/>
        <v>0</v>
      </c>
      <c r="BL274" s="2">
        <f t="shared" si="379"/>
        <v>0</v>
      </c>
      <c r="BM274" s="2">
        <f t="shared" si="380"/>
        <v>0</v>
      </c>
      <c r="BN274" s="2">
        <f t="shared" si="381"/>
        <v>0</v>
      </c>
      <c r="BO274" s="2">
        <f t="shared" si="394"/>
        <v>0</v>
      </c>
      <c r="BP274" s="2">
        <f t="shared" si="395"/>
        <v>0</v>
      </c>
      <c r="BQ274" s="2">
        <f t="shared" si="396"/>
        <v>0</v>
      </c>
      <c r="BR274" s="11">
        <f t="shared" si="397"/>
        <v>2.1947677366507573E-2</v>
      </c>
      <c r="BS274" s="17">
        <f t="shared" si="372"/>
        <v>4.9392202310187029E-4</v>
      </c>
      <c r="BT274" s="17">
        <f t="shared" si="373"/>
        <v>3.0667565258990741E-5</v>
      </c>
      <c r="BU274" s="12">
        <f>(BU$3*temperature!$I384+BU$4*temperature!$I384^2+BU$5*temperature!$I384^6)*(K274/K$56)^$BW$1</f>
        <v>-64.866692910517372</v>
      </c>
      <c r="BV274" s="12">
        <f>(BV$3*temperature!$I384+BV$4*temperature!$I384^2+BV$5*temperature!$I384^6)*(L274/L$56)^$BW$1</f>
        <v>-38.221085465856504</v>
      </c>
      <c r="BW274" s="12">
        <f>(BW$3*temperature!$I384+BW$4*temperature!$I384^2+BW$5*temperature!$I384^6)*(M274/M$56)^$BW$1</f>
        <v>-32.233306036527047</v>
      </c>
      <c r="BX274" s="12">
        <f>(BX$3*temperature!$M384+BX$4*temperature!$M384^2+BX$5*temperature!$M384^6)*(K274/K$56)^$BW$1</f>
        <v>-64.866709656056244</v>
      </c>
      <c r="BY274" s="12">
        <f>(BY$3*temperature!$M384+BY$4*temperature!$M384^2+BY$5*temperature!$M384^6)*(L274/L$56)^$BW$1</f>
        <v>-38.221094833968159</v>
      </c>
      <c r="BZ274" s="12">
        <f>(BZ$3*temperature!$M384+BZ$4*temperature!$M384^2+BZ$5*temperature!$M384^6)*(M274/M$56)^$BW$1</f>
        <v>-32.233313516033888</v>
      </c>
      <c r="CA274" s="19">
        <f t="shared" si="382"/>
        <v>-1.6745538871987264E-5</v>
      </c>
      <c r="CB274" s="19">
        <f t="shared" si="383"/>
        <v>-9.3681116553057109E-6</v>
      </c>
      <c r="CC274" s="19">
        <f t="shared" si="384"/>
        <v>-7.4795068414346133E-6</v>
      </c>
      <c r="CD274" s="19">
        <f t="shared" si="385"/>
        <v>-3.0851920302079176E-2</v>
      </c>
      <c r="CE274" s="19">
        <f t="shared" si="386"/>
        <v>-1.5238442892180611E-5</v>
      </c>
      <c r="CF274" s="19">
        <f t="shared" si="387"/>
        <v>-9.4615327922919448E-7</v>
      </c>
    </row>
    <row r="275" spans="1:84" x14ac:dyDescent="0.3">
      <c r="A275" s="2">
        <f t="shared" si="329"/>
        <v>2229</v>
      </c>
      <c r="B275" s="5">
        <f t="shared" si="330"/>
        <v>1165.4045970269151</v>
      </c>
      <c r="C275" s="5">
        <f t="shared" si="331"/>
        <v>2964.164506562352</v>
      </c>
      <c r="D275" s="5">
        <f t="shared" si="332"/>
        <v>4369.9400879992081</v>
      </c>
      <c r="E275" s="15">
        <f t="shared" si="333"/>
        <v>5.4337234394728134E-8</v>
      </c>
      <c r="F275" s="15">
        <f t="shared" si="334"/>
        <v>1.0704799536698424E-7</v>
      </c>
      <c r="G275" s="15">
        <f t="shared" si="335"/>
        <v>2.1853467461560036E-7</v>
      </c>
      <c r="H275" s="5">
        <f t="shared" si="336"/>
        <v>111828.05720011894</v>
      </c>
      <c r="I275" s="5">
        <f t="shared" si="337"/>
        <v>96100.80053689974</v>
      </c>
      <c r="J275" s="5">
        <f t="shared" si="338"/>
        <v>37132.746289371498</v>
      </c>
      <c r="K275" s="5">
        <f t="shared" si="339"/>
        <v>95956.423619235371</v>
      </c>
      <c r="L275" s="5">
        <f t="shared" si="340"/>
        <v>32420.872837571111</v>
      </c>
      <c r="M275" s="5">
        <f t="shared" si="341"/>
        <v>8497.3124440186202</v>
      </c>
      <c r="N275" s="15">
        <f t="shared" si="342"/>
        <v>-1.8006738878766915E-2</v>
      </c>
      <c r="O275" s="15">
        <f t="shared" si="343"/>
        <v>-3.8968383031889875E-4</v>
      </c>
      <c r="P275" s="15">
        <f t="shared" si="344"/>
        <v>4.8820838288343715E-4</v>
      </c>
      <c r="Q275" s="5">
        <f t="shared" si="345"/>
        <v>1479.9597583394734</v>
      </c>
      <c r="R275" s="5">
        <f t="shared" si="346"/>
        <v>3934.0300535700753</v>
      </c>
      <c r="S275" s="5">
        <f t="shared" si="347"/>
        <v>2859.4335078385702</v>
      </c>
      <c r="T275" s="5">
        <f t="shared" si="348"/>
        <v>13.234243671881472</v>
      </c>
      <c r="U275" s="5">
        <f t="shared" si="349"/>
        <v>40.936496174759014</v>
      </c>
      <c r="V275" s="5">
        <f t="shared" si="350"/>
        <v>77.005710419458666</v>
      </c>
      <c r="W275" s="15">
        <f t="shared" si="351"/>
        <v>-1.0734613539272964E-2</v>
      </c>
      <c r="X275" s="15">
        <f t="shared" si="352"/>
        <v>-1.217998157191269E-2</v>
      </c>
      <c r="Y275" s="15">
        <f t="shared" si="353"/>
        <v>-9.7425357312937999E-3</v>
      </c>
      <c r="Z275" s="5">
        <f t="shared" si="368"/>
        <v>1449.8851291439535</v>
      </c>
      <c r="AA275" s="5">
        <f t="shared" si="369"/>
        <v>12225.098412687414</v>
      </c>
      <c r="AB275" s="5">
        <f t="shared" si="370"/>
        <v>57266.090154715312</v>
      </c>
      <c r="AC275" s="16">
        <f t="shared" si="354"/>
        <v>0.95171087888014039</v>
      </c>
      <c r="AD275" s="16">
        <f t="shared" si="355"/>
        <v>3.068479947656038</v>
      </c>
      <c r="AE275" s="16">
        <f t="shared" si="356"/>
        <v>19.8416472612356</v>
      </c>
      <c r="AF275" s="15">
        <f t="shared" si="357"/>
        <v>-4.0504037456468023E-3</v>
      </c>
      <c r="AG275" s="15">
        <f t="shared" si="358"/>
        <v>2.9673830763510267E-4</v>
      </c>
      <c r="AH275" s="15">
        <f t="shared" si="359"/>
        <v>9.7937136394747881E-3</v>
      </c>
      <c r="AI275" s="1">
        <f t="shared" si="323"/>
        <v>257461.51817554448</v>
      </c>
      <c r="AJ275" s="1">
        <f t="shared" si="324"/>
        <v>192206.99391277725</v>
      </c>
      <c r="AK275" s="1">
        <f t="shared" si="325"/>
        <v>73687.261045349966</v>
      </c>
      <c r="AL275" s="14">
        <f t="shared" si="360"/>
        <v>92.791437236844857</v>
      </c>
      <c r="AM275" s="14">
        <f t="shared" si="361"/>
        <v>22.783007473230935</v>
      </c>
      <c r="AN275" s="14">
        <f t="shared" si="362"/>
        <v>7.1265921040865488</v>
      </c>
      <c r="AO275" s="11">
        <f t="shared" si="363"/>
        <v>2.2825478284275343E-3</v>
      </c>
      <c r="AP275" s="11">
        <f t="shared" si="364"/>
        <v>2.8754082497421353E-3</v>
      </c>
      <c r="AQ275" s="11">
        <f t="shared" si="365"/>
        <v>2.6083580850988801E-3</v>
      </c>
      <c r="AR275" s="1">
        <f t="shared" si="371"/>
        <v>111828.05720011894</v>
      </c>
      <c r="AS275" s="1">
        <f t="shared" si="366"/>
        <v>96100.80053689974</v>
      </c>
      <c r="AT275" s="1">
        <f t="shared" si="367"/>
        <v>37132.746289371498</v>
      </c>
      <c r="AU275" s="1">
        <f t="shared" si="326"/>
        <v>22365.611440023789</v>
      </c>
      <c r="AV275" s="1">
        <f t="shared" si="327"/>
        <v>19220.16010737995</v>
      </c>
      <c r="AW275" s="1">
        <f t="shared" si="328"/>
        <v>7426.5492578742997</v>
      </c>
      <c r="AX275" s="1">
        <f t="shared" si="388"/>
        <v>76765.138895388285</v>
      </c>
      <c r="AY275" s="1">
        <f t="shared" si="374"/>
        <v>25936.698270056888</v>
      </c>
      <c r="AZ275" s="1">
        <f t="shared" si="375"/>
        <v>6797.8499552148969</v>
      </c>
      <c r="BA275" s="1">
        <f t="shared" si="389"/>
        <v>13109.060480241367</v>
      </c>
      <c r="BB275" s="1">
        <f t="shared" si="390"/>
        <v>30126.031537610666</v>
      </c>
      <c r="BC275" s="1">
        <f t="shared" si="391"/>
        <v>38561.931760783133</v>
      </c>
      <c r="BD275" s="1">
        <f t="shared" si="392"/>
        <v>2.3890624425928677</v>
      </c>
      <c r="BE275" s="2">
        <f t="shared" si="398"/>
        <v>0</v>
      </c>
      <c r="BF275" s="2">
        <f t="shared" si="399"/>
        <v>0</v>
      </c>
      <c r="BG275" s="2">
        <f t="shared" si="400"/>
        <v>0</v>
      </c>
      <c r="BH275" s="2">
        <f t="shared" si="376"/>
        <v>0</v>
      </c>
      <c r="BI275" s="2">
        <f t="shared" si="393"/>
        <v>0</v>
      </c>
      <c r="BJ275" s="2">
        <f t="shared" si="377"/>
        <v>0</v>
      </c>
      <c r="BK275" s="2">
        <f t="shared" si="378"/>
        <v>0</v>
      </c>
      <c r="BL275" s="2">
        <f t="shared" si="379"/>
        <v>0</v>
      </c>
      <c r="BM275" s="2">
        <f t="shared" si="380"/>
        <v>0</v>
      </c>
      <c r="BN275" s="2">
        <f t="shared" si="381"/>
        <v>0</v>
      </c>
      <c r="BO275" s="2">
        <f t="shared" si="394"/>
        <v>0</v>
      </c>
      <c r="BP275" s="2">
        <f t="shared" si="395"/>
        <v>0</v>
      </c>
      <c r="BQ275" s="2">
        <f t="shared" si="396"/>
        <v>0</v>
      </c>
      <c r="BR275" s="11">
        <f t="shared" si="397"/>
        <v>2.1624132663112888E-2</v>
      </c>
      <c r="BS275" s="17">
        <f t="shared" si="372"/>
        <v>4.8331439470039714E-4</v>
      </c>
      <c r="BT275" s="17">
        <f t="shared" si="373"/>
        <v>2.9207205008562609E-5</v>
      </c>
      <c r="BU275" s="12">
        <f>(BU$3*temperature!$I385+BU$4*temperature!$I385^2+BU$5*temperature!$I385^6)*(K275/K$56)^$BW$1</f>
        <v>-65.517656933853019</v>
      </c>
      <c r="BV275" s="12">
        <f>(BV$3*temperature!$I385+BV$4*temperature!$I385^2+BV$5*temperature!$I385^6)*(L275/L$56)^$BW$1</f>
        <v>-38.422868031975874</v>
      </c>
      <c r="BW275" s="12">
        <f>(BW$3*temperature!$I385+BW$4*temperature!$I385^2+BW$5*temperature!$I385^6)*(M275/M$56)^$BW$1</f>
        <v>-32.387460090676335</v>
      </c>
      <c r="BX275" s="12">
        <f>(BX$3*temperature!$M385+BX$4*temperature!$M385^2+BX$5*temperature!$M385^6)*(K275/K$56)^$BW$1</f>
        <v>-65.517673734576746</v>
      </c>
      <c r="BY275" s="12">
        <f>(BY$3*temperature!$M385+BY$4*temperature!$M385^2+BY$5*temperature!$M385^6)*(L275/L$56)^$BW$1</f>
        <v>-38.422877388417334</v>
      </c>
      <c r="BZ275" s="12">
        <f>(BZ$3*temperature!$M385+BZ$4*temperature!$M385^2+BZ$5*temperature!$M385^6)*(M275/M$56)^$BW$1</f>
        <v>-32.38746755846703</v>
      </c>
      <c r="CA275" s="19">
        <f t="shared" si="382"/>
        <v>-1.6800723727783407E-5</v>
      </c>
      <c r="CB275" s="19">
        <f t="shared" si="383"/>
        <v>-9.3564414598290568E-6</v>
      </c>
      <c r="CC275" s="19">
        <f t="shared" si="384"/>
        <v>-7.4677906951592377E-6</v>
      </c>
      <c r="CD275" s="19">
        <f t="shared" si="385"/>
        <v>-3.0552533857256467E-2</v>
      </c>
      <c r="CE275" s="19">
        <f t="shared" si="386"/>
        <v>-1.4766479407783298E-5</v>
      </c>
      <c r="CF275" s="19">
        <f t="shared" si="387"/>
        <v>-8.9235411989993982E-7</v>
      </c>
    </row>
    <row r="276" spans="1:84" x14ac:dyDescent="0.3">
      <c r="A276" s="2">
        <f t="shared" si="329"/>
        <v>2230</v>
      </c>
      <c r="B276" s="5">
        <f t="shared" si="330"/>
        <v>1165.4046571855347</v>
      </c>
      <c r="C276" s="5">
        <f t="shared" si="331"/>
        <v>2964.1648080048267</v>
      </c>
      <c r="D276" s="5">
        <f t="shared" si="332"/>
        <v>4369.9409952334718</v>
      </c>
      <c r="E276" s="15">
        <f t="shared" si="333"/>
        <v>5.1620372674991723E-8</v>
      </c>
      <c r="F276" s="15">
        <f t="shared" si="334"/>
        <v>1.0169559559863502E-7</v>
      </c>
      <c r="G276" s="15">
        <f t="shared" si="335"/>
        <v>2.0760794088482034E-7</v>
      </c>
      <c r="H276" s="5">
        <f t="shared" si="336"/>
        <v>109713.6787755218</v>
      </c>
      <c r="I276" s="5">
        <f t="shared" si="337"/>
        <v>96059.541807603571</v>
      </c>
      <c r="J276" s="5">
        <f t="shared" si="338"/>
        <v>37149.780217873129</v>
      </c>
      <c r="K276" s="5">
        <f t="shared" si="339"/>
        <v>94142.131747166321</v>
      </c>
      <c r="L276" s="5">
        <f t="shared" si="340"/>
        <v>32406.950365307472</v>
      </c>
      <c r="M276" s="5">
        <f t="shared" si="341"/>
        <v>8501.2086566830949</v>
      </c>
      <c r="N276" s="15">
        <f t="shared" si="342"/>
        <v>-1.8907456151850188E-2</v>
      </c>
      <c r="O276" s="15">
        <f t="shared" si="343"/>
        <v>-4.2942928567624161E-4</v>
      </c>
      <c r="P276" s="15">
        <f t="shared" si="344"/>
        <v>4.5852293771031505E-4</v>
      </c>
      <c r="Q276" s="5">
        <f t="shared" si="345"/>
        <v>1436.3911410896467</v>
      </c>
      <c r="R276" s="5">
        <f t="shared" si="346"/>
        <v>3884.4452240406831</v>
      </c>
      <c r="S276" s="5">
        <f t="shared" si="347"/>
        <v>2832.8743051034367</v>
      </c>
      <c r="T276" s="5">
        <f t="shared" si="348"/>
        <v>13.092179180579256</v>
      </c>
      <c r="U276" s="5">
        <f t="shared" si="349"/>
        <v>40.437890405731778</v>
      </c>
      <c r="V276" s="5">
        <f t="shared" si="350"/>
        <v>76.255479534183422</v>
      </c>
      <c r="W276" s="15">
        <f t="shared" si="351"/>
        <v>-1.0734613539272964E-2</v>
      </c>
      <c r="X276" s="15">
        <f t="shared" si="352"/>
        <v>-1.217998157191269E-2</v>
      </c>
      <c r="Y276" s="15">
        <f t="shared" si="353"/>
        <v>-9.7425357312937999E-3</v>
      </c>
      <c r="Z276" s="5">
        <f t="shared" si="368"/>
        <v>1402.7888337438774</v>
      </c>
      <c r="AA276" s="5">
        <f t="shared" si="369"/>
        <v>12075.074407061467</v>
      </c>
      <c r="AB276" s="5">
        <f t="shared" si="370"/>
        <v>57291.525903439477</v>
      </c>
      <c r="AC276" s="16">
        <f t="shared" si="354"/>
        <v>0.94785606557155144</v>
      </c>
      <c r="AD276" s="16">
        <f t="shared" si="355"/>
        <v>3.0693904832027177</v>
      </c>
      <c r="AE276" s="16">
        <f t="shared" si="356"/>
        <v>20.035970672647611</v>
      </c>
      <c r="AF276" s="15">
        <f t="shared" si="357"/>
        <v>-4.0504037456468023E-3</v>
      </c>
      <c r="AG276" s="15">
        <f t="shared" si="358"/>
        <v>2.9673830763510267E-4</v>
      </c>
      <c r="AH276" s="15">
        <f t="shared" si="359"/>
        <v>9.7937136394747881E-3</v>
      </c>
      <c r="AI276" s="1">
        <f t="shared" si="323"/>
        <v>254080.97779801383</v>
      </c>
      <c r="AJ276" s="1">
        <f t="shared" si="324"/>
        <v>192206.4546288795</v>
      </c>
      <c r="AK276" s="1">
        <f t="shared" si="325"/>
        <v>73745.084198689277</v>
      </c>
      <c r="AL276" s="14">
        <f t="shared" si="360"/>
        <v>93.001120121470876</v>
      </c>
      <c r="AM276" s="14">
        <f t="shared" si="361"/>
        <v>22.847862816396976</v>
      </c>
      <c r="AN276" s="14">
        <f t="shared" si="362"/>
        <v>7.144994921179106</v>
      </c>
      <c r="AO276" s="11">
        <f t="shared" si="363"/>
        <v>2.259722350143259E-3</v>
      </c>
      <c r="AP276" s="11">
        <f t="shared" si="364"/>
        <v>2.8466541672447138E-3</v>
      </c>
      <c r="AQ276" s="11">
        <f t="shared" si="365"/>
        <v>2.5822745042478911E-3</v>
      </c>
      <c r="AR276" s="1">
        <f t="shared" si="371"/>
        <v>109713.6787755218</v>
      </c>
      <c r="AS276" s="1">
        <f t="shared" si="366"/>
        <v>96059.541807603571</v>
      </c>
      <c r="AT276" s="1">
        <f t="shared" si="367"/>
        <v>37149.780217873129</v>
      </c>
      <c r="AU276" s="1">
        <f t="shared" si="326"/>
        <v>21942.735755104361</v>
      </c>
      <c r="AV276" s="1">
        <f t="shared" si="327"/>
        <v>19211.908361520716</v>
      </c>
      <c r="AW276" s="1">
        <f t="shared" si="328"/>
        <v>7429.9560435746262</v>
      </c>
      <c r="AX276" s="1">
        <f t="shared" si="388"/>
        <v>75313.705397733065</v>
      </c>
      <c r="AY276" s="1">
        <f t="shared" si="374"/>
        <v>25925.560292245977</v>
      </c>
      <c r="AZ276" s="1">
        <f t="shared" si="375"/>
        <v>6800.9669253464763</v>
      </c>
      <c r="BA276" s="1">
        <f t="shared" si="389"/>
        <v>13086.815344553896</v>
      </c>
      <c r="BB276" s="1">
        <f t="shared" si="390"/>
        <v>30124.761428730893</v>
      </c>
      <c r="BC276" s="1">
        <f t="shared" si="391"/>
        <v>38563.943025494147</v>
      </c>
      <c r="BD276" s="1">
        <f t="shared" si="392"/>
        <v>2.2746994013759112</v>
      </c>
      <c r="BE276" s="2">
        <f t="shared" si="398"/>
        <v>0</v>
      </c>
      <c r="BF276" s="2">
        <f t="shared" si="399"/>
        <v>0</v>
      </c>
      <c r="BG276" s="2">
        <f t="shared" si="400"/>
        <v>0</v>
      </c>
      <c r="BH276" s="2">
        <f t="shared" si="376"/>
        <v>0</v>
      </c>
      <c r="BI276" s="2">
        <f t="shared" si="393"/>
        <v>0</v>
      </c>
      <c r="BJ276" s="2">
        <f t="shared" si="377"/>
        <v>0</v>
      </c>
      <c r="BK276" s="2">
        <f t="shared" si="378"/>
        <v>0</v>
      </c>
      <c r="BL276" s="2">
        <f t="shared" si="379"/>
        <v>0</v>
      </c>
      <c r="BM276" s="2">
        <f t="shared" si="380"/>
        <v>0</v>
      </c>
      <c r="BN276" s="2">
        <f t="shared" si="381"/>
        <v>0</v>
      </c>
      <c r="BO276" s="2">
        <f t="shared" si="394"/>
        <v>0</v>
      </c>
      <c r="BP276" s="2">
        <f t="shared" si="395"/>
        <v>0</v>
      </c>
      <c r="BQ276" s="2">
        <f t="shared" si="396"/>
        <v>0</v>
      </c>
      <c r="BR276" s="11">
        <f t="shared" si="397"/>
        <v>2.1273053572604311E-2</v>
      </c>
      <c r="BS276" s="17">
        <f t="shared" si="372"/>
        <v>4.730843558291053E-4</v>
      </c>
      <c r="BT276" s="17">
        <f t="shared" si="373"/>
        <v>2.781638572244058E-5</v>
      </c>
      <c r="BU276" s="12">
        <f>(BU$3*temperature!$I386+BU$4*temperature!$I386^2+BU$5*temperature!$I386^6)*(K276/K$56)^$BW$1</f>
        <v>-66.186751450815592</v>
      </c>
      <c r="BV276" s="12">
        <f>(BV$3*temperature!$I386+BV$4*temperature!$I386^2+BV$5*temperature!$I386^6)*(L276/L$56)^$BW$1</f>
        <v>-38.624149090517619</v>
      </c>
      <c r="BW276" s="12">
        <f>(BW$3*temperature!$I386+BW$4*temperature!$I386^2+BW$5*temperature!$I386^6)*(M276/M$56)^$BW$1</f>
        <v>-32.541063841830066</v>
      </c>
      <c r="BX276" s="12">
        <f>(BX$3*temperature!$M386+BX$4*temperature!$M386^2+BX$5*temperature!$M386^6)*(K276/K$56)^$BW$1</f>
        <v>-66.186768310818394</v>
      </c>
      <c r="BY276" s="12">
        <f>(BY$3*temperature!$M386+BY$4*temperature!$M386^2+BY$5*temperature!$M386^6)*(L276/L$56)^$BW$1</f>
        <v>-38.624158435431625</v>
      </c>
      <c r="BZ276" s="12">
        <f>(BZ$3*temperature!$M386+BZ$4*temperature!$M386^2+BZ$5*temperature!$M386^6)*(M276/M$56)^$BW$1</f>
        <v>-32.541071298015531</v>
      </c>
      <c r="CA276" s="19">
        <f t="shared" si="382"/>
        <v>-1.6860002801877272E-5</v>
      </c>
      <c r="CB276" s="19">
        <f t="shared" si="383"/>
        <v>-9.3449140052825896E-6</v>
      </c>
      <c r="CC276" s="19">
        <f t="shared" si="384"/>
        <v>-7.4561854646049142E-6</v>
      </c>
      <c r="CD276" s="19">
        <f t="shared" si="385"/>
        <v>-3.0244367404122362E-2</v>
      </c>
      <c r="CE276" s="19">
        <f t="shared" si="386"/>
        <v>-1.4308137070838017E-5</v>
      </c>
      <c r="CF276" s="19">
        <f t="shared" si="387"/>
        <v>-8.4128898964427652E-7</v>
      </c>
    </row>
    <row r="277" spans="1:84" x14ac:dyDescent="0.3">
      <c r="A277" s="2">
        <f t="shared" si="329"/>
        <v>2231</v>
      </c>
      <c r="B277" s="5">
        <f t="shared" si="330"/>
        <v>1165.4047143362263</v>
      </c>
      <c r="C277" s="5">
        <f t="shared" si="331"/>
        <v>2964.165094375207</v>
      </c>
      <c r="D277" s="5">
        <f t="shared" si="332"/>
        <v>4369.9418571062006</v>
      </c>
      <c r="E277" s="15">
        <f t="shared" si="333"/>
        <v>4.9039354041242134E-8</v>
      </c>
      <c r="F277" s="15">
        <f t="shared" si="334"/>
        <v>9.6610815818703263E-8</v>
      </c>
      <c r="G277" s="15">
        <f t="shared" si="335"/>
        <v>1.972275438405793E-7</v>
      </c>
      <c r="H277" s="5">
        <f t="shared" si="336"/>
        <v>107529.74210934882</v>
      </c>
      <c r="I277" s="5">
        <f t="shared" si="337"/>
        <v>96014.509325428109</v>
      </c>
      <c r="J277" s="5">
        <f t="shared" si="338"/>
        <v>37165.73053394616</v>
      </c>
      <c r="K277" s="5">
        <f t="shared" si="339"/>
        <v>92268.15439012018</v>
      </c>
      <c r="L277" s="5">
        <f t="shared" si="340"/>
        <v>32391.754935521312</v>
      </c>
      <c r="M277" s="5">
        <f t="shared" si="341"/>
        <v>8504.8569864857454</v>
      </c>
      <c r="N277" s="15">
        <f t="shared" si="342"/>
        <v>-1.9905830920410872E-2</v>
      </c>
      <c r="O277" s="15">
        <f t="shared" si="343"/>
        <v>-4.6889416050777122E-4</v>
      </c>
      <c r="P277" s="15">
        <f t="shared" si="344"/>
        <v>4.2915424735312513E-4</v>
      </c>
      <c r="Q277" s="5">
        <f t="shared" si="345"/>
        <v>1392.6864764781537</v>
      </c>
      <c r="R277" s="5">
        <f t="shared" si="346"/>
        <v>3835.3339141885872</v>
      </c>
      <c r="S277" s="5">
        <f t="shared" si="347"/>
        <v>2806.4793751280968</v>
      </c>
      <c r="T277" s="5">
        <f t="shared" si="348"/>
        <v>12.951639696688822</v>
      </c>
      <c r="U277" s="5">
        <f t="shared" si="349"/>
        <v>39.945357645782941</v>
      </c>
      <c r="V277" s="5">
        <f t="shared" si="350"/>
        <v>75.512557800114692</v>
      </c>
      <c r="W277" s="15">
        <f t="shared" si="351"/>
        <v>-1.0734613539272964E-2</v>
      </c>
      <c r="X277" s="15">
        <f t="shared" si="352"/>
        <v>-1.217998157191269E-2</v>
      </c>
      <c r="Y277" s="15">
        <f t="shared" si="353"/>
        <v>-9.7425357312937999E-3</v>
      </c>
      <c r="Z277" s="5">
        <f t="shared" si="368"/>
        <v>1355.9774630933321</v>
      </c>
      <c r="AA277" s="5">
        <f t="shared" si="369"/>
        <v>11926.417178189615</v>
      </c>
      <c r="AB277" s="5">
        <f t="shared" si="370"/>
        <v>57315.271674046955</v>
      </c>
      <c r="AC277" s="16">
        <f t="shared" si="354"/>
        <v>0.94401686581322641</v>
      </c>
      <c r="AD277" s="16">
        <f t="shared" si="355"/>
        <v>3.0703012889401746</v>
      </c>
      <c r="AE277" s="16">
        <f t="shared" si="356"/>
        <v>20.232197231904436</v>
      </c>
      <c r="AF277" s="15">
        <f t="shared" si="357"/>
        <v>-4.0504037456468023E-3</v>
      </c>
      <c r="AG277" s="15">
        <f t="shared" si="358"/>
        <v>2.9673830763510267E-4</v>
      </c>
      <c r="AH277" s="15">
        <f t="shared" si="359"/>
        <v>9.7937136394747881E-3</v>
      </c>
      <c r="AI277" s="1">
        <f t="shared" si="323"/>
        <v>250615.61577331682</v>
      </c>
      <c r="AJ277" s="1">
        <f t="shared" si="324"/>
        <v>192197.71752751226</v>
      </c>
      <c r="AK277" s="1">
        <f t="shared" si="325"/>
        <v>73800.531822394973</v>
      </c>
      <c r="AL277" s="14">
        <f t="shared" si="360"/>
        <v>93.209175264100452</v>
      </c>
      <c r="AM277" s="14">
        <f t="shared" si="361"/>
        <v>22.912252380656916</v>
      </c>
      <c r="AN277" s="14">
        <f t="shared" si="362"/>
        <v>7.1632607560148678</v>
      </c>
      <c r="AO277" s="11">
        <f t="shared" si="363"/>
        <v>2.2371251266418263E-3</v>
      </c>
      <c r="AP277" s="11">
        <f t="shared" si="364"/>
        <v>2.8181876255722665E-3</v>
      </c>
      <c r="AQ277" s="11">
        <f t="shared" si="365"/>
        <v>2.556451759205412E-3</v>
      </c>
      <c r="AR277" s="1">
        <f t="shared" si="371"/>
        <v>107529.74210934882</v>
      </c>
      <c r="AS277" s="1">
        <f t="shared" si="366"/>
        <v>96014.509325428109</v>
      </c>
      <c r="AT277" s="1">
        <f t="shared" si="367"/>
        <v>37165.73053394616</v>
      </c>
      <c r="AU277" s="1">
        <f t="shared" si="326"/>
        <v>21505.948421869765</v>
      </c>
      <c r="AV277" s="1">
        <f t="shared" si="327"/>
        <v>19202.901865085623</v>
      </c>
      <c r="AW277" s="1">
        <f t="shared" si="328"/>
        <v>7433.1461067892324</v>
      </c>
      <c r="AX277" s="1">
        <f t="shared" si="388"/>
        <v>73814.523512096144</v>
      </c>
      <c r="AY277" s="1">
        <f t="shared" si="374"/>
        <v>25913.403948417053</v>
      </c>
      <c r="AZ277" s="1">
        <f t="shared" si="375"/>
        <v>6803.885589188596</v>
      </c>
      <c r="BA277" s="1">
        <f t="shared" si="389"/>
        <v>13063.383635377659</v>
      </c>
      <c r="BB277" s="1">
        <f t="shared" si="390"/>
        <v>30123.374133450001</v>
      </c>
      <c r="BC277" s="1">
        <f t="shared" si="391"/>
        <v>38565.825608176208</v>
      </c>
      <c r="BD277" s="1">
        <f t="shared" si="392"/>
        <v>2.1657727552578319</v>
      </c>
      <c r="BE277" s="2">
        <f t="shared" si="398"/>
        <v>0</v>
      </c>
      <c r="BF277" s="2">
        <f t="shared" si="399"/>
        <v>0</v>
      </c>
      <c r="BG277" s="2">
        <f t="shared" si="400"/>
        <v>0</v>
      </c>
      <c r="BH277" s="2">
        <f t="shared" si="376"/>
        <v>0</v>
      </c>
      <c r="BI277" s="2">
        <f t="shared" si="393"/>
        <v>0</v>
      </c>
      <c r="BJ277" s="2">
        <f t="shared" si="377"/>
        <v>0</v>
      </c>
      <c r="BK277" s="2">
        <f t="shared" si="378"/>
        <v>0</v>
      </c>
      <c r="BL277" s="2">
        <f t="shared" si="379"/>
        <v>0</v>
      </c>
      <c r="BM277" s="2">
        <f t="shared" si="380"/>
        <v>0</v>
      </c>
      <c r="BN277" s="2">
        <f t="shared" si="381"/>
        <v>0</v>
      </c>
      <c r="BO277" s="2">
        <f t="shared" si="394"/>
        <v>0</v>
      </c>
      <c r="BP277" s="2">
        <f t="shared" si="395"/>
        <v>0</v>
      </c>
      <c r="BQ277" s="2">
        <f t="shared" si="396"/>
        <v>0</v>
      </c>
      <c r="BR277" s="11">
        <f t="shared" si="397"/>
        <v>2.0889899423804009E-2</v>
      </c>
      <c r="BS277" s="17">
        <f t="shared" si="372"/>
        <v>4.6323003840566214E-4</v>
      </c>
      <c r="BT277" s="17">
        <f t="shared" si="373"/>
        <v>2.6491795926133884E-5</v>
      </c>
      <c r="BU277" s="12">
        <f>(BU$3*temperature!$I387+BU$4*temperature!$I387^2+BU$5*temperature!$I387^6)*(K277/K$56)^$BW$1</f>
        <v>-66.876128278022478</v>
      </c>
      <c r="BV277" s="12">
        <f>(BV$3*temperature!$I387+BV$4*temperature!$I387^2+BV$5*temperature!$I387^6)*(L277/L$56)^$BW$1</f>
        <v>-38.82493386504558</v>
      </c>
      <c r="BW277" s="12">
        <f>(BW$3*temperature!$I387+BW$4*temperature!$I387^2+BW$5*temperature!$I387^6)*(M277/M$56)^$BW$1</f>
        <v>-32.694120504967522</v>
      </c>
      <c r="BX277" s="12">
        <f>(BX$3*temperature!$M387+BX$4*temperature!$M387^2+BX$5*temperature!$M387^6)*(K277/K$56)^$BW$1</f>
        <v>-66.876145201866393</v>
      </c>
      <c r="BY277" s="12">
        <f>(BY$3*temperature!$M387+BY$4*temperature!$M387^2+BY$5*temperature!$M387^6)*(L277/L$56)^$BW$1</f>
        <v>-38.824943198573919</v>
      </c>
      <c r="BZ277" s="12">
        <f>(BZ$3*temperature!$M387+BZ$4*temperature!$M387^2+BZ$5*temperature!$M387^6)*(M277/M$56)^$BW$1</f>
        <v>-32.694127949657677</v>
      </c>
      <c r="CA277" s="19">
        <f t="shared" si="382"/>
        <v>-1.6923843915606085E-5</v>
      </c>
      <c r="CB277" s="19">
        <f t="shared" si="383"/>
        <v>-9.3335283395390434E-6</v>
      </c>
      <c r="CC277" s="19">
        <f t="shared" si="384"/>
        <v>-7.4446901550118127E-6</v>
      </c>
      <c r="CD277" s="19">
        <f t="shared" si="385"/>
        <v>-2.9926580637497046E-2</v>
      </c>
      <c r="CE277" s="19">
        <f t="shared" si="386"/>
        <v>-1.3862891098057902E-5</v>
      </c>
      <c r="CF277" s="19">
        <f t="shared" si="387"/>
        <v>-7.9280886701556141E-7</v>
      </c>
    </row>
    <row r="278" spans="1:84" x14ac:dyDescent="0.3">
      <c r="A278" s="2">
        <f t="shared" si="329"/>
        <v>2232</v>
      </c>
      <c r="B278" s="5">
        <f t="shared" si="330"/>
        <v>1165.4047686293861</v>
      </c>
      <c r="C278" s="5">
        <f t="shared" si="331"/>
        <v>2964.1653664270943</v>
      </c>
      <c r="D278" s="5">
        <f t="shared" si="332"/>
        <v>4369.9426758854543</v>
      </c>
      <c r="E278" s="15">
        <f t="shared" si="333"/>
        <v>4.6587386339180026E-8</v>
      </c>
      <c r="F278" s="15">
        <f t="shared" si="334"/>
        <v>9.1780275027768093E-8</v>
      </c>
      <c r="G278" s="15">
        <f t="shared" si="335"/>
        <v>1.8736616664855034E-7</v>
      </c>
      <c r="H278" s="5">
        <f t="shared" si="336"/>
        <v>105269.47866715293</v>
      </c>
      <c r="I278" s="5">
        <f t="shared" si="337"/>
        <v>95965.734741302207</v>
      </c>
      <c r="J278" s="5">
        <f t="shared" si="338"/>
        <v>37180.607462828448</v>
      </c>
      <c r="K278" s="5">
        <f t="shared" si="339"/>
        <v>90328.683647792757</v>
      </c>
      <c r="L278" s="5">
        <f t="shared" si="340"/>
        <v>32375.297217974072</v>
      </c>
      <c r="M278" s="5">
        <f t="shared" si="341"/>
        <v>8508.2597691730061</v>
      </c>
      <c r="N278" s="15">
        <f t="shared" si="342"/>
        <v>-2.101993645745992E-2</v>
      </c>
      <c r="O278" s="15">
        <f t="shared" si="343"/>
        <v>-5.0808354101228304E-4</v>
      </c>
      <c r="P278" s="15">
        <f t="shared" si="344"/>
        <v>4.0009875447255538E-4</v>
      </c>
      <c r="Q278" s="5">
        <f t="shared" si="345"/>
        <v>1348.7766539893289</v>
      </c>
      <c r="R278" s="5">
        <f t="shared" si="346"/>
        <v>3786.6950300645613</v>
      </c>
      <c r="S278" s="5">
        <f t="shared" si="347"/>
        <v>2780.2495997734231</v>
      </c>
      <c r="T278" s="5">
        <f t="shared" si="348"/>
        <v>12.812608849844962</v>
      </c>
      <c r="U278" s="5">
        <f t="shared" si="349"/>
        <v>39.458823925773842</v>
      </c>
      <c r="V278" s="5">
        <f t="shared" si="350"/>
        <v>74.77687400758569</v>
      </c>
      <c r="W278" s="15">
        <f t="shared" si="351"/>
        <v>-1.0734613539272964E-2</v>
      </c>
      <c r="X278" s="15">
        <f t="shared" si="352"/>
        <v>-1.217998157191269E-2</v>
      </c>
      <c r="Y278" s="15">
        <f t="shared" si="353"/>
        <v>-9.7425357312937999E-3</v>
      </c>
      <c r="Z278" s="5">
        <f t="shared" si="368"/>
        <v>1309.3943777066177</v>
      </c>
      <c r="AA278" s="5">
        <f t="shared" si="369"/>
        <v>11779.124940962643</v>
      </c>
      <c r="AB278" s="5">
        <f t="shared" si="370"/>
        <v>57337.34349109084</v>
      </c>
      <c r="AC278" s="16">
        <f t="shared" si="354"/>
        <v>0.94019321636398279</v>
      </c>
      <c r="AD278" s="16">
        <f t="shared" si="355"/>
        <v>3.0712123649485847</v>
      </c>
      <c r="AE278" s="16">
        <f t="shared" si="356"/>
        <v>20.430345577891082</v>
      </c>
      <c r="AF278" s="15">
        <f t="shared" si="357"/>
        <v>-4.0504037456468023E-3</v>
      </c>
      <c r="AG278" s="15">
        <f t="shared" si="358"/>
        <v>2.9673830763510267E-4</v>
      </c>
      <c r="AH278" s="15">
        <f t="shared" si="359"/>
        <v>9.7937136394747881E-3</v>
      </c>
      <c r="AI278" s="1">
        <f t="shared" si="323"/>
        <v>247060.00261785492</v>
      </c>
      <c r="AJ278" s="1">
        <f t="shared" si="324"/>
        <v>192180.84763984664</v>
      </c>
      <c r="AK278" s="1">
        <f t="shared" si="325"/>
        <v>73853.624746944712</v>
      </c>
      <c r="AL278" s="14">
        <f t="shared" si="360"/>
        <v>93.41561064623717</v>
      </c>
      <c r="AM278" s="14">
        <f t="shared" si="361"/>
        <v>22.976177696528744</v>
      </c>
      <c r="AN278" s="14">
        <f t="shared" si="362"/>
        <v>7.1813901612706159</v>
      </c>
      <c r="AO278" s="11">
        <f t="shared" si="363"/>
        <v>2.2147538753754079E-3</v>
      </c>
      <c r="AP278" s="11">
        <f t="shared" si="364"/>
        <v>2.7900057493165436E-3</v>
      </c>
      <c r="AQ278" s="11">
        <f t="shared" si="365"/>
        <v>2.5308872416133577E-3</v>
      </c>
      <c r="AR278" s="1">
        <f t="shared" si="371"/>
        <v>105269.47866715293</v>
      </c>
      <c r="AS278" s="1">
        <f t="shared" si="366"/>
        <v>95965.734741302207</v>
      </c>
      <c r="AT278" s="1">
        <f t="shared" si="367"/>
        <v>37180.607462828448</v>
      </c>
      <c r="AU278" s="1">
        <f t="shared" si="326"/>
        <v>21053.895733430589</v>
      </c>
      <c r="AV278" s="1">
        <f t="shared" si="327"/>
        <v>19193.146948260441</v>
      </c>
      <c r="AW278" s="1">
        <f t="shared" si="328"/>
        <v>7436.1214925656896</v>
      </c>
      <c r="AX278" s="1">
        <f t="shared" si="388"/>
        <v>72262.9469182342</v>
      </c>
      <c r="AY278" s="1">
        <f t="shared" si="374"/>
        <v>25900.237774379257</v>
      </c>
      <c r="AZ278" s="1">
        <f t="shared" si="375"/>
        <v>6806.6078153384051</v>
      </c>
      <c r="BA278" s="1">
        <f t="shared" si="389"/>
        <v>13038.626384173043</v>
      </c>
      <c r="BB278" s="1">
        <f t="shared" si="390"/>
        <v>30121.870471818409</v>
      </c>
      <c r="BC278" s="1">
        <f t="shared" si="391"/>
        <v>38567.580893054059</v>
      </c>
      <c r="BD278" s="1">
        <f t="shared" si="392"/>
        <v>2.0620224353932546</v>
      </c>
      <c r="BE278" s="2">
        <f t="shared" si="398"/>
        <v>0</v>
      </c>
      <c r="BF278" s="2">
        <f t="shared" si="399"/>
        <v>0</v>
      </c>
      <c r="BG278" s="2">
        <f t="shared" si="400"/>
        <v>0</v>
      </c>
      <c r="BH278" s="2">
        <f t="shared" si="376"/>
        <v>0</v>
      </c>
      <c r="BI278" s="2">
        <f t="shared" si="393"/>
        <v>0</v>
      </c>
      <c r="BJ278" s="2">
        <f t="shared" si="377"/>
        <v>0</v>
      </c>
      <c r="BK278" s="2">
        <f t="shared" si="378"/>
        <v>0</v>
      </c>
      <c r="BL278" s="2">
        <f t="shared" si="379"/>
        <v>0</v>
      </c>
      <c r="BM278" s="2">
        <f t="shared" si="380"/>
        <v>0</v>
      </c>
      <c r="BN278" s="2">
        <f t="shared" si="381"/>
        <v>0</v>
      </c>
      <c r="BO278" s="2">
        <f t="shared" si="394"/>
        <v>0</v>
      </c>
      <c r="BP278" s="2">
        <f t="shared" si="395"/>
        <v>0</v>
      </c>
      <c r="BQ278" s="2">
        <f t="shared" si="396"/>
        <v>0</v>
      </c>
      <c r="BR278" s="11">
        <f t="shared" si="397"/>
        <v>2.0469056579968864E-2</v>
      </c>
      <c r="BS278" s="17">
        <f t="shared" si="372"/>
        <v>4.5375122103481655E-4</v>
      </c>
      <c r="BT278" s="17">
        <f t="shared" si="373"/>
        <v>2.5230281834413223E-5</v>
      </c>
      <c r="BU278" s="12">
        <f>(BU$3*temperature!$I388+BU$4*temperature!$I388^2+BU$5*temperature!$I388^6)*(K278/K$56)^$BW$1</f>
        <v>-67.588342892010587</v>
      </c>
      <c r="BV278" s="12">
        <f>(BV$3*temperature!$I388+BV$4*temperature!$I388^2+BV$5*temperature!$I388^6)*(L278/L$56)^$BW$1</f>
        <v>-39.025227568859975</v>
      </c>
      <c r="BW278" s="12">
        <f>(BW$3*temperature!$I388+BW$4*temperature!$I388^2+BW$5*temperature!$I388^6)*(M278/M$56)^$BW$1</f>
        <v>-32.846633267748466</v>
      </c>
      <c r="BX278" s="12">
        <f>(BX$3*temperature!$M388+BX$4*temperature!$M388^2+BX$5*temperature!$M388^6)*(K278/K$56)^$BW$1</f>
        <v>-67.588359884815105</v>
      </c>
      <c r="BY278" s="12">
        <f>(BY$3*temperature!$M388+BY$4*temperature!$M388^2+BY$5*temperature!$M388^6)*(L278/L$56)^$BW$1</f>
        <v>-39.025236891143521</v>
      </c>
      <c r="BZ278" s="12">
        <f>(BZ$3*temperature!$M388+BZ$4*temperature!$M388^2+BZ$5*temperature!$M388^6)*(M278/M$56)^$BW$1</f>
        <v>-32.846640701052152</v>
      </c>
      <c r="CA278" s="19">
        <f t="shared" si="382"/>
        <v>-1.6992804518167759E-5</v>
      </c>
      <c r="CB278" s="19">
        <f t="shared" si="383"/>
        <v>-9.3222835459982889E-6</v>
      </c>
      <c r="CC278" s="19">
        <f t="shared" si="384"/>
        <v>-7.4333036863549751E-6</v>
      </c>
      <c r="CD278" s="19">
        <f t="shared" si="385"/>
        <v>-2.959818209193199E-2</v>
      </c>
      <c r="CE278" s="19">
        <f t="shared" si="386"/>
        <v>-1.3430211264624981E-5</v>
      </c>
      <c r="CF278" s="19">
        <f t="shared" si="387"/>
        <v>-7.4677047596572644E-7</v>
      </c>
    </row>
    <row r="279" spans="1:84" x14ac:dyDescent="0.3">
      <c r="A279" s="2">
        <f t="shared" si="329"/>
        <v>2233</v>
      </c>
      <c r="B279" s="5">
        <f t="shared" si="330"/>
        <v>1165.4048202078902</v>
      </c>
      <c r="C279" s="5">
        <f t="shared" si="331"/>
        <v>2964.1656248764116</v>
      </c>
      <c r="D279" s="5">
        <f t="shared" si="332"/>
        <v>4369.9434537258912</v>
      </c>
      <c r="E279" s="15">
        <f t="shared" si="333"/>
        <v>4.4258017022221023E-8</v>
      </c>
      <c r="F279" s="15">
        <f t="shared" si="334"/>
        <v>8.7191261276379687E-8</v>
      </c>
      <c r="G279" s="15">
        <f t="shared" si="335"/>
        <v>1.7799785831612283E-7</v>
      </c>
      <c r="H279" s="5">
        <f t="shared" si="336"/>
        <v>102924.85609884332</v>
      </c>
      <c r="I279" s="5">
        <f t="shared" si="337"/>
        <v>95913.249626614852</v>
      </c>
      <c r="J279" s="5">
        <f t="shared" si="338"/>
        <v>37194.421216338924</v>
      </c>
      <c r="K279" s="5">
        <f t="shared" si="339"/>
        <v>88316.827178115753</v>
      </c>
      <c r="L279" s="5">
        <f t="shared" si="340"/>
        <v>32357.587855980171</v>
      </c>
      <c r="M279" s="5">
        <f t="shared" si="341"/>
        <v>8511.4193376178137</v>
      </c>
      <c r="N279" s="15">
        <f t="shared" si="342"/>
        <v>-2.2272620262258958E-2</v>
      </c>
      <c r="O279" s="15">
        <f t="shared" si="343"/>
        <v>-5.4700229853232862E-4</v>
      </c>
      <c r="P279" s="15">
        <f t="shared" si="344"/>
        <v>3.7135307695423947E-4</v>
      </c>
      <c r="Q279" s="5">
        <f t="shared" si="345"/>
        <v>1304.5798016367326</v>
      </c>
      <c r="R279" s="5">
        <f t="shared" si="346"/>
        <v>3738.5273782335371</v>
      </c>
      <c r="S279" s="5">
        <f t="shared" si="347"/>
        <v>2754.1858044660194</v>
      </c>
      <c r="T279" s="5">
        <f t="shared" si="348"/>
        <v>12.675070445412008</v>
      </c>
      <c r="U279" s="5">
        <f t="shared" si="349"/>
        <v>38.978216177508571</v>
      </c>
      <c r="V279" s="5">
        <f t="shared" si="350"/>
        <v>74.048357640692331</v>
      </c>
      <c r="W279" s="15">
        <f t="shared" si="351"/>
        <v>-1.0734613539272964E-2</v>
      </c>
      <c r="X279" s="15">
        <f t="shared" si="352"/>
        <v>-1.217998157191269E-2</v>
      </c>
      <c r="Y279" s="15">
        <f t="shared" si="353"/>
        <v>-9.7425357312937999E-3</v>
      </c>
      <c r="Z279" s="5">
        <f t="shared" si="368"/>
        <v>1262.974300301812</v>
      </c>
      <c r="AA279" s="5">
        <f t="shared" si="369"/>
        <v>11633.195589354056</v>
      </c>
      <c r="AB279" s="5">
        <f t="shared" si="370"/>
        <v>57357.757350846165</v>
      </c>
      <c r="AC279" s="16">
        <f t="shared" si="354"/>
        <v>0.93638505423879037</v>
      </c>
      <c r="AD279" s="16">
        <f t="shared" si="355"/>
        <v>3.0721237113081474</v>
      </c>
      <c r="AE279" s="16">
        <f t="shared" si="356"/>
        <v>20.630434532036457</v>
      </c>
      <c r="AF279" s="15">
        <f t="shared" si="357"/>
        <v>-4.0504037456468023E-3</v>
      </c>
      <c r="AG279" s="15">
        <f t="shared" si="358"/>
        <v>2.9673830763510267E-4</v>
      </c>
      <c r="AH279" s="15">
        <f t="shared" si="359"/>
        <v>9.7937136394747881E-3</v>
      </c>
      <c r="AI279" s="1">
        <f t="shared" si="323"/>
        <v>243407.89808950003</v>
      </c>
      <c r="AJ279" s="1">
        <f t="shared" si="324"/>
        <v>192155.90982412241</v>
      </c>
      <c r="AK279" s="1">
        <f t="shared" si="325"/>
        <v>73904.383764815924</v>
      </c>
      <c r="AL279" s="14">
        <f t="shared" si="360"/>
        <v>93.620434306079474</v>
      </c>
      <c r="AM279" s="14">
        <f t="shared" si="361"/>
        <v>23.039640327720672</v>
      </c>
      <c r="AN279" s="14">
        <f t="shared" si="362"/>
        <v>7.1993836971194609</v>
      </c>
      <c r="AO279" s="11">
        <f t="shared" si="363"/>
        <v>2.1926063366216539E-3</v>
      </c>
      <c r="AP279" s="11">
        <f t="shared" si="364"/>
        <v>2.762105691823378E-3</v>
      </c>
      <c r="AQ279" s="11">
        <f t="shared" si="365"/>
        <v>2.5055783691972241E-3</v>
      </c>
      <c r="AR279" s="1">
        <f t="shared" si="371"/>
        <v>102924.85609884332</v>
      </c>
      <c r="AS279" s="1">
        <f t="shared" si="366"/>
        <v>95913.249626614852</v>
      </c>
      <c r="AT279" s="1">
        <f t="shared" si="367"/>
        <v>37194.421216338924</v>
      </c>
      <c r="AU279" s="1">
        <f t="shared" si="326"/>
        <v>20584.971219768664</v>
      </c>
      <c r="AV279" s="1">
        <f t="shared" si="327"/>
        <v>19182.64992532297</v>
      </c>
      <c r="AW279" s="1">
        <f t="shared" si="328"/>
        <v>7438.8842432677848</v>
      </c>
      <c r="AX279" s="1">
        <f t="shared" si="388"/>
        <v>70653.461742492611</v>
      </c>
      <c r="AY279" s="1">
        <f t="shared" si="374"/>
        <v>25886.070284784135</v>
      </c>
      <c r="AZ279" s="1">
        <f t="shared" si="375"/>
        <v>6809.1354700942502</v>
      </c>
      <c r="BA279" s="1">
        <f t="shared" si="389"/>
        <v>13012.376916169707</v>
      </c>
      <c r="BB279" s="1">
        <f t="shared" si="390"/>
        <v>30120.251249154229</v>
      </c>
      <c r="BC279" s="1">
        <f t="shared" si="391"/>
        <v>38569.210248708696</v>
      </c>
      <c r="BD279" s="1">
        <f t="shared" si="392"/>
        <v>1.9632003900721253</v>
      </c>
      <c r="BE279" s="2">
        <f t="shared" si="398"/>
        <v>0</v>
      </c>
      <c r="BF279" s="2">
        <f t="shared" si="399"/>
        <v>0</v>
      </c>
      <c r="BG279" s="2">
        <f t="shared" si="400"/>
        <v>0</v>
      </c>
      <c r="BH279" s="2">
        <f t="shared" si="376"/>
        <v>0</v>
      </c>
      <c r="BI279" s="2">
        <f t="shared" si="393"/>
        <v>0</v>
      </c>
      <c r="BJ279" s="2">
        <f t="shared" si="377"/>
        <v>0</v>
      </c>
      <c r="BK279" s="2">
        <f t="shared" si="378"/>
        <v>0</v>
      </c>
      <c r="BL279" s="2">
        <f t="shared" si="379"/>
        <v>0</v>
      </c>
      <c r="BM279" s="2">
        <f t="shared" si="380"/>
        <v>0</v>
      </c>
      <c r="BN279" s="2">
        <f t="shared" si="381"/>
        <v>0</v>
      </c>
      <c r="BO279" s="2">
        <f t="shared" si="394"/>
        <v>0</v>
      </c>
      <c r="BP279" s="2">
        <f t="shared" si="395"/>
        <v>0</v>
      </c>
      <c r="BQ279" s="2">
        <f t="shared" si="396"/>
        <v>0</v>
      </c>
      <c r="BR279" s="11">
        <f t="shared" si="397"/>
        <v>2.0003498379388057E-2</v>
      </c>
      <c r="BS279" s="17">
        <f t="shared" si="372"/>
        <v>4.4464966194617629E-4</v>
      </c>
      <c r="BT279" s="17">
        <f t="shared" si="373"/>
        <v>2.4028839842298307E-5</v>
      </c>
      <c r="BU279" s="12">
        <f>(BU$3*temperature!$I389+BU$4*temperature!$I389^2+BU$5*temperature!$I389^6)*(K279/K$56)^$BW$1</f>
        <v>-68.326463381758302</v>
      </c>
      <c r="BV279" s="12">
        <f>(BV$3*temperature!$I389+BV$4*temperature!$I389^2+BV$5*temperature!$I389^6)*(L279/L$56)^$BW$1</f>
        <v>-39.225035393450398</v>
      </c>
      <c r="BW279" s="12">
        <f>(BW$3*temperature!$I389+BW$4*temperature!$I389^2+BW$5*temperature!$I389^6)*(M279/M$56)^$BW$1</f>
        <v>-32.99860528138079</v>
      </c>
      <c r="BX279" s="12">
        <f>(BX$3*temperature!$M389+BX$4*temperature!$M389^2+BX$5*temperature!$M389^6)*(K279/K$56)^$BW$1</f>
        <v>-68.326480449314275</v>
      </c>
      <c r="BY279" s="12">
        <f>(BY$3*temperature!$M389+BY$4*temperature!$M389^2+BY$5*temperature!$M389^6)*(L279/L$56)^$BW$1</f>
        <v>-39.225044704629056</v>
      </c>
      <c r="BZ279" s="12">
        <f>(BZ$3*temperature!$M389+BZ$4*temperature!$M389^2+BZ$5*temperature!$M389^6)*(M279/M$56)^$BW$1</f>
        <v>-32.998612703405847</v>
      </c>
      <c r="CA279" s="19">
        <f t="shared" si="382"/>
        <v>-1.7067555972971604E-5</v>
      </c>
      <c r="CB279" s="19">
        <f t="shared" si="383"/>
        <v>-9.3111786583222056E-6</v>
      </c>
      <c r="CC279" s="19">
        <f t="shared" si="384"/>
        <v>-7.4220250567691437E-6</v>
      </c>
      <c r="CD279" s="19">
        <f t="shared" si="385"/>
        <v>-2.9257990716904155E-2</v>
      </c>
      <c r="CE279" s="19">
        <f t="shared" si="386"/>
        <v>-1.3009555681495796E-5</v>
      </c>
      <c r="CF279" s="19">
        <f t="shared" si="387"/>
        <v>-7.0303557304394053E-7</v>
      </c>
    </row>
    <row r="280" spans="1:84" x14ac:dyDescent="0.3">
      <c r="A280" s="2">
        <f t="shared" si="329"/>
        <v>2234</v>
      </c>
      <c r="B280" s="5">
        <f t="shared" si="330"/>
        <v>1165.4048692074714</v>
      </c>
      <c r="C280" s="5">
        <f t="shared" si="331"/>
        <v>2964.1658704032839</v>
      </c>
      <c r="D280" s="5">
        <f t="shared" si="332"/>
        <v>4369.9441926744385</v>
      </c>
      <c r="E280" s="15">
        <f t="shared" si="333"/>
        <v>4.2045116171109967E-8</v>
      </c>
      <c r="F280" s="15">
        <f t="shared" si="334"/>
        <v>8.2831698212560695E-8</v>
      </c>
      <c r="G280" s="15">
        <f t="shared" si="335"/>
        <v>1.6909796540031667E-7</v>
      </c>
      <c r="H280" s="5">
        <f t="shared" si="336"/>
        <v>100486.24229555637</v>
      </c>
      <c r="I280" s="5">
        <f t="shared" si="337"/>
        <v>95857.085486262135</v>
      </c>
      <c r="J280" s="5">
        <f t="shared" si="338"/>
        <v>37207.181996662934</v>
      </c>
      <c r="K280" s="5">
        <f t="shared" si="339"/>
        <v>86224.31993431742</v>
      </c>
      <c r="L280" s="5">
        <f t="shared" si="340"/>
        <v>32338.637470790552</v>
      </c>
      <c r="M280" s="5">
        <f t="shared" si="341"/>
        <v>8514.3380226766385</v>
      </c>
      <c r="N280" s="15">
        <f t="shared" si="342"/>
        <v>-2.3693188610344973E-2</v>
      </c>
      <c r="O280" s="15">
        <f t="shared" si="343"/>
        <v>-5.8565506409080648E-4</v>
      </c>
      <c r="P280" s="15">
        <f t="shared" si="344"/>
        <v>3.429140244477491E-4</v>
      </c>
      <c r="Q280" s="5">
        <f t="shared" si="345"/>
        <v>1259.9978425185991</v>
      </c>
      <c r="R280" s="5">
        <f t="shared" si="346"/>
        <v>3690.8296698042168</v>
      </c>
      <c r="S280" s="5">
        <f t="shared" si="347"/>
        <v>2728.288759814146</v>
      </c>
      <c r="T280" s="5">
        <f t="shared" si="348"/>
        <v>12.539008462597449</v>
      </c>
      <c r="U280" s="5">
        <f t="shared" si="349"/>
        <v>38.50346222276049</v>
      </c>
      <c r="V280" s="5">
        <f t="shared" si="350"/>
        <v>73.326938870534264</v>
      </c>
      <c r="W280" s="15">
        <f t="shared" si="351"/>
        <v>-1.0734613539272964E-2</v>
      </c>
      <c r="X280" s="15">
        <f t="shared" si="352"/>
        <v>-1.217998157191269E-2</v>
      </c>
      <c r="Y280" s="15">
        <f t="shared" si="353"/>
        <v>-9.7425357312937999E-3</v>
      </c>
      <c r="Z280" s="5">
        <f t="shared" si="368"/>
        <v>1216.6410995385163</v>
      </c>
      <c r="AA280" s="5">
        <f t="shared" si="369"/>
        <v>11488.626708377315</v>
      </c>
      <c r="AB280" s="5">
        <f t="shared" si="370"/>
        <v>57376.529226076847</v>
      </c>
      <c r="AC280" s="16">
        <f t="shared" si="354"/>
        <v>0.9325923167077339</v>
      </c>
      <c r="AD280" s="16">
        <f t="shared" si="355"/>
        <v>3.0730353280990865</v>
      </c>
      <c r="AE280" s="16">
        <f t="shared" si="356"/>
        <v>20.832483100101154</v>
      </c>
      <c r="AF280" s="15">
        <f t="shared" si="357"/>
        <v>-4.0504037456468023E-3</v>
      </c>
      <c r="AG280" s="15">
        <f t="shared" si="358"/>
        <v>2.9673830763510267E-4</v>
      </c>
      <c r="AH280" s="15">
        <f t="shared" si="359"/>
        <v>9.7937136394747881E-3</v>
      </c>
      <c r="AI280" s="1">
        <f t="shared" si="323"/>
        <v>239652.07950031868</v>
      </c>
      <c r="AJ280" s="1">
        <f t="shared" si="324"/>
        <v>192122.96876703313</v>
      </c>
      <c r="AK280" s="1">
        <f t="shared" si="325"/>
        <v>73952.82963160213</v>
      </c>
      <c r="AL280" s="14">
        <f t="shared" si="360"/>
        <v>93.823654336001297</v>
      </c>
      <c r="AM280" s="14">
        <f t="shared" si="361"/>
        <v>23.102641870190563</v>
      </c>
      <c r="AN280" s="14">
        <f t="shared" si="362"/>
        <v>7.2172419309818849</v>
      </c>
      <c r="AO280" s="11">
        <f t="shared" si="363"/>
        <v>2.1706802732554373E-3</v>
      </c>
      <c r="AP280" s="11">
        <f t="shared" si="364"/>
        <v>2.7344846349051442E-3</v>
      </c>
      <c r="AQ280" s="11">
        <f t="shared" si="365"/>
        <v>2.4805225855052517E-3</v>
      </c>
      <c r="AR280" s="1">
        <f t="shared" si="371"/>
        <v>100486.24229555637</v>
      </c>
      <c r="AS280" s="1">
        <f t="shared" si="366"/>
        <v>95857.085486262135</v>
      </c>
      <c r="AT280" s="1">
        <f t="shared" si="367"/>
        <v>37207.181996662934</v>
      </c>
      <c r="AU280" s="1">
        <f t="shared" si="326"/>
        <v>20097.248459111273</v>
      </c>
      <c r="AV280" s="1">
        <f t="shared" si="327"/>
        <v>19171.417097252426</v>
      </c>
      <c r="AW280" s="1">
        <f t="shared" si="328"/>
        <v>7441.4363993325869</v>
      </c>
      <c r="AX280" s="1">
        <f t="shared" si="388"/>
        <v>68979.455947453942</v>
      </c>
      <c r="AY280" s="1">
        <f t="shared" si="374"/>
        <v>25870.909976632443</v>
      </c>
      <c r="AZ280" s="1">
        <f t="shared" si="375"/>
        <v>6811.4704181413099</v>
      </c>
      <c r="BA280" s="1">
        <f t="shared" si="389"/>
        <v>12984.432935433941</v>
      </c>
      <c r="BB280" s="1">
        <f t="shared" si="390"/>
        <v>30118.517256772044</v>
      </c>
      <c r="BC280" s="1">
        <f t="shared" si="391"/>
        <v>38570.715028961189</v>
      </c>
      <c r="BD280" s="1">
        <f t="shared" si="392"/>
        <v>1.8690699246980145</v>
      </c>
      <c r="BE280" s="2">
        <f t="shared" si="398"/>
        <v>0</v>
      </c>
      <c r="BF280" s="2">
        <f t="shared" si="399"/>
        <v>0</v>
      </c>
      <c r="BG280" s="2">
        <f t="shared" si="400"/>
        <v>0</v>
      </c>
      <c r="BH280" s="2">
        <f t="shared" si="376"/>
        <v>0</v>
      </c>
      <c r="BI280" s="2">
        <f t="shared" si="393"/>
        <v>0</v>
      </c>
      <c r="BJ280" s="2">
        <f t="shared" si="377"/>
        <v>0</v>
      </c>
      <c r="BK280" s="2">
        <f t="shared" si="378"/>
        <v>0</v>
      </c>
      <c r="BL280" s="2">
        <f t="shared" si="379"/>
        <v>0</v>
      </c>
      <c r="BM280" s="2">
        <f t="shared" si="380"/>
        <v>0</v>
      </c>
      <c r="BN280" s="2">
        <f t="shared" si="381"/>
        <v>0</v>
      </c>
      <c r="BO280" s="2">
        <f t="shared" si="394"/>
        <v>0</v>
      </c>
      <c r="BP280" s="2">
        <f t="shared" si="395"/>
        <v>0</v>
      </c>
      <c r="BQ280" s="2">
        <f t="shared" si="396"/>
        <v>0</v>
      </c>
      <c r="BR280" s="11">
        <f t="shared" si="397"/>
        <v>1.9484307127484474E-2</v>
      </c>
      <c r="BS280" s="17">
        <f t="shared" si="372"/>
        <v>4.3592954597964511E-4</v>
      </c>
      <c r="BT280" s="17">
        <f t="shared" si="373"/>
        <v>2.2884609373617433E-5</v>
      </c>
      <c r="BU280" s="12">
        <f>(BU$3*temperature!$I390+BU$4*temperature!$I390^2+BU$5*temperature!$I390^6)*(K280/K$56)^$BW$1</f>
        <v>-69.094218750892239</v>
      </c>
      <c r="BV280" s="12">
        <f>(BV$3*temperature!$I390+BV$4*temperature!$I390^2+BV$5*temperature!$I390^6)*(L280/L$56)^$BW$1</f>
        <v>-39.424362495308131</v>
      </c>
      <c r="BW280" s="12">
        <f>(BW$3*temperature!$I390+BW$4*temperature!$I390^2+BW$5*temperature!$I390^6)*(M280/M$56)^$BW$1</f>
        <v>-33.15003965026888</v>
      </c>
      <c r="BX280" s="12">
        <f>(BX$3*temperature!$M390+BX$4*temperature!$M390^2+BX$5*temperature!$M390^6)*(K280/K$56)^$BW$1</f>
        <v>-69.094235899809107</v>
      </c>
      <c r="BY280" s="12">
        <f>(BY$3*temperature!$M390+BY$4*temperature!$M390^2+BY$5*temperature!$M390^6)*(L280/L$56)^$BW$1</f>
        <v>-39.424371795520855</v>
      </c>
      <c r="BZ280" s="12">
        <f>(BZ$3*temperature!$M390+BZ$4*temperature!$M390^2+BZ$5*temperature!$M390^6)*(M280/M$56)^$BW$1</f>
        <v>-33.150047061122095</v>
      </c>
      <c r="CA280" s="19">
        <f t="shared" si="382"/>
        <v>-1.714891686788178E-5</v>
      </c>
      <c r="CB280" s="19">
        <f t="shared" si="383"/>
        <v>-9.3002127243835275E-6</v>
      </c>
      <c r="CC280" s="19">
        <f t="shared" si="384"/>
        <v>-7.4108532146510697E-6</v>
      </c>
      <c r="CD280" s="19">
        <f t="shared" si="385"/>
        <v>-2.8904584659620536E-2</v>
      </c>
      <c r="CE280" s="19">
        <f t="shared" si="386"/>
        <v>-1.2600362467398596E-5</v>
      </c>
      <c r="CF280" s="19">
        <f t="shared" si="387"/>
        <v>-6.6147012904207075E-7</v>
      </c>
    </row>
    <row r="281" spans="1:84" x14ac:dyDescent="0.3">
      <c r="A281" s="2">
        <f t="shared" si="329"/>
        <v>2235</v>
      </c>
      <c r="B281" s="5">
        <f t="shared" si="330"/>
        <v>1165.4049157570753</v>
      </c>
      <c r="C281" s="5">
        <f t="shared" si="331"/>
        <v>2964.1661036538321</v>
      </c>
      <c r="D281" s="5">
        <f t="shared" si="332"/>
        <v>4369.9448946756766</v>
      </c>
      <c r="E281" s="15">
        <f t="shared" si="333"/>
        <v>3.9942860362554464E-8</v>
      </c>
      <c r="F281" s="15">
        <f t="shared" si="334"/>
        <v>7.8690113301932661E-8</v>
      </c>
      <c r="G281" s="15">
        <f t="shared" si="335"/>
        <v>1.6064306713030082E-7</v>
      </c>
      <c r="H281" s="5">
        <f t="shared" si="336"/>
        <v>97941.949332006261</v>
      </c>
      <c r="I281" s="5">
        <f t="shared" si="337"/>
        <v>95797.273774984278</v>
      </c>
      <c r="J281" s="5">
        <f t="shared" si="338"/>
        <v>37218.900000999485</v>
      </c>
      <c r="K281" s="5">
        <f t="shared" si="339"/>
        <v>84041.132835260782</v>
      </c>
      <c r="L281" s="5">
        <f t="shared" si="340"/>
        <v>32318.456667086928</v>
      </c>
      <c r="M281" s="5">
        <f t="shared" si="341"/>
        <v>8517.0181542441987</v>
      </c>
      <c r="N281" s="15">
        <f t="shared" si="342"/>
        <v>-2.531985292223482E-2</v>
      </c>
      <c r="O281" s="15">
        <f t="shared" si="343"/>
        <v>-6.2404619619027546E-4</v>
      </c>
      <c r="P281" s="15">
        <f t="shared" si="344"/>
        <v>3.1477861936202167E-4</v>
      </c>
      <c r="Q281" s="5">
        <f t="shared" si="345"/>
        <v>1214.9118070379388</v>
      </c>
      <c r="R281" s="5">
        <f t="shared" si="346"/>
        <v>3643.6005244608505</v>
      </c>
      <c r="S281" s="5">
        <f t="shared" si="347"/>
        <v>2702.5591832451491</v>
      </c>
      <c r="T281" s="5">
        <f t="shared" si="348"/>
        <v>12.404407052585793</v>
      </c>
      <c r="U281" s="5">
        <f t="shared" si="349"/>
        <v>38.034490762432434</v>
      </c>
      <c r="V281" s="5">
        <f t="shared" si="350"/>
        <v>72.612548548521687</v>
      </c>
      <c r="W281" s="15">
        <f t="shared" si="351"/>
        <v>-1.0734613539272964E-2</v>
      </c>
      <c r="X281" s="15">
        <f t="shared" si="352"/>
        <v>-1.217998157191269E-2</v>
      </c>
      <c r="Y281" s="15">
        <f t="shared" si="353"/>
        <v>-9.7425357312937999E-3</v>
      </c>
      <c r="Z281" s="5">
        <f t="shared" si="368"/>
        <v>1170.3048221307133</v>
      </c>
      <c r="AA281" s="5">
        <f t="shared" si="369"/>
        <v>11345.415586016461</v>
      </c>
      <c r="AB281" s="5">
        <f t="shared" si="370"/>
        <v>57393.675071879668</v>
      </c>
      <c r="AC281" s="16">
        <f t="shared" si="354"/>
        <v>0.92881494129497943</v>
      </c>
      <c r="AD281" s="16">
        <f t="shared" si="355"/>
        <v>3.0739472154016494</v>
      </c>
      <c r="AE281" s="16">
        <f t="shared" si="356"/>
        <v>21.036510473982741</v>
      </c>
      <c r="AF281" s="15">
        <f t="shared" si="357"/>
        <v>-4.0504037456468023E-3</v>
      </c>
      <c r="AG281" s="15">
        <f t="shared" si="358"/>
        <v>2.9673830763510267E-4</v>
      </c>
      <c r="AH281" s="15">
        <f t="shared" si="359"/>
        <v>9.7937136394747881E-3</v>
      </c>
      <c r="AI281" s="1">
        <f t="shared" si="323"/>
        <v>235784.12000939809</v>
      </c>
      <c r="AJ281" s="1">
        <f t="shared" si="324"/>
        <v>192082.08898758225</v>
      </c>
      <c r="AK281" s="1">
        <f t="shared" si="325"/>
        <v>73998.983067774505</v>
      </c>
      <c r="AL281" s="14">
        <f t="shared" si="360"/>
        <v>94.025278880076868</v>
      </c>
      <c r="AM281" s="14">
        <f t="shared" si="361"/>
        <v>23.165183951218118</v>
      </c>
      <c r="AN281" s="14">
        <f t="shared" si="362"/>
        <v>7.2349654372805929</v>
      </c>
      <c r="AO281" s="11">
        <f t="shared" si="363"/>
        <v>2.148973470522883E-3</v>
      </c>
      <c r="AP281" s="11">
        <f t="shared" si="364"/>
        <v>2.7071397885560927E-3</v>
      </c>
      <c r="AQ281" s="11">
        <f t="shared" si="365"/>
        <v>2.455717359650199E-3</v>
      </c>
      <c r="AR281" s="1">
        <f t="shared" si="371"/>
        <v>97941.949332006261</v>
      </c>
      <c r="AS281" s="1">
        <f t="shared" si="366"/>
        <v>95797.273774984278</v>
      </c>
      <c r="AT281" s="1">
        <f t="shared" si="367"/>
        <v>37218.900000999485</v>
      </c>
      <c r="AU281" s="1">
        <f t="shared" si="326"/>
        <v>19588.389866401252</v>
      </c>
      <c r="AV281" s="1">
        <f t="shared" si="327"/>
        <v>19159.454754996856</v>
      </c>
      <c r="AW281" s="1">
        <f t="shared" si="328"/>
        <v>7443.7800001998976</v>
      </c>
      <c r="AX281" s="1">
        <f t="shared" si="388"/>
        <v>67232.906268208622</v>
      </c>
      <c r="AY281" s="1">
        <f t="shared" si="374"/>
        <v>25854.765333669544</v>
      </c>
      <c r="AZ281" s="1">
        <f t="shared" si="375"/>
        <v>6813.6145233953575</v>
      </c>
      <c r="BA281" s="1">
        <f t="shared" si="389"/>
        <v>12954.545577394683</v>
      </c>
      <c r="BB281" s="1">
        <f t="shared" si="390"/>
        <v>30116.669272806466</v>
      </c>
      <c r="BC281" s="1">
        <f t="shared" si="391"/>
        <v>38572.096573845949</v>
      </c>
      <c r="BD281" s="1">
        <f t="shared" si="392"/>
        <v>1.7794050380075388</v>
      </c>
      <c r="BE281" s="2">
        <f t="shared" si="398"/>
        <v>0</v>
      </c>
      <c r="BF281" s="2">
        <f t="shared" si="399"/>
        <v>0</v>
      </c>
      <c r="BG281" s="2">
        <f t="shared" si="400"/>
        <v>0</v>
      </c>
      <c r="BH281" s="2">
        <f t="shared" si="376"/>
        <v>0</v>
      </c>
      <c r="BI281" s="2">
        <f t="shared" si="393"/>
        <v>0</v>
      </c>
      <c r="BJ281" s="2">
        <f t="shared" si="377"/>
        <v>0</v>
      </c>
      <c r="BK281" s="2">
        <f t="shared" si="378"/>
        <v>0</v>
      </c>
      <c r="BL281" s="2">
        <f t="shared" si="379"/>
        <v>0</v>
      </c>
      <c r="BM281" s="2">
        <f t="shared" si="380"/>
        <v>0</v>
      </c>
      <c r="BN281" s="2">
        <f t="shared" si="381"/>
        <v>0</v>
      </c>
      <c r="BO281" s="2">
        <f t="shared" si="394"/>
        <v>0</v>
      </c>
      <c r="BP281" s="2">
        <f t="shared" si="395"/>
        <v>0</v>
      </c>
      <c r="BQ281" s="2">
        <f t="shared" si="396"/>
        <v>0</v>
      </c>
      <c r="BR281" s="11">
        <f t="shared" si="397"/>
        <v>1.8899988479883029E-2</v>
      </c>
      <c r="BS281" s="17">
        <f t="shared" si="372"/>
        <v>4.2759809340069913E-4</v>
      </c>
      <c r="BT281" s="17">
        <f t="shared" si="373"/>
        <v>2.1794866070111842E-5</v>
      </c>
      <c r="BU281" s="12">
        <f>(BU$3*temperature!$I391+BU$4*temperature!$I391^2+BU$5*temperature!$I391^6)*(K281/K$56)^$BW$1</f>
        <v>-69.89620481706099</v>
      </c>
      <c r="BV281" s="12">
        <f>(BV$3*temperature!$I391+BV$4*temperature!$I391^2+BV$5*temperature!$I391^6)*(L281/L$56)^$BW$1</f>
        <v>-39.623213980628478</v>
      </c>
      <c r="BW281" s="12">
        <f>(BW$3*temperature!$I391+BW$4*temperature!$I391^2+BW$5*temperature!$I391^6)*(M281/M$56)^$BW$1</f>
        <v>-33.30093942009016</v>
      </c>
      <c r="BX281" s="12">
        <f>(BX$3*temperature!$M391+BX$4*temperature!$M391^2+BX$5*temperature!$M391^6)*(K281/K$56)^$BW$1</f>
        <v>-69.896222054960205</v>
      </c>
      <c r="BY281" s="12">
        <f>(BY$3*temperature!$M391+BY$4*temperature!$M391^2+BY$5*temperature!$M391^6)*(L281/L$56)^$BW$1</f>
        <v>-39.623223270013277</v>
      </c>
      <c r="BZ281" s="12">
        <f>(BZ$3*temperature!$M391+BZ$4*temperature!$M391^2+BZ$5*temperature!$M391^6)*(M281/M$56)^$BW$1</f>
        <v>-33.300946819877261</v>
      </c>
      <c r="CA281" s="19">
        <f t="shared" si="382"/>
        <v>-1.7237899214705976E-5</v>
      </c>
      <c r="CB281" s="19">
        <f t="shared" si="383"/>
        <v>-9.2893847991604162E-6</v>
      </c>
      <c r="CC281" s="19">
        <f t="shared" si="384"/>
        <v>-7.3997871012920768E-6</v>
      </c>
      <c r="CD281" s="19">
        <f t="shared" si="385"/>
        <v>-2.8536231264349867E-2</v>
      </c>
      <c r="CE281" s="19">
        <f t="shared" si="386"/>
        <v>-1.2202038081477426E-5</v>
      </c>
      <c r="CF281" s="19">
        <f t="shared" si="387"/>
        <v>-6.2194333855224368E-7</v>
      </c>
    </row>
    <row r="282" spans="1:84" x14ac:dyDescent="0.3">
      <c r="A282" s="2">
        <f t="shared" si="329"/>
        <v>2236</v>
      </c>
      <c r="B282" s="5">
        <f t="shared" si="330"/>
        <v>1165.4049599792006</v>
      </c>
      <c r="C282" s="5">
        <f t="shared" si="331"/>
        <v>2964.1663252418707</v>
      </c>
      <c r="D282" s="5">
        <f t="shared" si="332"/>
        <v>4369.9455615769593</v>
      </c>
      <c r="E282" s="15">
        <f t="shared" si="333"/>
        <v>3.7945717344426738E-8</v>
      </c>
      <c r="F282" s="15">
        <f t="shared" si="334"/>
        <v>7.4755607636836019E-8</v>
      </c>
      <c r="G282" s="15">
        <f t="shared" si="335"/>
        <v>1.5261091377378576E-7</v>
      </c>
      <c r="H282" s="5">
        <f t="shared" si="336"/>
        <v>95277.602012635805</v>
      </c>
      <c r="I282" s="5">
        <f t="shared" si="337"/>
        <v>95733.845917812039</v>
      </c>
      <c r="J282" s="5">
        <f t="shared" si="338"/>
        <v>37229.585427288184</v>
      </c>
      <c r="K282" s="5">
        <f t="shared" si="339"/>
        <v>81754.930933481068</v>
      </c>
      <c r="L282" s="5">
        <f t="shared" si="340"/>
        <v>32297.056039863193</v>
      </c>
      <c r="M282" s="5">
        <f t="shared" si="341"/>
        <v>8519.4620625556108</v>
      </c>
      <c r="N282" s="15">
        <f t="shared" si="342"/>
        <v>-2.7203368453649679E-2</v>
      </c>
      <c r="O282" s="15">
        <f t="shared" si="343"/>
        <v>-6.6217973971294253E-4</v>
      </c>
      <c r="P282" s="15">
        <f t="shared" si="344"/>
        <v>2.8694412377117118E-4</v>
      </c>
      <c r="Q282" s="5">
        <f t="shared" si="345"/>
        <v>1169.1753248323271</v>
      </c>
      <c r="R282" s="5">
        <f t="shared" si="346"/>
        <v>3596.8384745206477</v>
      </c>
      <c r="S282" s="5">
        <f t="shared" si="347"/>
        <v>2676.9977406767503</v>
      </c>
      <c r="T282" s="5">
        <f t="shared" si="348"/>
        <v>12.271250536692452</v>
      </c>
      <c r="U282" s="5">
        <f t="shared" si="349"/>
        <v>37.571231365848924</v>
      </c>
      <c r="V282" s="5">
        <f t="shared" si="350"/>
        <v>71.905118199747406</v>
      </c>
      <c r="W282" s="15">
        <f t="shared" si="351"/>
        <v>-1.0734613539272964E-2</v>
      </c>
      <c r="X282" s="15">
        <f t="shared" si="352"/>
        <v>-1.217998157191269E-2</v>
      </c>
      <c r="Y282" s="15">
        <f t="shared" si="353"/>
        <v>-9.7425357312937999E-3</v>
      </c>
      <c r="Z282" s="5">
        <f t="shared" si="368"/>
        <v>1123.8576487676646</v>
      </c>
      <c r="AA282" s="5">
        <f t="shared" si="369"/>
        <v>11203.559225185059</v>
      </c>
      <c r="AB282" s="5">
        <f t="shared" si="370"/>
        <v>57409.210832856108</v>
      </c>
      <c r="AC282" s="16">
        <f t="shared" si="354"/>
        <v>0.92505286577774548</v>
      </c>
      <c r="AD282" s="16">
        <f t="shared" si="355"/>
        <v>3.0748593732961074</v>
      </c>
      <c r="AE282" s="16">
        <f t="shared" si="356"/>
        <v>21.242536033538741</v>
      </c>
      <c r="AF282" s="15">
        <f t="shared" si="357"/>
        <v>-4.0504037456468023E-3</v>
      </c>
      <c r="AG282" s="15">
        <f t="shared" si="358"/>
        <v>2.9673830763510267E-4</v>
      </c>
      <c r="AH282" s="15">
        <f t="shared" si="359"/>
        <v>9.7937136394747881E-3</v>
      </c>
      <c r="AI282" s="1">
        <f t="shared" si="323"/>
        <v>231794.09787485952</v>
      </c>
      <c r="AJ282" s="1">
        <f t="shared" si="324"/>
        <v>192033.33484382089</v>
      </c>
      <c r="AK282" s="1">
        <f t="shared" si="325"/>
        <v>74042.86476119695</v>
      </c>
      <c r="AL282" s="14">
        <f t="shared" si="360"/>
        <v>94.225316131649947</v>
      </c>
      <c r="AM282" s="14">
        <f t="shared" si="361"/>
        <v>23.227268228489844</v>
      </c>
      <c r="AN282" s="14">
        <f t="shared" si="362"/>
        <v>7.2525547971991831</v>
      </c>
      <c r="AO282" s="11">
        <f t="shared" si="363"/>
        <v>2.1274837358176541E-3</v>
      </c>
      <c r="AP282" s="11">
        <f t="shared" si="364"/>
        <v>2.6800683906705318E-3</v>
      </c>
      <c r="AQ282" s="11">
        <f t="shared" si="365"/>
        <v>2.4311601860536971E-3</v>
      </c>
      <c r="AR282" s="1">
        <f t="shared" si="371"/>
        <v>95277.602012635805</v>
      </c>
      <c r="AS282" s="1">
        <f t="shared" si="366"/>
        <v>95733.845917812039</v>
      </c>
      <c r="AT282" s="1">
        <f t="shared" si="367"/>
        <v>37229.585427288184</v>
      </c>
      <c r="AU282" s="1">
        <f t="shared" si="326"/>
        <v>19055.520402527163</v>
      </c>
      <c r="AV282" s="1">
        <f t="shared" si="327"/>
        <v>19146.76918356241</v>
      </c>
      <c r="AW282" s="1">
        <f t="shared" si="328"/>
        <v>7445.9170854576369</v>
      </c>
      <c r="AX282" s="1">
        <f t="shared" si="388"/>
        <v>65403.944746784844</v>
      </c>
      <c r="AY282" s="1">
        <f t="shared" si="374"/>
        <v>25837.64483189055</v>
      </c>
      <c r="AZ282" s="1">
        <f t="shared" si="375"/>
        <v>6815.5696500444892</v>
      </c>
      <c r="BA282" s="1">
        <f t="shared" si="389"/>
        <v>12922.403931642808</v>
      </c>
      <c r="BB282" s="1">
        <f t="shared" si="390"/>
        <v>30114.708063156835</v>
      </c>
      <c r="BC282" s="1">
        <f t="shared" si="391"/>
        <v>38573.3562106994</v>
      </c>
      <c r="BD282" s="1">
        <f t="shared" si="392"/>
        <v>1.6939897375790212</v>
      </c>
      <c r="BE282" s="2">
        <f t="shared" si="398"/>
        <v>0</v>
      </c>
      <c r="BF282" s="2">
        <f t="shared" si="399"/>
        <v>0</v>
      </c>
      <c r="BG282" s="2">
        <f t="shared" si="400"/>
        <v>0</v>
      </c>
      <c r="BH282" s="2">
        <f t="shared" si="376"/>
        <v>0</v>
      </c>
      <c r="BI282" s="2">
        <f t="shared" si="393"/>
        <v>0</v>
      </c>
      <c r="BJ282" s="2">
        <f t="shared" si="377"/>
        <v>0</v>
      </c>
      <c r="BK282" s="2">
        <f t="shared" si="378"/>
        <v>0</v>
      </c>
      <c r="BL282" s="2">
        <f t="shared" si="379"/>
        <v>0</v>
      </c>
      <c r="BM282" s="2">
        <f t="shared" si="380"/>
        <v>0</v>
      </c>
      <c r="BN282" s="2">
        <f t="shared" si="381"/>
        <v>0</v>
      </c>
      <c r="BO282" s="2">
        <f t="shared" si="394"/>
        <v>0</v>
      </c>
      <c r="BP282" s="2">
        <f t="shared" si="395"/>
        <v>0</v>
      </c>
      <c r="BQ282" s="2">
        <f t="shared" si="396"/>
        <v>0</v>
      </c>
      <c r="BR282" s="11">
        <f t="shared" si="397"/>
        <v>1.8235465545981849E-2</v>
      </c>
      <c r="BS282" s="17">
        <f t="shared" si="372"/>
        <v>4.196664032145502E-4</v>
      </c>
      <c r="BT282" s="17">
        <f t="shared" si="373"/>
        <v>2.0757015304868421E-5</v>
      </c>
      <c r="BU282" s="12">
        <f>(BU$3*temperature!$I392+BU$4*temperature!$I392^2+BU$5*temperature!$I392^6)*(K282/K$56)^$BW$1</f>
        <v>-70.73817655218059</v>
      </c>
      <c r="BV282" s="12">
        <f>(BV$3*temperature!$I392+BV$4*temperature!$I392^2+BV$5*temperature!$I392^6)*(L282/L$56)^$BW$1</f>
        <v>-39.8215948872705</v>
      </c>
      <c r="BW282" s="12">
        <f>(BW$3*temperature!$I392+BW$4*temperature!$I392^2+BW$5*temperature!$I392^6)*(M282/M$56)^$BW$1</f>
        <v>-33.451307563824457</v>
      </c>
      <c r="BX282" s="12">
        <f>(BX$3*temperature!$M392+BX$4*temperature!$M392^2+BX$5*temperature!$M392^6)*(K282/K$56)^$BW$1</f>
        <v>-70.738193887954665</v>
      </c>
      <c r="BY282" s="12">
        <f>(BY$3*temperature!$M392+BY$4*temperature!$M392^2+BY$5*temperature!$M392^6)*(L282/L$56)^$BW$1</f>
        <v>-39.821604165964395</v>
      </c>
      <c r="BZ282" s="12">
        <f>(BZ$3*temperature!$M392+BZ$4*temperature!$M392^2+BZ$5*temperature!$M392^6)*(M282/M$56)^$BW$1</f>
        <v>-33.451314952650122</v>
      </c>
      <c r="CA282" s="19">
        <f t="shared" si="382"/>
        <v>-1.7335774074922483E-5</v>
      </c>
      <c r="CB282" s="19">
        <f t="shared" si="383"/>
        <v>-9.2786938949984687E-6</v>
      </c>
      <c r="CC282" s="19">
        <f t="shared" si="384"/>
        <v>-7.3888256650889161E-6</v>
      </c>
      <c r="CD282" s="19">
        <f t="shared" si="385"/>
        <v>-2.8150789508595276E-2</v>
      </c>
      <c r="CE282" s="19">
        <f t="shared" si="386"/>
        <v>-1.1813940580722075E-5</v>
      </c>
      <c r="CF282" s="19">
        <f t="shared" si="387"/>
        <v>-5.843263686740415E-7</v>
      </c>
    </row>
    <row r="283" spans="1:84" x14ac:dyDescent="0.3">
      <c r="A283" s="2">
        <f t="shared" si="329"/>
        <v>2237</v>
      </c>
      <c r="B283" s="5">
        <f t="shared" si="330"/>
        <v>1165.4050019902215</v>
      </c>
      <c r="C283" s="5">
        <f t="shared" si="331"/>
        <v>2964.1665357505226</v>
      </c>
      <c r="D283" s="5">
        <f t="shared" si="332"/>
        <v>4369.946195133276</v>
      </c>
      <c r="E283" s="15">
        <f t="shared" si="333"/>
        <v>3.60484314772054E-8</v>
      </c>
      <c r="F283" s="15">
        <f t="shared" si="334"/>
        <v>7.1017827254994215E-8</v>
      </c>
      <c r="G283" s="15">
        <f t="shared" si="335"/>
        <v>1.4498036808509648E-7</v>
      </c>
      <c r="H283" s="5">
        <f t="shared" si="336"/>
        <v>92475.24383006712</v>
      </c>
      <c r="I283" s="5">
        <f t="shared" si="337"/>
        <v>95666.833335726624</v>
      </c>
      <c r="J283" s="5">
        <f t="shared" si="338"/>
        <v>37239.248481305396</v>
      </c>
      <c r="K283" s="5">
        <f t="shared" si="339"/>
        <v>79350.30626446809</v>
      </c>
      <c r="L283" s="5">
        <f t="shared" si="340"/>
        <v>32274.4461830664</v>
      </c>
      <c r="M283" s="5">
        <f t="shared" si="341"/>
        <v>8521.6720798022689</v>
      </c>
      <c r="N283" s="15">
        <f t="shared" si="342"/>
        <v>-2.9412594953685089E-2</v>
      </c>
      <c r="O283" s="15">
        <f t="shared" si="343"/>
        <v>-7.0005937286932163E-4</v>
      </c>
      <c r="P283" s="15">
        <f t="shared" si="344"/>
        <v>2.5940807417534906E-4</v>
      </c>
      <c r="Q283" s="5">
        <f t="shared" si="345"/>
        <v>1122.6053868154086</v>
      </c>
      <c r="R283" s="5">
        <f t="shared" si="346"/>
        <v>3550.5419690483404</v>
      </c>
      <c r="S283" s="5">
        <f t="shared" si="347"/>
        <v>2651.6050482385863</v>
      </c>
      <c r="T283" s="5">
        <f t="shared" si="348"/>
        <v>12.139523404537464</v>
      </c>
      <c r="U283" s="5">
        <f t="shared" si="349"/>
        <v>37.113614460178816</v>
      </c>
      <c r="V283" s="5">
        <f t="shared" si="350"/>
        <v>71.204580016423463</v>
      </c>
      <c r="W283" s="15">
        <f t="shared" si="351"/>
        <v>-1.0734613539272964E-2</v>
      </c>
      <c r="X283" s="15">
        <f t="shared" si="352"/>
        <v>-1.217998157191269E-2</v>
      </c>
      <c r="Y283" s="15">
        <f t="shared" si="353"/>
        <v>-9.7425357312937999E-3</v>
      </c>
      <c r="Z283" s="5">
        <f t="shared" si="368"/>
        <v>1077.1682747735035</v>
      </c>
      <c r="AA283" s="5">
        <f t="shared" si="369"/>
        <v>11063.054355785656</v>
      </c>
      <c r="AB283" s="5">
        <f t="shared" si="370"/>
        <v>57423.152451947622</v>
      </c>
      <c r="AC283" s="16">
        <f t="shared" si="354"/>
        <v>0.92130602818527796</v>
      </c>
      <c r="AD283" s="16">
        <f t="shared" si="355"/>
        <v>3.0757718018627553</v>
      </c>
      <c r="AE283" s="16">
        <f t="shared" si="356"/>
        <v>21.450579348427443</v>
      </c>
      <c r="AF283" s="15">
        <f t="shared" si="357"/>
        <v>-4.0504037456468023E-3</v>
      </c>
      <c r="AG283" s="15">
        <f t="shared" si="358"/>
        <v>2.9673830763510267E-4</v>
      </c>
      <c r="AH283" s="15">
        <f t="shared" si="359"/>
        <v>9.7937136394747881E-3</v>
      </c>
      <c r="AI283" s="1">
        <f t="shared" si="323"/>
        <v>227670.20848990072</v>
      </c>
      <c r="AJ283" s="1">
        <f t="shared" si="324"/>
        <v>191976.77054300121</v>
      </c>
      <c r="AK283" s="1">
        <f t="shared" si="325"/>
        <v>74084.495370534889</v>
      </c>
      <c r="AL283" s="14">
        <f t="shared" si="360"/>
        <v>94.4237743309466</v>
      </c>
      <c r="AM283" s="14">
        <f t="shared" si="361"/>
        <v>23.288896389196839</v>
      </c>
      <c r="AN283" s="14">
        <f t="shared" si="362"/>
        <v>7.270010598444606</v>
      </c>
      <c r="AO283" s="11">
        <f t="shared" si="363"/>
        <v>2.1062088984594774E-3</v>
      </c>
      <c r="AP283" s="11">
        <f t="shared" si="364"/>
        <v>2.6532677067638267E-3</v>
      </c>
      <c r="AQ283" s="11">
        <f t="shared" si="365"/>
        <v>2.4068485841931601E-3</v>
      </c>
      <c r="AR283" s="1">
        <f t="shared" si="371"/>
        <v>92475.24383006712</v>
      </c>
      <c r="AS283" s="1">
        <f t="shared" si="366"/>
        <v>95666.833335726624</v>
      </c>
      <c r="AT283" s="1">
        <f t="shared" si="367"/>
        <v>37239.248481305396</v>
      </c>
      <c r="AU283" s="1">
        <f t="shared" si="326"/>
        <v>18495.048766013424</v>
      </c>
      <c r="AV283" s="1">
        <f t="shared" si="327"/>
        <v>19133.366667145325</v>
      </c>
      <c r="AW283" s="1">
        <f t="shared" si="328"/>
        <v>7447.8496962610798</v>
      </c>
      <c r="AX283" s="1">
        <f t="shared" si="388"/>
        <v>63480.245011574465</v>
      </c>
      <c r="AY283" s="1">
        <f t="shared" si="374"/>
        <v>25819.556946453125</v>
      </c>
      <c r="AZ283" s="1">
        <f t="shared" si="375"/>
        <v>6817.3376638418149</v>
      </c>
      <c r="BA283" s="1">
        <f t="shared" si="389"/>
        <v>12887.612608000514</v>
      </c>
      <c r="BB283" s="1">
        <f t="shared" si="390"/>
        <v>30112.634382588705</v>
      </c>
      <c r="BC283" s="1">
        <f t="shared" si="391"/>
        <v>38574.495255398528</v>
      </c>
      <c r="BD283" s="1">
        <f t="shared" si="392"/>
        <v>1.6126173078958708</v>
      </c>
      <c r="BE283" s="2">
        <f t="shared" si="398"/>
        <v>0</v>
      </c>
      <c r="BF283" s="2">
        <f t="shared" si="399"/>
        <v>0</v>
      </c>
      <c r="BG283" s="2">
        <f t="shared" si="400"/>
        <v>0</v>
      </c>
      <c r="BH283" s="2">
        <f t="shared" si="376"/>
        <v>0</v>
      </c>
      <c r="BI283" s="2">
        <f t="shared" si="393"/>
        <v>0</v>
      </c>
      <c r="BJ283" s="2">
        <f t="shared" si="377"/>
        <v>0</v>
      </c>
      <c r="BK283" s="2">
        <f t="shared" si="378"/>
        <v>0</v>
      </c>
      <c r="BL283" s="2">
        <f t="shared" si="379"/>
        <v>0</v>
      </c>
      <c r="BM283" s="2">
        <f t="shared" si="380"/>
        <v>0</v>
      </c>
      <c r="BN283" s="2">
        <f t="shared" si="381"/>
        <v>0</v>
      </c>
      <c r="BO283" s="2">
        <f t="shared" si="394"/>
        <v>0</v>
      </c>
      <c r="BP283" s="2">
        <f t="shared" si="395"/>
        <v>0</v>
      </c>
      <c r="BQ283" s="2">
        <f t="shared" si="396"/>
        <v>0</v>
      </c>
      <c r="BR283" s="11">
        <f t="shared" si="397"/>
        <v>1.7470564934783356E-2</v>
      </c>
      <c r="BS283" s="17">
        <f t="shared" si="372"/>
        <v>4.121506443399351E-4</v>
      </c>
      <c r="BT283" s="17">
        <f t="shared" si="373"/>
        <v>1.9768586004636591E-5</v>
      </c>
      <c r="BU283" s="12">
        <f>(BU$3*temperature!$I393+BU$4*temperature!$I393^2+BU$5*temperature!$I393^6)*(K283/K$56)^$BW$1</f>
        <v>-71.62747388963912</v>
      </c>
      <c r="BV283" s="12">
        <f>(BV$3*temperature!$I393+BV$4*temperature!$I393^2+BV$5*temperature!$I393^6)*(L283/L$56)^$BW$1</f>
        <v>-40.019510163107078</v>
      </c>
      <c r="BW283" s="12">
        <f>(BW$3*temperature!$I393+BW$4*temperature!$I393^2+BW$5*temperature!$I393^6)*(M283/M$56)^$BW$1</f>
        <v>-33.601146965084197</v>
      </c>
      <c r="BX283" s="12">
        <f>(BX$3*temperature!$M393+BX$4*temperature!$M393^2+BX$5*temperature!$M393^6)*(K283/K$56)^$BW$1</f>
        <v>-71.627491333806489</v>
      </c>
      <c r="BY283" s="12">
        <f>(BY$3*temperature!$M393+BY$4*temperature!$M393^2+BY$5*temperature!$M393^6)*(L283/L$56)^$BW$1</f>
        <v>-40.019519431246103</v>
      </c>
      <c r="BZ283" s="12">
        <f>(BZ$3*temperature!$M393+BZ$4*temperature!$M393^2+BZ$5*temperature!$M393^6)*(M283/M$56)^$BW$1</f>
        <v>-33.601154343052038</v>
      </c>
      <c r="CA283" s="19">
        <f t="shared" si="382"/>
        <v>-1.7444167369262686E-5</v>
      </c>
      <c r="CB283" s="19">
        <f t="shared" si="383"/>
        <v>-9.2681390242432826E-6</v>
      </c>
      <c r="CC283" s="19">
        <f t="shared" si="384"/>
        <v>-7.377967840227484E-6</v>
      </c>
      <c r="CD283" s="19">
        <f t="shared" si="385"/>
        <v>-2.7745571199390046E-2</v>
      </c>
      <c r="CE283" s="19">
        <f t="shared" si="386"/>
        <v>-1.1435355047408154E-5</v>
      </c>
      <c r="CF283" s="19">
        <f t="shared" si="387"/>
        <v>-5.4849071050291013E-7</v>
      </c>
    </row>
    <row r="284" spans="1:84" x14ac:dyDescent="0.3">
      <c r="A284" s="2">
        <f t="shared" si="329"/>
        <v>2238</v>
      </c>
      <c r="B284" s="5">
        <f t="shared" si="330"/>
        <v>1165.4050419006926</v>
      </c>
      <c r="C284" s="5">
        <f t="shared" si="331"/>
        <v>2964.166735733756</v>
      </c>
      <c r="D284" s="5">
        <f t="shared" si="332"/>
        <v>4369.9467970118631</v>
      </c>
      <c r="E284" s="15">
        <f t="shared" si="333"/>
        <v>3.4246009903345128E-8</v>
      </c>
      <c r="F284" s="15">
        <f t="shared" si="334"/>
        <v>6.7466935892244502E-8</v>
      </c>
      <c r="G284" s="15">
        <f t="shared" si="335"/>
        <v>1.3773134968084164E-7</v>
      </c>
      <c r="H284" s="5">
        <f t="shared" si="336"/>
        <v>89512.038502423224</v>
      </c>
      <c r="I284" s="5">
        <f t="shared" si="337"/>
        <v>95596.267478047055</v>
      </c>
      <c r="J284" s="5">
        <f t="shared" si="338"/>
        <v>37247.899385532924</v>
      </c>
      <c r="K284" s="5">
        <f t="shared" si="339"/>
        <v>76807.663674112366</v>
      </c>
      <c r="L284" s="5">
        <f t="shared" si="340"/>
        <v>32250.637700508087</v>
      </c>
      <c r="M284" s="5">
        <f t="shared" si="341"/>
        <v>8523.6505421536858</v>
      </c>
      <c r="N284" s="15">
        <f t="shared" si="342"/>
        <v>-3.2043261205335516E-2</v>
      </c>
      <c r="O284" s="15">
        <f t="shared" si="343"/>
        <v>-7.376883378035215E-4</v>
      </c>
      <c r="P284" s="15">
        <f t="shared" si="344"/>
        <v>2.3216832716510538E-4</v>
      </c>
      <c r="Q284" s="5">
        <f t="shared" si="345"/>
        <v>1074.968895852817</v>
      </c>
      <c r="R284" s="5">
        <f t="shared" si="346"/>
        <v>3504.7093780709533</v>
      </c>
      <c r="S284" s="5">
        <f t="shared" si="347"/>
        <v>2626.381674066974</v>
      </c>
      <c r="T284" s="5">
        <f t="shared" si="348"/>
        <v>12.009210312238794</v>
      </c>
      <c r="U284" s="5">
        <f t="shared" si="349"/>
        <v>36.661571319986763</v>
      </c>
      <c r="V284" s="5">
        <f t="shared" si="350"/>
        <v>70.510866851381692</v>
      </c>
      <c r="W284" s="15">
        <f t="shared" si="351"/>
        <v>-1.0734613539272964E-2</v>
      </c>
      <c r="X284" s="15">
        <f t="shared" si="352"/>
        <v>-1.217998157191269E-2</v>
      </c>
      <c r="Y284" s="15">
        <f t="shared" si="353"/>
        <v>-9.7425357312937999E-3</v>
      </c>
      <c r="Z284" s="5">
        <f t="shared" si="368"/>
        <v>1030.0739269709809</v>
      </c>
      <c r="AA284" s="5">
        <f t="shared" si="369"/>
        <v>10923.897446966936</v>
      </c>
      <c r="AB284" s="5">
        <f t="shared" si="370"/>
        <v>57435.515881380416</v>
      </c>
      <c r="AC284" s="16">
        <f t="shared" si="354"/>
        <v>0.91757436679782933</v>
      </c>
      <c r="AD284" s="16">
        <f t="shared" si="355"/>
        <v>3.0766845011819117</v>
      </c>
      <c r="AE284" s="16">
        <f t="shared" si="356"/>
        <v>21.660660179966772</v>
      </c>
      <c r="AF284" s="15">
        <f t="shared" si="357"/>
        <v>-4.0504037456468023E-3</v>
      </c>
      <c r="AG284" s="15">
        <f t="shared" si="358"/>
        <v>2.9673830763510267E-4</v>
      </c>
      <c r="AH284" s="15">
        <f t="shared" si="359"/>
        <v>9.7937136394747881E-3</v>
      </c>
      <c r="AI284" s="1">
        <f t="shared" si="323"/>
        <v>223398.23640692409</v>
      </c>
      <c r="AJ284" s="1">
        <f t="shared" si="324"/>
        <v>191912.46015584643</v>
      </c>
      <c r="AK284" s="1">
        <f t="shared" si="325"/>
        <v>74123.895529742484</v>
      </c>
      <c r="AL284" s="14">
        <f t="shared" si="360"/>
        <v>94.620661762731359</v>
      </c>
      <c r="AM284" s="14">
        <f t="shared" si="361"/>
        <v>23.35007014914531</v>
      </c>
      <c r="AN284" s="14">
        <f t="shared" si="362"/>
        <v>7.2873334350133812</v>
      </c>
      <c r="AO284" s="11">
        <f t="shared" si="363"/>
        <v>2.0851468094748825E-3</v>
      </c>
      <c r="AP284" s="11">
        <f t="shared" si="364"/>
        <v>2.6267350296961885E-3</v>
      </c>
      <c r="AQ284" s="11">
        <f t="shared" si="365"/>
        <v>2.3827800983512283E-3</v>
      </c>
      <c r="AR284" s="1">
        <f t="shared" si="371"/>
        <v>89512.038502423224</v>
      </c>
      <c r="AS284" s="1">
        <f t="shared" si="366"/>
        <v>95596.267478047055</v>
      </c>
      <c r="AT284" s="1">
        <f t="shared" si="367"/>
        <v>37247.899385532924</v>
      </c>
      <c r="AU284" s="1">
        <f t="shared" si="326"/>
        <v>17902.407700484644</v>
      </c>
      <c r="AV284" s="1">
        <f t="shared" si="327"/>
        <v>19119.253495609413</v>
      </c>
      <c r="AW284" s="1">
        <f t="shared" si="328"/>
        <v>7449.5798771065856</v>
      </c>
      <c r="AX284" s="1">
        <f t="shared" si="388"/>
        <v>61446.130939289884</v>
      </c>
      <c r="AY284" s="1">
        <f t="shared" si="374"/>
        <v>25800.510160406466</v>
      </c>
      <c r="AZ284" s="1">
        <f t="shared" si="375"/>
        <v>6818.9204337229476</v>
      </c>
      <c r="BA284" s="1">
        <f t="shared" si="389"/>
        <v>12849.658273094805</v>
      </c>
      <c r="BB284" s="1">
        <f t="shared" si="390"/>
        <v>30110.448976040578</v>
      </c>
      <c r="BC284" s="1">
        <f t="shared" si="391"/>
        <v>38575.515013796983</v>
      </c>
      <c r="BD284" s="1">
        <f t="shared" si="392"/>
        <v>1.5350894868060385</v>
      </c>
      <c r="BE284" s="2">
        <f t="shared" si="398"/>
        <v>0</v>
      </c>
      <c r="BF284" s="2">
        <f t="shared" si="399"/>
        <v>0</v>
      </c>
      <c r="BG284" s="2">
        <f t="shared" si="400"/>
        <v>0</v>
      </c>
      <c r="BH284" s="2">
        <f t="shared" si="376"/>
        <v>0</v>
      </c>
      <c r="BI284" s="2">
        <f t="shared" si="393"/>
        <v>0</v>
      </c>
      <c r="BJ284" s="2">
        <f t="shared" si="377"/>
        <v>0</v>
      </c>
      <c r="BK284" s="2">
        <f t="shared" si="378"/>
        <v>0</v>
      </c>
      <c r="BL284" s="2">
        <f t="shared" si="379"/>
        <v>0</v>
      </c>
      <c r="BM284" s="2">
        <f t="shared" si="380"/>
        <v>0</v>
      </c>
      <c r="BN284" s="2">
        <f t="shared" si="381"/>
        <v>0</v>
      </c>
      <c r="BO284" s="2">
        <f t="shared" si="394"/>
        <v>0</v>
      </c>
      <c r="BP284" s="2">
        <f t="shared" si="395"/>
        <v>0</v>
      </c>
      <c r="BQ284" s="2">
        <f t="shared" si="396"/>
        <v>0</v>
      </c>
      <c r="BR284" s="11">
        <f t="shared" si="397"/>
        <v>1.6577671002489053E-2</v>
      </c>
      <c r="BS284" s="17">
        <f t="shared" si="372"/>
        <v>4.0507377662208114E-4</v>
      </c>
      <c r="BT284" s="17">
        <f t="shared" si="373"/>
        <v>1.8827224766320564E-5</v>
      </c>
      <c r="BU284" s="12">
        <f>(BU$3*temperature!$I394+BU$4*temperature!$I394^2+BU$5*temperature!$I394^6)*(K284/K$56)^$BW$1</f>
        <v>-72.573660428514529</v>
      </c>
      <c r="BV284" s="12">
        <f>(BV$3*temperature!$I394+BV$4*temperature!$I394^2+BV$5*temperature!$I394^6)*(L284/L$56)^$BW$1</f>
        <v>-40.216964639553161</v>
      </c>
      <c r="BW284" s="12">
        <f>(BW$3*temperature!$I394+BW$4*temperature!$I394^2+BW$5*temperature!$I394^6)*(M284/M$56)^$BW$1</f>
        <v>-33.75046039783129</v>
      </c>
      <c r="BX284" s="12">
        <f>(BX$3*temperature!$M394+BX$4*temperature!$M394^2+BX$5*temperature!$M394^6)*(K284/K$56)^$BW$1</f>
        <v>-72.57367799371815</v>
      </c>
      <c r="BY284" s="12">
        <f>(BY$3*temperature!$M394+BY$4*temperature!$M394^2+BY$5*temperature!$M394^6)*(L284/L$56)^$BW$1</f>
        <v>-40.216973897272382</v>
      </c>
      <c r="BZ284" s="12">
        <f>(BZ$3*temperature!$M394+BZ$4*temperature!$M394^2+BZ$5*temperature!$M394^6)*(M284/M$56)^$BW$1</f>
        <v>-33.750467765043865</v>
      </c>
      <c r="CA284" s="19">
        <f t="shared" si="382"/>
        <v>-1.7565203620506509E-5</v>
      </c>
      <c r="CB284" s="19">
        <f t="shared" si="383"/>
        <v>-9.2577192205567371E-6</v>
      </c>
      <c r="CC284" s="19">
        <f t="shared" si="384"/>
        <v>-7.3672125751045314E-6</v>
      </c>
      <c r="CD284" s="19">
        <f t="shared" si="385"/>
        <v>-2.7317137783760083E-2</v>
      </c>
      <c r="CE284" s="19">
        <f t="shared" si="386"/>
        <v>-1.1065456168573445E-5</v>
      </c>
      <c r="CF284" s="19">
        <f t="shared" si="387"/>
        <v>-5.1430589302739906E-7</v>
      </c>
    </row>
    <row r="285" spans="1:84" x14ac:dyDescent="0.3">
      <c r="A285" s="2">
        <f t="shared" si="329"/>
        <v>2239</v>
      </c>
      <c r="B285" s="5">
        <f t="shared" si="330"/>
        <v>1165.4050798156418</v>
      </c>
      <c r="C285" s="5">
        <f t="shared" si="331"/>
        <v>2964.166925717841</v>
      </c>
      <c r="D285" s="5">
        <f t="shared" si="332"/>
        <v>4369.9473687965992</v>
      </c>
      <c r="E285" s="15">
        <f t="shared" si="333"/>
        <v>3.2533709408177867E-8</v>
      </c>
      <c r="F285" s="15">
        <f t="shared" si="334"/>
        <v>6.4093589097632269E-8</v>
      </c>
      <c r="G285" s="15">
        <f t="shared" si="335"/>
        <v>1.3084478219679956E-7</v>
      </c>
      <c r="H285" s="5">
        <f t="shared" si="336"/>
        <v>86358.328082712673</v>
      </c>
      <c r="I285" s="5">
        <f t="shared" si="337"/>
        <v>95522.179863654557</v>
      </c>
      <c r="J285" s="5">
        <f t="shared" si="338"/>
        <v>37255.548390356722</v>
      </c>
      <c r="K285" s="5">
        <f t="shared" si="339"/>
        <v>74101.554539623161</v>
      </c>
      <c r="L285" s="5">
        <f t="shared" si="340"/>
        <v>32225.641219757443</v>
      </c>
      <c r="M285" s="5">
        <f t="shared" si="341"/>
        <v>8525.3997923128754</v>
      </c>
      <c r="N285" s="15">
        <f t="shared" si="342"/>
        <v>-3.5232280283526984E-2</v>
      </c>
      <c r="O285" s="15">
        <f t="shared" si="343"/>
        <v>-7.7506934848148301E-4</v>
      </c>
      <c r="P285" s="15">
        <f t="shared" si="344"/>
        <v>2.0522312013371291E-4</v>
      </c>
      <c r="Q285" s="5">
        <f t="shared" si="345"/>
        <v>1025.9625066503845</v>
      </c>
      <c r="R285" s="5">
        <f t="shared" si="346"/>
        <v>3459.3389969527193</v>
      </c>
      <c r="S285" s="5">
        <f t="shared" si="347"/>
        <v>2601.3281402046841</v>
      </c>
      <c r="T285" s="5">
        <f t="shared" si="348"/>
        <v>11.88029608062506</v>
      </c>
      <c r="U285" s="5">
        <f t="shared" si="349"/>
        <v>36.215034056911961</v>
      </c>
      <c r="V285" s="5">
        <f t="shared" si="350"/>
        <v>69.823912211637605</v>
      </c>
      <c r="W285" s="15">
        <f t="shared" si="351"/>
        <v>-1.0734613539272964E-2</v>
      </c>
      <c r="X285" s="15">
        <f t="shared" si="352"/>
        <v>-1.217998157191269E-2</v>
      </c>
      <c r="Y285" s="15">
        <f t="shared" si="353"/>
        <v>-9.7425357312937999E-3</v>
      </c>
      <c r="Z285" s="5">
        <f t="shared" si="368"/>
        <v>982.36873188842287</v>
      </c>
      <c r="AA285" s="5">
        <f t="shared" si="369"/>
        <v>10786.08471971144</v>
      </c>
      <c r="AB285" s="5">
        <f t="shared" si="370"/>
        <v>57446.317096340892</v>
      </c>
      <c r="AC285" s="16">
        <f t="shared" si="354"/>
        <v>0.91385782014564187</v>
      </c>
      <c r="AD285" s="16">
        <f t="shared" si="355"/>
        <v>3.0775974713339198</v>
      </c>
      <c r="AE285" s="16">
        <f t="shared" si="356"/>
        <v>21.872798483011341</v>
      </c>
      <c r="AF285" s="15">
        <f t="shared" si="357"/>
        <v>-4.0504037456468023E-3</v>
      </c>
      <c r="AG285" s="15">
        <f t="shared" si="358"/>
        <v>2.9673830763510267E-4</v>
      </c>
      <c r="AH285" s="15">
        <f t="shared" si="359"/>
        <v>9.7937136394747881E-3</v>
      </c>
      <c r="AI285" s="1">
        <f t="shared" si="323"/>
        <v>218960.82046671634</v>
      </c>
      <c r="AJ285" s="1">
        <f t="shared" si="324"/>
        <v>191840.4676358712</v>
      </c>
      <c r="AK285" s="1">
        <f t="shared" si="325"/>
        <v>74161.085853874829</v>
      </c>
      <c r="AL285" s="14">
        <f t="shared" si="360"/>
        <v>94.81598675400646</v>
      </c>
      <c r="AM285" s="14">
        <f t="shared" si="361"/>
        <v>23.410791251879864</v>
      </c>
      <c r="AN285" s="14">
        <f t="shared" si="362"/>
        <v>7.3045239069615908</v>
      </c>
      <c r="AO285" s="11">
        <f t="shared" si="363"/>
        <v>2.0642953413801336E-3</v>
      </c>
      <c r="AP285" s="11">
        <f t="shared" si="364"/>
        <v>2.6004676793992265E-3</v>
      </c>
      <c r="AQ285" s="11">
        <f t="shared" si="365"/>
        <v>2.3589522973677161E-3</v>
      </c>
      <c r="AR285" s="1">
        <f t="shared" si="371"/>
        <v>86358.328082712673</v>
      </c>
      <c r="AS285" s="1">
        <f t="shared" si="366"/>
        <v>95522.179863654557</v>
      </c>
      <c r="AT285" s="1">
        <f t="shared" si="367"/>
        <v>37255.548390356722</v>
      </c>
      <c r="AU285" s="1">
        <f t="shared" si="326"/>
        <v>17271.665616542534</v>
      </c>
      <c r="AV285" s="1">
        <f t="shared" si="327"/>
        <v>19104.435972730913</v>
      </c>
      <c r="AW285" s="1">
        <f t="shared" si="328"/>
        <v>7451.1096780713451</v>
      </c>
      <c r="AX285" s="1">
        <f t="shared" si="388"/>
        <v>59281.243631698533</v>
      </c>
      <c r="AY285" s="1">
        <f t="shared" si="374"/>
        <v>25780.512975805959</v>
      </c>
      <c r="AZ285" s="1">
        <f t="shared" si="375"/>
        <v>6820.3198338502998</v>
      </c>
      <c r="BA285" s="1">
        <f t="shared" si="389"/>
        <v>12807.858044790833</v>
      </c>
      <c r="BB285" s="1">
        <f t="shared" si="390"/>
        <v>30108.152580203408</v>
      </c>
      <c r="BC285" s="1">
        <f t="shared" si="391"/>
        <v>38576.416783424756</v>
      </c>
      <c r="BD285" s="1">
        <f t="shared" si="392"/>
        <v>1.4612154738774923</v>
      </c>
      <c r="BE285" s="2">
        <f t="shared" si="398"/>
        <v>0</v>
      </c>
      <c r="BF285" s="2">
        <f t="shared" si="399"/>
        <v>0</v>
      </c>
      <c r="BG285" s="2">
        <f t="shared" si="400"/>
        <v>0</v>
      </c>
      <c r="BH285" s="2">
        <f t="shared" si="376"/>
        <v>0</v>
      </c>
      <c r="BI285" s="2">
        <f t="shared" si="393"/>
        <v>0</v>
      </c>
      <c r="BJ285" s="2">
        <f t="shared" si="377"/>
        <v>0</v>
      </c>
      <c r="BK285" s="2">
        <f t="shared" si="378"/>
        <v>0</v>
      </c>
      <c r="BL285" s="2">
        <f t="shared" si="379"/>
        <v>0</v>
      </c>
      <c r="BM285" s="2">
        <f t="shared" si="380"/>
        <v>0</v>
      </c>
      <c r="BN285" s="2">
        <f t="shared" si="381"/>
        <v>0</v>
      </c>
      <c r="BO285" s="2">
        <f t="shared" si="394"/>
        <v>0</v>
      </c>
      <c r="BP285" s="2">
        <f t="shared" si="395"/>
        <v>0</v>
      </c>
      <c r="BQ285" s="2">
        <f t="shared" si="396"/>
        <v>0</v>
      </c>
      <c r="BR285" s="11">
        <f t="shared" si="397"/>
        <v>1.5517968155815937E-2</v>
      </c>
      <c r="BS285" s="17">
        <f t="shared" si="372"/>
        <v>3.9846810349731691E-4</v>
      </c>
      <c r="BT285" s="17">
        <f t="shared" si="373"/>
        <v>1.7930690253638633E-5</v>
      </c>
      <c r="BU285" s="12">
        <f>(BU$3*temperature!$I395+BU$4*temperature!$I395^2+BU$5*temperature!$I395^6)*(K285/K$56)^$BW$1</f>
        <v>-73.589514787454121</v>
      </c>
      <c r="BV285" s="12">
        <f>(BV$3*temperature!$I395+BV$4*temperature!$I395^2+BV$5*temperature!$I395^6)*(L285/L$56)^$BW$1</f>
        <v>-40.41396299853907</v>
      </c>
      <c r="BW285" s="12">
        <f>(BW$3*temperature!$I395+BW$4*temperature!$I395^2+BW$5*temperature!$I395^6)*(M285/M$56)^$BW$1</f>
        <v>-33.89925050117256</v>
      </c>
      <c r="BX285" s="12">
        <f>(BX$3*temperature!$M395+BX$4*temperature!$M395^2+BX$5*temperature!$M395^6)*(K285/K$56)^$BW$1</f>
        <v>-73.589532489183441</v>
      </c>
      <c r="BY285" s="12">
        <f>(BY$3*temperature!$M395+BY$4*temperature!$M395^2+BY$5*temperature!$M395^6)*(L285/L$56)^$BW$1</f>
        <v>-40.413972245972545</v>
      </c>
      <c r="BZ285" s="12">
        <f>(BZ$3*temperature!$M395+BZ$4*temperature!$M395^2+BZ$5*temperature!$M395^6)*(M285/M$56)^$BW$1</f>
        <v>-33.899257857731349</v>
      </c>
      <c r="CA285" s="19">
        <f t="shared" si="382"/>
        <v>-1.7701729319696824E-5</v>
      </c>
      <c r="CB285" s="19">
        <f t="shared" si="383"/>
        <v>-9.2474334749681475E-6</v>
      </c>
      <c r="CC285" s="19">
        <f t="shared" si="384"/>
        <v>-7.3565587896951001E-6</v>
      </c>
      <c r="CD285" s="19">
        <f t="shared" si="385"/>
        <v>-2.6860993838708297E-2</v>
      </c>
      <c r="CE285" s="19">
        <f t="shared" si="386"/>
        <v>-1.070324927296321E-5</v>
      </c>
      <c r="CF285" s="19">
        <f t="shared" si="387"/>
        <v>-4.8163616042677423E-7</v>
      </c>
    </row>
    <row r="286" spans="1:84" x14ac:dyDescent="0.3">
      <c r="A286" s="2">
        <f t="shared" si="329"/>
        <v>2240</v>
      </c>
      <c r="B286" s="5">
        <f t="shared" si="330"/>
        <v>1165.4051158348443</v>
      </c>
      <c r="C286" s="5">
        <f t="shared" si="331"/>
        <v>2964.1671062027331</v>
      </c>
      <c r="D286" s="5">
        <f t="shared" si="332"/>
        <v>4369.9479119921707</v>
      </c>
      <c r="E286" s="15">
        <f t="shared" si="333"/>
        <v>3.0907023937768974E-8</v>
      </c>
      <c r="F286" s="15">
        <f t="shared" si="334"/>
        <v>6.0888909642750647E-8</v>
      </c>
      <c r="G286" s="15">
        <f t="shared" si="335"/>
        <v>1.2430254308695959E-7</v>
      </c>
      <c r="H286" s="5">
        <f t="shared" si="336"/>
        <v>82974.628135446299</v>
      </c>
      <c r="I286" s="5">
        <f t="shared" si="337"/>
        <v>95444.602134069763</v>
      </c>
      <c r="J286" s="5">
        <f t="shared" si="338"/>
        <v>37262.205788397754</v>
      </c>
      <c r="K286" s="5">
        <f t="shared" si="339"/>
        <v>71198.09841919817</v>
      </c>
      <c r="L286" s="5">
        <f t="shared" si="340"/>
        <v>32199.467410034023</v>
      </c>
      <c r="M286" s="5">
        <f t="shared" si="341"/>
        <v>8526.9221827888268</v>
      </c>
      <c r="N286" s="15">
        <f t="shared" si="342"/>
        <v>-3.9182121596011532E-2</v>
      </c>
      <c r="O286" s="15">
        <f t="shared" si="343"/>
        <v>-8.1220446615570818E-4</v>
      </c>
      <c r="P286" s="15">
        <f t="shared" si="344"/>
        <v>1.7857115361596954E-4</v>
      </c>
      <c r="Q286" s="5">
        <f t="shared" si="345"/>
        <v>975.18136297848901</v>
      </c>
      <c r="R286" s="5">
        <f t="shared" si="346"/>
        <v>3414.4290510159408</v>
      </c>
      <c r="S286" s="5">
        <f t="shared" si="347"/>
        <v>2576.4449246516583</v>
      </c>
      <c r="T286" s="5">
        <f t="shared" si="348"/>
        <v>11.75276569346741</v>
      </c>
      <c r="U286" s="5">
        <f t="shared" si="349"/>
        <v>35.773935609472581</v>
      </c>
      <c r="V286" s="5">
        <f t="shared" si="350"/>
        <v>69.143650252017011</v>
      </c>
      <c r="W286" s="15">
        <f t="shared" si="351"/>
        <v>-1.0734613539272964E-2</v>
      </c>
      <c r="X286" s="15">
        <f t="shared" si="352"/>
        <v>-1.217998157191269E-2</v>
      </c>
      <c r="Y286" s="15">
        <f t="shared" si="353"/>
        <v>-9.7425357312937999E-3</v>
      </c>
      <c r="Z286" s="5">
        <f t="shared" si="368"/>
        <v>933.78626670076846</v>
      </c>
      <c r="AA286" s="5">
        <f t="shared" si="369"/>
        <v>10649.612159939061</v>
      </c>
      <c r="AB286" s="5">
        <f t="shared" si="370"/>
        <v>57455.572112241018</v>
      </c>
      <c r="AC286" s="16">
        <f t="shared" si="354"/>
        <v>0.91015632700793536</v>
      </c>
      <c r="AD286" s="16">
        <f t="shared" si="355"/>
        <v>3.0785107123991455</v>
      </c>
      <c r="AE286" s="16">
        <f t="shared" si="356"/>
        <v>22.087014407847892</v>
      </c>
      <c r="AF286" s="15">
        <f t="shared" si="357"/>
        <v>-4.0504037456468023E-3</v>
      </c>
      <c r="AG286" s="15">
        <f t="shared" si="358"/>
        <v>2.9673830763510267E-4</v>
      </c>
      <c r="AH286" s="15">
        <f t="shared" si="359"/>
        <v>9.7937136394747881E-3</v>
      </c>
      <c r="AI286" s="1">
        <f t="shared" si="323"/>
        <v>214336.40403658725</v>
      </c>
      <c r="AJ286" s="1">
        <f t="shared" si="324"/>
        <v>191760.85684501502</v>
      </c>
      <c r="AK286" s="1">
        <f t="shared" si="325"/>
        <v>74196.086946558687</v>
      </c>
      <c r="AL286" s="14">
        <f t="shared" si="360"/>
        <v>95.009757671753675</v>
      </c>
      <c r="AM286" s="14">
        <f t="shared" si="361"/>
        <v>23.471061467819542</v>
      </c>
      <c r="AN286" s="14">
        <f t="shared" si="362"/>
        <v>7.3215826201785807</v>
      </c>
      <c r="AO286" s="11">
        <f t="shared" si="363"/>
        <v>2.0436523879663322E-3</v>
      </c>
      <c r="AP286" s="11">
        <f t="shared" si="364"/>
        <v>2.5744630026052341E-3</v>
      </c>
      <c r="AQ286" s="11">
        <f t="shared" si="365"/>
        <v>2.335362774394039E-3</v>
      </c>
      <c r="AR286" s="1">
        <f t="shared" si="371"/>
        <v>82974.628135446299</v>
      </c>
      <c r="AS286" s="1">
        <f t="shared" si="366"/>
        <v>95444.602134069763</v>
      </c>
      <c r="AT286" s="1">
        <f t="shared" si="367"/>
        <v>37262.205788397754</v>
      </c>
      <c r="AU286" s="1">
        <f t="shared" si="326"/>
        <v>16594.925627089262</v>
      </c>
      <c r="AV286" s="1">
        <f t="shared" si="327"/>
        <v>19088.920426813955</v>
      </c>
      <c r="AW286" s="1">
        <f t="shared" si="328"/>
        <v>7452.441157679551</v>
      </c>
      <c r="AX286" s="1">
        <f t="shared" si="388"/>
        <v>56958.478735358542</v>
      </c>
      <c r="AY286" s="1">
        <f t="shared" si="374"/>
        <v>25759.573928027217</v>
      </c>
      <c r="AZ286" s="1">
        <f t="shared" si="375"/>
        <v>6821.5377462310607</v>
      </c>
      <c r="BA286" s="1">
        <f t="shared" si="389"/>
        <v>12761.276731350732</v>
      </c>
      <c r="BB286" s="1">
        <f t="shared" si="390"/>
        <v>30105.745925469095</v>
      </c>
      <c r="BC286" s="1">
        <f t="shared" si="391"/>
        <v>38577.201855545958</v>
      </c>
      <c r="BD286" s="1">
        <f t="shared" si="392"/>
        <v>1.3908106311228894</v>
      </c>
      <c r="BE286" s="2">
        <f t="shared" si="398"/>
        <v>0</v>
      </c>
      <c r="BF286" s="2">
        <f t="shared" si="399"/>
        <v>0</v>
      </c>
      <c r="BG286" s="2">
        <f t="shared" si="400"/>
        <v>0</v>
      </c>
      <c r="BH286" s="2">
        <f t="shared" si="376"/>
        <v>0</v>
      </c>
      <c r="BI286" s="2">
        <f t="shared" si="393"/>
        <v>0</v>
      </c>
      <c r="BJ286" s="2">
        <f t="shared" si="377"/>
        <v>0</v>
      </c>
      <c r="BK286" s="2">
        <f t="shared" si="378"/>
        <v>0</v>
      </c>
      <c r="BL286" s="2">
        <f t="shared" si="379"/>
        <v>0</v>
      </c>
      <c r="BM286" s="2">
        <f t="shared" si="380"/>
        <v>0</v>
      </c>
      <c r="BN286" s="2">
        <f t="shared" si="381"/>
        <v>0</v>
      </c>
      <c r="BO286" s="2">
        <f t="shared" si="394"/>
        <v>0</v>
      </c>
      <c r="BP286" s="2">
        <f t="shared" si="395"/>
        <v>0</v>
      </c>
      <c r="BQ286" s="2">
        <f t="shared" si="396"/>
        <v>0</v>
      </c>
      <c r="BR286" s="11">
        <f t="shared" si="397"/>
        <v>1.4235184229896086E-2</v>
      </c>
      <c r="BS286" s="17">
        <f t="shared" si="372"/>
        <v>3.9237917594007354E-4</v>
      </c>
      <c r="BT286" s="17">
        <f t="shared" si="373"/>
        <v>1.707684786060822E-5</v>
      </c>
      <c r="BU286" s="12">
        <f>(BU$3*temperature!$I396+BU$4*temperature!$I396^2+BU$5*temperature!$I396^6)*(K286/K$56)^$BW$1</f>
        <v>-74.692632506380619</v>
      </c>
      <c r="BV286" s="12">
        <f>(BV$3*temperature!$I396+BV$4*temperature!$I396^2+BV$5*temperature!$I396^6)*(L286/L$56)^$BW$1</f>
        <v>-40.610509730387733</v>
      </c>
      <c r="BW286" s="12">
        <f>(BW$3*temperature!$I396+BW$4*temperature!$I396^2+BW$5*temperature!$I396^6)*(M286/M$56)^$BW$1</f>
        <v>-34.047519747311554</v>
      </c>
      <c r="BX286" s="12">
        <f>(BX$3*temperature!$M396+BX$4*temperature!$M396^2+BX$5*temperature!$M396^6)*(K286/K$56)^$BW$1</f>
        <v>-74.692650364055027</v>
      </c>
      <c r="BY286" s="12">
        <f>(BY$3*temperature!$M396+BY$4*temperature!$M396^2+BY$5*temperature!$M396^6)*(L286/L$56)^$BW$1</f>
        <v>-40.610518967668519</v>
      </c>
      <c r="BZ286" s="12">
        <f>(BZ$3*temperature!$M396+BZ$4*temperature!$M396^2+BZ$5*temperature!$M396^6)*(M286/M$56)^$BW$1</f>
        <v>-34.047527093316987</v>
      </c>
      <c r="CA286" s="19">
        <f t="shared" si="382"/>
        <v>-1.7857674407650848E-5</v>
      </c>
      <c r="CB286" s="19">
        <f t="shared" si="383"/>
        <v>-9.2372807856122563E-6</v>
      </c>
      <c r="CC286" s="19">
        <f t="shared" si="384"/>
        <v>-7.3460054323959412E-6</v>
      </c>
      <c r="CD286" s="19">
        <f t="shared" si="385"/>
        <v>-2.6371108488667798E-2</v>
      </c>
      <c r="CE286" s="19">
        <f t="shared" si="386"/>
        <v>-1.0347473817409749E-5</v>
      </c>
      <c r="CF286" s="19">
        <f t="shared" si="387"/>
        <v>-4.5033540757657396E-7</v>
      </c>
    </row>
    <row r="287" spans="1:84" x14ac:dyDescent="0.3">
      <c r="A287" s="2">
        <f t="shared" si="329"/>
        <v>2241</v>
      </c>
      <c r="B287" s="5">
        <f t="shared" si="330"/>
        <v>1165.4051500530879</v>
      </c>
      <c r="C287" s="5">
        <f t="shared" si="331"/>
        <v>2964.1672776633909</v>
      </c>
      <c r="D287" s="5">
        <f t="shared" si="332"/>
        <v>4369.9484280280267</v>
      </c>
      <c r="E287" s="15">
        <f t="shared" si="333"/>
        <v>2.9361672740880525E-8</v>
      </c>
      <c r="F287" s="15">
        <f t="shared" si="334"/>
        <v>5.7844464160613111E-8</v>
      </c>
      <c r="G287" s="15">
        <f t="shared" si="335"/>
        <v>1.180874159326116E-7</v>
      </c>
      <c r="H287" s="5">
        <f t="shared" si="336"/>
        <v>79306.787764134817</v>
      </c>
      <c r="I287" s="5">
        <f t="shared" si="337"/>
        <v>95363.5661227862</v>
      </c>
      <c r="J287" s="5">
        <f t="shared" si="338"/>
        <v>37267.881933146928</v>
      </c>
      <c r="K287" s="5">
        <f t="shared" si="339"/>
        <v>68050.830014370658</v>
      </c>
      <c r="L287" s="5">
        <f t="shared" si="340"/>
        <v>32172.127005585153</v>
      </c>
      <c r="M287" s="5">
        <f t="shared" si="341"/>
        <v>8528.2200801542058</v>
      </c>
      <c r="N287" s="15">
        <f t="shared" si="342"/>
        <v>-4.420438852590014E-2</v>
      </c>
      <c r="O287" s="15">
        <f t="shared" si="343"/>
        <v>-8.4909492758722394E-4</v>
      </c>
      <c r="P287" s="15">
        <f t="shared" si="344"/>
        <v>1.5221170517998317E-4</v>
      </c>
      <c r="Q287" s="5">
        <f t="shared" si="345"/>
        <v>922.0686392990699</v>
      </c>
      <c r="R287" s="5">
        <f t="shared" si="346"/>
        <v>3369.9777005332999</v>
      </c>
      <c r="S287" s="5">
        <f t="shared" si="347"/>
        <v>2551.7324636340109</v>
      </c>
      <c r="T287" s="5">
        <f t="shared" si="348"/>
        <v>11.626604295730411</v>
      </c>
      <c r="U287" s="5">
        <f t="shared" si="349"/>
        <v>35.338209732994414</v>
      </c>
      <c r="V287" s="5">
        <f t="shared" si="350"/>
        <v>68.470015768844647</v>
      </c>
      <c r="W287" s="15">
        <f t="shared" si="351"/>
        <v>-1.0734613539272964E-2</v>
      </c>
      <c r="X287" s="15">
        <f t="shared" si="352"/>
        <v>-1.217998157191269E-2</v>
      </c>
      <c r="Y287" s="15">
        <f t="shared" si="353"/>
        <v>-9.7425357312937999E-3</v>
      </c>
      <c r="Z287" s="5">
        <f t="shared" si="368"/>
        <v>883.9724808192293</v>
      </c>
      <c r="AA287" s="5">
        <f t="shared" si="369"/>
        <v>10514.475532391558</v>
      </c>
      <c r="AB287" s="5">
        <f t="shared" si="370"/>
        <v>57463.297006809211</v>
      </c>
      <c r="AC287" s="16">
        <f t="shared" si="354"/>
        <v>0.90646982641189833</v>
      </c>
      <c r="AD287" s="16">
        <f t="shared" si="355"/>
        <v>3.0794242244579793</v>
      </c>
      <c r="AE287" s="16">
        <f t="shared" si="356"/>
        <v>22.303328302109307</v>
      </c>
      <c r="AF287" s="15">
        <f t="shared" si="357"/>
        <v>-4.0504037456468023E-3</v>
      </c>
      <c r="AG287" s="15">
        <f t="shared" si="358"/>
        <v>2.9673830763510267E-4</v>
      </c>
      <c r="AH287" s="15">
        <f t="shared" si="359"/>
        <v>9.7937136394747881E-3</v>
      </c>
      <c r="AI287" s="1">
        <f t="shared" si="323"/>
        <v>209497.68926001777</v>
      </c>
      <c r="AJ287" s="1">
        <f t="shared" si="324"/>
        <v>191673.69158732746</v>
      </c>
      <c r="AK287" s="1">
        <f t="shared" si="325"/>
        <v>74228.919409582377</v>
      </c>
      <c r="AL287" s="14">
        <f t="shared" si="360"/>
        <v>95.201982920718208</v>
      </c>
      <c r="AM287" s="14">
        <f t="shared" si="361"/>
        <v>23.53088259340651</v>
      </c>
      <c r="AN287" s="14">
        <f t="shared" si="362"/>
        <v>7.3385101861643891</v>
      </c>
      <c r="AO287" s="11">
        <f t="shared" si="363"/>
        <v>2.0232158640866691E-3</v>
      </c>
      <c r="AP287" s="11">
        <f t="shared" si="364"/>
        <v>2.5487183725791816E-3</v>
      </c>
      <c r="AQ287" s="11">
        <f t="shared" si="365"/>
        <v>2.3120091466500986E-3</v>
      </c>
      <c r="AR287" s="1">
        <f t="shared" si="371"/>
        <v>79306.787764134817</v>
      </c>
      <c r="AS287" s="1">
        <f t="shared" si="366"/>
        <v>95363.5661227862</v>
      </c>
      <c r="AT287" s="1">
        <f t="shared" si="367"/>
        <v>37267.881933146928</v>
      </c>
      <c r="AU287" s="1">
        <f t="shared" si="326"/>
        <v>15861.357552826965</v>
      </c>
      <c r="AV287" s="1">
        <f t="shared" si="327"/>
        <v>19072.713224557239</v>
      </c>
      <c r="AW287" s="1">
        <f t="shared" si="328"/>
        <v>7453.5763866293855</v>
      </c>
      <c r="AX287" s="1">
        <f t="shared" si="388"/>
        <v>54440.664011496519</v>
      </c>
      <c r="AY287" s="1">
        <f t="shared" si="374"/>
        <v>25737.701604468122</v>
      </c>
      <c r="AZ287" s="1">
        <f t="shared" si="375"/>
        <v>6822.5760641233646</v>
      </c>
      <c r="BA287" s="1">
        <f t="shared" si="389"/>
        <v>12708.587758999618</v>
      </c>
      <c r="BB287" s="1">
        <f t="shared" si="390"/>
        <v>30103.229738388334</v>
      </c>
      <c r="BC287" s="1">
        <f t="shared" si="391"/>
        <v>38577.871517712578</v>
      </c>
      <c r="BD287" s="1">
        <f t="shared" si="392"/>
        <v>1.3236946064124646</v>
      </c>
      <c r="BE287" s="2">
        <f t="shared" si="398"/>
        <v>0</v>
      </c>
      <c r="BF287" s="2">
        <f t="shared" si="399"/>
        <v>0</v>
      </c>
      <c r="BG287" s="2">
        <f t="shared" si="400"/>
        <v>0</v>
      </c>
      <c r="BH287" s="2">
        <f t="shared" si="376"/>
        <v>0</v>
      </c>
      <c r="BI287" s="2">
        <f t="shared" si="393"/>
        <v>0</v>
      </c>
      <c r="BJ287" s="2">
        <f t="shared" si="377"/>
        <v>0</v>
      </c>
      <c r="BK287" s="2">
        <f t="shared" si="378"/>
        <v>0</v>
      </c>
      <c r="BL287" s="2">
        <f t="shared" si="379"/>
        <v>0</v>
      </c>
      <c r="BM287" s="2">
        <f t="shared" si="380"/>
        <v>0</v>
      </c>
      <c r="BN287" s="2">
        <f t="shared" si="381"/>
        <v>0</v>
      </c>
      <c r="BO287" s="2">
        <f t="shared" si="394"/>
        <v>0</v>
      </c>
      <c r="BP287" s="2">
        <f t="shared" si="395"/>
        <v>0</v>
      </c>
      <c r="BQ287" s="2">
        <f t="shared" si="396"/>
        <v>0</v>
      </c>
      <c r="BR287" s="11">
        <f t="shared" si="397"/>
        <v>1.2644689768172207E-2</v>
      </c>
      <c r="BS287" s="17">
        <f t="shared" si="372"/>
        <v>3.8687198200287756E-4</v>
      </c>
      <c r="BT287" s="17">
        <f t="shared" si="373"/>
        <v>1.6263664629150686E-5</v>
      </c>
      <c r="BU287" s="12">
        <f>(BU$3*temperature!$I397+BU$4*temperature!$I397^2+BU$5*temperature!$I397^6)*(K287/K$56)^$BW$1</f>
        <v>-75.908142098419816</v>
      </c>
      <c r="BV287" s="12">
        <f>(BV$3*temperature!$I397+BV$4*temperature!$I397^2+BV$5*temperature!$I397^6)*(L287/L$56)^$BW$1</f>
        <v>-40.806609078760864</v>
      </c>
      <c r="BW287" s="12">
        <f>(BW$3*temperature!$I397+BW$4*temperature!$I397^2+BW$5*temperature!$I397^6)*(M287/M$56)^$BW$1</f>
        <v>-34.195270399749838</v>
      </c>
      <c r="BX287" s="12">
        <f>(BX$3*temperature!$M397+BX$4*temperature!$M397^2+BX$5*temperature!$M397^6)*(K287/K$56)^$BW$1</f>
        <v>-75.90816013708482</v>
      </c>
      <c r="BY287" s="12">
        <f>(BY$3*temperature!$M397+BY$4*temperature!$M397^2+BY$5*temperature!$M397^6)*(L287/L$56)^$BW$1</f>
        <v>-40.806618306020994</v>
      </c>
      <c r="BZ287" s="12">
        <f>(BZ$3*temperature!$M397+BZ$4*temperature!$M397^2+BZ$5*temperature!$M397^6)*(M287/M$56)^$BW$1</f>
        <v>-34.195277735301254</v>
      </c>
      <c r="CA287" s="19">
        <f t="shared" si="382"/>
        <v>-1.8038665004382892E-5</v>
      </c>
      <c r="CB287" s="19">
        <f t="shared" si="383"/>
        <v>-9.227260129307524E-6</v>
      </c>
      <c r="CC287" s="19">
        <f t="shared" si="384"/>
        <v>-7.3355514160766688E-6</v>
      </c>
      <c r="CD287" s="19">
        <f t="shared" si="385"/>
        <v>-2.5839134726131609E-2</v>
      </c>
      <c r="CE287" s="19">
        <f t="shared" si="386"/>
        <v>-9.9964372647379175E-6</v>
      </c>
      <c r="CF287" s="19">
        <f t="shared" si="387"/>
        <v>-4.2023902149324582E-7</v>
      </c>
    </row>
    <row r="288" spans="1:84" x14ac:dyDescent="0.3">
      <c r="A288" s="2">
        <f t="shared" si="329"/>
        <v>2242</v>
      </c>
      <c r="B288" s="5">
        <f t="shared" si="330"/>
        <v>1165.4051825604201</v>
      </c>
      <c r="C288" s="5">
        <f t="shared" si="331"/>
        <v>2964.1674405510253</v>
      </c>
      <c r="D288" s="5">
        <f t="shared" si="332"/>
        <v>4369.9489182621483</v>
      </c>
      <c r="E288" s="15">
        <f t="shared" si="333"/>
        <v>2.7893589103836498E-8</v>
      </c>
      <c r="F288" s="15">
        <f t="shared" si="334"/>
        <v>5.4952240952582456E-8</v>
      </c>
      <c r="G288" s="15">
        <f t="shared" si="335"/>
        <v>1.1218304513598101E-7</v>
      </c>
      <c r="H288" s="5">
        <f t="shared" si="336"/>
        <v>75277.810478984</v>
      </c>
      <c r="I288" s="5">
        <f t="shared" si="337"/>
        <v>95279.103947491531</v>
      </c>
      <c r="J288" s="5">
        <f t="shared" si="338"/>
        <v>37272.587263671936</v>
      </c>
      <c r="K288" s="5">
        <f t="shared" si="339"/>
        <v>64593.680897829057</v>
      </c>
      <c r="L288" s="5">
        <f t="shared" si="340"/>
        <v>32143.630836785513</v>
      </c>
      <c r="M288" s="5">
        <f t="shared" si="341"/>
        <v>8529.2958706928293</v>
      </c>
      <c r="N288" s="15">
        <f t="shared" si="342"/>
        <v>-5.080245333982758E-2</v>
      </c>
      <c r="O288" s="15">
        <f t="shared" si="343"/>
        <v>-8.8574090220061574E-4</v>
      </c>
      <c r="P288" s="15">
        <f t="shared" si="344"/>
        <v>1.2614479088401964E-4</v>
      </c>
      <c r="Q288" s="5">
        <f t="shared" si="345"/>
        <v>865.83010917516947</v>
      </c>
      <c r="R288" s="5">
        <f t="shared" si="346"/>
        <v>3325.9830462813284</v>
      </c>
      <c r="S288" s="5">
        <f t="shared" si="347"/>
        <v>2527.1911541933537</v>
      </c>
      <c r="T288" s="5">
        <f t="shared" si="348"/>
        <v>11.501797191841694</v>
      </c>
      <c r="U288" s="5">
        <f t="shared" si="349"/>
        <v>34.907790989662153</v>
      </c>
      <c r="V288" s="5">
        <f t="shared" si="350"/>
        <v>67.802944193694429</v>
      </c>
      <c r="W288" s="15">
        <f t="shared" si="351"/>
        <v>-1.0734613539272964E-2</v>
      </c>
      <c r="X288" s="15">
        <f t="shared" si="352"/>
        <v>-1.217998157191269E-2</v>
      </c>
      <c r="Y288" s="15">
        <f t="shared" si="353"/>
        <v>-9.7425357312937999E-3</v>
      </c>
      <c r="Z288" s="5">
        <f t="shared" si="368"/>
        <v>832.44196097601775</v>
      </c>
      <c r="AA288" s="5">
        <f t="shared" si="369"/>
        <v>10380.670395686289</v>
      </c>
      <c r="AB288" s="5">
        <f t="shared" si="370"/>
        <v>57469.507948812425</v>
      </c>
      <c r="AC288" s="16">
        <f t="shared" si="354"/>
        <v>0.90279825763168375</v>
      </c>
      <c r="AD288" s="16">
        <f t="shared" si="355"/>
        <v>3.0803380075908353</v>
      </c>
      <c r="AE288" s="16">
        <f t="shared" si="356"/>
        <v>22.521760712707358</v>
      </c>
      <c r="AF288" s="15">
        <f t="shared" si="357"/>
        <v>-4.0504037456468023E-3</v>
      </c>
      <c r="AG288" s="15">
        <f t="shared" si="358"/>
        <v>2.9673830763510267E-4</v>
      </c>
      <c r="AH288" s="15">
        <f t="shared" si="359"/>
        <v>9.7937136394747881E-3</v>
      </c>
      <c r="AI288" s="1">
        <f t="shared" si="323"/>
        <v>204409.27788684296</v>
      </c>
      <c r="AJ288" s="1">
        <f t="shared" si="324"/>
        <v>191579.03565315195</v>
      </c>
      <c r="AK288" s="1">
        <f t="shared" si="325"/>
        <v>74259.603855253532</v>
      </c>
      <c r="AL288" s="14">
        <f t="shared" si="360"/>
        <v>95.392670941234542</v>
      </c>
      <c r="AM288" s="14">
        <f t="shared" si="361"/>
        <v>23.590256450267443</v>
      </c>
      <c r="AN288" s="14">
        <f t="shared" si="362"/>
        <v>7.3553072218108539</v>
      </c>
      <c r="AO288" s="11">
        <f t="shared" si="363"/>
        <v>2.0029837054458023E-3</v>
      </c>
      <c r="AP288" s="11">
        <f t="shared" si="364"/>
        <v>2.5232311888533899E-3</v>
      </c>
      <c r="AQ288" s="11">
        <f t="shared" si="365"/>
        <v>2.2888890551835974E-3</v>
      </c>
      <c r="AR288" s="1">
        <f t="shared" si="371"/>
        <v>75277.810478984</v>
      </c>
      <c r="AS288" s="1">
        <f t="shared" si="366"/>
        <v>95279.103947491531</v>
      </c>
      <c r="AT288" s="1">
        <f t="shared" si="367"/>
        <v>37272.587263671936</v>
      </c>
      <c r="AU288" s="1">
        <f t="shared" si="326"/>
        <v>15055.5620957968</v>
      </c>
      <c r="AV288" s="1">
        <f t="shared" si="327"/>
        <v>19055.820789498306</v>
      </c>
      <c r="AW288" s="1">
        <f t="shared" si="328"/>
        <v>7454.5174527343879</v>
      </c>
      <c r="AX288" s="1">
        <f t="shared" si="388"/>
        <v>51674.94471826325</v>
      </c>
      <c r="AY288" s="1">
        <f t="shared" si="374"/>
        <v>25714.904669428412</v>
      </c>
      <c r="AZ288" s="1">
        <f t="shared" si="375"/>
        <v>6823.4366965542631</v>
      </c>
      <c r="BA288" s="1">
        <f t="shared" si="389"/>
        <v>12647.825822933182</v>
      </c>
      <c r="BB288" s="1">
        <f t="shared" si="390"/>
        <v>30100.604744848712</v>
      </c>
      <c r="BC288" s="1">
        <f t="shared" si="391"/>
        <v>38578.427057022644</v>
      </c>
      <c r="BD288" s="1">
        <f t="shared" si="392"/>
        <v>1.2596883216690544</v>
      </c>
      <c r="BE288" s="2">
        <f t="shared" si="398"/>
        <v>0</v>
      </c>
      <c r="BF288" s="2">
        <f t="shared" si="399"/>
        <v>0</v>
      </c>
      <c r="BG288" s="2">
        <f t="shared" si="400"/>
        <v>0</v>
      </c>
      <c r="BH288" s="2">
        <f t="shared" si="376"/>
        <v>0</v>
      </c>
      <c r="BI288" s="2">
        <f t="shared" si="393"/>
        <v>0</v>
      </c>
      <c r="BJ288" s="2">
        <f t="shared" si="377"/>
        <v>0</v>
      </c>
      <c r="BK288" s="2">
        <f t="shared" si="378"/>
        <v>0</v>
      </c>
      <c r="BL288" s="2">
        <f t="shared" si="379"/>
        <v>0</v>
      </c>
      <c r="BM288" s="2">
        <f t="shared" si="380"/>
        <v>0</v>
      </c>
      <c r="BN288" s="2">
        <f t="shared" si="381"/>
        <v>0</v>
      </c>
      <c r="BO288" s="2">
        <f t="shared" si="394"/>
        <v>0</v>
      </c>
      <c r="BP288" s="2">
        <f t="shared" si="395"/>
        <v>0</v>
      </c>
      <c r="BQ288" s="2">
        <f t="shared" si="396"/>
        <v>0</v>
      </c>
      <c r="BR288" s="11">
        <f t="shared" si="397"/>
        <v>1.0613451466366358E-2</v>
      </c>
      <c r="BS288" s="17">
        <f t="shared" si="372"/>
        <v>3.8204118968070166E-4</v>
      </c>
      <c r="BT288" s="17">
        <f t="shared" si="373"/>
        <v>1.5489204408714937E-5</v>
      </c>
      <c r="BU288" s="12">
        <f>(BU$3*temperature!$I398+BU$4*temperature!$I398^2+BU$5*temperature!$I398^6)*(K288/K$56)^$BW$1</f>
        <v>-77.273588065587944</v>
      </c>
      <c r="BV288" s="12">
        <f>(BV$3*temperature!$I398+BV$4*temperature!$I398^2+BV$5*temperature!$I398^6)*(L288/L$56)^$BW$1</f>
        <v>-41.002264966686326</v>
      </c>
      <c r="BW288" s="12">
        <f>(BW$3*temperature!$I398+BW$4*temperature!$I398^2+BW$5*temperature!$I398^6)*(M288/M$56)^$BW$1</f>
        <v>-34.342504457189854</v>
      </c>
      <c r="BX288" s="12">
        <f>(BX$3*temperature!$M398+BX$4*temperature!$M398^2+BX$5*temperature!$M398^6)*(K288/K$56)^$BW$1</f>
        <v>-77.273606318715025</v>
      </c>
      <c r="BY288" s="12">
        <f>(BY$3*temperature!$M398+BY$4*temperature!$M398^2+BY$5*temperature!$M398^6)*(L288/L$56)^$BW$1</f>
        <v>-41.002274184056816</v>
      </c>
      <c r="BZ288" s="12">
        <f>(BZ$3*temperature!$M398+BZ$4*temperature!$M398^2+BZ$5*temperature!$M398^6)*(M288/M$56)^$BW$1</f>
        <v>-34.342511782385536</v>
      </c>
      <c r="CA288" s="19">
        <f t="shared" si="382"/>
        <v>-1.8253127080924969E-5</v>
      </c>
      <c r="CB288" s="19">
        <f t="shared" si="383"/>
        <v>-9.2173704899778386E-6</v>
      </c>
      <c r="CC288" s="19">
        <f t="shared" si="384"/>
        <v>-7.3251956820286068E-6</v>
      </c>
      <c r="CD288" s="19">
        <f t="shared" si="385"/>
        <v>-2.5253072373657037E-2</v>
      </c>
      <c r="CE288" s="19">
        <f t="shared" si="386"/>
        <v>-9.6477138127247956E-6</v>
      </c>
      <c r="CF288" s="19">
        <f t="shared" si="387"/>
        <v>-3.9114999994364595E-7</v>
      </c>
    </row>
    <row r="289" spans="1:84" x14ac:dyDescent="0.3">
      <c r="A289" s="2">
        <f t="shared" si="329"/>
        <v>2243</v>
      </c>
      <c r="B289" s="5">
        <f t="shared" si="330"/>
        <v>1165.4052134423869</v>
      </c>
      <c r="C289" s="5">
        <f t="shared" si="331"/>
        <v>2964.1675952942865</v>
      </c>
      <c r="D289" s="5">
        <f t="shared" si="332"/>
        <v>4369.9493839846164</v>
      </c>
      <c r="E289" s="15">
        <f t="shared" si="333"/>
        <v>2.6498909648644671E-8</v>
      </c>
      <c r="F289" s="15">
        <f t="shared" si="334"/>
        <v>5.2204628904953329E-8</v>
      </c>
      <c r="G289" s="15">
        <f t="shared" si="335"/>
        <v>1.0657389287918195E-7</v>
      </c>
      <c r="H289" s="5">
        <f t="shared" si="336"/>
        <v>70773.200152410674</v>
      </c>
      <c r="I289" s="5">
        <f t="shared" si="337"/>
        <v>95191.248135493835</v>
      </c>
      <c r="J289" s="5">
        <f t="shared" si="338"/>
        <v>37276.332338154112</v>
      </c>
      <c r="K289" s="5">
        <f t="shared" si="339"/>
        <v>60728.405310080954</v>
      </c>
      <c r="L289" s="5">
        <f t="shared" si="340"/>
        <v>32113.989872439426</v>
      </c>
      <c r="M289" s="5">
        <f t="shared" si="341"/>
        <v>8530.1519680680431</v>
      </c>
      <c r="N289" s="15">
        <f t="shared" si="342"/>
        <v>-5.9839840894993945E-2</v>
      </c>
      <c r="O289" s="15">
        <f t="shared" si="343"/>
        <v>-9.2214113883382076E-4</v>
      </c>
      <c r="P289" s="15">
        <f t="shared" si="344"/>
        <v>1.0037140089780294E-4</v>
      </c>
      <c r="Q289" s="5">
        <f t="shared" si="345"/>
        <v>805.28081544815689</v>
      </c>
      <c r="R289" s="5">
        <f t="shared" si="346"/>
        <v>3282.443135951456</v>
      </c>
      <c r="S289" s="5">
        <f t="shared" si="347"/>
        <v>2502.82135725632</v>
      </c>
      <c r="T289" s="5">
        <f t="shared" si="348"/>
        <v>11.378329843980179</v>
      </c>
      <c r="U289" s="5">
        <f t="shared" si="349"/>
        <v>34.482614738691886</v>
      </c>
      <c r="V289" s="5">
        <f t="shared" si="350"/>
        <v>67.142371587200444</v>
      </c>
      <c r="W289" s="15">
        <f t="shared" si="351"/>
        <v>-1.0734613539272964E-2</v>
      </c>
      <c r="X289" s="15">
        <f t="shared" si="352"/>
        <v>-1.217998157191269E-2</v>
      </c>
      <c r="Y289" s="15">
        <f t="shared" si="353"/>
        <v>-9.7425357312937999E-3</v>
      </c>
      <c r="Z289" s="5">
        <f t="shared" si="368"/>
        <v>778.50383522099651</v>
      </c>
      <c r="AA289" s="5">
        <f t="shared" si="369"/>
        <v>10248.192119126121</v>
      </c>
      <c r="AB289" s="5">
        <f t="shared" si="370"/>
        <v>57474.221236133715</v>
      </c>
      <c r="AC289" s="16">
        <f t="shared" si="354"/>
        <v>0.89914156018740898</v>
      </c>
      <c r="AD289" s="16">
        <f t="shared" si="355"/>
        <v>3.081252061878152</v>
      </c>
      <c r="AE289" s="16">
        <f t="shared" si="356"/>
        <v>22.742332387784387</v>
      </c>
      <c r="AF289" s="15">
        <f t="shared" si="357"/>
        <v>-4.0504037456468023E-3</v>
      </c>
      <c r="AG289" s="15">
        <f t="shared" si="358"/>
        <v>2.9673830763510267E-4</v>
      </c>
      <c r="AH289" s="15">
        <f t="shared" si="359"/>
        <v>9.7937136394747881E-3</v>
      </c>
      <c r="AI289" s="1">
        <f t="shared" si="323"/>
        <v>199023.91219395548</v>
      </c>
      <c r="AJ289" s="1">
        <f t="shared" si="324"/>
        <v>191476.95287733508</v>
      </c>
      <c r="AK289" s="1">
        <f t="shared" si="325"/>
        <v>74288.160922462572</v>
      </c>
      <c r="AL289" s="14">
        <f t="shared" si="360"/>
        <v>95.581830207093645</v>
      </c>
      <c r="AM289" s="14">
        <f t="shared" si="361"/>
        <v>23.649184884387523</v>
      </c>
      <c r="AN289" s="14">
        <f t="shared" si="362"/>
        <v>7.3719743491863943</v>
      </c>
      <c r="AO289" s="11">
        <f t="shared" si="363"/>
        <v>1.9829538683913445E-3</v>
      </c>
      <c r="AP289" s="11">
        <f t="shared" si="364"/>
        <v>2.4979988769648557E-3</v>
      </c>
      <c r="AQ289" s="11">
        <f t="shared" si="365"/>
        <v>2.2660001646317616E-3</v>
      </c>
      <c r="AR289" s="1">
        <f t="shared" si="371"/>
        <v>70773.200152410674</v>
      </c>
      <c r="AS289" s="1">
        <f t="shared" si="366"/>
        <v>95191.248135493835</v>
      </c>
      <c r="AT289" s="1">
        <f t="shared" si="367"/>
        <v>37276.332338154112</v>
      </c>
      <c r="AU289" s="1">
        <f t="shared" si="326"/>
        <v>14154.640030482136</v>
      </c>
      <c r="AV289" s="1">
        <f t="shared" si="327"/>
        <v>19038.249627098769</v>
      </c>
      <c r="AW289" s="1">
        <f t="shared" si="328"/>
        <v>7455.2664676308232</v>
      </c>
      <c r="AX289" s="1">
        <f t="shared" si="388"/>
        <v>48582.724248064762</v>
      </c>
      <c r="AY289" s="1">
        <f t="shared" si="374"/>
        <v>25691.191897951539</v>
      </c>
      <c r="AZ289" s="1">
        <f t="shared" si="375"/>
        <v>6824.1215744544352</v>
      </c>
      <c r="BA289" s="1">
        <f t="shared" si="389"/>
        <v>12575.914787197986</v>
      </c>
      <c r="BB289" s="1">
        <f t="shared" si="390"/>
        <v>30097.871674300804</v>
      </c>
      <c r="BC289" s="1">
        <f t="shared" si="391"/>
        <v>38578.869764406452</v>
      </c>
      <c r="BD289" s="1">
        <f t="shared" si="392"/>
        <v>1.1986085724134197</v>
      </c>
      <c r="BE289" s="2">
        <f t="shared" si="398"/>
        <v>0</v>
      </c>
      <c r="BF289" s="2">
        <f t="shared" si="399"/>
        <v>0</v>
      </c>
      <c r="BG289" s="2">
        <f t="shared" si="400"/>
        <v>0</v>
      </c>
      <c r="BH289" s="2">
        <f t="shared" si="376"/>
        <v>0</v>
      </c>
      <c r="BI289" s="2">
        <f t="shared" si="393"/>
        <v>0</v>
      </c>
      <c r="BJ289" s="2">
        <f t="shared" si="377"/>
        <v>0</v>
      </c>
      <c r="BK289" s="2">
        <f t="shared" si="378"/>
        <v>0</v>
      </c>
      <c r="BL289" s="2">
        <f t="shared" si="379"/>
        <v>0</v>
      </c>
      <c r="BM289" s="2">
        <f t="shared" si="380"/>
        <v>0</v>
      </c>
      <c r="BN289" s="2">
        <f t="shared" si="381"/>
        <v>0</v>
      </c>
      <c r="BO289" s="2">
        <f t="shared" si="394"/>
        <v>0</v>
      </c>
      <c r="BP289" s="2">
        <f t="shared" si="395"/>
        <v>0</v>
      </c>
      <c r="BQ289" s="2">
        <f t="shared" si="396"/>
        <v>0</v>
      </c>
      <c r="BR289" s="11">
        <f t="shared" si="397"/>
        <v>7.9206676539496923E-3</v>
      </c>
      <c r="BS289" s="17">
        <f t="shared" si="372"/>
        <v>3.7802899726534678E-4</v>
      </c>
      <c r="BT289" s="17">
        <f t="shared" si="373"/>
        <v>1.4751623246395178E-5</v>
      </c>
      <c r="BU289" s="12">
        <f>(BU$3*temperature!$I399+BU$4*temperature!$I399^2+BU$5*temperature!$I399^6)*(K289/K$56)^$BW$1</f>
        <v>-78.848375170600349</v>
      </c>
      <c r="BV289" s="12">
        <f>(BV$3*temperature!$I399+BV$4*temperature!$I399^2+BV$5*temperature!$I399^6)*(L289/L$56)^$BW$1</f>
        <v>-41.197480893941112</v>
      </c>
      <c r="BW289" s="12">
        <f>(BW$3*temperature!$I399+BW$4*temperature!$I399^2+BW$5*temperature!$I399^6)*(M289/M$56)^$BW$1</f>
        <v>-34.489223575735025</v>
      </c>
      <c r="BX289" s="12">
        <f>(BX$3*temperature!$M399+BX$4*temperature!$M399^2+BX$5*temperature!$M399^6)*(K289/K$56)^$BW$1</f>
        <v>-78.84839368502135</v>
      </c>
      <c r="BY289" s="12">
        <f>(BY$3*temperature!$M399+BY$4*temperature!$M399^2+BY$5*temperature!$M399^6)*(L289/L$56)^$BW$1</f>
        <v>-41.197490101551928</v>
      </c>
      <c r="BZ289" s="12">
        <f>(BZ$3*temperature!$M399+BZ$4*temperature!$M399^2+BZ$5*temperature!$M399^6)*(M289/M$56)^$BW$1</f>
        <v>-34.489230890672154</v>
      </c>
      <c r="CA289" s="19">
        <f t="shared" si="382"/>
        <v>-1.8514421000759285E-5</v>
      </c>
      <c r="CB289" s="19">
        <f t="shared" si="383"/>
        <v>-9.207610816019951E-6</v>
      </c>
      <c r="CC289" s="19">
        <f t="shared" si="384"/>
        <v>-7.3149371289105147E-6</v>
      </c>
      <c r="CD289" s="19">
        <f t="shared" si="385"/>
        <v>-2.4594828165655155E-2</v>
      </c>
      <c r="CE289" s="19">
        <f t="shared" si="386"/>
        <v>-9.2975582293761264E-6</v>
      </c>
      <c r="CF289" s="19">
        <f t="shared" si="387"/>
        <v>-3.6281363890957349E-7</v>
      </c>
    </row>
    <row r="290" spans="1:84" x14ac:dyDescent="0.3">
      <c r="A290" s="2">
        <f t="shared" si="329"/>
        <v>2244</v>
      </c>
      <c r="B290" s="5">
        <f t="shared" si="330"/>
        <v>1165.405242780256</v>
      </c>
      <c r="C290" s="5">
        <f t="shared" si="331"/>
        <v>2964.1677423003925</v>
      </c>
      <c r="D290" s="5">
        <f t="shared" si="332"/>
        <v>4369.9498264210079</v>
      </c>
      <c r="E290" s="15">
        <f t="shared" si="333"/>
        <v>2.5173964166212438E-8</v>
      </c>
      <c r="F290" s="15">
        <f t="shared" si="334"/>
        <v>4.9594397459705657E-8</v>
      </c>
      <c r="G290" s="15">
        <f t="shared" si="335"/>
        <v>1.0124519823522286E-7</v>
      </c>
      <c r="H290" s="5">
        <f t="shared" si="336"/>
        <v>65612.720809245366</v>
      </c>
      <c r="I290" s="5">
        <f t="shared" si="337"/>
        <v>95100.031799050528</v>
      </c>
      <c r="J290" s="5">
        <f t="shared" si="338"/>
        <v>37279.127880726803</v>
      </c>
      <c r="K290" s="5">
        <f t="shared" si="339"/>
        <v>56300.348068381769</v>
      </c>
      <c r="L290" s="5">
        <f t="shared" si="340"/>
        <v>32083.215278918913</v>
      </c>
      <c r="M290" s="5">
        <f t="shared" si="341"/>
        <v>8530.7908240352572</v>
      </c>
      <c r="N290" s="15">
        <f t="shared" si="342"/>
        <v>-7.2915750365737386E-2</v>
      </c>
      <c r="O290" s="15">
        <f t="shared" si="343"/>
        <v>-9.5829243400624708E-4</v>
      </c>
      <c r="P290" s="15">
        <f t="shared" si="344"/>
        <v>7.4893855303681534E-5</v>
      </c>
      <c r="Q290" s="5">
        <f t="shared" si="345"/>
        <v>738.5491121158326</v>
      </c>
      <c r="R290" s="5">
        <f t="shared" si="346"/>
        <v>3239.3559719007544</v>
      </c>
      <c r="S290" s="5">
        <f t="shared" si="347"/>
        <v>2478.6234014447041</v>
      </c>
      <c r="T290" s="5">
        <f t="shared" si="348"/>
        <v>11.256187870382675</v>
      </c>
      <c r="U290" s="5">
        <f t="shared" si="349"/>
        <v>34.062617126623252</v>
      </c>
      <c r="V290" s="5">
        <f t="shared" si="350"/>
        <v>66.488234632928339</v>
      </c>
      <c r="W290" s="15">
        <f t="shared" si="351"/>
        <v>-1.0734613539272964E-2</v>
      </c>
      <c r="X290" s="15">
        <f t="shared" si="352"/>
        <v>-1.217998157191269E-2</v>
      </c>
      <c r="Y290" s="15">
        <f t="shared" si="353"/>
        <v>-9.7425357312937999E-3</v>
      </c>
      <c r="Z290" s="5">
        <f t="shared" si="368"/>
        <v>721.12870758678298</v>
      </c>
      <c r="AA290" s="5">
        <f t="shared" si="369"/>
        <v>10117.03590218271</v>
      </c>
      <c r="AB290" s="5">
        <f t="shared" si="370"/>
        <v>57477.453347454772</v>
      </c>
      <c r="AC290" s="16">
        <f t="shared" si="354"/>
        <v>0.89549967384415918</v>
      </c>
      <c r="AD290" s="16">
        <f t="shared" si="355"/>
        <v>3.0821663874003908</v>
      </c>
      <c r="AE290" s="16">
        <f t="shared" si="356"/>
        <v>22.9650642786841</v>
      </c>
      <c r="AF290" s="15">
        <f t="shared" si="357"/>
        <v>-4.0504037456468023E-3</v>
      </c>
      <c r="AG290" s="15">
        <f t="shared" si="358"/>
        <v>2.9673830763510267E-4</v>
      </c>
      <c r="AH290" s="15">
        <f t="shared" si="359"/>
        <v>9.7937136394747881E-3</v>
      </c>
      <c r="AI290" s="1">
        <f t="shared" si="323"/>
        <v>193276.16100504209</v>
      </c>
      <c r="AJ290" s="1">
        <f t="shared" si="324"/>
        <v>191367.50721670032</v>
      </c>
      <c r="AK290" s="1">
        <f t="shared" si="325"/>
        <v>74314.611297847136</v>
      </c>
      <c r="AL290" s="14">
        <f t="shared" si="360"/>
        <v>95.769469223451154</v>
      </c>
      <c r="AM290" s="14">
        <f t="shared" si="361"/>
        <v>23.707669765297034</v>
      </c>
      <c r="AN290" s="14">
        <f t="shared" si="362"/>
        <v>7.3885121953244237</v>
      </c>
      <c r="AO290" s="11">
        <f t="shared" si="363"/>
        <v>1.9631243297074312E-3</v>
      </c>
      <c r="AP290" s="11">
        <f t="shared" si="364"/>
        <v>2.4730188881952071E-3</v>
      </c>
      <c r="AQ290" s="11">
        <f t="shared" si="365"/>
        <v>2.2433401629854441E-3</v>
      </c>
      <c r="AR290" s="1">
        <f t="shared" si="371"/>
        <v>65612.720809245366</v>
      </c>
      <c r="AS290" s="1">
        <f t="shared" si="366"/>
        <v>95100.031799050528</v>
      </c>
      <c r="AT290" s="1">
        <f t="shared" si="367"/>
        <v>37279.127880726803</v>
      </c>
      <c r="AU290" s="1">
        <f t="shared" si="326"/>
        <v>13122.544161849073</v>
      </c>
      <c r="AV290" s="1">
        <f t="shared" si="327"/>
        <v>19020.006359810108</v>
      </c>
      <c r="AW290" s="1">
        <f t="shared" si="328"/>
        <v>7455.8255761453611</v>
      </c>
      <c r="AX290" s="1">
        <f t="shared" si="388"/>
        <v>45040.278454705411</v>
      </c>
      <c r="AY290" s="1">
        <f t="shared" si="374"/>
        <v>25666.572223135128</v>
      </c>
      <c r="AZ290" s="1">
        <f t="shared" si="375"/>
        <v>6824.6326592282066</v>
      </c>
      <c r="BA290" s="1">
        <f t="shared" si="389"/>
        <v>12487.681301642868</v>
      </c>
      <c r="BB290" s="1">
        <f t="shared" si="390"/>
        <v>30095.031265562142</v>
      </c>
      <c r="BC290" s="1">
        <f t="shared" si="391"/>
        <v>38579.200940466639</v>
      </c>
      <c r="BD290" s="1">
        <f t="shared" si="392"/>
        <v>1.1402571143063656</v>
      </c>
      <c r="BE290" s="2">
        <f t="shared" si="398"/>
        <v>0</v>
      </c>
      <c r="BF290" s="2">
        <f t="shared" si="399"/>
        <v>0</v>
      </c>
      <c r="BG290" s="2">
        <f t="shared" si="400"/>
        <v>0</v>
      </c>
      <c r="BH290" s="2">
        <f t="shared" si="376"/>
        <v>0</v>
      </c>
      <c r="BI290" s="2">
        <f t="shared" si="393"/>
        <v>0</v>
      </c>
      <c r="BJ290" s="2">
        <f t="shared" si="377"/>
        <v>0</v>
      </c>
      <c r="BK290" s="2">
        <f t="shared" si="378"/>
        <v>0</v>
      </c>
      <c r="BL290" s="2">
        <f t="shared" si="379"/>
        <v>0</v>
      </c>
      <c r="BM290" s="2">
        <f t="shared" si="380"/>
        <v>0</v>
      </c>
      <c r="BN290" s="2">
        <f t="shared" si="381"/>
        <v>0</v>
      </c>
      <c r="BO290" s="2">
        <f t="shared" si="394"/>
        <v>0</v>
      </c>
      <c r="BP290" s="2">
        <f t="shared" si="395"/>
        <v>0</v>
      </c>
      <c r="BQ290" s="2">
        <f t="shared" si="396"/>
        <v>0</v>
      </c>
      <c r="BR290" s="11">
        <f t="shared" si="397"/>
        <v>4.1739106933753323E-3</v>
      </c>
      <c r="BS290" s="17">
        <f t="shared" si="372"/>
        <v>3.7505828523712331E-4</v>
      </c>
      <c r="BT290" s="17">
        <f t="shared" si="373"/>
        <v>1.4049164996566837E-5</v>
      </c>
      <c r="BU290" s="12">
        <f>(BU$3*temperature!$I400+BU$4*temperature!$I400^2+BU$5*temperature!$I400^6)*(K290/K$56)^$BW$1</f>
        <v>-80.733834208533878</v>
      </c>
      <c r="BV290" s="12">
        <f>(BV$3*temperature!$I400+BV$4*temperature!$I400^2+BV$5*temperature!$I400^6)*(L290/L$56)^$BW$1</f>
        <v>-41.392259789224724</v>
      </c>
      <c r="BW290" s="12">
        <f>(BW$3*temperature!$I400+BW$4*temperature!$I400^2+BW$5*temperature!$I400^6)*(M290/M$56)^$BW$1</f>
        <v>-34.635428956743588</v>
      </c>
      <c r="BX290" s="12">
        <f>(BX$3*temperature!$M400+BX$4*temperature!$M400^2+BX$5*temperature!$M400^6)*(K290/K$56)^$BW$1</f>
        <v>-80.733853053915581</v>
      </c>
      <c r="BY290" s="12">
        <f>(BY$3*temperature!$M400+BY$4*temperature!$M400^2+BY$5*temperature!$M400^6)*(L290/L$56)^$BW$1</f>
        <v>-41.392268987204737</v>
      </c>
      <c r="BZ290" s="12">
        <f>(BZ$3*temperature!$M400+BZ$4*temperature!$M400^2+BZ$5*temperature!$M400^6)*(M290/M$56)^$BW$1</f>
        <v>-34.635436261518223</v>
      </c>
      <c r="CA290" s="19">
        <f t="shared" si="382"/>
        <v>-1.8845381703158637E-5</v>
      </c>
      <c r="CB290" s="19">
        <f t="shared" si="383"/>
        <v>-9.1979800131980483E-6</v>
      </c>
      <c r="CC290" s="19">
        <f t="shared" si="384"/>
        <v>-7.30477463406487E-6</v>
      </c>
      <c r="CD290" s="19">
        <f t="shared" si="385"/>
        <v>-2.3835405876983677E-2</v>
      </c>
      <c r="CE290" s="19">
        <f t="shared" si="386"/>
        <v>-8.9396664561523486E-6</v>
      </c>
      <c r="CF290" s="19">
        <f t="shared" si="387"/>
        <v>-3.3486754992588254E-7</v>
      </c>
    </row>
    <row r="291" spans="1:84" x14ac:dyDescent="0.3">
      <c r="A291" s="2">
        <f t="shared" si="329"/>
        <v>2245</v>
      </c>
      <c r="B291" s="5">
        <f t="shared" si="330"/>
        <v>1165.4052706512323</v>
      </c>
      <c r="C291" s="5">
        <f t="shared" si="331"/>
        <v>2964.1678819561998</v>
      </c>
      <c r="D291" s="5">
        <f t="shared" si="332"/>
        <v>4369.9502467356224</v>
      </c>
      <c r="E291" s="15">
        <f t="shared" si="333"/>
        <v>2.3915265957901815E-8</v>
      </c>
      <c r="F291" s="15">
        <f t="shared" si="334"/>
        <v>4.7114677586720375E-8</v>
      </c>
      <c r="G291" s="15">
        <f t="shared" si="335"/>
        <v>9.6182938323461708E-8</v>
      </c>
      <c r="H291" s="5">
        <f t="shared" si="336"/>
        <v>59490.623425065103</v>
      </c>
      <c r="I291" s="5">
        <f t="shared" si="337"/>
        <v>95005.488888933716</v>
      </c>
      <c r="J291" s="5">
        <f t="shared" si="338"/>
        <v>37280.984849224355</v>
      </c>
      <c r="K291" s="5">
        <f t="shared" si="339"/>
        <v>51047.154945353512</v>
      </c>
      <c r="L291" s="5">
        <f t="shared" si="340"/>
        <v>32051.318505696421</v>
      </c>
      <c r="M291" s="5">
        <f t="shared" si="341"/>
        <v>8531.2149439397999</v>
      </c>
      <c r="N291" s="15">
        <f t="shared" si="342"/>
        <v>-9.3306583409533905E-2</v>
      </c>
      <c r="O291" s="15">
        <f t="shared" si="343"/>
        <v>-9.9418879763746304E-4</v>
      </c>
      <c r="P291" s="15">
        <f t="shared" si="344"/>
        <v>4.9716364319607464E-5</v>
      </c>
      <c r="Q291" s="5">
        <f t="shared" si="345"/>
        <v>662.44933258853871</v>
      </c>
      <c r="R291" s="5">
        <f t="shared" si="346"/>
        <v>3196.7195210650498</v>
      </c>
      <c r="S291" s="5">
        <f t="shared" si="347"/>
        <v>2454.5975880715346</v>
      </c>
      <c r="T291" s="5">
        <f t="shared" si="348"/>
        <v>11.135357043668664</v>
      </c>
      <c r="U291" s="5">
        <f t="shared" si="349"/>
        <v>33.647735077729862</v>
      </c>
      <c r="V291" s="5">
        <f t="shared" si="350"/>
        <v>65.840470631306388</v>
      </c>
      <c r="W291" s="15">
        <f t="shared" si="351"/>
        <v>-1.0734613539272964E-2</v>
      </c>
      <c r="X291" s="15">
        <f t="shared" si="352"/>
        <v>-1.217998157191269E-2</v>
      </c>
      <c r="Y291" s="15">
        <f t="shared" si="353"/>
        <v>-9.7425357312937999E-3</v>
      </c>
      <c r="Z291" s="5">
        <f t="shared" si="368"/>
        <v>658.69167151164424</v>
      </c>
      <c r="AA291" s="5">
        <f t="shared" si="369"/>
        <v>9987.1967981451435</v>
      </c>
      <c r="AB291" s="5">
        <f t="shared" si="370"/>
        <v>57479.221014433737</v>
      </c>
      <c r="AC291" s="16">
        <f t="shared" si="354"/>
        <v>0.89187253861099536</v>
      </c>
      <c r="AD291" s="16">
        <f t="shared" si="355"/>
        <v>3.083080984238038</v>
      </c>
      <c r="AE291" s="16">
        <f t="shared" si="356"/>
        <v>23.189977541941662</v>
      </c>
      <c r="AF291" s="15">
        <f t="shared" si="357"/>
        <v>-4.0504037456468023E-3</v>
      </c>
      <c r="AG291" s="15">
        <f t="shared" si="358"/>
        <v>2.9673830763510267E-4</v>
      </c>
      <c r="AH291" s="15">
        <f t="shared" si="359"/>
        <v>9.7937136394747881E-3</v>
      </c>
      <c r="AI291" s="1">
        <f t="shared" si="323"/>
        <v>187071.08906638695</v>
      </c>
      <c r="AJ291" s="1">
        <f t="shared" si="324"/>
        <v>191250.7628548404</v>
      </c>
      <c r="AK291" s="1">
        <f t="shared" si="325"/>
        <v>74338.975744207783</v>
      </c>
      <c r="AL291" s="14">
        <f t="shared" si="360"/>
        <v>95.955596524776126</v>
      </c>
      <c r="AM291" s="14">
        <f t="shared" si="361"/>
        <v>23.765712985270465</v>
      </c>
      <c r="AN291" s="14">
        <f t="shared" si="362"/>
        <v>7.4049213920153782</v>
      </c>
      <c r="AO291" s="11">
        <f t="shared" si="363"/>
        <v>1.9434930864103569E-3</v>
      </c>
      <c r="AP291" s="11">
        <f t="shared" si="364"/>
        <v>2.4482886993132552E-3</v>
      </c>
      <c r="AQ291" s="11">
        <f t="shared" si="365"/>
        <v>2.2209067613555896E-3</v>
      </c>
      <c r="AR291" s="1">
        <f t="shared" si="371"/>
        <v>59490.623425065103</v>
      </c>
      <c r="AS291" s="1">
        <f t="shared" si="366"/>
        <v>95005.488888933716</v>
      </c>
      <c r="AT291" s="1">
        <f t="shared" si="367"/>
        <v>37280.984849224355</v>
      </c>
      <c r="AU291" s="1">
        <f t="shared" si="326"/>
        <v>11898.124685013021</v>
      </c>
      <c r="AV291" s="1">
        <f t="shared" si="327"/>
        <v>19001.097777786745</v>
      </c>
      <c r="AW291" s="1">
        <f t="shared" si="328"/>
        <v>7456.1969698448711</v>
      </c>
      <c r="AX291" s="1">
        <f t="shared" si="388"/>
        <v>40837.723956282818</v>
      </c>
      <c r="AY291" s="1">
        <f t="shared" si="374"/>
        <v>25641.054804557141</v>
      </c>
      <c r="AZ291" s="1">
        <f t="shared" si="375"/>
        <v>6824.9719551518401</v>
      </c>
      <c r="BA291" s="1">
        <f t="shared" si="389"/>
        <v>12373.529099100453</v>
      </c>
      <c r="BB291" s="1">
        <f t="shared" si="390"/>
        <v>30092.084275097011</v>
      </c>
      <c r="BC291" s="1">
        <f t="shared" si="391"/>
        <v>38579.421903765615</v>
      </c>
      <c r="BD291" s="1">
        <f t="shared" si="392"/>
        <v>1.0843953074025556</v>
      </c>
      <c r="BE291" s="2">
        <f t="shared" si="398"/>
        <v>0</v>
      </c>
      <c r="BF291" s="2">
        <f t="shared" si="399"/>
        <v>0</v>
      </c>
      <c r="BG291" s="2">
        <f t="shared" si="400"/>
        <v>0</v>
      </c>
      <c r="BH291" s="2">
        <f t="shared" si="376"/>
        <v>0</v>
      </c>
      <c r="BI291" s="2">
        <f t="shared" si="393"/>
        <v>0</v>
      </c>
      <c r="BJ291" s="2">
        <f t="shared" si="377"/>
        <v>0</v>
      </c>
      <c r="BK291" s="2">
        <f t="shared" si="378"/>
        <v>0</v>
      </c>
      <c r="BL291" s="2">
        <f t="shared" si="379"/>
        <v>0</v>
      </c>
      <c r="BM291" s="2">
        <f t="shared" si="380"/>
        <v>0</v>
      </c>
      <c r="BN291" s="2">
        <f t="shared" si="381"/>
        <v>0</v>
      </c>
      <c r="BO291" s="2">
        <f t="shared" si="394"/>
        <v>0</v>
      </c>
      <c r="BP291" s="2">
        <f t="shared" si="395"/>
        <v>0</v>
      </c>
      <c r="BQ291" s="2">
        <f t="shared" si="396"/>
        <v>0</v>
      </c>
      <c r="BR291" s="11">
        <f t="shared" si="397"/>
        <v>-1.3891487574015093E-3</v>
      </c>
      <c r="BS291" s="17">
        <f t="shared" si="372"/>
        <v>3.7349933237973496E-4</v>
      </c>
      <c r="BT291" s="17">
        <f t="shared" si="373"/>
        <v>1.3380157139587464E-5</v>
      </c>
      <c r="BU291" s="12">
        <f>(BU$3*temperature!$I401+BU$4*temperature!$I401^2+BU$5*temperature!$I401^6)*(K291/K$56)^$BW$1</f>
        <v>-83.121585833874704</v>
      </c>
      <c r="BV291" s="12">
        <f>(BV$3*temperature!$I401+BV$4*temperature!$I401^2+BV$5*temperature!$I401^6)*(L291/L$56)^$BW$1</f>
        <v>-41.586603787231482</v>
      </c>
      <c r="BW291" s="12">
        <f>(BW$3*temperature!$I401+BW$4*temperature!$I401^2+BW$5*temperature!$I401^6)*(M291/M$56)^$BW$1</f>
        <v>-34.781121177459838</v>
      </c>
      <c r="BX291" s="12">
        <f>(BX$3*temperature!$M401+BX$4*temperature!$M401^2+BX$5*temperature!$M401^6)*(K291/K$56)^$BW$1</f>
        <v>-83.121605123141137</v>
      </c>
      <c r="BY291" s="12">
        <f>(BY$3*temperature!$M401+BY$4*temperature!$M401^2+BY$5*temperature!$M401^6)*(L291/L$56)^$BW$1</f>
        <v>-41.586612975708533</v>
      </c>
      <c r="BZ291" s="12">
        <f>(BZ$3*temperature!$M401+BZ$4*temperature!$M401^2+BZ$5*temperature!$M401^6)*(M291/M$56)^$BW$1</f>
        <v>-34.781128472166969</v>
      </c>
      <c r="CA291" s="19">
        <f t="shared" si="382"/>
        <v>-1.9289266433020202E-5</v>
      </c>
      <c r="CB291" s="19">
        <f t="shared" si="383"/>
        <v>-9.1884770512251634E-6</v>
      </c>
      <c r="CC291" s="19">
        <f t="shared" si="384"/>
        <v>-7.2947071316775691E-6</v>
      </c>
      <c r="CD291" s="19">
        <f t="shared" si="385"/>
        <v>-2.2924401059645487E-2</v>
      </c>
      <c r="CE291" s="19">
        <f t="shared" si="386"/>
        <v>-8.5622484909828787E-6</v>
      </c>
      <c r="CF291" s="19">
        <f t="shared" si="387"/>
        <v>-3.0673208850898199E-7</v>
      </c>
    </row>
    <row r="292" spans="1:84" x14ac:dyDescent="0.3">
      <c r="A292" s="2">
        <f t="shared" si="329"/>
        <v>2246</v>
      </c>
      <c r="B292" s="5">
        <f t="shared" si="330"/>
        <v>1165.4052971286605</v>
      </c>
      <c r="C292" s="5">
        <f t="shared" si="331"/>
        <v>2964.1680146292229</v>
      </c>
      <c r="D292" s="5">
        <f t="shared" si="332"/>
        <v>4369.9506460345447</v>
      </c>
      <c r="E292" s="15">
        <f t="shared" si="333"/>
        <v>2.2719502660006724E-8</v>
      </c>
      <c r="F292" s="15">
        <f t="shared" si="334"/>
        <v>4.4758943707384355E-8</v>
      </c>
      <c r="G292" s="15">
        <f t="shared" si="335"/>
        <v>9.1373791407288624E-8</v>
      </c>
      <c r="H292" s="5">
        <f t="shared" si="336"/>
        <v>51832.150971215277</v>
      </c>
      <c r="I292" s="5">
        <f t="shared" si="337"/>
        <v>94907.654577159468</v>
      </c>
      <c r="J292" s="5">
        <f t="shared" si="338"/>
        <v>37281.914537552722</v>
      </c>
      <c r="K292" s="5">
        <f t="shared" si="339"/>
        <v>44475.643880219141</v>
      </c>
      <c r="L292" s="5">
        <f t="shared" si="340"/>
        <v>32018.311414453045</v>
      </c>
      <c r="M292" s="5">
        <f t="shared" si="341"/>
        <v>8531.4269101376958</v>
      </c>
      <c r="N292" s="15">
        <f t="shared" si="342"/>
        <v>-0.12873412969183573</v>
      </c>
      <c r="O292" s="15">
        <f t="shared" si="343"/>
        <v>-1.0298200754988995E-3</v>
      </c>
      <c r="P292" s="15">
        <f t="shared" si="344"/>
        <v>2.4845956793750901E-5</v>
      </c>
      <c r="Q292" s="5">
        <f t="shared" si="345"/>
        <v>570.97381579716557</v>
      </c>
      <c r="R292" s="5">
        <f t="shared" si="346"/>
        <v>3154.5317285217384</v>
      </c>
      <c r="S292" s="5">
        <f t="shared" si="347"/>
        <v>2430.7441981293846</v>
      </c>
      <c r="T292" s="5">
        <f t="shared" si="348"/>
        <v>11.015823289183061</v>
      </c>
      <c r="U292" s="5">
        <f t="shared" si="349"/>
        <v>33.237906284546511</v>
      </c>
      <c r="V292" s="5">
        <f t="shared" si="350"/>
        <v>65.199017493615685</v>
      </c>
      <c r="W292" s="15">
        <f t="shared" si="351"/>
        <v>-1.0734613539272964E-2</v>
      </c>
      <c r="X292" s="15">
        <f t="shared" si="352"/>
        <v>-1.217998157191269E-2</v>
      </c>
      <c r="Y292" s="15">
        <f t="shared" si="353"/>
        <v>-9.7425357312937999E-3</v>
      </c>
      <c r="Z292" s="5">
        <f t="shared" si="368"/>
        <v>588.42730692552254</v>
      </c>
      <c r="AA292" s="5">
        <f t="shared" si="369"/>
        <v>9858.6697444796228</v>
      </c>
      <c r="AB292" s="5">
        <f t="shared" si="370"/>
        <v>57479.541326104023</v>
      </c>
      <c r="AC292" s="16">
        <f t="shared" si="354"/>
        <v>0.88826009473996581</v>
      </c>
      <c r="AD292" s="16">
        <f t="shared" si="355"/>
        <v>3.0839958524716029</v>
      </c>
      <c r="AE292" s="16">
        <f t="shared" si="356"/>
        <v>23.417093541293291</v>
      </c>
      <c r="AF292" s="15">
        <f t="shared" si="357"/>
        <v>-4.0504037456468023E-3</v>
      </c>
      <c r="AG292" s="15">
        <f t="shared" si="358"/>
        <v>2.9673830763510267E-4</v>
      </c>
      <c r="AH292" s="15">
        <f t="shared" si="359"/>
        <v>9.7937136394747881E-3</v>
      </c>
      <c r="AI292" s="1">
        <f t="shared" si="323"/>
        <v>180262.10484476128</v>
      </c>
      <c r="AJ292" s="1">
        <f t="shared" si="324"/>
        <v>191126.78434714311</v>
      </c>
      <c r="AK292" s="1">
        <f t="shared" si="325"/>
        <v>74361.275139631878</v>
      </c>
      <c r="AL292" s="14">
        <f t="shared" si="360"/>
        <v>96.140220672839916</v>
      </c>
      <c r="AM292" s="14">
        <f t="shared" si="361"/>
        <v>23.823316458538095</v>
      </c>
      <c r="AN292" s="14">
        <f t="shared" si="362"/>
        <v>7.4212025756023436</v>
      </c>
      <c r="AO292" s="11">
        <f t="shared" si="363"/>
        <v>1.9240581555462534E-3</v>
      </c>
      <c r="AP292" s="11">
        <f t="shared" si="364"/>
        <v>2.4238058123201224E-3</v>
      </c>
      <c r="AQ292" s="11">
        <f t="shared" si="365"/>
        <v>2.1986976937420338E-3</v>
      </c>
      <c r="AR292" s="1">
        <f t="shared" si="371"/>
        <v>51832.150971215277</v>
      </c>
      <c r="AS292" s="1">
        <f t="shared" si="366"/>
        <v>94907.654577159468</v>
      </c>
      <c r="AT292" s="1">
        <f t="shared" si="367"/>
        <v>37281.914537552722</v>
      </c>
      <c r="AU292" s="1">
        <f t="shared" si="326"/>
        <v>10366.430194243056</v>
      </c>
      <c r="AV292" s="1">
        <f t="shared" si="327"/>
        <v>18981.530915431893</v>
      </c>
      <c r="AW292" s="1">
        <f t="shared" si="328"/>
        <v>7456.382907510545</v>
      </c>
      <c r="AX292" s="1">
        <f t="shared" si="388"/>
        <v>35580.515104175312</v>
      </c>
      <c r="AY292" s="1">
        <f t="shared" si="374"/>
        <v>25614.649131562433</v>
      </c>
      <c r="AZ292" s="1">
        <f t="shared" si="375"/>
        <v>6825.1415281101563</v>
      </c>
      <c r="BA292" s="1">
        <f t="shared" si="389"/>
        <v>12212.927088732056</v>
      </c>
      <c r="BB292" s="1">
        <f t="shared" si="390"/>
        <v>30089.031489384706</v>
      </c>
      <c r="BC292" s="1">
        <f t="shared" si="391"/>
        <v>38579.534003169792</v>
      </c>
      <c r="BD292" s="1">
        <f t="shared" si="392"/>
        <v>1.0306734099257064</v>
      </c>
      <c r="BE292" s="2">
        <f t="shared" si="398"/>
        <v>0</v>
      </c>
      <c r="BF292" s="2">
        <f t="shared" si="399"/>
        <v>0</v>
      </c>
      <c r="BG292" s="2">
        <f t="shared" si="400"/>
        <v>0</v>
      </c>
      <c r="BH292" s="2">
        <f t="shared" si="376"/>
        <v>0</v>
      </c>
      <c r="BI292" s="2">
        <f t="shared" si="393"/>
        <v>0</v>
      </c>
      <c r="BJ292" s="2">
        <f t="shared" si="377"/>
        <v>0</v>
      </c>
      <c r="BK292" s="2">
        <f t="shared" si="378"/>
        <v>0</v>
      </c>
      <c r="BL292" s="2">
        <f t="shared" si="379"/>
        <v>0</v>
      </c>
      <c r="BM292" s="2">
        <f t="shared" si="380"/>
        <v>0</v>
      </c>
      <c r="BN292" s="2">
        <f t="shared" si="381"/>
        <v>0</v>
      </c>
      <c r="BO292" s="2">
        <f t="shared" si="394"/>
        <v>0</v>
      </c>
      <c r="BP292" s="2">
        <f t="shared" si="395"/>
        <v>0</v>
      </c>
      <c r="BQ292" s="2">
        <f t="shared" si="396"/>
        <v>0</v>
      </c>
      <c r="BR292" s="11">
        <f t="shared" si="397"/>
        <v>-1.0439600363674445E-2</v>
      </c>
      <c r="BS292" s="17">
        <f t="shared" si="372"/>
        <v>3.7401890027029012E-4</v>
      </c>
      <c r="BT292" s="17">
        <f t="shared" si="373"/>
        <v>1.2743006799607108E-5</v>
      </c>
      <c r="BU292" s="12">
        <f>(BU$3*temperature!$I402+BU$4*temperature!$I402^2+BU$5*temperature!$I402^6)*(K292/K$56)^$BW$1</f>
        <v>-86.433169741507015</v>
      </c>
      <c r="BV292" s="12">
        <f>(BV$3*temperature!$I402+BV$4*temperature!$I402^2+BV$5*temperature!$I402^6)*(L292/L$56)^$BW$1</f>
        <v>-41.780513872657117</v>
      </c>
      <c r="BW292" s="12">
        <f>(BW$3*temperature!$I402+BW$4*temperature!$I402^2+BW$5*temperature!$I402^6)*(M292/M$56)^$BW$1</f>
        <v>-34.926299919927267</v>
      </c>
      <c r="BX292" s="12">
        <f>(BX$3*temperature!$M402+BX$4*temperature!$M402^2+BX$5*temperature!$M402^6)*(K292/K$56)^$BW$1</f>
        <v>-86.433189682886976</v>
      </c>
      <c r="BY292" s="12">
        <f>(BY$3*temperature!$M402+BY$4*temperature!$M402^2+BY$5*temperature!$M402^6)*(L292/L$56)^$BW$1</f>
        <v>-41.780523051757875</v>
      </c>
      <c r="BZ292" s="12">
        <f>(BZ$3*temperature!$M402+BZ$4*temperature!$M402^2+BZ$5*temperature!$M402^6)*(M292/M$56)^$BW$1</f>
        <v>-34.926307204660731</v>
      </c>
      <c r="CA292" s="19">
        <f t="shared" si="382"/>
        <v>-1.9941379960641825E-5</v>
      </c>
      <c r="CB292" s="19">
        <f t="shared" si="383"/>
        <v>-9.1791007577057826E-6</v>
      </c>
      <c r="CC292" s="19">
        <f t="shared" si="384"/>
        <v>-7.2847334635639527E-6</v>
      </c>
      <c r="CD292" s="19">
        <f t="shared" si="385"/>
        <v>-2.1763603511530789E-2</v>
      </c>
      <c r="CE292" s="19">
        <f t="shared" si="386"/>
        <v>-8.1399990513013693E-6</v>
      </c>
      <c r="CF292" s="19">
        <f t="shared" si="387"/>
        <v>-2.7733374753138998E-7</v>
      </c>
    </row>
    <row r="293" spans="1:84" x14ac:dyDescent="0.3">
      <c r="A293" s="2">
        <f t="shared" si="329"/>
        <v>2247</v>
      </c>
      <c r="B293" s="5">
        <f t="shared" si="330"/>
        <v>1165.4053222822181</v>
      </c>
      <c r="C293" s="5">
        <f t="shared" si="331"/>
        <v>2964.1681406686007</v>
      </c>
      <c r="D293" s="5">
        <f t="shared" si="332"/>
        <v>4369.9510253685548</v>
      </c>
      <c r="E293" s="15">
        <f t="shared" si="333"/>
        <v>2.1583527527006385E-8</v>
      </c>
      <c r="F293" s="15">
        <f t="shared" si="334"/>
        <v>4.2520996522015135E-8</v>
      </c>
      <c r="G293" s="15">
        <f t="shared" si="335"/>
        <v>8.6805101836924189E-8</v>
      </c>
      <c r="H293" s="5">
        <f t="shared" si="336"/>
        <v>41380.99191776762</v>
      </c>
      <c r="I293" s="5">
        <f t="shared" si="337"/>
        <v>94806.565867221172</v>
      </c>
      <c r="J293" s="5">
        <f t="shared" si="338"/>
        <v>37281.928739239571</v>
      </c>
      <c r="K293" s="5">
        <f t="shared" si="339"/>
        <v>35507.810996375963</v>
      </c>
      <c r="L293" s="5">
        <f t="shared" si="340"/>
        <v>31984.206484938644</v>
      </c>
      <c r="M293" s="5">
        <f t="shared" si="341"/>
        <v>8531.4294194167251</v>
      </c>
      <c r="N293" s="15">
        <f t="shared" si="342"/>
        <v>-0.20163469489042485</v>
      </c>
      <c r="O293" s="15">
        <f t="shared" si="343"/>
        <v>-1.0651695235559533E-3</v>
      </c>
      <c r="P293" s="15">
        <f t="shared" si="344"/>
        <v>2.9412184576749212E-7</v>
      </c>
      <c r="Q293" s="5">
        <f t="shared" si="345"/>
        <v>450.9523671332712</v>
      </c>
      <c r="R293" s="5">
        <f t="shared" si="346"/>
        <v>3112.7905375917371</v>
      </c>
      <c r="S293" s="5">
        <f t="shared" si="347"/>
        <v>2407.0635028405386</v>
      </c>
      <c r="T293" s="5">
        <f t="shared" si="348"/>
        <v>10.897572683356758</v>
      </c>
      <c r="U293" s="5">
        <f t="shared" si="349"/>
        <v>32.833069198511772</v>
      </c>
      <c r="V293" s="5">
        <f t="shared" si="350"/>
        <v>64.563813736038881</v>
      </c>
      <c r="W293" s="15">
        <f t="shared" si="351"/>
        <v>-1.0734613539272964E-2</v>
      </c>
      <c r="X293" s="15">
        <f t="shared" si="352"/>
        <v>-1.217998157191269E-2</v>
      </c>
      <c r="Y293" s="15">
        <f t="shared" si="353"/>
        <v>-9.7425357312937999E-3</v>
      </c>
      <c r="Z293" s="5">
        <f t="shared" si="368"/>
        <v>505.11899925939412</v>
      </c>
      <c r="AA293" s="5">
        <f t="shared" si="369"/>
        <v>9731.4496045023934</v>
      </c>
      <c r="AB293" s="5">
        <f t="shared" si="370"/>
        <v>57478.431886621962</v>
      </c>
      <c r="AC293" s="16">
        <f t="shared" si="354"/>
        <v>0.88466228272512248</v>
      </c>
      <c r="AD293" s="16">
        <f t="shared" si="355"/>
        <v>3.0849109921816189</v>
      </c>
      <c r="AE293" s="16">
        <f t="shared" si="356"/>
        <v>23.646433849705513</v>
      </c>
      <c r="AF293" s="15">
        <f t="shared" si="357"/>
        <v>-4.0504037456468023E-3</v>
      </c>
      <c r="AG293" s="15">
        <f t="shared" si="358"/>
        <v>2.9673830763510267E-4</v>
      </c>
      <c r="AH293" s="15">
        <f t="shared" si="359"/>
        <v>9.7937136394747881E-3</v>
      </c>
      <c r="AI293" s="1">
        <f t="shared" si="323"/>
        <v>172602.32455452823</v>
      </c>
      <c r="AJ293" s="1">
        <f t="shared" si="324"/>
        <v>190995.6368278607</v>
      </c>
      <c r="AK293" s="1">
        <f t="shared" si="325"/>
        <v>74381.530533179233</v>
      </c>
      <c r="AL293" s="14">
        <f t="shared" si="360"/>
        <v>96.323350254744895</v>
      </c>
      <c r="AM293" s="14">
        <f t="shared" si="361"/>
        <v>23.880482120510035</v>
      </c>
      <c r="AN293" s="14">
        <f t="shared" si="362"/>
        <v>7.4373563867802357</v>
      </c>
      <c r="AO293" s="11">
        <f t="shared" si="363"/>
        <v>1.9048175739907907E-3</v>
      </c>
      <c r="AP293" s="11">
        <f t="shared" si="364"/>
        <v>2.3995677541969211E-3</v>
      </c>
      <c r="AQ293" s="11">
        <f t="shared" si="365"/>
        <v>2.1767107168046136E-3</v>
      </c>
      <c r="AR293" s="1">
        <f t="shared" si="371"/>
        <v>41380.99191776762</v>
      </c>
      <c r="AS293" s="1">
        <f t="shared" si="366"/>
        <v>94806.565867221172</v>
      </c>
      <c r="AT293" s="1">
        <f t="shared" si="367"/>
        <v>37281.928739239571</v>
      </c>
      <c r="AU293" s="1">
        <f t="shared" si="326"/>
        <v>8276.1983835535248</v>
      </c>
      <c r="AV293" s="1">
        <f t="shared" si="327"/>
        <v>18961.313173444236</v>
      </c>
      <c r="AW293" s="1">
        <f t="shared" si="328"/>
        <v>7456.3857478479149</v>
      </c>
      <c r="AX293" s="1">
        <f t="shared" si="388"/>
        <v>28406.248797100776</v>
      </c>
      <c r="AY293" s="1">
        <f t="shared" si="374"/>
        <v>25587.365187950916</v>
      </c>
      <c r="AZ293" s="1">
        <f t="shared" si="375"/>
        <v>6825.1435355333797</v>
      </c>
      <c r="BA293" s="1">
        <f t="shared" si="389"/>
        <v>11950.490881028503</v>
      </c>
      <c r="BB293" s="1">
        <f t="shared" si="390"/>
        <v>30085.873744487119</v>
      </c>
      <c r="BC293" s="1">
        <f t="shared" si="391"/>
        <v>38579.538637368038</v>
      </c>
      <c r="BD293" s="1">
        <f t="shared" si="392"/>
        <v>0.97837047946228117</v>
      </c>
      <c r="BE293" s="2">
        <f t="shared" si="398"/>
        <v>0</v>
      </c>
      <c r="BF293" s="2">
        <f t="shared" si="399"/>
        <v>0</v>
      </c>
      <c r="BG293" s="2">
        <f t="shared" si="400"/>
        <v>0</v>
      </c>
      <c r="BH293" s="2">
        <f t="shared" si="376"/>
        <v>0</v>
      </c>
      <c r="BI293" s="2">
        <f t="shared" si="393"/>
        <v>0</v>
      </c>
      <c r="BJ293" s="2">
        <f t="shared" si="377"/>
        <v>0</v>
      </c>
      <c r="BK293" s="2">
        <f t="shared" si="378"/>
        <v>0</v>
      </c>
      <c r="BL293" s="2">
        <f t="shared" si="379"/>
        <v>0</v>
      </c>
      <c r="BM293" s="2">
        <f t="shared" si="380"/>
        <v>0</v>
      </c>
      <c r="BN293" s="2">
        <f t="shared" si="381"/>
        <v>0</v>
      </c>
      <c r="BO293" s="2">
        <f t="shared" si="394"/>
        <v>0</v>
      </c>
      <c r="BP293" s="2">
        <f t="shared" si="395"/>
        <v>0</v>
      </c>
      <c r="BQ293" s="2">
        <f t="shared" si="396"/>
        <v>0</v>
      </c>
      <c r="BR293" s="11">
        <f t="shared" si="397"/>
        <v>-2.7342385368771788E-2</v>
      </c>
      <c r="BS293" s="17">
        <f t="shared" si="372"/>
        <v>3.7796470069714413E-4</v>
      </c>
      <c r="BT293" s="17">
        <f t="shared" si="373"/>
        <v>1.2136196952006769E-5</v>
      </c>
      <c r="BU293" s="12">
        <f>(BU$3*temperature!$I403+BU$4*temperature!$I403^2+BU$5*temperature!$I403^6)*(K293/K$56)^$BW$1</f>
        <v>-91.857675289021955</v>
      </c>
      <c r="BV293" s="12">
        <f>(BV$3*temperature!$I403+BV$4*temperature!$I403^2+BV$5*temperature!$I403^6)*(L293/L$56)^$BW$1</f>
        <v>-41.973989267825857</v>
      </c>
      <c r="BW293" s="12">
        <f>(BW$3*temperature!$I403+BW$4*temperature!$I403^2+BW$5*temperature!$I403^6)*(M293/M$56)^$BW$1</f>
        <v>-35.07096350320645</v>
      </c>
      <c r="BX293" s="12">
        <f>(BX$3*temperature!$M403+BX$4*temperature!$M403^2+BX$5*temperature!$M403^6)*(K293/K$56)^$BW$1</f>
        <v>-91.85769635992969</v>
      </c>
      <c r="BY293" s="12">
        <f>(BY$3*temperature!$M403+BY$4*temperature!$M403^2+BY$5*temperature!$M403^6)*(L293/L$56)^$BW$1</f>
        <v>-41.973998437675796</v>
      </c>
      <c r="BZ293" s="12">
        <f>(BZ$3*temperature!$M403+BZ$4*temperature!$M403^2+BZ$5*temperature!$M403^6)*(M293/M$56)^$BW$1</f>
        <v>-35.070970778058928</v>
      </c>
      <c r="CA293" s="19">
        <f t="shared" si="382"/>
        <v>-2.1070907735065703E-5</v>
      </c>
      <c r="CB293" s="19">
        <f t="shared" si="383"/>
        <v>-9.1698499389281096E-6</v>
      </c>
      <c r="CC293" s="19">
        <f t="shared" si="384"/>
        <v>-7.2748524786447888E-6</v>
      </c>
      <c r="CD293" s="19">
        <f t="shared" si="385"/>
        <v>-2.0125175766096182E-2</v>
      </c>
      <c r="CE293" s="19">
        <f t="shared" si="386"/>
        <v>-7.6066060349099614E-6</v>
      </c>
      <c r="CF293" s="19">
        <f t="shared" si="387"/>
        <v>-2.4424309679109699E-7</v>
      </c>
    </row>
    <row r="294" spans="1:84" x14ac:dyDescent="0.3">
      <c r="A294" s="2">
        <f t="shared" si="329"/>
        <v>2248</v>
      </c>
      <c r="B294" s="5">
        <f t="shared" si="330"/>
        <v>1165.4053461780979</v>
      </c>
      <c r="C294" s="5">
        <f t="shared" si="331"/>
        <v>2964.1682604060147</v>
      </c>
      <c r="D294" s="5">
        <f t="shared" si="332"/>
        <v>4369.9513857358961</v>
      </c>
      <c r="E294" s="15">
        <f t="shared" si="333"/>
        <v>2.0504351150656065E-8</v>
      </c>
      <c r="F294" s="15">
        <f t="shared" si="334"/>
        <v>4.0394946695914376E-8</v>
      </c>
      <c r="G294" s="15">
        <f t="shared" si="335"/>
        <v>8.2464846745077975E-8</v>
      </c>
      <c r="H294" s="5">
        <f t="shared" si="336"/>
        <v>24617.62661565702</v>
      </c>
      <c r="I294" s="5">
        <f t="shared" si="337"/>
        <v>94702.262640154324</v>
      </c>
      <c r="J294" s="5">
        <f t="shared" si="338"/>
        <v>37281.040028609401</v>
      </c>
      <c r="K294" s="5">
        <f t="shared" si="339"/>
        <v>21123.660275276394</v>
      </c>
      <c r="L294" s="5">
        <f t="shared" si="340"/>
        <v>31949.017167865684</v>
      </c>
      <c r="M294" s="5">
        <f t="shared" si="341"/>
        <v>8531.2253473344535</v>
      </c>
      <c r="N294" s="15">
        <f t="shared" si="342"/>
        <v>-0.4050982112799818</v>
      </c>
      <c r="O294" s="15">
        <f t="shared" si="343"/>
        <v>-1.1002091638424583E-3</v>
      </c>
      <c r="P294" s="15">
        <f t="shared" si="344"/>
        <v>-2.3920034057489659E-5</v>
      </c>
      <c r="Q294" s="5">
        <f t="shared" si="345"/>
        <v>265.39257506336696</v>
      </c>
      <c r="R294" s="5">
        <f t="shared" si="346"/>
        <v>3071.4939226395986</v>
      </c>
      <c r="S294" s="5">
        <f t="shared" si="347"/>
        <v>2383.5557811215799</v>
      </c>
      <c r="T294" s="5">
        <f t="shared" si="348"/>
        <v>10.780591452084785</v>
      </c>
      <c r="U294" s="5">
        <f t="shared" si="349"/>
        <v>32.433163020724564</v>
      </c>
      <c r="V294" s="5">
        <f t="shared" si="350"/>
        <v>63.934798473766925</v>
      </c>
      <c r="W294" s="15">
        <f t="shared" si="351"/>
        <v>-1.0734613539272964E-2</v>
      </c>
      <c r="X294" s="15">
        <f t="shared" si="352"/>
        <v>-1.217998157191269E-2</v>
      </c>
      <c r="Y294" s="15">
        <f t="shared" si="353"/>
        <v>-9.7425357312937999E-3</v>
      </c>
      <c r="Z294" s="5">
        <f t="shared" si="368"/>
        <v>397.3246802083475</v>
      </c>
      <c r="AA294" s="5">
        <f t="shared" si="369"/>
        <v>9605.5312293056813</v>
      </c>
      <c r="AB294" s="5">
        <f t="shared" si="370"/>
        <v>57475.911067290726</v>
      </c>
      <c r="AC294" s="16">
        <f t="shared" si="354"/>
        <v>0.88107904330154019</v>
      </c>
      <c r="AD294" s="16">
        <f t="shared" si="355"/>
        <v>3.0858264034486438</v>
      </c>
      <c r="AE294" s="16">
        <f t="shared" si="356"/>
        <v>23.878020251424314</v>
      </c>
      <c r="AF294" s="15">
        <f t="shared" si="357"/>
        <v>-4.0504037456468023E-3</v>
      </c>
      <c r="AG294" s="15">
        <f t="shared" si="358"/>
        <v>2.9673830763510267E-4</v>
      </c>
      <c r="AH294" s="15">
        <f t="shared" si="359"/>
        <v>9.7937136394747881E-3</v>
      </c>
      <c r="AI294" s="1">
        <f t="shared" si="323"/>
        <v>163618.29048262895</v>
      </c>
      <c r="AJ294" s="1">
        <f t="shared" si="324"/>
        <v>190857.38631851887</v>
      </c>
      <c r="AK294" s="1">
        <f t="shared" si="325"/>
        <v>74399.763227709234</v>
      </c>
      <c r="AL294" s="14">
        <f t="shared" si="360"/>
        <v>96.504993880992288</v>
      </c>
      <c r="AM294" s="14">
        <f t="shared" si="361"/>
        <v>23.937211927012576</v>
      </c>
      <c r="AN294" s="14">
        <f t="shared" si="362"/>
        <v>7.453383470398518</v>
      </c>
      <c r="AO294" s="11">
        <f t="shared" si="363"/>
        <v>1.8857693982508828E-3</v>
      </c>
      <c r="AP294" s="11">
        <f t="shared" si="364"/>
        <v>2.3755720766549518E-3</v>
      </c>
      <c r="AQ294" s="11">
        <f t="shared" si="365"/>
        <v>2.1549436096365672E-3</v>
      </c>
      <c r="AR294" s="1">
        <f t="shared" si="371"/>
        <v>24617.62661565702</v>
      </c>
      <c r="AS294" s="1">
        <f t="shared" si="366"/>
        <v>94702.262640154324</v>
      </c>
      <c r="AT294" s="1">
        <f t="shared" si="367"/>
        <v>37281.040028609401</v>
      </c>
      <c r="AU294" s="1">
        <f t="shared" si="326"/>
        <v>4923.5253231314045</v>
      </c>
      <c r="AV294" s="1">
        <f t="shared" si="327"/>
        <v>18940.452528030866</v>
      </c>
      <c r="AW294" s="1">
        <f t="shared" si="328"/>
        <v>7456.2080057218809</v>
      </c>
      <c r="AX294" s="1">
        <f t="shared" si="388"/>
        <v>16898.928220221111</v>
      </c>
      <c r="AY294" s="1">
        <f t="shared" si="374"/>
        <v>25559.213734292549</v>
      </c>
      <c r="AZ294" s="1">
        <f t="shared" si="375"/>
        <v>6824.9802778675639</v>
      </c>
      <c r="BA294" s="1">
        <f t="shared" si="389"/>
        <v>11345.227431439758</v>
      </c>
      <c r="BB294" s="1">
        <f t="shared" si="390"/>
        <v>30082.611959400321</v>
      </c>
      <c r="BC294" s="1">
        <f t="shared" si="391"/>
        <v>38579.437288187612</v>
      </c>
      <c r="BD294" s="1">
        <f t="shared" si="392"/>
        <v>0.92474673082893133</v>
      </c>
      <c r="BE294" s="2">
        <f t="shared" si="398"/>
        <v>0</v>
      </c>
      <c r="BF294" s="2">
        <f t="shared" si="399"/>
        <v>0</v>
      </c>
      <c r="BG294" s="2">
        <f t="shared" si="400"/>
        <v>0</v>
      </c>
      <c r="BH294" s="2">
        <f t="shared" si="376"/>
        <v>0</v>
      </c>
      <c r="BI294" s="2">
        <f t="shared" si="393"/>
        <v>0</v>
      </c>
      <c r="BJ294" s="2">
        <f t="shared" si="377"/>
        <v>0</v>
      </c>
      <c r="BK294" s="2">
        <f t="shared" si="378"/>
        <v>0</v>
      </c>
      <c r="BL294" s="2">
        <f t="shared" si="379"/>
        <v>0</v>
      </c>
      <c r="BM294" s="2">
        <f t="shared" si="380"/>
        <v>0</v>
      </c>
      <c r="BN294" s="2">
        <f t="shared" si="381"/>
        <v>0</v>
      </c>
      <c r="BO294" s="2">
        <f t="shared" si="394"/>
        <v>0</v>
      </c>
      <c r="BP294" s="2">
        <f t="shared" si="395"/>
        <v>0</v>
      </c>
      <c r="BQ294" s="2">
        <f t="shared" si="396"/>
        <v>0</v>
      </c>
      <c r="BR294" s="11">
        <f t="shared" si="397"/>
        <v>-6.724226931112845E-2</v>
      </c>
      <c r="BS294" s="17">
        <f t="shared" si="372"/>
        <v>3.8858966918224873E-4</v>
      </c>
      <c r="BT294" s="17">
        <f t="shared" si="373"/>
        <v>1.1558282811435017E-5</v>
      </c>
      <c r="BU294" s="12">
        <f>(BU$3*temperature!$I404+BU$4*temperature!$I404^2+BU$5*temperature!$I404^6)*(K294/K$56)^$BW$1</f>
        <v>-105.06809158936173</v>
      </c>
      <c r="BV294" s="12">
        <f>(BV$3*temperature!$I404+BV$4*temperature!$I404^2+BV$5*temperature!$I404^6)*(L294/L$56)^$BW$1</f>
        <v>-42.167026266833552</v>
      </c>
      <c r="BW294" s="12">
        <f>(BW$3*temperature!$I404+BW$4*temperature!$I404^2+BW$5*temperature!$I404^6)*(M294/M$56)^$BW$1</f>
        <v>-35.215107989195111</v>
      </c>
      <c r="BX294" s="12">
        <f>(BX$3*temperature!$M404+BX$4*temperature!$M404^2+BX$5*temperature!$M404^6)*(K294/K$56)^$BW$1</f>
        <v>-105.06811555293913</v>
      </c>
      <c r="BY294" s="12">
        <f>(BY$3*temperature!$M404+BY$4*temperature!$M404^2+BY$5*temperature!$M404^6)*(L294/L$56)^$BW$1</f>
        <v>-42.167035427556847</v>
      </c>
      <c r="BZ294" s="12">
        <f>(BZ$3*temperature!$M404+BZ$4*temperature!$M404^2+BZ$5*temperature!$M404^6)*(M294/M$56)^$BW$1</f>
        <v>-35.215115254258073</v>
      </c>
      <c r="CA294" s="19">
        <f t="shared" si="382"/>
        <v>-2.3963577405083925E-5</v>
      </c>
      <c r="CB294" s="19">
        <f t="shared" si="383"/>
        <v>-9.1607232945989381E-6</v>
      </c>
      <c r="CC294" s="19">
        <f t="shared" si="384"/>
        <v>-7.2650629618919993E-6</v>
      </c>
      <c r="CD294" s="19">
        <f t="shared" si="385"/>
        <v>-1.7283167274453028E-2</v>
      </c>
      <c r="CE294" s="19">
        <f t="shared" si="386"/>
        <v>-6.7160602536011694E-6</v>
      </c>
      <c r="CF294" s="19">
        <f t="shared" si="387"/>
        <v>-1.9976373523546662E-7</v>
      </c>
    </row>
    <row r="295" spans="1:84" x14ac:dyDescent="0.3">
      <c r="A295" s="2">
        <f t="shared" si="329"/>
        <v>2249</v>
      </c>
      <c r="B295" s="5">
        <f t="shared" si="330"/>
        <v>1165.4053688791844</v>
      </c>
      <c r="C295" s="5">
        <f t="shared" si="331"/>
        <v>2964.168374156563</v>
      </c>
      <c r="D295" s="5">
        <f t="shared" si="332"/>
        <v>4369.9517280848986</v>
      </c>
      <c r="E295" s="15">
        <f t="shared" si="333"/>
        <v>1.9479133593123262E-8</v>
      </c>
      <c r="F295" s="15">
        <f t="shared" si="334"/>
        <v>3.8375199361118658E-8</v>
      </c>
      <c r="G295" s="15">
        <f t="shared" si="335"/>
        <v>7.834160440782407E-8</v>
      </c>
      <c r="H295" s="5">
        <f t="shared" si="336"/>
        <v>349.62161066375529</v>
      </c>
      <c r="I295" s="5">
        <f t="shared" si="337"/>
        <v>94594.789636129877</v>
      </c>
      <c r="J295" s="5">
        <f t="shared" si="338"/>
        <v>37279.26229549291</v>
      </c>
      <c r="K295" s="5">
        <f t="shared" si="339"/>
        <v>300</v>
      </c>
      <c r="L295" s="5">
        <f t="shared" si="340"/>
        <v>31912.758553415941</v>
      </c>
      <c r="M295" s="5">
        <f t="shared" si="341"/>
        <v>8530.8178705741211</v>
      </c>
      <c r="N295" s="15">
        <f t="shared" si="342"/>
        <v>-0.98579791588718524</v>
      </c>
      <c r="O295" s="15">
        <f t="shared" si="343"/>
        <v>-1.1348898233468629E-3</v>
      </c>
      <c r="P295" s="15">
        <f t="shared" si="344"/>
        <v>-4.7762981722154763E-5</v>
      </c>
      <c r="Q295" s="5">
        <f t="shared" si="345"/>
        <v>3.7286676176374587</v>
      </c>
      <c r="R295" s="5">
        <f t="shared" si="346"/>
        <v>3030.6399494371408</v>
      </c>
      <c r="S295" s="5">
        <f t="shared" si="347"/>
        <v>2360.2213520748801</v>
      </c>
      <c r="T295" s="5">
        <f t="shared" si="348"/>
        <v>10.664865969121866</v>
      </c>
      <c r="U295" s="5">
        <f t="shared" si="349"/>
        <v>32.038127692813298</v>
      </c>
      <c r="V295" s="5">
        <f t="shared" si="350"/>
        <v>63.311911415163181</v>
      </c>
      <c r="W295" s="15">
        <f t="shared" si="351"/>
        <v>-1.0734613539272964E-2</v>
      </c>
      <c r="X295" s="15">
        <f t="shared" si="352"/>
        <v>-1.217998157191269E-2</v>
      </c>
      <c r="Y295" s="15">
        <f t="shared" si="353"/>
        <v>-9.7425357312937999E-3</v>
      </c>
      <c r="Z295" s="5">
        <f t="shared" si="368"/>
        <v>232.88472279122615</v>
      </c>
      <c r="AA295" s="5">
        <f t="shared" si="369"/>
        <v>9480.9095589899098</v>
      </c>
      <c r="AB295" s="5">
        <f t="shared" si="370"/>
        <v>57471.998439846306</v>
      </c>
      <c r="AC295" s="16">
        <f t="shared" si="354"/>
        <v>0.87751031744434072</v>
      </c>
      <c r="AD295" s="16">
        <f t="shared" si="355"/>
        <v>3.0867420863532589</v>
      </c>
      <c r="AE295" s="16">
        <f t="shared" si="356"/>
        <v>24.111874744044343</v>
      </c>
      <c r="AF295" s="15">
        <f t="shared" si="357"/>
        <v>-4.0504037456468023E-3</v>
      </c>
      <c r="AG295" s="15">
        <f t="shared" si="358"/>
        <v>2.9673830763510267E-4</v>
      </c>
      <c r="AH295" s="15">
        <f t="shared" si="359"/>
        <v>9.7937136394747881E-3</v>
      </c>
      <c r="AI295" s="1">
        <f t="shared" si="323"/>
        <v>152179.98675749748</v>
      </c>
      <c r="AJ295" s="1">
        <f t="shared" si="324"/>
        <v>190712.10021469786</v>
      </c>
      <c r="AK295" s="1">
        <f t="shared" si="325"/>
        <v>74415.9949106602</v>
      </c>
      <c r="AL295" s="14">
        <f t="shared" si="360"/>
        <v>96.685160183589062</v>
      </c>
      <c r="AM295" s="14">
        <f t="shared" si="361"/>
        <v>23.993507853536894</v>
      </c>
      <c r="AN295" s="14">
        <f t="shared" si="362"/>
        <v>7.4692844752674272</v>
      </c>
      <c r="AO295" s="11">
        <f t="shared" si="363"/>
        <v>1.866911704268374E-3</v>
      </c>
      <c r="AP295" s="11">
        <f t="shared" si="364"/>
        <v>2.3518163558884021E-3</v>
      </c>
      <c r="AQ295" s="11">
        <f t="shared" si="365"/>
        <v>2.1333941735402016E-3</v>
      </c>
      <c r="AR295" s="1">
        <f t="shared" si="371"/>
        <v>349.62161066375529</v>
      </c>
      <c r="AS295" s="1">
        <f t="shared" si="366"/>
        <v>94594.789636129877</v>
      </c>
      <c r="AT295" s="1">
        <f t="shared" si="367"/>
        <v>37279.26229549291</v>
      </c>
      <c r="AU295" s="1">
        <f t="shared" si="326"/>
        <v>69.924322132751058</v>
      </c>
      <c r="AV295" s="1">
        <f t="shared" si="327"/>
        <v>18918.957927225976</v>
      </c>
      <c r="AW295" s="1">
        <f t="shared" si="328"/>
        <v>7455.8524590985826</v>
      </c>
      <c r="AX295" s="1">
        <f t="shared" si="388"/>
        <v>240</v>
      </c>
      <c r="AY295" s="1">
        <f t="shared" si="374"/>
        <v>25530.206842732754</v>
      </c>
      <c r="AZ295" s="1">
        <f t="shared" si="375"/>
        <v>6824.6542964592963</v>
      </c>
      <c r="BA295" s="1">
        <f t="shared" si="389"/>
        <v>6387.1660261509896</v>
      </c>
      <c r="BB295" s="1">
        <f t="shared" si="390"/>
        <v>30079.247198971309</v>
      </c>
      <c r="BC295" s="1">
        <f t="shared" si="391"/>
        <v>38579.231583653353</v>
      </c>
      <c r="BD295" s="1">
        <f t="shared" si="392"/>
        <v>0.82609408234888493</v>
      </c>
      <c r="BE295" s="2">
        <f t="shared" si="398"/>
        <v>0</v>
      </c>
      <c r="BF295" s="2">
        <f t="shared" si="399"/>
        <v>0</v>
      </c>
      <c r="BG295" s="2">
        <f t="shared" si="400"/>
        <v>0</v>
      </c>
      <c r="BH295" s="2">
        <f t="shared" si="376"/>
        <v>0</v>
      </c>
      <c r="BI295" s="2">
        <f t="shared" si="393"/>
        <v>0</v>
      </c>
      <c r="BJ295" s="2">
        <f t="shared" si="377"/>
        <v>0</v>
      </c>
      <c r="BK295" s="2">
        <f t="shared" si="378"/>
        <v>0</v>
      </c>
      <c r="BL295" s="2">
        <f t="shared" si="379"/>
        <v>0</v>
      </c>
      <c r="BM295" s="2">
        <f t="shared" si="380"/>
        <v>0</v>
      </c>
      <c r="BN295" s="2">
        <f t="shared" si="381"/>
        <v>0</v>
      </c>
      <c r="BO295" s="2">
        <f t="shared" si="394"/>
        <v>0</v>
      </c>
      <c r="BP295" s="2">
        <f t="shared" si="395"/>
        <v>0</v>
      </c>
      <c r="BQ295" s="2">
        <f t="shared" si="396"/>
        <v>0</v>
      </c>
      <c r="BR295" s="11">
        <f t="shared" si="397"/>
        <v>-0.12566486930845314</v>
      </c>
      <c r="BS295" s="17">
        <f t="shared" si="372"/>
        <v>4.1660300032599328E-4</v>
      </c>
      <c r="BT295" s="17">
        <f t="shared" si="373"/>
        <v>1.1007888391842873E-5</v>
      </c>
      <c r="BU295" s="12">
        <f>(BU$3*temperature!$I405+BU$4*temperature!$I405^2+BU$5*temperature!$I405^6)*(K295/K$56)^$BW$1</f>
        <v>-305.7249825677701</v>
      </c>
      <c r="BV295" s="12">
        <f>(BV$3*temperature!$I405+BV$4*temperature!$I405^2+BV$5*temperature!$I405^6)*(L295/L$56)^$BW$1</f>
        <v>-42.359615660619994</v>
      </c>
      <c r="BW295" s="12">
        <f>(BW$3*temperature!$I405+BW$4*temperature!$I405^2+BW$5*temperature!$I405^6)*(M295/M$56)^$BW$1</f>
        <v>-35.358725197643203</v>
      </c>
      <c r="BX295" s="12">
        <f>(BX$3*temperature!$M405+BX$4*temperature!$M405^2+BX$5*temperature!$M405^6)*(K295/K$56)^$BW$1</f>
        <v>-305.72505190150889</v>
      </c>
      <c r="BY295" s="12">
        <f>(BY$3*temperature!$M405+BY$4*temperature!$M405^2+BY$5*temperature!$M405^6)*(L295/L$56)^$BW$1</f>
        <v>-42.359624812339391</v>
      </c>
      <c r="BZ295" s="12">
        <f>(BZ$3*temperature!$M405+BZ$4*temperature!$M405^2+BZ$5*temperature!$M405^6)*(M295/M$56)^$BW$1</f>
        <v>-35.358732453006844</v>
      </c>
      <c r="CA295" s="19">
        <f t="shared" si="382"/>
        <v>-6.9333738792920485E-5</v>
      </c>
      <c r="CB295" s="19">
        <f t="shared" si="383"/>
        <v>-9.1517193965273691E-6</v>
      </c>
      <c r="CC295" s="19">
        <f t="shared" si="384"/>
        <v>-7.2553636414340872E-6</v>
      </c>
      <c r="CD295" s="19">
        <f t="shared" si="385"/>
        <v>-1.160420148791721E-2</v>
      </c>
      <c r="CE295" s="19">
        <f t="shared" si="386"/>
        <v>-4.8343451562536647E-6</v>
      </c>
      <c r="CF295" s="19">
        <f t="shared" si="387"/>
        <v>-1.2773775485544966E-7</v>
      </c>
    </row>
    <row r="296" spans="1:84" x14ac:dyDescent="0.3">
      <c r="A296" s="2">
        <f t="shared" si="329"/>
        <v>2250</v>
      </c>
      <c r="B296" s="5">
        <f t="shared" si="330"/>
        <v>1165.4053904452169</v>
      </c>
      <c r="C296" s="5">
        <f t="shared" si="331"/>
        <v>2964.168482219588</v>
      </c>
      <c r="D296" s="5">
        <f t="shared" si="332"/>
        <v>4369.9520533164759</v>
      </c>
      <c r="E296" s="15">
        <f t="shared" si="333"/>
        <v>1.8505176913467097E-8</v>
      </c>
      <c r="F296" s="15">
        <f t="shared" si="334"/>
        <v>3.6456439393062724E-8</v>
      </c>
      <c r="G296" s="15">
        <f t="shared" si="335"/>
        <v>7.4424524187432867E-8</v>
      </c>
      <c r="H296" s="5">
        <f t="shared" si="336"/>
        <v>349.62161713356505</v>
      </c>
      <c r="I296" s="5">
        <f t="shared" si="337"/>
        <v>94484.200803991975</v>
      </c>
      <c r="J296" s="5">
        <f t="shared" si="338"/>
        <v>37276.611924773089</v>
      </c>
      <c r="K296" s="5">
        <f t="shared" si="339"/>
        <v>300</v>
      </c>
      <c r="L296" s="5">
        <f t="shared" si="340"/>
        <v>31875.448838603672</v>
      </c>
      <c r="M296" s="5">
        <f t="shared" si="341"/>
        <v>8530.2107368621691</v>
      </c>
      <c r="N296" s="15">
        <f t="shared" si="342"/>
        <v>0</v>
      </c>
      <c r="O296" s="15">
        <f t="shared" si="343"/>
        <v>-1.1691159430740061E-3</v>
      </c>
      <c r="P296" s="15">
        <f t="shared" si="344"/>
        <v>-7.1169461259512623E-5</v>
      </c>
      <c r="Q296" s="5">
        <f t="shared" si="345"/>
        <v>3.6886418800046883</v>
      </c>
      <c r="R296" s="5">
        <f t="shared" si="346"/>
        <v>2990.2269059713171</v>
      </c>
      <c r="S296" s="5">
        <f t="shared" si="347"/>
        <v>2337.0606459801461</v>
      </c>
      <c r="T296" s="5">
        <f t="shared" si="348"/>
        <v>10.5503827544952</v>
      </c>
      <c r="U296" s="5">
        <f t="shared" si="349"/>
        <v>31.647903887916247</v>
      </c>
      <c r="V296" s="5">
        <f t="shared" si="350"/>
        <v>62.695092855984448</v>
      </c>
      <c r="W296" s="15">
        <f t="shared" si="351"/>
        <v>-1.0734613539272964E-2</v>
      </c>
      <c r="X296" s="15">
        <f t="shared" si="352"/>
        <v>-1.217998157191269E-2</v>
      </c>
      <c r="Y296" s="15">
        <f t="shared" si="353"/>
        <v>-9.7425357312937999E-3</v>
      </c>
      <c r="Z296" s="5">
        <f t="shared" si="368"/>
        <v>3.2586916093297802</v>
      </c>
      <c r="AA296" s="5">
        <f t="shared" si="369"/>
        <v>9357.5798091828965</v>
      </c>
      <c r="AB296" s="5">
        <f t="shared" si="370"/>
        <v>57466.715600456751</v>
      </c>
      <c r="AC296" s="16">
        <f t="shared" si="354"/>
        <v>0.8739560463677204</v>
      </c>
      <c r="AD296" s="16">
        <f t="shared" si="355"/>
        <v>3.0876580409760694</v>
      </c>
      <c r="AE296" s="16">
        <f t="shared" si="356"/>
        <v>24.348019540598397</v>
      </c>
      <c r="AF296" s="15">
        <f t="shared" si="357"/>
        <v>-4.0504037456468023E-3</v>
      </c>
      <c r="AG296" s="15">
        <f t="shared" si="358"/>
        <v>2.9673830763510267E-4</v>
      </c>
      <c r="AH296" s="15">
        <f t="shared" si="359"/>
        <v>9.7937136394747881E-3</v>
      </c>
      <c r="AI296" s="1">
        <f t="shared" si="323"/>
        <v>137031.91240388047</v>
      </c>
      <c r="AJ296" s="1">
        <f t="shared" si="324"/>
        <v>190559.84812045406</v>
      </c>
      <c r="AK296" s="1">
        <f t="shared" si="325"/>
        <v>74430.247878692753</v>
      </c>
      <c r="AL296" s="14">
        <f t="shared" si="360"/>
        <v>96.863857814193111</v>
      </c>
      <c r="AM296" s="14">
        <f t="shared" si="361"/>
        <v>24.049371894499931</v>
      </c>
      <c r="AN296" s="14">
        <f t="shared" si="362"/>
        <v>7.4850600539676764</v>
      </c>
      <c r="AO296" s="11">
        <f t="shared" si="363"/>
        <v>1.8482425872256903E-3</v>
      </c>
      <c r="AP296" s="11">
        <f t="shared" si="364"/>
        <v>2.3282981923295181E-3</v>
      </c>
      <c r="AQ296" s="11">
        <f t="shared" si="365"/>
        <v>2.1120602318047996E-3</v>
      </c>
      <c r="AR296" s="1">
        <f t="shared" si="371"/>
        <v>349.62161713356505</v>
      </c>
      <c r="AS296" s="1">
        <f t="shared" si="366"/>
        <v>94484.200803991975</v>
      </c>
      <c r="AT296" s="1">
        <f t="shared" si="367"/>
        <v>37276.611924773089</v>
      </c>
      <c r="AU296" s="1">
        <f t="shared" si="326"/>
        <v>69.924323426713016</v>
      </c>
      <c r="AV296" s="1">
        <f t="shared" si="327"/>
        <v>18896.840160798394</v>
      </c>
      <c r="AW296" s="1">
        <f t="shared" si="328"/>
        <v>7455.3223849546184</v>
      </c>
      <c r="AX296" s="1">
        <f t="shared" si="388"/>
        <v>240.00000000000003</v>
      </c>
      <c r="AY296" s="1">
        <f t="shared" si="374"/>
        <v>25500.359070882936</v>
      </c>
      <c r="AZ296" s="1">
        <f t="shared" si="375"/>
        <v>6824.1685894897355</v>
      </c>
      <c r="BA296" s="1">
        <f t="shared" si="389"/>
        <v>6387.1661443466264</v>
      </c>
      <c r="BB296" s="1">
        <f t="shared" si="390"/>
        <v>30075.780811582459</v>
      </c>
      <c r="BC296" s="1">
        <f t="shared" si="391"/>
        <v>38578.923436693301</v>
      </c>
      <c r="BD296" s="1">
        <f t="shared" si="392"/>
        <v>0.78671669904488128</v>
      </c>
      <c r="BE296" s="2">
        <f t="shared" si="398"/>
        <v>0</v>
      </c>
      <c r="BF296" s="2">
        <f t="shared" si="399"/>
        <v>0</v>
      </c>
      <c r="BG296" s="2">
        <f t="shared" si="400"/>
        <v>0</v>
      </c>
      <c r="BH296" s="2">
        <f t="shared" si="376"/>
        <v>0</v>
      </c>
      <c r="BI296" s="2">
        <f t="shared" si="393"/>
        <v>0</v>
      </c>
      <c r="BJ296" s="2">
        <f t="shared" si="377"/>
        <v>0</v>
      </c>
      <c r="BK296" s="2">
        <f t="shared" si="378"/>
        <v>0</v>
      </c>
      <c r="BL296" s="2">
        <f t="shared" si="379"/>
        <v>0</v>
      </c>
      <c r="BM296" s="2">
        <f t="shared" si="380"/>
        <v>0</v>
      </c>
      <c r="BN296" s="2">
        <f t="shared" si="381"/>
        <v>0</v>
      </c>
      <c r="BO296" s="2">
        <f t="shared" si="394"/>
        <v>0</v>
      </c>
      <c r="BP296" s="2">
        <f t="shared" si="395"/>
        <v>0</v>
      </c>
      <c r="BQ296" s="2">
        <f t="shared" si="396"/>
        <v>0</v>
      </c>
      <c r="BR296" s="11">
        <f t="shared" si="397"/>
        <v>2.9143525033179379E-2</v>
      </c>
      <c r="BS296" s="17">
        <f t="shared" si="372"/>
        <v>4.7647976811418432E-4</v>
      </c>
      <c r="BT296" s="17">
        <f t="shared" si="373"/>
        <v>1.0483703230326545E-5</v>
      </c>
      <c r="BU296" s="12">
        <f>(BU$3*temperature!$I406+BU$4*temperature!$I406^2+BU$5*temperature!$I406^6)*(K296/K$56)^$BW$1</f>
        <v>-307.08627315852851</v>
      </c>
      <c r="BV296" s="12">
        <f>(BV$3*temperature!$I406+BV$4*temperature!$I406^2+BV$5*temperature!$I406^6)*(L296/L$56)^$BW$1</f>
        <v>-42.551735476113592</v>
      </c>
      <c r="BW296" s="12">
        <f>(BW$3*temperature!$I406+BW$4*temperature!$I406^2+BW$5*temperature!$I406^6)*(M296/M$56)^$BW$1</f>
        <v>-35.501797072308889</v>
      </c>
      <c r="BX296" s="12">
        <f>(BX$3*temperature!$M406+BX$4*temperature!$M406^2+BX$5*temperature!$M406^6)*(K296/K$56)^$BW$1</f>
        <v>-307.08634240965665</v>
      </c>
      <c r="BY296" s="12">
        <f>(BY$3*temperature!$M406+BY$4*temperature!$M406^2+BY$5*temperature!$M406^6)*(L296/L$56)^$BW$1</f>
        <v>-42.551744618950011</v>
      </c>
      <c r="BZ296" s="12">
        <f>(BZ$3*temperature!$M406+BZ$4*temperature!$M406^2+BZ$5*temperature!$M406^6)*(M296/M$56)^$BW$1</f>
        <v>-35.501804318061907</v>
      </c>
      <c r="CA296" s="19">
        <f t="shared" si="382"/>
        <v>-6.9251128138603235E-5</v>
      </c>
      <c r="CB296" s="19">
        <f t="shared" si="383"/>
        <v>-9.1428364186185718E-6</v>
      </c>
      <c r="CC296" s="19">
        <f t="shared" si="384"/>
        <v>-7.24575301802588E-6</v>
      </c>
      <c r="CD296" s="19">
        <f t="shared" si="385"/>
        <v>-1.1581624068586543E-2</v>
      </c>
      <c r="CE296" s="19">
        <f t="shared" si="386"/>
        <v>-5.5184095505857721E-6</v>
      </c>
      <c r="CF296" s="19">
        <f t="shared" si="387"/>
        <v>-1.2141830966026839E-7</v>
      </c>
    </row>
    <row r="297" spans="1:84" x14ac:dyDescent="0.3">
      <c r="A297" s="2">
        <f t="shared" si="329"/>
        <v>2251</v>
      </c>
      <c r="B297" s="5">
        <f t="shared" si="330"/>
        <v>1165.4054109329481</v>
      </c>
      <c r="C297" s="5">
        <f t="shared" si="331"/>
        <v>2964.1685848794655</v>
      </c>
      <c r="D297" s="5">
        <f t="shared" si="332"/>
        <v>4369.9523622864981</v>
      </c>
      <c r="E297" s="15">
        <f t="shared" si="333"/>
        <v>1.7579918067793741E-8</v>
      </c>
      <c r="F297" s="15">
        <f t="shared" si="334"/>
        <v>3.4633617423409587E-8</v>
      </c>
      <c r="G297" s="15">
        <f t="shared" si="335"/>
        <v>7.0703297978061215E-8</v>
      </c>
      <c r="H297" s="5">
        <f t="shared" si="336"/>
        <v>349.62162327988443</v>
      </c>
      <c r="I297" s="5">
        <f t="shared" si="337"/>
        <v>94370.571478592581</v>
      </c>
      <c r="J297" s="5">
        <f t="shared" si="338"/>
        <v>37273.111120132009</v>
      </c>
      <c r="K297" s="5">
        <f t="shared" si="339"/>
        <v>300</v>
      </c>
      <c r="L297" s="5">
        <f t="shared" si="340"/>
        <v>31837.113435445866</v>
      </c>
      <c r="M297" s="5">
        <f t="shared" si="341"/>
        <v>8529.4090255550364</v>
      </c>
      <c r="N297" s="15">
        <f t="shared" si="342"/>
        <v>0</v>
      </c>
      <c r="O297" s="15">
        <f t="shared" si="343"/>
        <v>-1.2026623798118141E-3</v>
      </c>
      <c r="P297" s="15">
        <f t="shared" si="344"/>
        <v>-9.3984935643942613E-5</v>
      </c>
      <c r="Q297" s="5">
        <f t="shared" si="345"/>
        <v>3.6490457990879852</v>
      </c>
      <c r="R297" s="5">
        <f t="shared" si="346"/>
        <v>2950.2536681884135</v>
      </c>
      <c r="S297" s="5">
        <f t="shared" si="347"/>
        <v>2314.0744041820612</v>
      </c>
      <c r="T297" s="5">
        <f t="shared" si="348"/>
        <v>10.437128472934283</v>
      </c>
      <c r="U297" s="5">
        <f t="shared" si="349"/>
        <v>31.262433001771761</v>
      </c>
      <c r="V297" s="5">
        <f t="shared" si="350"/>
        <v>62.084283673658234</v>
      </c>
      <c r="W297" s="15">
        <f t="shared" si="351"/>
        <v>-1.0734613539272964E-2</v>
      </c>
      <c r="X297" s="15">
        <f t="shared" si="352"/>
        <v>-1.217998157191269E-2</v>
      </c>
      <c r="Y297" s="15">
        <f t="shared" si="353"/>
        <v>-9.7425357312937999E-3</v>
      </c>
      <c r="Z297" s="5">
        <f t="shared" si="368"/>
        <v>3.2106535433167038</v>
      </c>
      <c r="AA297" s="5">
        <f t="shared" si="369"/>
        <v>9235.5378754632657</v>
      </c>
      <c r="AB297" s="5">
        <f t="shared" si="370"/>
        <v>57460.087987486957</v>
      </c>
      <c r="AC297" s="16">
        <f t="shared" si="354"/>
        <v>0.87041617152398187</v>
      </c>
      <c r="AD297" s="16">
        <f t="shared" si="355"/>
        <v>3.0885742673977048</v>
      </c>
      <c r="AE297" s="16">
        <f t="shared" si="356"/>
        <v>24.586477071667353</v>
      </c>
      <c r="AF297" s="15">
        <f t="shared" si="357"/>
        <v>-4.0504037456468023E-3</v>
      </c>
      <c r="AG297" s="15">
        <f t="shared" si="358"/>
        <v>2.9673830763510267E-4</v>
      </c>
      <c r="AH297" s="15">
        <f t="shared" si="359"/>
        <v>9.7937136394747881E-3</v>
      </c>
      <c r="AI297" s="1">
        <f t="shared" si="323"/>
        <v>123398.64548691915</v>
      </c>
      <c r="AJ297" s="1">
        <f t="shared" si="324"/>
        <v>190400.70346920704</v>
      </c>
      <c r="AK297" s="1">
        <f t="shared" si="325"/>
        <v>74442.545475778097</v>
      </c>
      <c r="AL297" s="14">
        <f t="shared" si="360"/>
        <v>97.041095442296537</v>
      </c>
      <c r="AM297" s="14">
        <f t="shared" si="361"/>
        <v>24.104806062517468</v>
      </c>
      <c r="AN297" s="14">
        <f t="shared" si="362"/>
        <v>7.5007108626636061</v>
      </c>
      <c r="AO297" s="11">
        <f t="shared" si="363"/>
        <v>1.8297601613534334E-3</v>
      </c>
      <c r="AP297" s="11">
        <f t="shared" si="364"/>
        <v>2.3050152104062229E-3</v>
      </c>
      <c r="AQ297" s="11">
        <f t="shared" si="365"/>
        <v>2.0909396294867513E-3</v>
      </c>
      <c r="AR297" s="1">
        <f t="shared" si="371"/>
        <v>349.62162327988443</v>
      </c>
      <c r="AS297" s="1">
        <f t="shared" si="366"/>
        <v>94370.571478592581</v>
      </c>
      <c r="AT297" s="1">
        <f t="shared" si="367"/>
        <v>37273.111120132009</v>
      </c>
      <c r="AU297" s="1">
        <f t="shared" si="326"/>
        <v>69.924324655976889</v>
      </c>
      <c r="AV297" s="1">
        <f t="shared" si="327"/>
        <v>18874.114295718518</v>
      </c>
      <c r="AW297" s="1">
        <f t="shared" si="328"/>
        <v>7454.6222240264024</v>
      </c>
      <c r="AX297" s="1">
        <f t="shared" si="388"/>
        <v>240</v>
      </c>
      <c r="AY297" s="1">
        <f t="shared" si="374"/>
        <v>25469.690748356687</v>
      </c>
      <c r="AZ297" s="1">
        <f t="shared" si="375"/>
        <v>6823.5272204440289</v>
      </c>
      <c r="BA297" s="1">
        <f t="shared" si="389"/>
        <v>6387.166256632484</v>
      </c>
      <c r="BB297" s="1">
        <f t="shared" si="390"/>
        <v>30072.214813768816</v>
      </c>
      <c r="BC297" s="1">
        <f t="shared" si="391"/>
        <v>38578.515435357418</v>
      </c>
      <c r="BD297" s="1">
        <f t="shared" si="392"/>
        <v>0.74921432189936343</v>
      </c>
      <c r="BE297" s="2">
        <f t="shared" si="398"/>
        <v>0</v>
      </c>
      <c r="BF297" s="2">
        <f t="shared" si="399"/>
        <v>0</v>
      </c>
      <c r="BG297" s="2">
        <f t="shared" si="400"/>
        <v>0</v>
      </c>
      <c r="BH297" s="2">
        <f t="shared" si="376"/>
        <v>0</v>
      </c>
      <c r="BI297" s="2">
        <f t="shared" si="393"/>
        <v>0</v>
      </c>
      <c r="BJ297" s="2">
        <f t="shared" si="377"/>
        <v>0</v>
      </c>
      <c r="BK297" s="2">
        <f t="shared" si="378"/>
        <v>0</v>
      </c>
      <c r="BL297" s="2">
        <f t="shared" si="379"/>
        <v>0</v>
      </c>
      <c r="BM297" s="2">
        <f t="shared" si="380"/>
        <v>0</v>
      </c>
      <c r="BN297" s="2">
        <f t="shared" si="381"/>
        <v>0</v>
      </c>
      <c r="BO297" s="2">
        <f t="shared" si="394"/>
        <v>0</v>
      </c>
      <c r="BP297" s="2">
        <f t="shared" si="395"/>
        <v>0</v>
      </c>
      <c r="BQ297" s="2">
        <f t="shared" si="396"/>
        <v>0</v>
      </c>
      <c r="BR297" s="11">
        <f t="shared" si="397"/>
        <v>2.9113341538537368E-2</v>
      </c>
      <c r="BS297" s="17">
        <f t="shared" si="372"/>
        <v>4.6298670352983343E-4</v>
      </c>
      <c r="BT297" s="17">
        <f t="shared" si="373"/>
        <v>9.9844792669776613E-6</v>
      </c>
      <c r="BU297" s="12">
        <f>(BU$3*temperature!$I407+BU$4*temperature!$I407^2+BU$5*temperature!$I407^6)*(K297/K$56)^$BW$1</f>
        <v>-308.44028197190124</v>
      </c>
      <c r="BV297" s="12">
        <f>(BV$3*temperature!$I407+BV$4*temperature!$I407^2+BV$5*temperature!$I407^6)*(L297/L$56)^$BW$1</f>
        <v>-42.743348578549394</v>
      </c>
      <c r="BW297" s="12">
        <f>(BW$3*temperature!$I407+BW$4*temperature!$I407^2+BW$5*temperature!$I407^6)*(M297/M$56)^$BW$1</f>
        <v>-35.64429410752232</v>
      </c>
      <c r="BX297" s="12">
        <f>(BX$3*temperature!$M407+BX$4*temperature!$M407^2+BX$5*temperature!$M407^6)*(K297/K$56)^$BW$1</f>
        <v>-308.44035114071113</v>
      </c>
      <c r="BY297" s="12">
        <f>(BY$3*temperature!$M407+BY$4*temperature!$M407^2+BY$5*temperature!$M407^6)*(L297/L$56)^$BW$1</f>
        <v>-42.743357712621339</v>
      </c>
      <c r="BZ297" s="12">
        <f>(BZ$3*temperature!$M407+BZ$4*temperature!$M407^2+BZ$5*temperature!$M407^6)*(M297/M$56)^$BW$1</f>
        <v>-35.644301343751607</v>
      </c>
      <c r="CA297" s="19">
        <f t="shared" si="382"/>
        <v>-6.9168809886832605E-5</v>
      </c>
      <c r="CB297" s="19">
        <f t="shared" si="383"/>
        <v>-9.1340719450272445E-6</v>
      </c>
      <c r="CC297" s="19">
        <f t="shared" si="384"/>
        <v>-7.2362292868888289E-6</v>
      </c>
      <c r="CD297" s="19">
        <f t="shared" si="385"/>
        <v>-1.1558872792727336E-2</v>
      </c>
      <c r="CE297" s="19">
        <f t="shared" si="386"/>
        <v>-5.3516044108255093E-6</v>
      </c>
      <c r="CF297" s="19">
        <f t="shared" si="387"/>
        <v>-1.1540932574861827E-7</v>
      </c>
    </row>
    <row r="298" spans="1:84" x14ac:dyDescent="0.3">
      <c r="A298" s="2">
        <f t="shared" si="329"/>
        <v>2252</v>
      </c>
      <c r="B298" s="5">
        <f t="shared" si="330"/>
        <v>1165.4054303962932</v>
      </c>
      <c r="C298" s="5">
        <f t="shared" si="331"/>
        <v>2964.1686824063522</v>
      </c>
      <c r="D298" s="5">
        <f t="shared" si="332"/>
        <v>4369.9526558080397</v>
      </c>
      <c r="E298" s="15">
        <f t="shared" si="333"/>
        <v>1.6700922164404053E-8</v>
      </c>
      <c r="F298" s="15">
        <f t="shared" si="334"/>
        <v>3.2901936552239103E-8</v>
      </c>
      <c r="G298" s="15">
        <f t="shared" si="335"/>
        <v>6.7168133079158156E-8</v>
      </c>
      <c r="H298" s="5">
        <f t="shared" si="336"/>
        <v>349.62162911888794</v>
      </c>
      <c r="I298" s="5">
        <f t="shared" si="337"/>
        <v>94254.002924921806</v>
      </c>
      <c r="J298" s="5">
        <f t="shared" si="338"/>
        <v>37268.788978723496</v>
      </c>
      <c r="K298" s="5">
        <f t="shared" si="339"/>
        <v>300</v>
      </c>
      <c r="L298" s="5">
        <f t="shared" si="340"/>
        <v>31797.786503973563</v>
      </c>
      <c r="M298" s="5">
        <f t="shared" si="341"/>
        <v>8528.4193935579824</v>
      </c>
      <c r="N298" s="15">
        <f t="shared" si="342"/>
        <v>0</v>
      </c>
      <c r="O298" s="15">
        <f t="shared" si="343"/>
        <v>-1.2352543063316457E-3</v>
      </c>
      <c r="P298" s="15">
        <f t="shared" si="344"/>
        <v>-1.1602585760506212E-4</v>
      </c>
      <c r="Q298" s="5">
        <f t="shared" si="345"/>
        <v>3.6098747629359051</v>
      </c>
      <c r="R298" s="5">
        <f t="shared" si="346"/>
        <v>2910.7198027691879</v>
      </c>
      <c r="S298" s="5">
        <f t="shared" si="347"/>
        <v>2291.2637288444903</v>
      </c>
      <c r="T298" s="5">
        <f t="shared" si="348"/>
        <v>10.325089932317592</v>
      </c>
      <c r="U298" s="5">
        <f t="shared" si="349"/>
        <v>30.881657143917025</v>
      </c>
      <c r="V298" s="5">
        <f t="shared" si="350"/>
        <v>61.479425321615835</v>
      </c>
      <c r="W298" s="15">
        <f t="shared" si="351"/>
        <v>-1.0734613539272964E-2</v>
      </c>
      <c r="X298" s="15">
        <f t="shared" si="352"/>
        <v>-1.217998157191269E-2</v>
      </c>
      <c r="Y298" s="15">
        <f t="shared" si="353"/>
        <v>-9.7425357312937999E-3</v>
      </c>
      <c r="Z298" s="5">
        <f t="shared" si="368"/>
        <v>3.163323628465224</v>
      </c>
      <c r="AA298" s="5">
        <f t="shared" si="369"/>
        <v>9114.7814643371676</v>
      </c>
      <c r="AB298" s="5">
        <f t="shared" si="370"/>
        <v>57452.150003816168</v>
      </c>
      <c r="AC298" s="16">
        <f t="shared" si="354"/>
        <v>0.86689063460256954</v>
      </c>
      <c r="AD298" s="16">
        <f t="shared" si="355"/>
        <v>3.0894907656988178</v>
      </c>
      <c r="AE298" s="16">
        <f t="shared" si="356"/>
        <v>24.827269987510775</v>
      </c>
      <c r="AF298" s="15">
        <f t="shared" si="357"/>
        <v>-4.0504037456468023E-3</v>
      </c>
      <c r="AG298" s="15">
        <f t="shared" si="358"/>
        <v>2.9673830763510267E-4</v>
      </c>
      <c r="AH298" s="15">
        <f t="shared" si="359"/>
        <v>9.7937136394747881E-3</v>
      </c>
      <c r="AI298" s="1">
        <f t="shared" si="323"/>
        <v>111128.70526288322</v>
      </c>
      <c r="AJ298" s="1">
        <f t="shared" si="324"/>
        <v>190234.74741800487</v>
      </c>
      <c r="AK298" s="1">
        <f t="shared" si="325"/>
        <v>74452.913152226698</v>
      </c>
      <c r="AL298" s="14">
        <f t="shared" si="360"/>
        <v>97.216881753446401</v>
      </c>
      <c r="AM298" s="14">
        <f t="shared" si="361"/>
        <v>24.159812387689282</v>
      </c>
      <c r="AN298" s="14">
        <f t="shared" si="362"/>
        <v>7.5162375609197509</v>
      </c>
      <c r="AO298" s="11">
        <f t="shared" si="363"/>
        <v>1.811462559739899E-3</v>
      </c>
      <c r="AP298" s="11">
        <f t="shared" si="364"/>
        <v>2.2819650583021608E-3</v>
      </c>
      <c r="AQ298" s="11">
        <f t="shared" si="365"/>
        <v>2.0700302331918838E-3</v>
      </c>
      <c r="AR298" s="1">
        <f t="shared" si="371"/>
        <v>349.62162911888794</v>
      </c>
      <c r="AS298" s="1">
        <f t="shared" si="366"/>
        <v>94254.002924921806</v>
      </c>
      <c r="AT298" s="1">
        <f t="shared" si="367"/>
        <v>37268.788978723496</v>
      </c>
      <c r="AU298" s="1">
        <f t="shared" si="326"/>
        <v>69.924325823777593</v>
      </c>
      <c r="AV298" s="1">
        <f t="shared" si="327"/>
        <v>18850.800584984361</v>
      </c>
      <c r="AW298" s="1">
        <f t="shared" si="328"/>
        <v>7453.7577957446993</v>
      </c>
      <c r="AX298" s="1">
        <f t="shared" si="388"/>
        <v>240</v>
      </c>
      <c r="AY298" s="1">
        <f t="shared" si="374"/>
        <v>25438.229203178849</v>
      </c>
      <c r="AZ298" s="1">
        <f t="shared" si="375"/>
        <v>6822.7355148463857</v>
      </c>
      <c r="BA298" s="1">
        <f t="shared" si="389"/>
        <v>6387.1663633040507</v>
      </c>
      <c r="BB298" s="1">
        <f t="shared" si="390"/>
        <v>30068.552037766116</v>
      </c>
      <c r="BC298" s="1">
        <f t="shared" si="391"/>
        <v>38578.010969683266</v>
      </c>
      <c r="BD298" s="1">
        <f t="shared" si="392"/>
        <v>0.71349782402504802</v>
      </c>
      <c r="BE298" s="2">
        <f t="shared" si="398"/>
        <v>0</v>
      </c>
      <c r="BF298" s="2">
        <f t="shared" si="399"/>
        <v>0</v>
      </c>
      <c r="BG298" s="2">
        <f t="shared" si="400"/>
        <v>0</v>
      </c>
      <c r="BH298" s="2">
        <f t="shared" si="376"/>
        <v>0</v>
      </c>
      <c r="BI298" s="2">
        <f t="shared" si="393"/>
        <v>0</v>
      </c>
      <c r="BJ298" s="2">
        <f t="shared" si="377"/>
        <v>0</v>
      </c>
      <c r="BK298" s="2">
        <f t="shared" si="378"/>
        <v>0</v>
      </c>
      <c r="BL298" s="2">
        <f t="shared" si="379"/>
        <v>0</v>
      </c>
      <c r="BM298" s="2">
        <f t="shared" si="380"/>
        <v>0</v>
      </c>
      <c r="BN298" s="2">
        <f t="shared" si="381"/>
        <v>0</v>
      </c>
      <c r="BO298" s="2">
        <f t="shared" si="394"/>
        <v>0</v>
      </c>
      <c r="BP298" s="2">
        <f t="shared" si="395"/>
        <v>0</v>
      </c>
      <c r="BQ298" s="2">
        <f t="shared" si="396"/>
        <v>0</v>
      </c>
      <c r="BR298" s="11">
        <f t="shared" si="397"/>
        <v>2.9084066732384478E-2</v>
      </c>
      <c r="BS298" s="17">
        <f t="shared" si="372"/>
        <v>4.4988893335855745E-4</v>
      </c>
      <c r="BT298" s="17">
        <f t="shared" si="373"/>
        <v>9.5090278733120585E-6</v>
      </c>
      <c r="BU298" s="12">
        <f>(BU$3*temperature!$I408+BU$4*temperature!$I408^2+BU$5*temperature!$I408^6)*(K298/K$56)^$BW$1</f>
        <v>-309.78715596280591</v>
      </c>
      <c r="BV298" s="12">
        <f>(BV$3*temperature!$I408+BV$4*temperature!$I408^2+BV$5*temperature!$I408^6)*(L298/L$56)^$BW$1</f>
        <v>-42.934468413477759</v>
      </c>
      <c r="BW298" s="12">
        <f>(BW$3*temperature!$I408+BW$4*temperature!$I408^2+BW$5*temperature!$I408^6)*(M298/M$56)^$BW$1</f>
        <v>-35.786227608986501</v>
      </c>
      <c r="BX298" s="12">
        <f>(BX$3*temperature!$M408+BX$4*temperature!$M408^2+BX$5*temperature!$M408^6)*(K298/K$56)^$BW$1</f>
        <v>-309.78722504959126</v>
      </c>
      <c r="BY298" s="12">
        <f>(BY$3*temperature!$M408+BY$4*temperature!$M408^2+BY$5*temperature!$M408^6)*(L298/L$56)^$BW$1</f>
        <v>-42.934477538901312</v>
      </c>
      <c r="BZ298" s="12">
        <f>(BZ$3*temperature!$M408+BZ$4*temperature!$M408^2+BZ$5*temperature!$M408^6)*(M298/M$56)^$BW$1</f>
        <v>-35.786234835777172</v>
      </c>
      <c r="CA298" s="19">
        <f t="shared" si="382"/>
        <v>-6.9086785345007229E-5</v>
      </c>
      <c r="CB298" s="19">
        <f t="shared" si="383"/>
        <v>-9.1254235528026584E-6</v>
      </c>
      <c r="CC298" s="19">
        <f t="shared" si="384"/>
        <v>-7.2267906716660946E-6</v>
      </c>
      <c r="CD298" s="19">
        <f t="shared" si="385"/>
        <v>-1.1535956692156514E-2</v>
      </c>
      <c r="CE298" s="19">
        <f t="shared" si="386"/>
        <v>-5.1898992515048071E-6</v>
      </c>
      <c r="CF298" s="19">
        <f t="shared" si="387"/>
        <v>-1.0969573373103707E-7</v>
      </c>
    </row>
    <row r="299" spans="1:84" x14ac:dyDescent="0.3">
      <c r="A299" s="2">
        <f t="shared" si="329"/>
        <v>2253</v>
      </c>
      <c r="B299" s="5">
        <f t="shared" si="330"/>
        <v>1165.4054488864713</v>
      </c>
      <c r="C299" s="5">
        <f t="shared" si="331"/>
        <v>2964.1687750568976</v>
      </c>
      <c r="D299" s="5">
        <f t="shared" si="332"/>
        <v>4369.9529346535228</v>
      </c>
      <c r="E299" s="15">
        <f t="shared" si="333"/>
        <v>1.5865876056183849E-8</v>
      </c>
      <c r="F299" s="15">
        <f t="shared" si="334"/>
        <v>3.1256839724627149E-8</v>
      </c>
      <c r="G299" s="15">
        <f t="shared" si="335"/>
        <v>6.3809726425200242E-8</v>
      </c>
      <c r="H299" s="5">
        <f t="shared" si="336"/>
        <v>349.62163466594137</v>
      </c>
      <c r="I299" s="5">
        <f t="shared" si="337"/>
        <v>94134.514571866937</v>
      </c>
      <c r="J299" s="5">
        <f t="shared" si="338"/>
        <v>37263.651345801518</v>
      </c>
      <c r="K299" s="5">
        <f t="shared" si="339"/>
        <v>300</v>
      </c>
      <c r="L299" s="5">
        <f t="shared" si="340"/>
        <v>31757.474595912649</v>
      </c>
      <c r="M299" s="5">
        <f t="shared" si="341"/>
        <v>8527.2431769922514</v>
      </c>
      <c r="N299" s="15">
        <f t="shared" si="342"/>
        <v>0</v>
      </c>
      <c r="O299" s="15">
        <f t="shared" si="343"/>
        <v>-1.2677583093991807E-3</v>
      </c>
      <c r="P299" s="15">
        <f t="shared" si="344"/>
        <v>-1.3791729879275572E-4</v>
      </c>
      <c r="Q299" s="5">
        <f t="shared" si="345"/>
        <v>3.5711242090896267</v>
      </c>
      <c r="R299" s="5">
        <f t="shared" si="346"/>
        <v>2871.62223497065</v>
      </c>
      <c r="S299" s="5">
        <f t="shared" si="347"/>
        <v>2268.6282286417104</v>
      </c>
      <c r="T299" s="5">
        <f t="shared" si="348"/>
        <v>10.214254082135925</v>
      </c>
      <c r="U299" s="5">
        <f t="shared" si="349"/>
        <v>30.505519128993988</v>
      </c>
      <c r="V299" s="5">
        <f t="shared" si="350"/>
        <v>60.880459823680582</v>
      </c>
      <c r="W299" s="15">
        <f t="shared" si="351"/>
        <v>-1.0734613539272964E-2</v>
      </c>
      <c r="X299" s="15">
        <f t="shared" si="352"/>
        <v>-1.217998157191269E-2</v>
      </c>
      <c r="Y299" s="15">
        <f t="shared" si="353"/>
        <v>-9.7425357312937999E-3</v>
      </c>
      <c r="Z299" s="5">
        <f t="shared" si="368"/>
        <v>3.1166914257816423</v>
      </c>
      <c r="AA299" s="5">
        <f t="shared" si="369"/>
        <v>8995.3104135461526</v>
      </c>
      <c r="AB299" s="5">
        <f t="shared" si="370"/>
        <v>57442.94667126378</v>
      </c>
      <c r="AC299" s="16">
        <f t="shared" si="354"/>
        <v>0.8633793775291092</v>
      </c>
      <c r="AD299" s="16">
        <f t="shared" si="355"/>
        <v>3.0904075359600855</v>
      </c>
      <c r="AE299" s="16">
        <f t="shared" si="356"/>
        <v>25.07042116021838</v>
      </c>
      <c r="AF299" s="15">
        <f t="shared" si="357"/>
        <v>-4.0504037456468023E-3</v>
      </c>
      <c r="AG299" s="15">
        <f t="shared" si="358"/>
        <v>2.9673830763510267E-4</v>
      </c>
      <c r="AH299" s="15">
        <f t="shared" si="359"/>
        <v>9.7937136394747881E-3</v>
      </c>
      <c r="AI299" s="1">
        <f t="shared" si="323"/>
        <v>100085.75906241869</v>
      </c>
      <c r="AJ299" s="1">
        <f t="shared" si="324"/>
        <v>190062.07326118875</v>
      </c>
      <c r="AK299" s="1">
        <f t="shared" si="325"/>
        <v>74461.379632748722</v>
      </c>
      <c r="AL299" s="14">
        <f t="shared" si="360"/>
        <v>97.39122544750272</v>
      </c>
      <c r="AM299" s="14">
        <f t="shared" si="361"/>
        <v>24.214392916896287</v>
      </c>
      <c r="AN299" s="14">
        <f t="shared" si="362"/>
        <v>7.5316408115207976</v>
      </c>
      <c r="AO299" s="11">
        <f t="shared" si="363"/>
        <v>1.7933479341424999E-3</v>
      </c>
      <c r="AP299" s="11">
        <f t="shared" si="364"/>
        <v>2.259145407719139E-3</v>
      </c>
      <c r="AQ299" s="11">
        <f t="shared" si="365"/>
        <v>2.049329930859965E-3</v>
      </c>
      <c r="AR299" s="1">
        <f t="shared" si="371"/>
        <v>349.62163466594137</v>
      </c>
      <c r="AS299" s="1">
        <f t="shared" si="366"/>
        <v>94134.514571866937</v>
      </c>
      <c r="AT299" s="1">
        <f t="shared" si="367"/>
        <v>37263.651345801518</v>
      </c>
      <c r="AU299" s="1">
        <f t="shared" si="326"/>
        <v>69.924326933188283</v>
      </c>
      <c r="AV299" s="1">
        <f t="shared" si="327"/>
        <v>18826.90291437339</v>
      </c>
      <c r="AW299" s="1">
        <f t="shared" si="328"/>
        <v>7452.7302691603036</v>
      </c>
      <c r="AX299" s="1">
        <f t="shared" si="388"/>
        <v>239.99999999999997</v>
      </c>
      <c r="AY299" s="1">
        <f t="shared" si="374"/>
        <v>25405.979676730116</v>
      </c>
      <c r="AZ299" s="1">
        <f t="shared" si="375"/>
        <v>6821.7945415938011</v>
      </c>
      <c r="BA299" s="1">
        <f t="shared" si="389"/>
        <v>6387.1664646420395</v>
      </c>
      <c r="BB299" s="1">
        <f t="shared" si="390"/>
        <v>30064.792743981325</v>
      </c>
      <c r="BC299" s="1">
        <f t="shared" si="391"/>
        <v>38577.410697666332</v>
      </c>
      <c r="BD299" s="1">
        <f t="shared" si="392"/>
        <v>0.67948225691042818</v>
      </c>
      <c r="BE299" s="2">
        <f t="shared" si="398"/>
        <v>0</v>
      </c>
      <c r="BF299" s="2">
        <f t="shared" si="399"/>
        <v>0</v>
      </c>
      <c r="BG299" s="2">
        <f t="shared" si="400"/>
        <v>0</v>
      </c>
      <c r="BH299" s="2">
        <f t="shared" si="376"/>
        <v>0</v>
      </c>
      <c r="BI299" s="2">
        <f t="shared" si="393"/>
        <v>0</v>
      </c>
      <c r="BJ299" s="2">
        <f t="shared" si="377"/>
        <v>0</v>
      </c>
      <c r="BK299" s="2">
        <f t="shared" si="378"/>
        <v>0</v>
      </c>
      <c r="BL299" s="2">
        <f t="shared" si="379"/>
        <v>0</v>
      </c>
      <c r="BM299" s="2">
        <f t="shared" si="380"/>
        <v>0</v>
      </c>
      <c r="BN299" s="2">
        <f t="shared" si="381"/>
        <v>0</v>
      </c>
      <c r="BO299" s="2">
        <f t="shared" si="394"/>
        <v>0</v>
      </c>
      <c r="BP299" s="2">
        <f t="shared" si="395"/>
        <v>0</v>
      </c>
      <c r="BQ299" s="2">
        <f t="shared" si="396"/>
        <v>0</v>
      </c>
      <c r="BR299" s="11">
        <f t="shared" si="397"/>
        <v>2.9054904493578809E-2</v>
      </c>
      <c r="BS299" s="17">
        <f t="shared" si="372"/>
        <v>4.371741317374337E-4</v>
      </c>
      <c r="BT299" s="17">
        <f t="shared" si="373"/>
        <v>9.0562170222019597E-6</v>
      </c>
      <c r="BU299" s="12">
        <f>(BU$3*temperature!$I409+BU$4*temperature!$I409^2+BU$5*temperature!$I409^6)*(K299/K$56)^$BW$1</f>
        <v>-311.12702567007631</v>
      </c>
      <c r="BV299" s="12">
        <f>(BV$3*temperature!$I409+BV$4*temperature!$I409^2+BV$5*temperature!$I409^6)*(L299/L$56)^$BW$1</f>
        <v>-43.125115409640088</v>
      </c>
      <c r="BW299" s="12">
        <f>(BW$3*temperature!$I409+BW$4*temperature!$I409^2+BW$5*temperature!$I409^6)*(M299/M$56)^$BW$1</f>
        <v>-35.927612633238063</v>
      </c>
      <c r="BX299" s="12">
        <f>(BX$3*temperature!$M409+BX$4*temperature!$M409^2+BX$5*temperature!$M409^6)*(K299/K$56)^$BW$1</f>
        <v>-311.12709467513179</v>
      </c>
      <c r="BY299" s="12">
        <f>(BY$3*temperature!$M409+BY$4*temperature!$M409^2+BY$5*temperature!$M409^6)*(L299/L$56)^$BW$1</f>
        <v>-43.125124526530911</v>
      </c>
      <c r="BZ299" s="12">
        <f>(BZ$3*temperature!$M409+BZ$4*temperature!$M409^2+BZ$5*temperature!$M409^6)*(M299/M$56)^$BW$1</f>
        <v>-35.927619850674589</v>
      </c>
      <c r="CA299" s="19">
        <f t="shared" si="382"/>
        <v>-6.9005055479465227E-5</v>
      </c>
      <c r="CB299" s="19">
        <f t="shared" si="383"/>
        <v>-9.1168908227245993E-6</v>
      </c>
      <c r="CC299" s="19">
        <f t="shared" si="384"/>
        <v>-7.2174365257637874E-6</v>
      </c>
      <c r="CD299" s="19">
        <f t="shared" si="385"/>
        <v>-1.1512877906053482E-2</v>
      </c>
      <c r="CE299" s="19">
        <f t="shared" si="386"/>
        <v>-5.0331324023780144E-6</v>
      </c>
      <c r="CF299" s="19">
        <f t="shared" si="387"/>
        <v>-1.0426312086733439E-7</v>
      </c>
    </row>
    <row r="300" spans="1:84" x14ac:dyDescent="0.3">
      <c r="A300" s="2">
        <f t="shared" si="329"/>
        <v>2254</v>
      </c>
      <c r="B300" s="5">
        <f t="shared" si="330"/>
        <v>1165.4054664521409</v>
      </c>
      <c r="C300" s="5">
        <f t="shared" si="331"/>
        <v>2964.1688630749186</v>
      </c>
      <c r="D300" s="5">
        <f t="shared" si="332"/>
        <v>4369.9531995567486</v>
      </c>
      <c r="E300" s="15">
        <f t="shared" si="333"/>
        <v>1.5072582253374657E-8</v>
      </c>
      <c r="F300" s="15">
        <f t="shared" si="334"/>
        <v>2.969399773839579E-8</v>
      </c>
      <c r="G300" s="15">
        <f t="shared" si="335"/>
        <v>6.0619240103940226E-8</v>
      </c>
      <c r="H300" s="5">
        <f t="shared" si="336"/>
        <v>349.62163993564224</v>
      </c>
      <c r="I300" s="5">
        <f t="shared" si="337"/>
        <v>94012.113459222295</v>
      </c>
      <c r="J300" s="5">
        <f t="shared" si="338"/>
        <v>37257.701619556043</v>
      </c>
      <c r="K300" s="5">
        <f t="shared" si="339"/>
        <v>300</v>
      </c>
      <c r="L300" s="5">
        <f t="shared" si="340"/>
        <v>31716.180083511714</v>
      </c>
      <c r="M300" s="5">
        <f t="shared" si="341"/>
        <v>8525.8811520762174</v>
      </c>
      <c r="N300" s="15">
        <f t="shared" si="342"/>
        <v>0</v>
      </c>
      <c r="O300" s="15">
        <f t="shared" si="343"/>
        <v>-1.3003084447479329E-3</v>
      </c>
      <c r="P300" s="15">
        <f t="shared" si="344"/>
        <v>-1.5972628993499161E-4</v>
      </c>
      <c r="Q300" s="5">
        <f t="shared" si="345"/>
        <v>3.5327896240525694</v>
      </c>
      <c r="R300" s="5">
        <f t="shared" si="346"/>
        <v>2832.9574985327181</v>
      </c>
      <c r="S300" s="5">
        <f t="shared" si="347"/>
        <v>2246.1673439549531</v>
      </c>
      <c r="T300" s="5">
        <f t="shared" si="348"/>
        <v>10.104608011972255</v>
      </c>
      <c r="U300" s="5">
        <f t="shared" si="349"/>
        <v>30.133962468161211</v>
      </c>
      <c r="V300" s="5">
        <f t="shared" si="350"/>
        <v>60.28732976851078</v>
      </c>
      <c r="W300" s="15">
        <f t="shared" si="351"/>
        <v>-1.0734613539272964E-2</v>
      </c>
      <c r="X300" s="15">
        <f t="shared" si="352"/>
        <v>-1.217998157191269E-2</v>
      </c>
      <c r="Y300" s="15">
        <f t="shared" si="353"/>
        <v>-9.7425357312937999E-3</v>
      </c>
      <c r="Z300" s="5">
        <f t="shared" si="368"/>
        <v>3.0707466501434983</v>
      </c>
      <c r="AA300" s="5">
        <f t="shared" si="369"/>
        <v>8877.1163944490272</v>
      </c>
      <c r="AB300" s="5">
        <f t="shared" si="370"/>
        <v>57432.4871667794</v>
      </c>
      <c r="AC300" s="16">
        <f t="shared" si="354"/>
        <v>0.85988234246445105</v>
      </c>
      <c r="AD300" s="16">
        <f t="shared" si="355"/>
        <v>3.091324578262209</v>
      </c>
      <c r="AE300" s="16">
        <f t="shared" si="356"/>
        <v>25.31595368588259</v>
      </c>
      <c r="AF300" s="15">
        <f t="shared" si="357"/>
        <v>-4.0504037456468023E-3</v>
      </c>
      <c r="AG300" s="15">
        <f t="shared" si="358"/>
        <v>2.9673830763510267E-4</v>
      </c>
      <c r="AH300" s="15">
        <f t="shared" si="359"/>
        <v>9.7937136394747881E-3</v>
      </c>
      <c r="AI300" s="1">
        <f t="shared" si="323"/>
        <v>90147.107483110012</v>
      </c>
      <c r="AJ300" s="1">
        <f t="shared" si="324"/>
        <v>189882.76884944327</v>
      </c>
      <c r="AK300" s="1">
        <f t="shared" si="325"/>
        <v>74467.971938634146</v>
      </c>
      <c r="AL300" s="14">
        <f t="shared" si="360"/>
        <v>97.564135236932998</v>
      </c>
      <c r="AM300" s="14">
        <f t="shared" si="361"/>
        <v>24.268549713109611</v>
      </c>
      <c r="AN300" s="14">
        <f t="shared" si="362"/>
        <v>7.5469212802948977</v>
      </c>
      <c r="AO300" s="11">
        <f t="shared" si="363"/>
        <v>1.775414454801075E-3</v>
      </c>
      <c r="AP300" s="11">
        <f t="shared" si="364"/>
        <v>2.2365539536419476E-3</v>
      </c>
      <c r="AQ300" s="11">
        <f t="shared" si="365"/>
        <v>2.0288366315513655E-3</v>
      </c>
      <c r="AR300" s="1">
        <f t="shared" si="371"/>
        <v>349.62163993564224</v>
      </c>
      <c r="AS300" s="1">
        <f t="shared" si="366"/>
        <v>94012.113459222295</v>
      </c>
      <c r="AT300" s="1">
        <f t="shared" si="367"/>
        <v>37257.701619556043</v>
      </c>
      <c r="AU300" s="1">
        <f t="shared" si="326"/>
        <v>69.92432798712845</v>
      </c>
      <c r="AV300" s="1">
        <f t="shared" si="327"/>
        <v>18802.422691844458</v>
      </c>
      <c r="AW300" s="1">
        <f t="shared" si="328"/>
        <v>7451.5403239112093</v>
      </c>
      <c r="AX300" s="1">
        <f t="shared" si="388"/>
        <v>240</v>
      </c>
      <c r="AY300" s="1">
        <f t="shared" si="374"/>
        <v>25372.94406680937</v>
      </c>
      <c r="AZ300" s="1">
        <f t="shared" si="375"/>
        <v>6820.704921660973</v>
      </c>
      <c r="BA300" s="1">
        <f t="shared" si="389"/>
        <v>6387.1665609131323</v>
      </c>
      <c r="BB300" s="1">
        <f t="shared" si="390"/>
        <v>30060.936794835077</v>
      </c>
      <c r="BC300" s="1">
        <f t="shared" si="391"/>
        <v>38576.714984037768</v>
      </c>
      <c r="BD300" s="1">
        <f t="shared" si="392"/>
        <v>0.64708670184417094</v>
      </c>
      <c r="BE300" s="2">
        <f t="shared" si="398"/>
        <v>0</v>
      </c>
      <c r="BF300" s="2">
        <f t="shared" si="399"/>
        <v>0</v>
      </c>
      <c r="BG300" s="2">
        <f t="shared" si="400"/>
        <v>0</v>
      </c>
      <c r="BH300" s="2">
        <f t="shared" si="376"/>
        <v>0</v>
      </c>
      <c r="BI300" s="2">
        <f t="shared" si="393"/>
        <v>0</v>
      </c>
      <c r="BJ300" s="2">
        <f t="shared" si="377"/>
        <v>0</v>
      </c>
      <c r="BK300" s="2">
        <f t="shared" si="378"/>
        <v>0</v>
      </c>
      <c r="BL300" s="2">
        <f t="shared" si="379"/>
        <v>0</v>
      </c>
      <c r="BM300" s="2">
        <f t="shared" si="380"/>
        <v>0</v>
      </c>
      <c r="BN300" s="2">
        <f t="shared" si="381"/>
        <v>0</v>
      </c>
      <c r="BO300" s="2">
        <f t="shared" si="394"/>
        <v>0</v>
      </c>
      <c r="BP300" s="2">
        <f t="shared" si="395"/>
        <v>0</v>
      </c>
      <c r="BQ300" s="2">
        <f t="shared" si="396"/>
        <v>0</v>
      </c>
      <c r="BR300" s="11">
        <f t="shared" si="397"/>
        <v>2.902574021787882E-2</v>
      </c>
      <c r="BS300" s="17">
        <f t="shared" si="372"/>
        <v>4.2483071586212106E-4</v>
      </c>
      <c r="BT300" s="17">
        <f t="shared" si="373"/>
        <v>8.6249685925732948E-6</v>
      </c>
      <c r="BU300" s="12">
        <f>(BU$3*temperature!$I410+BU$4*temperature!$I410^2+BU$5*temperature!$I410^6)*(K300/K$56)^$BW$1</f>
        <v>-312.46001003071137</v>
      </c>
      <c r="BV300" s="12">
        <f>(BV$3*temperature!$I410+BV$4*temperature!$I410^2+BV$5*temperature!$I410^6)*(L300/L$56)^$BW$1</f>
        <v>-43.315309880216041</v>
      </c>
      <c r="BW300" s="12">
        <f>(BW$3*temperature!$I410+BW$4*temperature!$I410^2+BW$5*temperature!$I410^6)*(M300/M$56)^$BW$1</f>
        <v>-36.068463572260292</v>
      </c>
      <c r="BX300" s="12">
        <f>(BX$3*temperature!$M410+BX$4*temperature!$M410^2+BX$5*temperature!$M410^6)*(K300/K$56)^$BW$1</f>
        <v>-312.46007895433195</v>
      </c>
      <c r="BY300" s="12">
        <f>(BY$3*temperature!$M410+BY$4*temperature!$M410^2+BY$5*temperature!$M410^6)*(L300/L$56)^$BW$1</f>
        <v>-43.315318988689576</v>
      </c>
      <c r="BZ300" s="12">
        <f>(BZ$3*temperature!$M410+BZ$4*temperature!$M410^2+BZ$5*temperature!$M410^6)*(M300/M$56)^$BW$1</f>
        <v>-36.068470780426566</v>
      </c>
      <c r="CA300" s="19">
        <f t="shared" si="382"/>
        <v>-6.8923620574423694E-5</v>
      </c>
      <c r="CB300" s="19">
        <f t="shared" si="383"/>
        <v>-9.1084735345248191E-6</v>
      </c>
      <c r="CC300" s="19">
        <f t="shared" si="384"/>
        <v>-7.2081662736422913E-6</v>
      </c>
      <c r="CD300" s="19">
        <f t="shared" si="385"/>
        <v>-1.1489637448711143E-2</v>
      </c>
      <c r="CE300" s="19">
        <f t="shared" si="386"/>
        <v>-4.8811509023321893E-6</v>
      </c>
      <c r="CF300" s="19">
        <f t="shared" si="387"/>
        <v>-9.9097762135187572E-8</v>
      </c>
    </row>
    <row r="301" spans="1:84" x14ac:dyDescent="0.3">
      <c r="A301" s="2">
        <f t="shared" si="329"/>
        <v>2255</v>
      </c>
      <c r="B301" s="5">
        <f t="shared" si="330"/>
        <v>1165.4054831395272</v>
      </c>
      <c r="C301" s="5">
        <f t="shared" si="331"/>
        <v>2964.1689466920407</v>
      </c>
      <c r="D301" s="5">
        <f t="shared" si="332"/>
        <v>4369.9534512148293</v>
      </c>
      <c r="E301" s="15">
        <f t="shared" si="333"/>
        <v>1.4318953140705924E-8</v>
      </c>
      <c r="F301" s="15">
        <f t="shared" si="334"/>
        <v>2.8209297851475999E-8</v>
      </c>
      <c r="G301" s="15">
        <f t="shared" si="335"/>
        <v>5.7588278098743212E-8</v>
      </c>
      <c r="H301" s="5">
        <f t="shared" si="336"/>
        <v>349.62164494185816</v>
      </c>
      <c r="I301" s="5">
        <f t="shared" si="337"/>
        <v>93886.805689640038</v>
      </c>
      <c r="J301" s="5">
        <f t="shared" si="338"/>
        <v>37250.943270382799</v>
      </c>
      <c r="K301" s="5">
        <f t="shared" si="339"/>
        <v>300</v>
      </c>
      <c r="L301" s="5">
        <f t="shared" si="340"/>
        <v>31673.905022996758</v>
      </c>
      <c r="M301" s="5">
        <f t="shared" si="341"/>
        <v>8524.3341116201555</v>
      </c>
      <c r="N301" s="15">
        <f t="shared" si="342"/>
        <v>0</v>
      </c>
      <c r="O301" s="15">
        <f t="shared" si="343"/>
        <v>-1.3329177852957619E-3</v>
      </c>
      <c r="P301" s="15">
        <f t="shared" si="344"/>
        <v>-1.8145226616084198E-4</v>
      </c>
      <c r="Q301" s="5">
        <f t="shared" si="345"/>
        <v>3.4948665427656418</v>
      </c>
      <c r="R301" s="5">
        <f t="shared" si="346"/>
        <v>2794.7221006304717</v>
      </c>
      <c r="S301" s="5">
        <f t="shared" si="347"/>
        <v>2223.8805050489932</v>
      </c>
      <c r="T301" s="5">
        <f t="shared" si="348"/>
        <v>9.9961389499978921</v>
      </c>
      <c r="U301" s="5">
        <f t="shared" si="349"/>
        <v>29.7669313606103</v>
      </c>
      <c r="V301" s="5">
        <f t="shared" si="350"/>
        <v>59.699978304096774</v>
      </c>
      <c r="W301" s="15">
        <f t="shared" si="351"/>
        <v>-1.0734613539272964E-2</v>
      </c>
      <c r="X301" s="15">
        <f t="shared" si="352"/>
        <v>-1.217998157191269E-2</v>
      </c>
      <c r="Y301" s="15">
        <f t="shared" si="353"/>
        <v>-9.7425357312937999E-3</v>
      </c>
      <c r="Z301" s="5">
        <f t="shared" si="368"/>
        <v>3.0254791680322741</v>
      </c>
      <c r="AA301" s="5">
        <f t="shared" si="369"/>
        <v>8760.189857161562</v>
      </c>
      <c r="AB301" s="5">
        <f t="shared" si="370"/>
        <v>57420.776894340561</v>
      </c>
      <c r="AC301" s="16">
        <f t="shared" si="354"/>
        <v>0.85639947180371745</v>
      </c>
      <c r="AD301" s="16">
        <f t="shared" si="355"/>
        <v>3.0922418926859132</v>
      </c>
      <c r="AE301" s="16">
        <f t="shared" si="356"/>
        <v>25.563890886792329</v>
      </c>
      <c r="AF301" s="15">
        <f t="shared" si="357"/>
        <v>-4.0504037456468023E-3</v>
      </c>
      <c r="AG301" s="15">
        <f t="shared" si="358"/>
        <v>2.9673830763510267E-4</v>
      </c>
      <c r="AH301" s="15">
        <f t="shared" si="359"/>
        <v>9.7937136394747881E-3</v>
      </c>
      <c r="AI301" s="1">
        <f t="shared" si="323"/>
        <v>81202.321062786141</v>
      </c>
      <c r="AJ301" s="1">
        <f t="shared" si="324"/>
        <v>189696.9146563434</v>
      </c>
      <c r="AK301" s="1">
        <f t="shared" si="325"/>
        <v>74472.715068681937</v>
      </c>
      <c r="AL301" s="14">
        <f t="shared" si="360"/>
        <v>97.73561984514312</v>
      </c>
      <c r="AM301" s="14">
        <f t="shared" si="361"/>
        <v>24.322284854711523</v>
      </c>
      <c r="AN301" s="14">
        <f t="shared" si="362"/>
        <v>7.5620796359403055</v>
      </c>
      <c r="AO301" s="11">
        <f t="shared" si="363"/>
        <v>1.7576603102530642E-3</v>
      </c>
      <c r="AP301" s="11">
        <f t="shared" si="364"/>
        <v>2.2141884141055283E-3</v>
      </c>
      <c r="AQ301" s="11">
        <f t="shared" si="365"/>
        <v>2.0085482652358517E-3</v>
      </c>
      <c r="AR301" s="1">
        <f t="shared" si="371"/>
        <v>349.62164494185816</v>
      </c>
      <c r="AS301" s="1">
        <f t="shared" si="366"/>
        <v>93886.805689640038</v>
      </c>
      <c r="AT301" s="1">
        <f t="shared" si="367"/>
        <v>37250.943270382799</v>
      </c>
      <c r="AU301" s="1">
        <f t="shared" si="326"/>
        <v>69.924328988371641</v>
      </c>
      <c r="AV301" s="1">
        <f t="shared" si="327"/>
        <v>18777.361137928008</v>
      </c>
      <c r="AW301" s="1">
        <f t="shared" si="328"/>
        <v>7450.1886540765599</v>
      </c>
      <c r="AX301" s="1">
        <f t="shared" si="388"/>
        <v>240</v>
      </c>
      <c r="AY301" s="1">
        <f t="shared" si="374"/>
        <v>25339.124018397408</v>
      </c>
      <c r="AZ301" s="1">
        <f t="shared" si="375"/>
        <v>6819.4672892961253</v>
      </c>
      <c r="BA301" s="1">
        <f t="shared" si="389"/>
        <v>6387.1666523706717</v>
      </c>
      <c r="BB301" s="1">
        <f t="shared" si="390"/>
        <v>30056.984013808353</v>
      </c>
      <c r="BC301" s="1">
        <f t="shared" si="391"/>
        <v>38575.924195698724</v>
      </c>
      <c r="BD301" s="1">
        <f t="shared" si="392"/>
        <v>0.61623408523446932</v>
      </c>
      <c r="BE301" s="2">
        <f t="shared" si="398"/>
        <v>0</v>
      </c>
      <c r="BF301" s="2">
        <f t="shared" si="399"/>
        <v>0</v>
      </c>
      <c r="BG301" s="2">
        <f t="shared" si="400"/>
        <v>0</v>
      </c>
      <c r="BH301" s="2">
        <f t="shared" si="376"/>
        <v>0</v>
      </c>
      <c r="BI301" s="2">
        <f t="shared" si="393"/>
        <v>0</v>
      </c>
      <c r="BJ301" s="2">
        <f t="shared" si="377"/>
        <v>0</v>
      </c>
      <c r="BK301" s="2">
        <f t="shared" si="378"/>
        <v>0</v>
      </c>
      <c r="BL301" s="2">
        <f t="shared" si="379"/>
        <v>0</v>
      </c>
      <c r="BM301" s="2">
        <f t="shared" si="380"/>
        <v>0</v>
      </c>
      <c r="BN301" s="2">
        <f t="shared" si="381"/>
        <v>0</v>
      </c>
      <c r="BO301" s="2">
        <f t="shared" si="394"/>
        <v>0</v>
      </c>
      <c r="BP301" s="2">
        <f t="shared" si="395"/>
        <v>0</v>
      </c>
      <c r="BQ301" s="2">
        <f t="shared" si="396"/>
        <v>0</v>
      </c>
      <c r="BR301" s="11">
        <f t="shared" si="397"/>
        <v>2.8996564930760832E-2</v>
      </c>
      <c r="BS301" s="17">
        <f t="shared" si="372"/>
        <v>4.1284751125095307E-4</v>
      </c>
      <c r="BT301" s="17">
        <f t="shared" si="373"/>
        <v>8.214255802450756E-6</v>
      </c>
      <c r="BU301" s="12">
        <f>(BU$3*temperature!$I411+BU$4*temperature!$I411^2+BU$5*temperature!$I411^6)*(K301/K$56)^$BW$1</f>
        <v>-313.78621933089437</v>
      </c>
      <c r="BV301" s="12">
        <f>(BV$3*temperature!$I411+BV$4*temperature!$I411^2+BV$5*temperature!$I411^6)*(L301/L$56)^$BW$1</f>
        <v>-43.505071127171156</v>
      </c>
      <c r="BW301" s="12">
        <f>(BW$3*temperature!$I411+BW$4*temperature!$I411^2+BW$5*temperature!$I411^6)*(M301/M$56)^$BW$1</f>
        <v>-36.208793863872906</v>
      </c>
      <c r="BX301" s="12">
        <f>(BX$3*temperature!$M411+BX$4*temperature!$M411^2+BX$5*temperature!$M411^6)*(K301/K$56)^$BW$1</f>
        <v>-313.78628817337528</v>
      </c>
      <c r="BY301" s="12">
        <f>(BY$3*temperature!$M411+BY$4*temperature!$M411^2+BY$5*temperature!$M411^6)*(L301/L$56)^$BW$1</f>
        <v>-43.505080227342646</v>
      </c>
      <c r="BZ301" s="12">
        <f>(BZ$3*temperature!$M411+BZ$4*temperature!$M411^2+BZ$5*temperature!$M411^6)*(M301/M$56)^$BW$1</f>
        <v>-36.208801062852203</v>
      </c>
      <c r="CA301" s="19">
        <f t="shared" si="382"/>
        <v>-6.8842480914099724E-5</v>
      </c>
      <c r="CB301" s="19">
        <f t="shared" si="383"/>
        <v>-9.1001714892513519E-6</v>
      </c>
      <c r="CC301" s="19">
        <f t="shared" si="384"/>
        <v>-7.1989792971294264E-6</v>
      </c>
      <c r="CD301" s="19">
        <f t="shared" si="385"/>
        <v>-1.1466236231748384E-2</v>
      </c>
      <c r="CE301" s="19">
        <f t="shared" si="386"/>
        <v>-4.7338070916928262E-6</v>
      </c>
      <c r="CF301" s="19">
        <f t="shared" si="387"/>
        <v>-9.4186597498910256E-8</v>
      </c>
    </row>
    <row r="302" spans="1:84" x14ac:dyDescent="0.3">
      <c r="A302" s="2">
        <f t="shared" si="329"/>
        <v>2256</v>
      </c>
      <c r="B302" s="5">
        <f t="shared" si="330"/>
        <v>1165.4054989925442</v>
      </c>
      <c r="C302" s="5">
        <f t="shared" si="331"/>
        <v>2964.1690261283093</v>
      </c>
      <c r="D302" s="5">
        <f t="shared" si="332"/>
        <v>4369.953690290019</v>
      </c>
      <c r="E302" s="15">
        <f t="shared" si="333"/>
        <v>1.3603005483670627E-8</v>
      </c>
      <c r="F302" s="15">
        <f t="shared" si="334"/>
        <v>2.6798832958902197E-8</v>
      </c>
      <c r="G302" s="15">
        <f t="shared" si="335"/>
        <v>5.4708864193806049E-8</v>
      </c>
      <c r="H302" s="5">
        <f t="shared" si="336"/>
        <v>349.62164969776325</v>
      </c>
      <c r="I302" s="5">
        <f t="shared" si="337"/>
        <v>93758.597976846679</v>
      </c>
      <c r="J302" s="5">
        <f t="shared" si="338"/>
        <v>37243.380036535418</v>
      </c>
      <c r="K302" s="5">
        <f t="shared" si="339"/>
        <v>300</v>
      </c>
      <c r="L302" s="5">
        <f t="shared" si="340"/>
        <v>31630.651676875113</v>
      </c>
      <c r="M302" s="5">
        <f t="shared" si="341"/>
        <v>8522.6029097950686</v>
      </c>
      <c r="N302" s="15">
        <f t="shared" si="342"/>
        <v>0</v>
      </c>
      <c r="O302" s="15">
        <f t="shared" si="343"/>
        <v>-1.3655829961679578E-3</v>
      </c>
      <c r="P302" s="15">
        <f t="shared" si="344"/>
        <v>-2.0308939119673131E-4</v>
      </c>
      <c r="Q302" s="5">
        <f t="shared" si="345"/>
        <v>3.4573505480880748</v>
      </c>
      <c r="R302" s="5">
        <f t="shared" si="346"/>
        <v>2756.9125698344997</v>
      </c>
      <c r="S302" s="5">
        <f t="shared" si="347"/>
        <v>2201.7671438672669</v>
      </c>
      <c r="T302" s="5">
        <f t="shared" si="348"/>
        <v>9.8888342614847904</v>
      </c>
      <c r="U302" s="5">
        <f t="shared" si="349"/>
        <v>29.404370685185675</v>
      </c>
      <c r="V302" s="5">
        <f t="shared" si="350"/>
        <v>59.11834913231165</v>
      </c>
      <c r="W302" s="15">
        <f t="shared" si="351"/>
        <v>-1.0734613539272964E-2</v>
      </c>
      <c r="X302" s="15">
        <f t="shared" si="352"/>
        <v>-1.217998157191269E-2</v>
      </c>
      <c r="Y302" s="15">
        <f t="shared" si="353"/>
        <v>-9.7425357312937999E-3</v>
      </c>
      <c r="Z302" s="5">
        <f t="shared" si="368"/>
        <v>2.9808789952994492</v>
      </c>
      <c r="AA302" s="5">
        <f t="shared" si="369"/>
        <v>8644.52115760774</v>
      </c>
      <c r="AB302" s="5">
        <f t="shared" si="370"/>
        <v>57407.821368260462</v>
      </c>
      <c r="AC302" s="16">
        <f t="shared" si="354"/>
        <v>0.85293070817535377</v>
      </c>
      <c r="AD302" s="16">
        <f t="shared" si="355"/>
        <v>3.093159479311947</v>
      </c>
      <c r="AE302" s="16">
        <f t="shared" si="356"/>
        <v>25.814256313648354</v>
      </c>
      <c r="AF302" s="15">
        <f t="shared" si="357"/>
        <v>-4.0504037456468023E-3</v>
      </c>
      <c r="AG302" s="15">
        <f t="shared" si="358"/>
        <v>2.9673830763510267E-4</v>
      </c>
      <c r="AH302" s="15">
        <f t="shared" si="359"/>
        <v>9.7937136394747881E-3</v>
      </c>
      <c r="AI302" s="1">
        <f t="shared" si="323"/>
        <v>73152.013285495908</v>
      </c>
      <c r="AJ302" s="1">
        <f t="shared" si="324"/>
        <v>189504.58432863708</v>
      </c>
      <c r="AK302" s="1">
        <f t="shared" si="325"/>
        <v>74475.632215890306</v>
      </c>
      <c r="AL302" s="14">
        <f t="shared" si="360"/>
        <v>97.905688004843924</v>
      </c>
      <c r="AM302" s="14">
        <f t="shared" si="361"/>
        <v>24.375600434828101</v>
      </c>
      <c r="AN302" s="14">
        <f t="shared" si="362"/>
        <v>7.5771165498553055</v>
      </c>
      <c r="AO302" s="11">
        <f t="shared" si="363"/>
        <v>1.7400837071505336E-3</v>
      </c>
      <c r="AP302" s="11">
        <f t="shared" si="364"/>
        <v>2.1920465299644729E-3</v>
      </c>
      <c r="AQ302" s="11">
        <f t="shared" si="365"/>
        <v>1.9884627825834931E-3</v>
      </c>
      <c r="AR302" s="1">
        <f t="shared" si="371"/>
        <v>349.62164969776325</v>
      </c>
      <c r="AS302" s="1">
        <f t="shared" si="366"/>
        <v>93758.597976846679</v>
      </c>
      <c r="AT302" s="1">
        <f t="shared" si="367"/>
        <v>37243.380036535418</v>
      </c>
      <c r="AU302" s="1">
        <f t="shared" si="326"/>
        <v>69.924329939552649</v>
      </c>
      <c r="AV302" s="1">
        <f t="shared" si="327"/>
        <v>18751.719595369337</v>
      </c>
      <c r="AW302" s="1">
        <f t="shared" si="328"/>
        <v>7448.6760073070836</v>
      </c>
      <c r="AX302" s="1">
        <f t="shared" si="388"/>
        <v>240</v>
      </c>
      <c r="AY302" s="1">
        <f t="shared" si="374"/>
        <v>25304.521341500091</v>
      </c>
      <c r="AZ302" s="1">
        <f t="shared" si="375"/>
        <v>6818.0823278360558</v>
      </c>
      <c r="BA302" s="1">
        <f t="shared" si="389"/>
        <v>6387.1667392553336</v>
      </c>
      <c r="BB302" s="1">
        <f t="shared" si="390"/>
        <v>30052.934234145599</v>
      </c>
      <c r="BC302" s="1">
        <f t="shared" si="391"/>
        <v>38575.038724776976</v>
      </c>
      <c r="BD302" s="1">
        <f t="shared" si="392"/>
        <v>0.58685099670229712</v>
      </c>
      <c r="BE302" s="2">
        <f t="shared" si="398"/>
        <v>0</v>
      </c>
      <c r="BF302" s="2">
        <f t="shared" si="399"/>
        <v>0</v>
      </c>
      <c r="BG302" s="2">
        <f t="shared" si="400"/>
        <v>0</v>
      </c>
      <c r="BH302" s="2">
        <f t="shared" si="376"/>
        <v>0</v>
      </c>
      <c r="BI302" s="2">
        <f t="shared" si="393"/>
        <v>0</v>
      </c>
      <c r="BJ302" s="2">
        <f t="shared" si="377"/>
        <v>0</v>
      </c>
      <c r="BK302" s="2">
        <f t="shared" si="378"/>
        <v>0</v>
      </c>
      <c r="BL302" s="2">
        <f t="shared" si="379"/>
        <v>0</v>
      </c>
      <c r="BM302" s="2">
        <f t="shared" si="380"/>
        <v>0</v>
      </c>
      <c r="BN302" s="2">
        <f t="shared" si="381"/>
        <v>0</v>
      </c>
      <c r="BO302" s="2">
        <f t="shared" si="394"/>
        <v>0</v>
      </c>
      <c r="BP302" s="2">
        <f t="shared" si="395"/>
        <v>0</v>
      </c>
      <c r="BQ302" s="2">
        <f t="shared" si="396"/>
        <v>0</v>
      </c>
      <c r="BR302" s="11">
        <f t="shared" si="397"/>
        <v>2.8967382886094434E-2</v>
      </c>
      <c r="BS302" s="17">
        <f t="shared" si="372"/>
        <v>4.0121369236906321E-4</v>
      </c>
      <c r="BT302" s="17">
        <f t="shared" si="373"/>
        <v>7.8231007642388154E-6</v>
      </c>
      <c r="BU302" s="12">
        <f>(BU$3*temperature!$I412+BU$4*temperature!$I412^2+BU$5*temperature!$I412^6)*(K302/K$56)^$BW$1</f>
        <v>-315.10575706374777</v>
      </c>
      <c r="BV302" s="12">
        <f>(BV$3*temperature!$I412+BV$4*temperature!$I412^2+BV$5*temperature!$I412^6)*(L302/L$56)^$BW$1</f>
        <v>-43.694417510541477</v>
      </c>
      <c r="BW302" s="12">
        <f>(BW$3*temperature!$I412+BW$4*temperature!$I412^2+BW$5*temperature!$I412^6)*(M302/M$56)^$BW$1</f>
        <v>-36.348616139579882</v>
      </c>
      <c r="BX302" s="12">
        <f>(BX$3*temperature!$M412+BX$4*temperature!$M412^2+BX$5*temperature!$M412^6)*(K302/K$56)^$BW$1</f>
        <v>-315.10582582538353</v>
      </c>
      <c r="BY302" s="12">
        <f>(BY$3*temperature!$M412+BY$4*temperature!$M412^2+BY$5*temperature!$M412^6)*(L302/L$56)^$BW$1</f>
        <v>-43.694426602525922</v>
      </c>
      <c r="BZ302" s="12">
        <f>(BZ$3*temperature!$M412+BZ$4*temperature!$M412^2+BZ$5*temperature!$M412^6)*(M302/M$56)^$BW$1</f>
        <v>-36.348623329454867</v>
      </c>
      <c r="CA302" s="19">
        <f t="shared" si="382"/>
        <v>-6.8761635759528872E-5</v>
      </c>
      <c r="CB302" s="19">
        <f t="shared" si="383"/>
        <v>-9.0919844453196674E-6</v>
      </c>
      <c r="CC302" s="19">
        <f t="shared" si="384"/>
        <v>-7.1898749851584398E-6</v>
      </c>
      <c r="CD302" s="19">
        <f t="shared" si="385"/>
        <v>-1.1442675174380685E-2</v>
      </c>
      <c r="CE302" s="19">
        <f t="shared" si="386"/>
        <v>-4.5909579572930891E-6</v>
      </c>
      <c r="CF302" s="19">
        <f t="shared" si="387"/>
        <v>-8.9517200901634059E-8</v>
      </c>
    </row>
    <row r="303" spans="1:84" x14ac:dyDescent="0.3">
      <c r="A303" s="2">
        <f t="shared" si="329"/>
        <v>2257</v>
      </c>
      <c r="B303" s="5">
        <f t="shared" si="330"/>
        <v>1165.4055140529108</v>
      </c>
      <c r="C303" s="5">
        <f t="shared" si="331"/>
        <v>2964.1691015927659</v>
      </c>
      <c r="D303" s="5">
        <f t="shared" si="332"/>
        <v>4369.9539174114616</v>
      </c>
      <c r="E303" s="15">
        <f t="shared" si="333"/>
        <v>1.2922855209487094E-8</v>
      </c>
      <c r="F303" s="15">
        <f t="shared" si="334"/>
        <v>2.5458891310957086E-8</v>
      </c>
      <c r="G303" s="15">
        <f t="shared" si="335"/>
        <v>5.1973420984115747E-8</v>
      </c>
      <c r="H303" s="5">
        <f t="shared" si="336"/>
        <v>349.62165421587321</v>
      </c>
      <c r="I303" s="5">
        <f t="shared" si="337"/>
        <v>93627.497631822363</v>
      </c>
      <c r="J303" s="5">
        <f t="shared" si="338"/>
        <v>37235.0158674712</v>
      </c>
      <c r="K303" s="5">
        <f t="shared" si="339"/>
        <v>300</v>
      </c>
      <c r="L303" s="5">
        <f t="shared" si="340"/>
        <v>31586.422509266624</v>
      </c>
      <c r="M303" s="5">
        <f t="shared" si="341"/>
        <v>8520.6884491650035</v>
      </c>
      <c r="N303" s="15">
        <f t="shared" si="342"/>
        <v>0</v>
      </c>
      <c r="O303" s="15">
        <f t="shared" si="343"/>
        <v>-1.3983008652592721E-3</v>
      </c>
      <c r="P303" s="15">
        <f t="shared" si="344"/>
        <v>-2.2463332509192746E-4</v>
      </c>
      <c r="Q303" s="5">
        <f t="shared" si="345"/>
        <v>3.4202372702837862</v>
      </c>
      <c r="R303" s="5">
        <f t="shared" si="346"/>
        <v>2719.5254552893216</v>
      </c>
      <c r="S303" s="5">
        <f t="shared" si="347"/>
        <v>2179.8266903780132</v>
      </c>
      <c r="T303" s="5">
        <f t="shared" si="348"/>
        <v>9.7826814473338288</v>
      </c>
      <c r="U303" s="5">
        <f t="shared" si="349"/>
        <v>29.046225992106425</v>
      </c>
      <c r="V303" s="5">
        <f t="shared" si="350"/>
        <v>58.542386503515004</v>
      </c>
      <c r="W303" s="15">
        <f t="shared" si="351"/>
        <v>-1.0734613539272964E-2</v>
      </c>
      <c r="X303" s="15">
        <f t="shared" si="352"/>
        <v>-1.217998157191269E-2</v>
      </c>
      <c r="Y303" s="15">
        <f t="shared" si="353"/>
        <v>-9.7425357312937999E-3</v>
      </c>
      <c r="Z303" s="5">
        <f t="shared" si="368"/>
        <v>2.9369362949654296</v>
      </c>
      <c r="AA303" s="5">
        <f t="shared" si="369"/>
        <v>8530.1007057817751</v>
      </c>
      <c r="AB303" s="5">
        <f t="shared" si="370"/>
        <v>57393.626514671523</v>
      </c>
      <c r="AC303" s="16">
        <f t="shared" si="354"/>
        <v>0.84947599444018318</v>
      </c>
      <c r="AD303" s="16">
        <f t="shared" si="355"/>
        <v>3.0940773382210836</v>
      </c>
      <c r="AE303" s="16">
        <f t="shared" si="356"/>
        <v>26.067073747800229</v>
      </c>
      <c r="AF303" s="15">
        <f t="shared" si="357"/>
        <v>-4.0504037456468023E-3</v>
      </c>
      <c r="AG303" s="15">
        <f t="shared" si="358"/>
        <v>2.9673830763510267E-4</v>
      </c>
      <c r="AH303" s="15">
        <f t="shared" si="359"/>
        <v>9.7937136394747881E-3</v>
      </c>
      <c r="AI303" s="1">
        <f t="shared" si="323"/>
        <v>65906.736286885862</v>
      </c>
      <c r="AJ303" s="1">
        <f t="shared" si="324"/>
        <v>189305.84549114271</v>
      </c>
      <c r="AK303" s="1">
        <f t="shared" si="325"/>
        <v>74476.74500160836</v>
      </c>
      <c r="AL303" s="14">
        <f t="shared" si="360"/>
        <v>98.074348456453166</v>
      </c>
      <c r="AM303" s="14">
        <f t="shared" si="361"/>
        <v>24.428498560673578</v>
      </c>
      <c r="AN303" s="14">
        <f t="shared" si="362"/>
        <v>7.5920326959714028</v>
      </c>
      <c r="AO303" s="11">
        <f t="shared" si="363"/>
        <v>1.7226828700790283E-3</v>
      </c>
      <c r="AP303" s="11">
        <f t="shared" si="364"/>
        <v>2.1701260646648283E-3</v>
      </c>
      <c r="AQ303" s="11">
        <f t="shared" si="365"/>
        <v>1.968578154757658E-3</v>
      </c>
      <c r="AR303" s="1">
        <f t="shared" si="371"/>
        <v>349.62165421587321</v>
      </c>
      <c r="AS303" s="1">
        <f t="shared" si="366"/>
        <v>93627.497631822363</v>
      </c>
      <c r="AT303" s="1">
        <f t="shared" si="367"/>
        <v>37235.0158674712</v>
      </c>
      <c r="AU303" s="1">
        <f t="shared" si="326"/>
        <v>69.924330843174644</v>
      </c>
      <c r="AV303" s="1">
        <f t="shared" si="327"/>
        <v>18725.499526364474</v>
      </c>
      <c r="AW303" s="1">
        <f t="shared" si="328"/>
        <v>7447.0031734942404</v>
      </c>
      <c r="AX303" s="1">
        <f t="shared" si="388"/>
        <v>240</v>
      </c>
      <c r="AY303" s="1">
        <f t="shared" si="374"/>
        <v>25269.138007413301</v>
      </c>
      <c r="AZ303" s="1">
        <f t="shared" si="375"/>
        <v>6816.5507593320035</v>
      </c>
      <c r="BA303" s="1">
        <f t="shared" si="389"/>
        <v>6387.1668217957649</v>
      </c>
      <c r="BB303" s="1">
        <f t="shared" si="390"/>
        <v>30048.78729849738</v>
      </c>
      <c r="BC303" s="1">
        <f t="shared" si="391"/>
        <v>38574.058982103998</v>
      </c>
      <c r="BD303" s="1">
        <f t="shared" si="392"/>
        <v>0.55886751507326349</v>
      </c>
      <c r="BE303" s="2">
        <f t="shared" si="398"/>
        <v>0</v>
      </c>
      <c r="BF303" s="2">
        <f t="shared" si="399"/>
        <v>0</v>
      </c>
      <c r="BG303" s="2">
        <f t="shared" si="400"/>
        <v>0</v>
      </c>
      <c r="BH303" s="2">
        <f t="shared" si="376"/>
        <v>0</v>
      </c>
      <c r="BI303" s="2">
        <f t="shared" si="393"/>
        <v>0</v>
      </c>
      <c r="BJ303" s="2">
        <f t="shared" si="377"/>
        <v>0</v>
      </c>
      <c r="BK303" s="2">
        <f t="shared" si="378"/>
        <v>0</v>
      </c>
      <c r="BL303" s="2">
        <f t="shared" si="379"/>
        <v>0</v>
      </c>
      <c r="BM303" s="2">
        <f t="shared" si="380"/>
        <v>0</v>
      </c>
      <c r="BN303" s="2">
        <f t="shared" si="381"/>
        <v>0</v>
      </c>
      <c r="BO303" s="2">
        <f t="shared" si="394"/>
        <v>0</v>
      </c>
      <c r="BP303" s="2">
        <f t="shared" si="395"/>
        <v>0</v>
      </c>
      <c r="BQ303" s="2">
        <f t="shared" si="396"/>
        <v>0</v>
      </c>
      <c r="BR303" s="11">
        <f t="shared" si="397"/>
        <v>2.8938197832251683E-2</v>
      </c>
      <c r="BS303" s="17">
        <f t="shared" si="372"/>
        <v>3.8991876617480416E-4</v>
      </c>
      <c r="BT303" s="17">
        <f t="shared" si="373"/>
        <v>7.4505721564179189E-6</v>
      </c>
      <c r="BU303" s="12">
        <f>(BU$3*temperature!$I413+BU$4*temperature!$I413^2+BU$5*temperature!$I413^6)*(K303/K$56)^$BW$1</f>
        <v>-316.41872112558099</v>
      </c>
      <c r="BV303" s="12">
        <f>(BV$3*temperature!$I413+BV$4*temperature!$I413^2+BV$5*temperature!$I413^6)*(L303/L$56)^$BW$1</f>
        <v>-43.883366607391366</v>
      </c>
      <c r="BW303" s="12">
        <f>(BW$3*temperature!$I413+BW$4*temperature!$I413^2+BW$5*temperature!$I413^6)*(M303/M$56)^$BW$1</f>
        <v>-36.487942363687772</v>
      </c>
      <c r="BX303" s="12">
        <f>(BX$3*temperature!$M413+BX$4*temperature!$M413^2+BX$5*temperature!$M413^6)*(K303/K$56)^$BW$1</f>
        <v>-316.41878980666627</v>
      </c>
      <c r="BY303" s="12">
        <f>(BY$3*temperature!$M413+BY$4*temperature!$M413^2+BY$5*temperature!$M413^6)*(L303/L$56)^$BW$1</f>
        <v>-43.883375691303534</v>
      </c>
      <c r="BZ303" s="12">
        <f>(BZ$3*temperature!$M413+BZ$4*temperature!$M413^2+BZ$5*temperature!$M413^6)*(M303/M$56)^$BW$1</f>
        <v>-36.487949544540484</v>
      </c>
      <c r="CA303" s="19">
        <f t="shared" si="382"/>
        <v>-6.8681085281241394E-5</v>
      </c>
      <c r="CB303" s="19">
        <f t="shared" si="383"/>
        <v>-9.0839121682506629E-6</v>
      </c>
      <c r="CC303" s="19">
        <f t="shared" si="384"/>
        <v>-7.1808527124517241E-6</v>
      </c>
      <c r="CD303" s="19">
        <f t="shared" si="385"/>
        <v>-1.1418955243600539E-2</v>
      </c>
      <c r="CE303" s="19">
        <f t="shared" si="386"/>
        <v>-4.4524649395900323E-6</v>
      </c>
      <c r="CF303" s="19">
        <f t="shared" si="387"/>
        <v>-8.5077749993352574E-8</v>
      </c>
    </row>
    <row r="304" spans="1:84" x14ac:dyDescent="0.3">
      <c r="A304" s="2">
        <f t="shared" si="329"/>
        <v>2258</v>
      </c>
      <c r="B304" s="5">
        <f t="shared" si="330"/>
        <v>1165.4055283602593</v>
      </c>
      <c r="C304" s="5">
        <f t="shared" si="331"/>
        <v>2964.1691732840022</v>
      </c>
      <c r="D304" s="5">
        <f t="shared" si="332"/>
        <v>4369.9541331768432</v>
      </c>
      <c r="E304" s="15">
        <f t="shared" si="333"/>
        <v>1.227671244901274E-8</v>
      </c>
      <c r="F304" s="15">
        <f t="shared" si="334"/>
        <v>2.4185946745409231E-8</v>
      </c>
      <c r="G304" s="15">
        <f t="shared" si="335"/>
        <v>4.9374749934909955E-8</v>
      </c>
      <c r="H304" s="5">
        <f t="shared" si="336"/>
        <v>349.62165850807776</v>
      </c>
      <c r="I304" s="5">
        <f t="shared" si="337"/>
        <v>93493.512389257783</v>
      </c>
      <c r="J304" s="5">
        <f t="shared" si="338"/>
        <v>37225.854867632333</v>
      </c>
      <c r="K304" s="5">
        <f t="shared" si="339"/>
        <v>300</v>
      </c>
      <c r="L304" s="5">
        <f t="shared" si="340"/>
        <v>31541.220127350676</v>
      </c>
      <c r="M304" s="5">
        <f t="shared" si="341"/>
        <v>8518.5916678191988</v>
      </c>
      <c r="N304" s="15">
        <f t="shared" si="342"/>
        <v>0</v>
      </c>
      <c r="O304" s="15">
        <f t="shared" si="343"/>
        <v>-1.4310700080923944E-3</v>
      </c>
      <c r="P304" s="15">
        <f t="shared" si="344"/>
        <v>-2.4608121260549787E-4</v>
      </c>
      <c r="Q304" s="5">
        <f t="shared" si="345"/>
        <v>3.3835223865132029</v>
      </c>
      <c r="R304" s="5">
        <f t="shared" si="346"/>
        <v>2682.5573213581301</v>
      </c>
      <c r="S304" s="5">
        <f t="shared" si="347"/>
        <v>2158.0585691537485</v>
      </c>
      <c r="T304" s="5">
        <f t="shared" si="348"/>
        <v>9.6776681426188844</v>
      </c>
      <c r="U304" s="5">
        <f t="shared" si="349"/>
        <v>28.692443494788957</v>
      </c>
      <c r="V304" s="5">
        <f t="shared" si="350"/>
        <v>57.972035211209295</v>
      </c>
      <c r="W304" s="15">
        <f t="shared" si="351"/>
        <v>-1.0734613539272964E-2</v>
      </c>
      <c r="X304" s="15">
        <f t="shared" si="352"/>
        <v>-1.217998157191269E-2</v>
      </c>
      <c r="Y304" s="15">
        <f t="shared" si="353"/>
        <v>-9.7425357312937999E-3</v>
      </c>
      <c r="Z304" s="5">
        <f t="shared" si="368"/>
        <v>2.893641375050874</v>
      </c>
      <c r="AA304" s="5">
        <f t="shared" si="369"/>
        <v>8416.9189632943835</v>
      </c>
      <c r="AB304" s="5">
        <f t="shared" si="370"/>
        <v>57378.19858413162</v>
      </c>
      <c r="AC304" s="16">
        <f t="shared" si="354"/>
        <v>0.84603527369046561</v>
      </c>
      <c r="AD304" s="16">
        <f t="shared" si="355"/>
        <v>3.0949954694941195</v>
      </c>
      <c r="AE304" s="16">
        <f t="shared" si="356"/>
        <v>26.322367203505255</v>
      </c>
      <c r="AF304" s="15">
        <f t="shared" si="357"/>
        <v>-4.0504037456468023E-3</v>
      </c>
      <c r="AG304" s="15">
        <f t="shared" si="358"/>
        <v>2.9673830763510267E-4</v>
      </c>
      <c r="AH304" s="15">
        <f t="shared" si="359"/>
        <v>9.7937136394747881E-3</v>
      </c>
      <c r="AI304" s="1">
        <f t="shared" si="323"/>
        <v>59385.986989040452</v>
      </c>
      <c r="AJ304" s="1">
        <f t="shared" si="324"/>
        <v>189100.76046839292</v>
      </c>
      <c r="AK304" s="1">
        <f t="shared" si="325"/>
        <v>74476.07367494177</v>
      </c>
      <c r="AL304" s="14">
        <f t="shared" si="360"/>
        <v>98.241609946532463</v>
      </c>
      <c r="AM304" s="14">
        <f t="shared" si="361"/>
        <v>24.480981352906252</v>
      </c>
      <c r="AN304" s="14">
        <f t="shared" si="362"/>
        <v>7.6068287505897425</v>
      </c>
      <c r="AO304" s="11">
        <f t="shared" si="363"/>
        <v>1.705456041378238E-3</v>
      </c>
      <c r="AP304" s="11">
        <f t="shared" si="364"/>
        <v>2.1484248040181801E-3</v>
      </c>
      <c r="AQ304" s="11">
        <f t="shared" si="365"/>
        <v>1.9488923732100814E-3</v>
      </c>
      <c r="AR304" s="1">
        <f t="shared" si="371"/>
        <v>349.62165850807776</v>
      </c>
      <c r="AS304" s="1">
        <f t="shared" si="366"/>
        <v>93493.512389257783</v>
      </c>
      <c r="AT304" s="1">
        <f t="shared" si="367"/>
        <v>37225.854867632333</v>
      </c>
      <c r="AU304" s="1">
        <f t="shared" si="326"/>
        <v>69.924331701615557</v>
      </c>
      <c r="AV304" s="1">
        <f t="shared" si="327"/>
        <v>18698.702477851559</v>
      </c>
      <c r="AW304" s="1">
        <f t="shared" si="328"/>
        <v>7445.1709735264667</v>
      </c>
      <c r="AX304" s="1">
        <f t="shared" si="388"/>
        <v>240</v>
      </c>
      <c r="AY304" s="1">
        <f t="shared" si="374"/>
        <v>25232.97610188054</v>
      </c>
      <c r="AZ304" s="1">
        <f t="shared" si="375"/>
        <v>6814.8733342553605</v>
      </c>
      <c r="BA304" s="1">
        <f t="shared" si="389"/>
        <v>6387.1669002091758</v>
      </c>
      <c r="BB304" s="1">
        <f t="shared" si="390"/>
        <v>30044.54305350209</v>
      </c>
      <c r="BC304" s="1">
        <f t="shared" si="391"/>
        <v>38572.985390741283</v>
      </c>
      <c r="BD304" s="1">
        <f t="shared" si="392"/>
        <v>0.53221704260379699</v>
      </c>
      <c r="BE304" s="2">
        <f t="shared" si="398"/>
        <v>0</v>
      </c>
      <c r="BF304" s="2">
        <f t="shared" si="399"/>
        <v>0</v>
      </c>
      <c r="BG304" s="2">
        <f t="shared" si="400"/>
        <v>0</v>
      </c>
      <c r="BH304" s="2">
        <f t="shared" si="376"/>
        <v>0</v>
      </c>
      <c r="BI304" s="2">
        <f t="shared" si="393"/>
        <v>0</v>
      </c>
      <c r="BJ304" s="2">
        <f t="shared" si="377"/>
        <v>0</v>
      </c>
      <c r="BK304" s="2">
        <f t="shared" si="378"/>
        <v>0</v>
      </c>
      <c r="BL304" s="2">
        <f t="shared" si="379"/>
        <v>0</v>
      </c>
      <c r="BM304" s="2">
        <f t="shared" si="380"/>
        <v>0</v>
      </c>
      <c r="BN304" s="2">
        <f t="shared" si="381"/>
        <v>0</v>
      </c>
      <c r="BO304" s="2">
        <f t="shared" si="394"/>
        <v>0</v>
      </c>
      <c r="BP304" s="2">
        <f t="shared" si="395"/>
        <v>0</v>
      </c>
      <c r="BQ304" s="2">
        <f t="shared" si="396"/>
        <v>0</v>
      </c>
      <c r="BR304" s="11">
        <f t="shared" si="397"/>
        <v>2.8909011797070588E-2</v>
      </c>
      <c r="BS304" s="17">
        <f t="shared" si="372"/>
        <v>3.7895256196754867E-4</v>
      </c>
      <c r="BT304" s="17">
        <f t="shared" si="373"/>
        <v>7.0957830061123033E-6</v>
      </c>
      <c r="BU304" s="12">
        <f>(BU$3*temperature!$I414+BU$4*temperature!$I414^2+BU$5*temperature!$I414^6)*(K304/K$56)^$BW$1</f>
        <v>-317.72520460798643</v>
      </c>
      <c r="BV304" s="12">
        <f>(BV$3*temperature!$I414+BV$4*temperature!$I414^2+BV$5*temperature!$I414^6)*(L304/L$56)^$BW$1</f>
        <v>-44.071935336308805</v>
      </c>
      <c r="BW304" s="12">
        <f>(BW$3*temperature!$I414+BW$4*temperature!$I414^2+BW$5*temperature!$I414^6)*(M304/M$56)^$BW$1</f>
        <v>-36.626783930241402</v>
      </c>
      <c r="BX304" s="12">
        <f>(BX$3*temperature!$M414+BX$4*temperature!$M414^2+BX$5*temperature!$M414^6)*(K304/K$56)^$BW$1</f>
        <v>-317.72527320881483</v>
      </c>
      <c r="BY304" s="12">
        <f>(BY$3*temperature!$M414+BY$4*temperature!$M414^2+BY$5*temperature!$M414^6)*(L304/L$56)^$BW$1</f>
        <v>-44.07194441226315</v>
      </c>
      <c r="BZ304" s="12">
        <f>(BZ$3*temperature!$M414+BZ$4*temperature!$M414^2+BZ$5*temperature!$M414^6)*(M304/M$56)^$BW$1</f>
        <v>-36.626791102153213</v>
      </c>
      <c r="CA304" s="19">
        <f t="shared" si="382"/>
        <v>-6.8600828399212332E-5</v>
      </c>
      <c r="CB304" s="19">
        <f t="shared" si="383"/>
        <v>-9.0759543454055347E-6</v>
      </c>
      <c r="CC304" s="19">
        <f t="shared" si="384"/>
        <v>-7.1719118110991076E-6</v>
      </c>
      <c r="CD304" s="19">
        <f t="shared" si="385"/>
        <v>-1.1395077336399046E-2</v>
      </c>
      <c r="CE304" s="19">
        <f t="shared" si="386"/>
        <v>-4.3181937504467692E-6</v>
      </c>
      <c r="CF304" s="19">
        <f t="shared" si="387"/>
        <v>-8.0856996116955801E-8</v>
      </c>
    </row>
    <row r="305" spans="1:84" x14ac:dyDescent="0.3">
      <c r="A305" s="2">
        <f t="shared" si="329"/>
        <v>2259</v>
      </c>
      <c r="B305" s="5">
        <f t="shared" si="330"/>
        <v>1165.4055419522404</v>
      </c>
      <c r="C305" s="5">
        <f t="shared" si="331"/>
        <v>2964.1692413906785</v>
      </c>
      <c r="D305" s="5">
        <f t="shared" si="332"/>
        <v>4369.9543381539661</v>
      </c>
      <c r="E305" s="15">
        <f t="shared" si="333"/>
        <v>1.1662876826562102E-8</v>
      </c>
      <c r="F305" s="15">
        <f t="shared" si="334"/>
        <v>2.2976649408138768E-8</v>
      </c>
      <c r="G305" s="15">
        <f t="shared" si="335"/>
        <v>4.6906012438164453E-8</v>
      </c>
      <c r="H305" s="5">
        <f t="shared" si="336"/>
        <v>349.62166258567208</v>
      </c>
      <c r="I305" s="5">
        <f t="shared" si="337"/>
        <v>93356.650277262946</v>
      </c>
      <c r="J305" s="5">
        <f t="shared" si="338"/>
        <v>37215.901260778715</v>
      </c>
      <c r="K305" s="5">
        <f t="shared" si="339"/>
        <v>300</v>
      </c>
      <c r="L305" s="5">
        <f t="shared" si="340"/>
        <v>31495.047237405197</v>
      </c>
      <c r="M305" s="5">
        <f t="shared" si="341"/>
        <v>8516.3135312073118</v>
      </c>
      <c r="N305" s="15">
        <f t="shared" si="342"/>
        <v>0</v>
      </c>
      <c r="O305" s="15">
        <f t="shared" si="343"/>
        <v>-1.463890418920144E-3</v>
      </c>
      <c r="P305" s="15">
        <f t="shared" si="344"/>
        <v>-2.6743113189631185E-4</v>
      </c>
      <c r="Q305" s="5">
        <f t="shared" si="345"/>
        <v>3.3472016203305048</v>
      </c>
      <c r="R305" s="5">
        <f t="shared" si="346"/>
        <v>2646.0047438755287</v>
      </c>
      <c r="S305" s="5">
        <f t="shared" si="347"/>
        <v>2136.4621973301919</v>
      </c>
      <c r="T305" s="5">
        <f t="shared" si="348"/>
        <v>9.5737821151465372</v>
      </c>
      <c r="U305" s="5">
        <f t="shared" si="349"/>
        <v>28.342970061769282</v>
      </c>
      <c r="V305" s="5">
        <f t="shared" si="350"/>
        <v>57.407240586748266</v>
      </c>
      <c r="W305" s="15">
        <f t="shared" si="351"/>
        <v>-1.0734613539272964E-2</v>
      </c>
      <c r="X305" s="15">
        <f t="shared" si="352"/>
        <v>-1.217998157191269E-2</v>
      </c>
      <c r="Y305" s="15">
        <f t="shared" si="353"/>
        <v>-9.7425357312937999E-3</v>
      </c>
      <c r="Z305" s="5">
        <f t="shared" si="368"/>
        <v>2.8509846864399271</v>
      </c>
      <c r="AA305" s="5">
        <f t="shared" si="369"/>
        <v>8304.9664268787219</v>
      </c>
      <c r="AB305" s="5">
        <f t="shared" si="370"/>
        <v>57361.544064924259</v>
      </c>
      <c r="AC305" s="16">
        <f t="shared" si="354"/>
        <v>0.84260848924896048</v>
      </c>
      <c r="AD305" s="16">
        <f t="shared" si="355"/>
        <v>3.0959138732118756</v>
      </c>
      <c r="AE305" s="16">
        <f t="shared" si="356"/>
        <v>26.580160930209487</v>
      </c>
      <c r="AF305" s="15">
        <f t="shared" si="357"/>
        <v>-4.0504037456468023E-3</v>
      </c>
      <c r="AG305" s="15">
        <f t="shared" si="358"/>
        <v>2.9673830763510267E-4</v>
      </c>
      <c r="AH305" s="15">
        <f t="shared" si="359"/>
        <v>9.7937136394747881E-3</v>
      </c>
      <c r="AI305" s="1">
        <f t="shared" si="323"/>
        <v>53517.31262183802</v>
      </c>
      <c r="AJ305" s="1">
        <f t="shared" si="324"/>
        <v>188889.38689940519</v>
      </c>
      <c r="AK305" s="1">
        <f t="shared" si="325"/>
        <v>74473.637280974071</v>
      </c>
      <c r="AL305" s="14">
        <f t="shared" si="360"/>
        <v>98.407481226258511</v>
      </c>
      <c r="AM305" s="14">
        <f t="shared" si="361"/>
        <v>24.533050944995889</v>
      </c>
      <c r="AN305" s="14">
        <f t="shared" si="362"/>
        <v>7.6215053922207181</v>
      </c>
      <c r="AO305" s="11">
        <f t="shared" si="363"/>
        <v>1.6884014809644557E-3</v>
      </c>
      <c r="AP305" s="11">
        <f t="shared" si="364"/>
        <v>2.1269405559779984E-3</v>
      </c>
      <c r="AQ305" s="11">
        <f t="shared" si="365"/>
        <v>1.9294034494779806E-3</v>
      </c>
      <c r="AR305" s="1">
        <f t="shared" si="371"/>
        <v>349.62166258567208</v>
      </c>
      <c r="AS305" s="1">
        <f t="shared" si="366"/>
        <v>93356.650277262946</v>
      </c>
      <c r="AT305" s="1">
        <f t="shared" si="367"/>
        <v>37215.901260778715</v>
      </c>
      <c r="AU305" s="1">
        <f t="shared" si="326"/>
        <v>69.924332517134417</v>
      </c>
      <c r="AV305" s="1">
        <f t="shared" si="327"/>
        <v>18671.330055452589</v>
      </c>
      <c r="AW305" s="1">
        <f t="shared" si="328"/>
        <v>7443.1802521557438</v>
      </c>
      <c r="AX305" s="1">
        <f t="shared" si="388"/>
        <v>240</v>
      </c>
      <c r="AY305" s="1">
        <f t="shared" si="374"/>
        <v>25196.037789924154</v>
      </c>
      <c r="AZ305" s="1">
        <f t="shared" si="375"/>
        <v>6813.0508249658496</v>
      </c>
      <c r="BA305" s="1">
        <f t="shared" si="389"/>
        <v>6387.1669747019159</v>
      </c>
      <c r="BB305" s="1">
        <f t="shared" si="390"/>
        <v>30040.201345698952</v>
      </c>
      <c r="BC305" s="1">
        <f t="shared" si="391"/>
        <v>38571.818381915087</v>
      </c>
      <c r="BD305" s="1">
        <f t="shared" si="392"/>
        <v>0.50683614711860703</v>
      </c>
      <c r="BE305" s="2">
        <f t="shared" si="398"/>
        <v>0</v>
      </c>
      <c r="BF305" s="2">
        <f t="shared" si="399"/>
        <v>0</v>
      </c>
      <c r="BG305" s="2">
        <f t="shared" si="400"/>
        <v>0</v>
      </c>
      <c r="BH305" s="2">
        <f t="shared" si="376"/>
        <v>0</v>
      </c>
      <c r="BI305" s="2">
        <f t="shared" si="393"/>
        <v>0</v>
      </c>
      <c r="BJ305" s="2">
        <f t="shared" si="377"/>
        <v>0</v>
      </c>
      <c r="BK305" s="2">
        <f t="shared" si="378"/>
        <v>0</v>
      </c>
      <c r="BL305" s="2">
        <f t="shared" si="379"/>
        <v>0</v>
      </c>
      <c r="BM305" s="2">
        <f t="shared" si="380"/>
        <v>0</v>
      </c>
      <c r="BN305" s="2">
        <f t="shared" si="381"/>
        <v>0</v>
      </c>
      <c r="BO305" s="2">
        <f t="shared" si="394"/>
        <v>0</v>
      </c>
      <c r="BP305" s="2">
        <f t="shared" si="395"/>
        <v>0</v>
      </c>
      <c r="BQ305" s="2">
        <f t="shared" si="396"/>
        <v>0</v>
      </c>
      <c r="BR305" s="11">
        <f t="shared" si="397"/>
        <v>2.8879825565259559E-2</v>
      </c>
      <c r="BS305" s="17">
        <f t="shared" si="372"/>
        <v>3.683052219609567E-4</v>
      </c>
      <c r="BT305" s="17">
        <f t="shared" si="373"/>
        <v>6.7578885772498126E-6</v>
      </c>
      <c r="BU305" s="12">
        <f>(BU$3*temperature!$I415+BU$4*temperature!$I415^2+BU$5*temperature!$I415^6)*(K305/K$56)^$BW$1</f>
        <v>-319.02529634151352</v>
      </c>
      <c r="BV305" s="12">
        <f>(BV$3*temperature!$I415+BV$4*temperature!$I415^2+BV$5*temperature!$I415^6)*(L305/L$56)^$BW$1</f>
        <v>-44.260140044663487</v>
      </c>
      <c r="BW305" s="12">
        <f>(BW$3*temperature!$I415+BW$4*temperature!$I415^2+BW$5*temperature!$I415^6)*(M305/M$56)^$BW$1</f>
        <v>-36.765151729127986</v>
      </c>
      <c r="BX305" s="12">
        <f>(BX$3*temperature!$M415+BX$4*temperature!$M415^2+BX$5*temperature!$M415^6)*(K305/K$56)^$BW$1</f>
        <v>-319.02536486237796</v>
      </c>
      <c r="BY305" s="12">
        <f>(BY$3*temperature!$M415+BY$4*temperature!$M415^2+BY$5*temperature!$M415^6)*(L305/L$56)^$BW$1</f>
        <v>-44.260149112774172</v>
      </c>
      <c r="BZ305" s="12">
        <f>(BZ$3*temperature!$M415+BZ$4*temperature!$M415^2+BZ$5*temperature!$M415^6)*(M305/M$56)^$BW$1</f>
        <v>-36.76515889217962</v>
      </c>
      <c r="CA305" s="19">
        <f t="shared" si="382"/>
        <v>-6.8520864431320661E-5</v>
      </c>
      <c r="CB305" s="19">
        <f t="shared" si="383"/>
        <v>-9.068110685461761E-6</v>
      </c>
      <c r="CC305" s="19">
        <f t="shared" si="384"/>
        <v>-7.1630516345067008E-6</v>
      </c>
      <c r="CD305" s="19">
        <f t="shared" si="385"/>
        <v>-1.1371042388381117E-2</v>
      </c>
      <c r="CE305" s="19">
        <f t="shared" si="386"/>
        <v>-4.1880142907801541E-6</v>
      </c>
      <c r="CF305" s="19">
        <f t="shared" si="387"/>
        <v>-7.6844237467864176E-8</v>
      </c>
    </row>
    <row r="306" spans="1:84" x14ac:dyDescent="0.3">
      <c r="A306" s="2">
        <f t="shared" si="329"/>
        <v>2260</v>
      </c>
      <c r="B306" s="5">
        <f t="shared" si="330"/>
        <v>1165.4055548646224</v>
      </c>
      <c r="C306" s="5">
        <f t="shared" si="331"/>
        <v>2964.169306092022</v>
      </c>
      <c r="D306" s="5">
        <f t="shared" si="332"/>
        <v>4369.9545328822414</v>
      </c>
      <c r="E306" s="15">
        <f t="shared" si="333"/>
        <v>1.1079732985233995E-8</v>
      </c>
      <c r="F306" s="15">
        <f t="shared" si="334"/>
        <v>2.1827816937731829E-8</v>
      </c>
      <c r="G306" s="15">
        <f t="shared" si="335"/>
        <v>4.4560711816256225E-8</v>
      </c>
      <c r="H306" s="5">
        <f t="shared" si="336"/>
        <v>349.62166645938674</v>
      </c>
      <c r="I306" s="5">
        <f t="shared" si="337"/>
        <v>93216.919537810056</v>
      </c>
      <c r="J306" s="5">
        <f t="shared" si="338"/>
        <v>37205.159369289366</v>
      </c>
      <c r="K306" s="5">
        <f t="shared" si="339"/>
        <v>300</v>
      </c>
      <c r="L306" s="5">
        <f t="shared" si="340"/>
        <v>31447.906617961638</v>
      </c>
      <c r="M306" s="5">
        <f t="shared" si="341"/>
        <v>8513.8550274001082</v>
      </c>
      <c r="N306" s="15">
        <f t="shared" si="342"/>
        <v>0</v>
      </c>
      <c r="O306" s="15">
        <f t="shared" si="343"/>
        <v>-1.4967629382556247E-3</v>
      </c>
      <c r="P306" s="15">
        <f t="shared" si="344"/>
        <v>-2.8868169287032952E-4</v>
      </c>
      <c r="Q306" s="5">
        <f t="shared" si="345"/>
        <v>3.3112707411862239</v>
      </c>
      <c r="R306" s="5">
        <f t="shared" si="346"/>
        <v>2609.8643080970564</v>
      </c>
      <c r="S306" s="5">
        <f t="shared" si="347"/>
        <v>2115.0369835400284</v>
      </c>
      <c r="T306" s="5">
        <f t="shared" si="348"/>
        <v>9.4710112640312367</v>
      </c>
      <c r="U306" s="5">
        <f t="shared" si="349"/>
        <v>27.997753208723658</v>
      </c>
      <c r="V306" s="5">
        <f t="shared" si="350"/>
        <v>56.84794849409689</v>
      </c>
      <c r="W306" s="15">
        <f t="shared" si="351"/>
        <v>-1.0734613539272964E-2</v>
      </c>
      <c r="X306" s="15">
        <f t="shared" si="352"/>
        <v>-1.217998157191269E-2</v>
      </c>
      <c r="Y306" s="15">
        <f t="shared" si="353"/>
        <v>-9.7425357312937999E-3</v>
      </c>
      <c r="Z306" s="5">
        <f t="shared" si="368"/>
        <v>2.8089568207749105</v>
      </c>
      <c r="AA306" s="5">
        <f t="shared" si="369"/>
        <v>8194.2336168465972</v>
      </c>
      <c r="AB306" s="5">
        <f t="shared" si="370"/>
        <v>57343.669628048592</v>
      </c>
      <c r="AC306" s="16">
        <f t="shared" si="354"/>
        <v>0.83919558466799271</v>
      </c>
      <c r="AD306" s="16">
        <f t="shared" si="355"/>
        <v>3.0968325494551965</v>
      </c>
      <c r="AE306" s="16">
        <f t="shared" si="356"/>
        <v>26.840479414851114</v>
      </c>
      <c r="AF306" s="15">
        <f t="shared" si="357"/>
        <v>-4.0504037456468023E-3</v>
      </c>
      <c r="AG306" s="15">
        <f t="shared" si="358"/>
        <v>2.9673830763510267E-4</v>
      </c>
      <c r="AH306" s="15">
        <f t="shared" si="359"/>
        <v>9.7937136394747881E-3</v>
      </c>
      <c r="AI306" s="1">
        <f t="shared" si="323"/>
        <v>48235.505692171355</v>
      </c>
      <c r="AJ306" s="1">
        <f t="shared" si="324"/>
        <v>188671.77826491726</v>
      </c>
      <c r="AK306" s="1">
        <f t="shared" si="325"/>
        <v>74469.453805032404</v>
      </c>
      <c r="AL306" s="14">
        <f t="shared" si="360"/>
        <v>98.571971049928507</v>
      </c>
      <c r="AM306" s="14">
        <f t="shared" si="361"/>
        <v>24.584709482602506</v>
      </c>
      <c r="AN306" s="14">
        <f t="shared" si="362"/>
        <v>7.6360633014267441</v>
      </c>
      <c r="AO306" s="11">
        <f t="shared" si="363"/>
        <v>1.6715174661548111E-3</v>
      </c>
      <c r="AP306" s="11">
        <f t="shared" si="364"/>
        <v>2.1056711504182182E-3</v>
      </c>
      <c r="AQ306" s="11">
        <f t="shared" si="365"/>
        <v>1.9101094149832007E-3</v>
      </c>
      <c r="AR306" s="1">
        <f t="shared" si="371"/>
        <v>349.62166645938674</v>
      </c>
      <c r="AS306" s="1">
        <f t="shared" si="366"/>
        <v>93216.919537810056</v>
      </c>
      <c r="AT306" s="1">
        <f t="shared" si="367"/>
        <v>37205.159369289366</v>
      </c>
      <c r="AU306" s="1">
        <f t="shared" si="326"/>
        <v>69.924333291877346</v>
      </c>
      <c r="AV306" s="1">
        <f t="shared" si="327"/>
        <v>18643.383907562013</v>
      </c>
      <c r="AW306" s="1">
        <f t="shared" si="328"/>
        <v>7441.0318738578735</v>
      </c>
      <c r="AX306" s="1">
        <f t="shared" si="388"/>
        <v>240</v>
      </c>
      <c r="AY306" s="1">
        <f t="shared" si="374"/>
        <v>25158.325294369311</v>
      </c>
      <c r="AZ306" s="1">
        <f t="shared" si="375"/>
        <v>6811.0840219200873</v>
      </c>
      <c r="BA306" s="1">
        <f t="shared" si="389"/>
        <v>6387.1670454700206</v>
      </c>
      <c r="BB306" s="1">
        <f t="shared" si="390"/>
        <v>30035.762019020822</v>
      </c>
      <c r="BC306" s="1">
        <f t="shared" si="391"/>
        <v>38570.55839270568</v>
      </c>
      <c r="BD306" s="1">
        <f t="shared" si="392"/>
        <v>0.48266441167153851</v>
      </c>
      <c r="BE306" s="2">
        <f t="shared" si="398"/>
        <v>0</v>
      </c>
      <c r="BF306" s="2">
        <f t="shared" si="399"/>
        <v>0</v>
      </c>
      <c r="BG306" s="2">
        <f t="shared" si="400"/>
        <v>0</v>
      </c>
      <c r="BH306" s="2">
        <f t="shared" si="376"/>
        <v>0</v>
      </c>
      <c r="BI306" s="2">
        <f t="shared" si="393"/>
        <v>0</v>
      </c>
      <c r="BJ306" s="2">
        <f t="shared" si="377"/>
        <v>0</v>
      </c>
      <c r="BK306" s="2">
        <f t="shared" si="378"/>
        <v>0</v>
      </c>
      <c r="BL306" s="2">
        <f t="shared" si="379"/>
        <v>0</v>
      </c>
      <c r="BM306" s="2">
        <f t="shared" si="380"/>
        <v>0</v>
      </c>
      <c r="BN306" s="2">
        <f t="shared" si="381"/>
        <v>0</v>
      </c>
      <c r="BO306" s="2">
        <f t="shared" si="394"/>
        <v>0</v>
      </c>
      <c r="BP306" s="2">
        <f t="shared" si="395"/>
        <v>0</v>
      </c>
      <c r="BQ306" s="2">
        <f t="shared" si="396"/>
        <v>0</v>
      </c>
      <c r="BR306" s="11">
        <f t="shared" si="397"/>
        <v>2.8850639173045173E-2</v>
      </c>
      <c r="BS306" s="17">
        <f t="shared" si="372"/>
        <v>3.5796719190077646E-4</v>
      </c>
      <c r="BT306" s="17">
        <f t="shared" si="373"/>
        <v>6.4360843592855354E-6</v>
      </c>
      <c r="BU306" s="12">
        <f>(BU$3*temperature!$I416+BU$4*temperature!$I416^2+BU$5*temperature!$I416^6)*(K306/K$56)^$BW$1</f>
        <v>-320.31908128554147</v>
      </c>
      <c r="BV306" s="12">
        <f>(BV$3*temperature!$I416+BV$4*temperature!$I416^2+BV$5*temperature!$I416^6)*(L306/L$56)^$BW$1</f>
        <v>-44.447996570019988</v>
      </c>
      <c r="BW306" s="12">
        <f>(BW$3*temperature!$I416+BW$4*temperature!$I416^2+BW$5*temperature!$I416^6)*(M306/M$56)^$BW$1</f>
        <v>-36.903056192508984</v>
      </c>
      <c r="BX306" s="12">
        <f>(BX$3*temperature!$M416+BX$4*temperature!$M416^2+BX$5*temperature!$M416^6)*(K306/K$56)^$BW$1</f>
        <v>-320.31914972673337</v>
      </c>
      <c r="BY306" s="12">
        <f>(BY$3*temperature!$M416+BY$4*temperature!$M416^2+BY$5*temperature!$M416^6)*(L306/L$56)^$BW$1</f>
        <v>-44.448005630400829</v>
      </c>
      <c r="BZ306" s="12">
        <f>(BZ$3*temperature!$M416+BZ$4*temperature!$M416^2+BZ$5*temperature!$M416^6)*(M306/M$56)^$BW$1</f>
        <v>-36.903063346780435</v>
      </c>
      <c r="CA306" s="19">
        <f t="shared" si="382"/>
        <v>-6.8441191899637488E-5</v>
      </c>
      <c r="CB306" s="19">
        <f t="shared" si="383"/>
        <v>-9.0603808402534014E-6</v>
      </c>
      <c r="CC306" s="19">
        <f t="shared" si="384"/>
        <v>-7.1542714508154859E-6</v>
      </c>
      <c r="CD306" s="19">
        <f t="shared" si="385"/>
        <v>-1.1346851248329824E-2</v>
      </c>
      <c r="CE306" s="19">
        <f t="shared" si="386"/>
        <v>-4.0618004782804467E-6</v>
      </c>
      <c r="CF306" s="19">
        <f t="shared" si="387"/>
        <v>-7.3029291846515127E-8</v>
      </c>
    </row>
    <row r="307" spans="1:84" x14ac:dyDescent="0.3">
      <c r="A307" s="2">
        <f t="shared" si="329"/>
        <v>2261</v>
      </c>
      <c r="B307" s="5">
        <f t="shared" si="330"/>
        <v>1165.4055671313856</v>
      </c>
      <c r="C307" s="5">
        <f t="shared" si="331"/>
        <v>2964.1693675582997</v>
      </c>
      <c r="D307" s="5">
        <f t="shared" si="332"/>
        <v>4369.9547178741122</v>
      </c>
      <c r="E307" s="15">
        <f t="shared" si="333"/>
        <v>1.0525746335972294E-8</v>
      </c>
      <c r="F307" s="15">
        <f t="shared" si="334"/>
        <v>2.0736426090845238E-8</v>
      </c>
      <c r="G307" s="15">
        <f t="shared" si="335"/>
        <v>4.2332676225443413E-8</v>
      </c>
      <c r="H307" s="5">
        <f t="shared" si="336"/>
        <v>349.6216701394157</v>
      </c>
      <c r="I307" s="5">
        <f t="shared" si="337"/>
        <v>93074.328581628884</v>
      </c>
      <c r="J307" s="5">
        <f t="shared" si="338"/>
        <v>37193.633602659989</v>
      </c>
      <c r="K307" s="5">
        <f t="shared" si="339"/>
        <v>300</v>
      </c>
      <c r="L307" s="5">
        <f t="shared" si="340"/>
        <v>31399.801104583232</v>
      </c>
      <c r="M307" s="5">
        <f t="shared" si="341"/>
        <v>8511.2171644547107</v>
      </c>
      <c r="N307" s="15">
        <f t="shared" si="342"/>
        <v>0</v>
      </c>
      <c r="O307" s="15">
        <f t="shared" si="343"/>
        <v>-1.5296888903546524E-3</v>
      </c>
      <c r="P307" s="15">
        <f t="shared" si="344"/>
        <v>-3.0983179028865049E-4</v>
      </c>
      <c r="Q307" s="5">
        <f t="shared" si="345"/>
        <v>3.2757255639351439</v>
      </c>
      <c r="R307" s="5">
        <f t="shared" si="346"/>
        <v>2574.1326077622798</v>
      </c>
      <c r="S307" s="5">
        <f t="shared" si="347"/>
        <v>2093.7823274343</v>
      </c>
      <c r="T307" s="5">
        <f t="shared" si="348"/>
        <v>9.369343618285761</v>
      </c>
      <c r="U307" s="5">
        <f t="shared" si="349"/>
        <v>27.656741090586443</v>
      </c>
      <c r="V307" s="5">
        <f t="shared" si="350"/>
        <v>56.294105324642402</v>
      </c>
      <c r="W307" s="15">
        <f t="shared" si="351"/>
        <v>-1.0734613539272964E-2</v>
      </c>
      <c r="X307" s="15">
        <f t="shared" si="352"/>
        <v>-1.217998157191269E-2</v>
      </c>
      <c r="Y307" s="15">
        <f t="shared" si="353"/>
        <v>-9.7425357312937999E-3</v>
      </c>
      <c r="Z307" s="5">
        <f t="shared" si="368"/>
        <v>2.7675485083820015</v>
      </c>
      <c r="AA307" s="5">
        <f t="shared" si="369"/>
        <v>8084.7110707802713</v>
      </c>
      <c r="AB307" s="5">
        <f t="shared" si="370"/>
        <v>57324.582095287085</v>
      </c>
      <c r="AC307" s="16">
        <f t="shared" si="354"/>
        <v>0.83579650372852321</v>
      </c>
      <c r="AD307" s="16">
        <f t="shared" si="355"/>
        <v>3.0977514983049512</v>
      </c>
      <c r="AE307" s="16">
        <f t="shared" si="356"/>
        <v>27.103347384186382</v>
      </c>
      <c r="AF307" s="15">
        <f t="shared" si="357"/>
        <v>-4.0504037456468023E-3</v>
      </c>
      <c r="AG307" s="15">
        <f t="shared" si="358"/>
        <v>2.9673830763510267E-4</v>
      </c>
      <c r="AH307" s="15">
        <f t="shared" si="359"/>
        <v>9.7937136394747881E-3</v>
      </c>
      <c r="AI307" s="1">
        <f t="shared" si="323"/>
        <v>43481.879456246097</v>
      </c>
      <c r="AJ307" s="1">
        <f t="shared" si="324"/>
        <v>188447.98434598756</v>
      </c>
      <c r="AK307" s="1">
        <f t="shared" si="325"/>
        <v>74463.540298387044</v>
      </c>
      <c r="AL307" s="14">
        <f t="shared" si="360"/>
        <v>98.735088173498937</v>
      </c>
      <c r="AM307" s="14">
        <f t="shared" si="361"/>
        <v>24.635959122966444</v>
      </c>
      <c r="AN307" s="14">
        <f t="shared" si="362"/>
        <v>7.6505031606681531</v>
      </c>
      <c r="AO307" s="11">
        <f t="shared" si="363"/>
        <v>1.654802291493263E-3</v>
      </c>
      <c r="AP307" s="11">
        <f t="shared" si="364"/>
        <v>2.084614438914036E-3</v>
      </c>
      <c r="AQ307" s="11">
        <f t="shared" si="365"/>
        <v>1.8910083208333686E-3</v>
      </c>
      <c r="AR307" s="1">
        <f t="shared" si="371"/>
        <v>349.6216701394157</v>
      </c>
      <c r="AS307" s="1">
        <f t="shared" si="366"/>
        <v>93074.328581628884</v>
      </c>
      <c r="AT307" s="1">
        <f t="shared" si="367"/>
        <v>37193.633602659989</v>
      </c>
      <c r="AU307" s="1">
        <f t="shared" si="326"/>
        <v>69.924334027883148</v>
      </c>
      <c r="AV307" s="1">
        <f t="shared" si="327"/>
        <v>18614.865716325778</v>
      </c>
      <c r="AW307" s="1">
        <f t="shared" si="328"/>
        <v>7438.7267205319986</v>
      </c>
      <c r="AX307" s="1">
        <f t="shared" si="388"/>
        <v>240</v>
      </c>
      <c r="AY307" s="1">
        <f t="shared" si="374"/>
        <v>25119.840883666588</v>
      </c>
      <c r="AZ307" s="1">
        <f t="shared" si="375"/>
        <v>6808.9737315637685</v>
      </c>
      <c r="BA307" s="1">
        <f t="shared" si="389"/>
        <v>6387.1671126997198</v>
      </c>
      <c r="BB307" s="1">
        <f t="shared" si="390"/>
        <v>30031.224913362548</v>
      </c>
      <c r="BC307" s="1">
        <f t="shared" si="391"/>
        <v>38569.205864815078</v>
      </c>
      <c r="BD307" s="1">
        <f t="shared" si="392"/>
        <v>0.45964429135797014</v>
      </c>
      <c r="BE307" s="2">
        <f t="shared" si="398"/>
        <v>0</v>
      </c>
      <c r="BF307" s="2">
        <f t="shared" si="399"/>
        <v>0</v>
      </c>
      <c r="BG307" s="2">
        <f t="shared" si="400"/>
        <v>0</v>
      </c>
      <c r="BH307" s="2">
        <f t="shared" si="376"/>
        <v>0</v>
      </c>
      <c r="BI307" s="2">
        <f t="shared" si="393"/>
        <v>0</v>
      </c>
      <c r="BJ307" s="2">
        <f t="shared" si="377"/>
        <v>0</v>
      </c>
      <c r="BK307" s="2">
        <f t="shared" si="378"/>
        <v>0</v>
      </c>
      <c r="BL307" s="2">
        <f t="shared" si="379"/>
        <v>0</v>
      </c>
      <c r="BM307" s="2">
        <f t="shared" si="380"/>
        <v>0</v>
      </c>
      <c r="BN307" s="2">
        <f t="shared" si="381"/>
        <v>0</v>
      </c>
      <c r="BO307" s="2">
        <f t="shared" si="394"/>
        <v>0</v>
      </c>
      <c r="BP307" s="2">
        <f t="shared" si="395"/>
        <v>0</v>
      </c>
      <c r="BQ307" s="2">
        <f t="shared" si="396"/>
        <v>0</v>
      </c>
      <c r="BR307" s="11">
        <f t="shared" si="397"/>
        <v>2.8821452237434014E-2</v>
      </c>
      <c r="BS307" s="17">
        <f t="shared" si="372"/>
        <v>3.4792921175468017E-4</v>
      </c>
      <c r="BT307" s="17">
        <f t="shared" si="373"/>
        <v>6.1296041517005099E-6</v>
      </c>
      <c r="BU307" s="12">
        <f>(BU$3*temperature!$I417+BU$4*temperature!$I417^2+BU$5*temperature!$I417^6)*(K307/K$56)^$BW$1</f>
        <v>-321.60664082194398</v>
      </c>
      <c r="BV307" s="12">
        <f>(BV$3*temperature!$I417+BV$4*temperature!$I417^2+BV$5*temperature!$I417^6)*(L307/L$56)^$BW$1</f>
        <v>-44.635520285021464</v>
      </c>
      <c r="BW307" s="12">
        <f>(BW$3*temperature!$I417+BW$4*temperature!$I417^2+BW$5*temperature!$I417^6)*(M307/M$56)^$BW$1</f>
        <v>-37.040507328948721</v>
      </c>
      <c r="BX307" s="12">
        <f>(BX$3*temperature!$M417+BX$4*temperature!$M417^2+BX$5*temperature!$M417^6)*(K307/K$56)^$BW$1</f>
        <v>-321.60670918375382</v>
      </c>
      <c r="BY307" s="12">
        <f>(BY$3*temperature!$M417+BY$4*temperature!$M417^2+BY$5*temperature!$M417^6)*(L307/L$56)^$BW$1</f>
        <v>-44.635529337785933</v>
      </c>
      <c r="BZ307" s="12">
        <f>(BZ$3*temperature!$M417+BZ$4*temperature!$M417^2+BZ$5*temperature!$M417^6)*(M307/M$56)^$BW$1</f>
        <v>-37.040514474519334</v>
      </c>
      <c r="CA307" s="19">
        <f t="shared" si="382"/>
        <v>-6.8361809837824694E-5</v>
      </c>
      <c r="CB307" s="19">
        <f t="shared" si="383"/>
        <v>-9.0527644687199427E-6</v>
      </c>
      <c r="CC307" s="19">
        <f t="shared" si="384"/>
        <v>-7.1455706134315733E-6</v>
      </c>
      <c r="CD307" s="19">
        <f t="shared" si="385"/>
        <v>-1.1322504801408968E-2</v>
      </c>
      <c r="CE307" s="19">
        <f t="shared" si="386"/>
        <v>-3.9394301706428039E-6</v>
      </c>
      <c r="CF307" s="19">
        <f t="shared" si="387"/>
        <v>-6.9402472438365365E-8</v>
      </c>
    </row>
    <row r="308" spans="1:84" x14ac:dyDescent="0.3">
      <c r="A308" s="2">
        <f t="shared" si="329"/>
        <v>2262</v>
      </c>
      <c r="B308" s="5">
        <f t="shared" si="330"/>
        <v>1165.4055787848108</v>
      </c>
      <c r="C308" s="5">
        <f t="shared" si="331"/>
        <v>2964.1694259512647</v>
      </c>
      <c r="D308" s="5">
        <f t="shared" si="332"/>
        <v>4369.9548936163965</v>
      </c>
      <c r="E308" s="15">
        <f t="shared" si="333"/>
        <v>9.9994590191736791E-9</v>
      </c>
      <c r="F308" s="15">
        <f t="shared" si="334"/>
        <v>1.9699604786302975E-8</v>
      </c>
      <c r="G308" s="15">
        <f t="shared" si="335"/>
        <v>4.021604241417124E-8</v>
      </c>
      <c r="H308" s="5">
        <f t="shared" si="336"/>
        <v>349.62167363544324</v>
      </c>
      <c r="I308" s="5">
        <f t="shared" si="337"/>
        <v>92928.885963923356</v>
      </c>
      <c r="J308" s="5">
        <f t="shared" si="338"/>
        <v>37181.328451386413</v>
      </c>
      <c r="K308" s="5">
        <f t="shared" si="339"/>
        <v>300</v>
      </c>
      <c r="L308" s="5">
        <f t="shared" si="340"/>
        <v>31350.733581667824</v>
      </c>
      <c r="M308" s="5">
        <f t="shared" si="341"/>
        <v>8508.4009690124421</v>
      </c>
      <c r="N308" s="15">
        <f t="shared" si="342"/>
        <v>0</v>
      </c>
      <c r="O308" s="15">
        <f t="shared" si="343"/>
        <v>-1.5626698637988268E-3</v>
      </c>
      <c r="P308" s="15">
        <f t="shared" si="344"/>
        <v>-3.3088045902873731E-4</v>
      </c>
      <c r="Q308" s="5">
        <f t="shared" si="345"/>
        <v>3.2405619483494492</v>
      </c>
      <c r="R308" s="5">
        <f t="shared" si="346"/>
        <v>2538.8062448107753</v>
      </c>
      <c r="S308" s="5">
        <f t="shared" si="347"/>
        <v>2072.6976195412826</v>
      </c>
      <c r="T308" s="5">
        <f t="shared" si="348"/>
        <v>9.2687673354268103</v>
      </c>
      <c r="U308" s="5">
        <f t="shared" si="349"/>
        <v>27.319882493763942</v>
      </c>
      <c r="V308" s="5">
        <f t="shared" si="350"/>
        <v>55.745657992055854</v>
      </c>
      <c r="W308" s="15">
        <f t="shared" si="351"/>
        <v>-1.0734613539272964E-2</v>
      </c>
      <c r="X308" s="15">
        <f t="shared" si="352"/>
        <v>-1.217998157191269E-2</v>
      </c>
      <c r="Y308" s="15">
        <f t="shared" si="353"/>
        <v>-9.7425357312937999E-3</v>
      </c>
      <c r="Z308" s="5">
        <f t="shared" si="368"/>
        <v>2.7267506162274473</v>
      </c>
      <c r="AA308" s="5">
        <f t="shared" si="369"/>
        <v>7976.3893406635916</v>
      </c>
      <c r="AB308" s="5">
        <f t="shared" si="370"/>
        <v>57304.288421450197</v>
      </c>
      <c r="AC308" s="16">
        <f t="shared" si="354"/>
        <v>0.83241119043922274</v>
      </c>
      <c r="AD308" s="16">
        <f t="shared" si="355"/>
        <v>3.0986707198420325</v>
      </c>
      <c r="AE308" s="16">
        <f t="shared" si="356"/>
        <v>27.36878980713831</v>
      </c>
      <c r="AF308" s="15">
        <f t="shared" si="357"/>
        <v>-4.0504037456468023E-3</v>
      </c>
      <c r="AG308" s="15">
        <f t="shared" si="358"/>
        <v>2.9673830763510267E-4</v>
      </c>
      <c r="AH308" s="15">
        <f t="shared" si="359"/>
        <v>9.7937136394747881E-3</v>
      </c>
      <c r="AI308" s="1">
        <f t="shared" si="323"/>
        <v>39203.615844649372</v>
      </c>
      <c r="AJ308" s="1">
        <f t="shared" si="324"/>
        <v>188218.05162771459</v>
      </c>
      <c r="AK308" s="1">
        <f t="shared" si="325"/>
        <v>74455.912989080331</v>
      </c>
      <c r="AL308" s="14">
        <f t="shared" si="360"/>
        <v>98.896841353157612</v>
      </c>
      <c r="AM308" s="14">
        <f t="shared" si="361"/>
        <v>24.686802034309633</v>
      </c>
      <c r="AN308" s="14">
        <f t="shared" si="362"/>
        <v>7.6648256541521844</v>
      </c>
      <c r="AO308" s="11">
        <f t="shared" si="363"/>
        <v>1.6382542685783304E-3</v>
      </c>
      <c r="AP308" s="11">
        <f t="shared" si="364"/>
        <v>2.0637682945248955E-3</v>
      </c>
      <c r="AQ308" s="11">
        <f t="shared" si="365"/>
        <v>1.8720982376250349E-3</v>
      </c>
      <c r="AR308" s="1">
        <f t="shared" si="371"/>
        <v>349.62167363544324</v>
      </c>
      <c r="AS308" s="1">
        <f t="shared" si="366"/>
        <v>92928.885963923356</v>
      </c>
      <c r="AT308" s="1">
        <f t="shared" si="367"/>
        <v>37181.328451386413</v>
      </c>
      <c r="AU308" s="1">
        <f t="shared" si="326"/>
        <v>69.924334727088649</v>
      </c>
      <c r="AV308" s="1">
        <f t="shared" si="327"/>
        <v>18585.777192784673</v>
      </c>
      <c r="AW308" s="1">
        <f t="shared" si="328"/>
        <v>7436.2656902772833</v>
      </c>
      <c r="AX308" s="1">
        <f t="shared" si="388"/>
        <v>240</v>
      </c>
      <c r="AY308" s="1">
        <f t="shared" si="374"/>
        <v>25080.586865334259</v>
      </c>
      <c r="AZ308" s="1">
        <f t="shared" si="375"/>
        <v>6806.720775209953</v>
      </c>
      <c r="BA308" s="1">
        <f t="shared" si="389"/>
        <v>6387.1671765679357</v>
      </c>
      <c r="BB308" s="1">
        <f t="shared" si="390"/>
        <v>30026.589863800244</v>
      </c>
      <c r="BC308" s="1">
        <f t="shared" si="391"/>
        <v>38567.761243966539</v>
      </c>
      <c r="BD308" s="1">
        <f t="shared" si="392"/>
        <v>0.43772097692996736</v>
      </c>
      <c r="BE308" s="2">
        <f t="shared" si="398"/>
        <v>0</v>
      </c>
      <c r="BF308" s="2">
        <f t="shared" si="399"/>
        <v>0</v>
      </c>
      <c r="BG308" s="2">
        <f t="shared" si="400"/>
        <v>0</v>
      </c>
      <c r="BH308" s="2">
        <f t="shared" si="376"/>
        <v>0</v>
      </c>
      <c r="BI308" s="2">
        <f t="shared" si="393"/>
        <v>0</v>
      </c>
      <c r="BJ308" s="2">
        <f t="shared" si="377"/>
        <v>0</v>
      </c>
      <c r="BK308" s="2">
        <f t="shared" si="378"/>
        <v>0</v>
      </c>
      <c r="BL308" s="2">
        <f t="shared" si="379"/>
        <v>0</v>
      </c>
      <c r="BM308" s="2">
        <f t="shared" si="380"/>
        <v>0</v>
      </c>
      <c r="BN308" s="2">
        <f t="shared" si="381"/>
        <v>0</v>
      </c>
      <c r="BO308" s="2">
        <f t="shared" si="394"/>
        <v>0</v>
      </c>
      <c r="BP308" s="2">
        <f t="shared" si="395"/>
        <v>0</v>
      </c>
      <c r="BQ308" s="2">
        <f t="shared" si="396"/>
        <v>0</v>
      </c>
      <c r="BR308" s="11">
        <f t="shared" si="397"/>
        <v>2.8792264154225949E-2</v>
      </c>
      <c r="BS308" s="17">
        <f t="shared" si="372"/>
        <v>3.3818230655865468E-4</v>
      </c>
      <c r="BT308" s="17">
        <f t="shared" si="373"/>
        <v>5.8377182397147711E-6</v>
      </c>
      <c r="BU308" s="12">
        <f>(BU$3*temperature!$I418+BU$4*temperature!$I418^2+BU$5*temperature!$I418^6)*(K308/K$56)^$BW$1</f>
        <v>-322.88805298765851</v>
      </c>
      <c r="BV308" s="12">
        <f>(BV$3*temperature!$I418+BV$4*temperature!$I418^2+BV$5*temperature!$I418^6)*(L308/L$56)^$BW$1</f>
        <v>-44.822726131860527</v>
      </c>
      <c r="BW308" s="12">
        <f>(BW$3*temperature!$I418+BW$4*temperature!$I418^2+BW$5*temperature!$I418^6)*(M308/M$56)^$BW$1</f>
        <v>-37.177514749809511</v>
      </c>
      <c r="BX308" s="12">
        <f>(BX$3*temperature!$M418+BX$4*temperature!$M418^2+BX$5*temperature!$M418^6)*(K308/K$56)^$BW$1</f>
        <v>-322.88812127037528</v>
      </c>
      <c r="BY308" s="12">
        <f>(BY$3*temperature!$M418+BY$4*temperature!$M418^2+BY$5*temperature!$M418^6)*(L308/L$56)^$BW$1</f>
        <v>-44.822735177121793</v>
      </c>
      <c r="BZ308" s="12">
        <f>(BZ$3*temperature!$M418+BZ$4*temperature!$M418^2+BZ$5*temperature!$M418^6)*(M308/M$56)^$BW$1</f>
        <v>-37.177521886757916</v>
      </c>
      <c r="CA308" s="19">
        <f t="shared" si="382"/>
        <v>-6.8282716767953389E-5</v>
      </c>
      <c r="CB308" s="19">
        <f t="shared" si="383"/>
        <v>-9.0452612653280084E-6</v>
      </c>
      <c r="CC308" s="19">
        <f t="shared" si="384"/>
        <v>-7.1369484047067999E-6</v>
      </c>
      <c r="CD308" s="19">
        <f t="shared" si="385"/>
        <v>-1.1298003931323481E-2</v>
      </c>
      <c r="CE308" s="19">
        <f t="shared" si="386"/>
        <v>-3.8207850290037233E-6</v>
      </c>
      <c r="CF308" s="19">
        <f t="shared" si="387"/>
        <v>-6.5954563622256278E-8</v>
      </c>
    </row>
    <row r="309" spans="1:84" x14ac:dyDescent="0.3">
      <c r="A309" s="2">
        <f t="shared" si="329"/>
        <v>2263</v>
      </c>
      <c r="B309" s="5">
        <f t="shared" si="330"/>
        <v>1165.4055898555648</v>
      </c>
      <c r="C309" s="5">
        <f t="shared" si="331"/>
        <v>2964.1694814245825</v>
      </c>
      <c r="D309" s="5">
        <f t="shared" si="332"/>
        <v>4369.9550605715731</v>
      </c>
      <c r="E309" s="15">
        <f t="shared" si="333"/>
        <v>9.499486068214995E-9</v>
      </c>
      <c r="F309" s="15">
        <f t="shared" si="334"/>
        <v>1.8714624546987826E-8</v>
      </c>
      <c r="G309" s="15">
        <f t="shared" si="335"/>
        <v>3.8205240293462678E-8</v>
      </c>
      <c r="H309" s="5">
        <f t="shared" si="336"/>
        <v>349.62167695666943</v>
      </c>
      <c r="I309" s="5">
        <f t="shared" si="337"/>
        <v>92780.600371996668</v>
      </c>
      <c r="J309" s="5">
        <f t="shared" si="338"/>
        <v>37168.248483893665</v>
      </c>
      <c r="K309" s="5">
        <f t="shared" si="339"/>
        <v>300</v>
      </c>
      <c r="L309" s="5">
        <f t="shared" si="340"/>
        <v>31300.706978268405</v>
      </c>
      <c r="M309" s="5">
        <f t="shared" si="341"/>
        <v>8505.4074855937306</v>
      </c>
      <c r="N309" s="15">
        <f t="shared" si="342"/>
        <v>0</v>
      </c>
      <c r="O309" s="15">
        <f t="shared" si="343"/>
        <v>-1.5957075858878955E-3</v>
      </c>
      <c r="P309" s="15">
        <f t="shared" si="344"/>
        <v>-3.5182679208634049E-4</v>
      </c>
      <c r="Q309" s="5">
        <f t="shared" si="345"/>
        <v>3.2057757986370663</v>
      </c>
      <c r="R309" s="5">
        <f t="shared" si="346"/>
        <v>2503.8818294581674</v>
      </c>
      <c r="S309" s="5">
        <f t="shared" si="347"/>
        <v>2051.7822413118497</v>
      </c>
      <c r="T309" s="5">
        <f t="shared" si="348"/>
        <v>9.1692707000955664</v>
      </c>
      <c r="U309" s="5">
        <f t="shared" si="349"/>
        <v>26.987126828443078</v>
      </c>
      <c r="V309" s="5">
        <f t="shared" si="350"/>
        <v>55.202553927203766</v>
      </c>
      <c r="W309" s="15">
        <f t="shared" si="351"/>
        <v>-1.0734613539272964E-2</v>
      </c>
      <c r="X309" s="15">
        <f t="shared" si="352"/>
        <v>-1.217998157191269E-2</v>
      </c>
      <c r="Y309" s="15">
        <f t="shared" si="353"/>
        <v>-9.7425357312937999E-3</v>
      </c>
      <c r="Z309" s="5">
        <f t="shared" si="368"/>
        <v>2.6865541459038669</v>
      </c>
      <c r="AA309" s="5">
        <f t="shared" si="369"/>
        <v>7869.2589920316777</v>
      </c>
      <c r="AB309" s="5">
        <f t="shared" si="370"/>
        <v>57282.795684923527</v>
      </c>
      <c r="AC309" s="16">
        <f t="shared" si="354"/>
        <v>0.82903958903554942</v>
      </c>
      <c r="AD309" s="16">
        <f t="shared" si="355"/>
        <v>3.0995902141473568</v>
      </c>
      <c r="AE309" s="16">
        <f t="shared" si="356"/>
        <v>27.636831897168399</v>
      </c>
      <c r="AF309" s="15">
        <f t="shared" si="357"/>
        <v>-4.0504037456468023E-3</v>
      </c>
      <c r="AG309" s="15">
        <f t="shared" si="358"/>
        <v>2.9673830763510267E-4</v>
      </c>
      <c r="AH309" s="15">
        <f t="shared" si="359"/>
        <v>9.7937136394747881E-3</v>
      </c>
      <c r="AI309" s="1">
        <f t="shared" si="323"/>
        <v>35353.178594911522</v>
      </c>
      <c r="AJ309" s="1">
        <f t="shared" si="324"/>
        <v>187982.02365772781</v>
      </c>
      <c r="AK309" s="1">
        <f t="shared" si="325"/>
        <v>74446.587380449593</v>
      </c>
      <c r="AL309" s="14">
        <f t="shared" si="360"/>
        <v>99.057239343928373</v>
      </c>
      <c r="AM309" s="14">
        <f t="shared" si="361"/>
        <v>24.737240395247934</v>
      </c>
      <c r="AN309" s="14">
        <f t="shared" si="362"/>
        <v>7.6790314676850366</v>
      </c>
      <c r="AO309" s="11">
        <f t="shared" si="363"/>
        <v>1.621871725892547E-3</v>
      </c>
      <c r="AP309" s="11">
        <f t="shared" si="364"/>
        <v>2.0431306115796465E-3</v>
      </c>
      <c r="AQ309" s="11">
        <f t="shared" si="365"/>
        <v>1.8533772552487846E-3</v>
      </c>
      <c r="AR309" s="1">
        <f t="shared" si="371"/>
        <v>349.62167695666943</v>
      </c>
      <c r="AS309" s="1">
        <f t="shared" si="366"/>
        <v>92780.600371996668</v>
      </c>
      <c r="AT309" s="1">
        <f t="shared" si="367"/>
        <v>37168.248483893665</v>
      </c>
      <c r="AU309" s="1">
        <f t="shared" si="326"/>
        <v>69.924335391333884</v>
      </c>
      <c r="AV309" s="1">
        <f t="shared" si="327"/>
        <v>18556.120074399336</v>
      </c>
      <c r="AW309" s="1">
        <f t="shared" si="328"/>
        <v>7433.6496967787334</v>
      </c>
      <c r="AX309" s="1">
        <f t="shared" si="388"/>
        <v>240</v>
      </c>
      <c r="AY309" s="1">
        <f t="shared" si="374"/>
        <v>25040.565582614723</v>
      </c>
      <c r="AZ309" s="1">
        <f t="shared" si="375"/>
        <v>6804.3259884749859</v>
      </c>
      <c r="BA309" s="1">
        <f t="shared" si="389"/>
        <v>6387.1672372427411</v>
      </c>
      <c r="BB309" s="1">
        <f t="shared" si="390"/>
        <v>30021.856700183092</v>
      </c>
      <c r="BC309" s="1">
        <f t="shared" si="391"/>
        <v>38566.224979662067</v>
      </c>
      <c r="BD309" s="1">
        <f t="shared" si="392"/>
        <v>0.41684226488613252</v>
      </c>
      <c r="BE309" s="2">
        <f t="shared" si="398"/>
        <v>0</v>
      </c>
      <c r="BF309" s="2">
        <f t="shared" si="399"/>
        <v>0</v>
      </c>
      <c r="BG309" s="2">
        <f t="shared" si="400"/>
        <v>0</v>
      </c>
      <c r="BH309" s="2">
        <f t="shared" si="376"/>
        <v>0</v>
      </c>
      <c r="BI309" s="2">
        <f t="shared" si="393"/>
        <v>0</v>
      </c>
      <c r="BJ309" s="2">
        <f t="shared" si="377"/>
        <v>0</v>
      </c>
      <c r="BK309" s="2">
        <f t="shared" si="378"/>
        <v>0</v>
      </c>
      <c r="BL309" s="2">
        <f t="shared" si="379"/>
        <v>0</v>
      </c>
      <c r="BM309" s="2">
        <f t="shared" si="380"/>
        <v>0</v>
      </c>
      <c r="BN309" s="2">
        <f t="shared" si="381"/>
        <v>0</v>
      </c>
      <c r="BO309" s="2">
        <f t="shared" si="394"/>
        <v>0</v>
      </c>
      <c r="BP309" s="2">
        <f t="shared" si="395"/>
        <v>0</v>
      </c>
      <c r="BQ309" s="2">
        <f t="shared" si="396"/>
        <v>0</v>
      </c>
      <c r="BR309" s="11">
        <f t="shared" si="397"/>
        <v>2.8763074211206469E-2</v>
      </c>
      <c r="BS309" s="17">
        <f t="shared" si="372"/>
        <v>3.2871777747733714E-4</v>
      </c>
      <c r="BT309" s="17">
        <f t="shared" si="373"/>
        <v>5.5597316568712106E-6</v>
      </c>
      <c r="BU309" s="12">
        <f>(BU$3*temperature!$I419+BU$4*temperature!$I419^2+BU$5*temperature!$I419^6)*(K309/K$56)^$BW$1</f>
        <v>-324.16339266761474</v>
      </c>
      <c r="BV309" s="12">
        <f>(BV$3*temperature!$I419+BV$4*temperature!$I419^2+BV$5*temperature!$I419^6)*(L309/L$56)^$BW$1</f>
        <v>-45.009628650153346</v>
      </c>
      <c r="BW309" s="12">
        <f>(BW$3*temperature!$I419+BW$4*temperature!$I419^2+BW$5*temperature!$I419^6)*(M309/M$56)^$BW$1</f>
        <v>-37.314087690712441</v>
      </c>
      <c r="BX309" s="12">
        <f>(BX$3*temperature!$M419+BX$4*temperature!$M419^2+BX$5*temperature!$M419^6)*(K309/K$56)^$BW$1</f>
        <v>-324.16346087152596</v>
      </c>
      <c r="BY309" s="12">
        <f>(BY$3*temperature!$M419+BY$4*temperature!$M419^2+BY$5*temperature!$M419^6)*(L309/L$56)^$BW$1</f>
        <v>-45.009637688024213</v>
      </c>
      <c r="BZ309" s="12">
        <f>(BZ$3*temperature!$M419+BZ$4*temperature!$M419^2+BZ$5*temperature!$M419^6)*(M309/M$56)^$BW$1</f>
        <v>-37.31409481911659</v>
      </c>
      <c r="CA309" s="19">
        <f t="shared" si="382"/>
        <v>-6.8203911212094681E-5</v>
      </c>
      <c r="CB309" s="19">
        <f t="shared" si="383"/>
        <v>-9.0378708677008035E-6</v>
      </c>
      <c r="CC309" s="19">
        <f t="shared" si="384"/>
        <v>-7.1284041496255668E-6</v>
      </c>
      <c r="CD309" s="19">
        <f t="shared" si="385"/>
        <v>-1.1273349477297372E-2</v>
      </c>
      <c r="CE309" s="19">
        <f t="shared" si="386"/>
        <v>-3.7057503849024926E-6</v>
      </c>
      <c r="CF309" s="19">
        <f t="shared" si="387"/>
        <v>-6.2676797967902713E-8</v>
      </c>
    </row>
    <row r="310" spans="1:84" x14ac:dyDescent="0.3">
      <c r="A310" s="2">
        <f t="shared" si="329"/>
        <v>2264</v>
      </c>
      <c r="B310" s="5">
        <f t="shared" si="330"/>
        <v>1165.4056003727812</v>
      </c>
      <c r="C310" s="5">
        <f t="shared" si="331"/>
        <v>2964.1695341242353</v>
      </c>
      <c r="D310" s="5">
        <f t="shared" si="332"/>
        <v>4369.9552191789971</v>
      </c>
      <c r="E310" s="15">
        <f t="shared" si="333"/>
        <v>9.0245117648042454E-9</v>
      </c>
      <c r="F310" s="15">
        <f t="shared" si="334"/>
        <v>1.7778893319638433E-8</v>
      </c>
      <c r="G310" s="15">
        <f t="shared" si="335"/>
        <v>3.629497827878954E-8</v>
      </c>
      <c r="H310" s="5">
        <f t="shared" si="336"/>
        <v>349.62168011183434</v>
      </c>
      <c r="I310" s="5">
        <f t="shared" si="337"/>
        <v>92629.4806193041</v>
      </c>
      <c r="J310" s="5">
        <f t="shared" si="338"/>
        <v>37154.398345105001</v>
      </c>
      <c r="K310" s="5">
        <f t="shared" si="339"/>
        <v>300</v>
      </c>
      <c r="L310" s="5">
        <f t="shared" si="340"/>
        <v>31249.724266082339</v>
      </c>
      <c r="M310" s="5">
        <f t="shared" si="341"/>
        <v>8502.2377762684173</v>
      </c>
      <c r="N310" s="15">
        <f t="shared" si="342"/>
        <v>0</v>
      </c>
      <c r="O310" s="15">
        <f t="shared" si="343"/>
        <v>-1.6288038548606387E-3</v>
      </c>
      <c r="P310" s="15">
        <f t="shared" si="344"/>
        <v>-3.7266989626094649E-4</v>
      </c>
      <c r="Q310" s="5">
        <f t="shared" si="345"/>
        <v>3.1713630629651459</v>
      </c>
      <c r="R310" s="5">
        <f t="shared" si="346"/>
        <v>2469.3559804567817</v>
      </c>
      <c r="S310" s="5">
        <f t="shared" si="347"/>
        <v>2031.0355652623261</v>
      </c>
      <c r="T310" s="5">
        <f t="shared" si="348"/>
        <v>9.0708421226930618</v>
      </c>
      <c r="U310" s="5">
        <f t="shared" si="349"/>
        <v>26.658424120993772</v>
      </c>
      <c r="V310" s="5">
        <f t="shared" si="350"/>
        <v>54.664741073109312</v>
      </c>
      <c r="W310" s="15">
        <f t="shared" si="351"/>
        <v>-1.0734613539272964E-2</v>
      </c>
      <c r="X310" s="15">
        <f t="shared" si="352"/>
        <v>-1.217998157191269E-2</v>
      </c>
      <c r="Y310" s="15">
        <f t="shared" si="353"/>
        <v>-9.7425357312937999E-3</v>
      </c>
      <c r="Z310" s="5">
        <f t="shared" si="368"/>
        <v>2.6469502316462008</v>
      </c>
      <c r="AA310" s="5">
        <f t="shared" si="369"/>
        <v>7763.3106042354229</v>
      </c>
      <c r="AB310" s="5">
        <f t="shared" si="370"/>
        <v>57260.111082909294</v>
      </c>
      <c r="AC310" s="16">
        <f t="shared" si="354"/>
        <v>0.82568164397883037</v>
      </c>
      <c r="AD310" s="16">
        <f t="shared" si="355"/>
        <v>3.1005099813018653</v>
      </c>
      <c r="AE310" s="16">
        <f t="shared" si="356"/>
        <v>27.90749911467157</v>
      </c>
      <c r="AF310" s="15">
        <f t="shared" si="357"/>
        <v>-4.0504037456468023E-3</v>
      </c>
      <c r="AG310" s="15">
        <f t="shared" si="358"/>
        <v>2.9673830763510267E-4</v>
      </c>
      <c r="AH310" s="15">
        <f t="shared" si="359"/>
        <v>9.7937136394747881E-3</v>
      </c>
      <c r="AI310" s="1">
        <f t="shared" si="323"/>
        <v>31887.785070811704</v>
      </c>
      <c r="AJ310" s="1">
        <f t="shared" si="324"/>
        <v>187739.94136635438</v>
      </c>
      <c r="AK310" s="1">
        <f t="shared" si="325"/>
        <v>74435.578339183368</v>
      </c>
      <c r="AL310" s="14">
        <f t="shared" si="360"/>
        <v>99.216290898307903</v>
      </c>
      <c r="AM310" s="14">
        <f t="shared" si="361"/>
        <v>24.787276394214498</v>
      </c>
      <c r="AN310" s="14">
        <f t="shared" si="362"/>
        <v>7.693121288526938</v>
      </c>
      <c r="AO310" s="11">
        <f t="shared" si="363"/>
        <v>1.6056530086336215E-3</v>
      </c>
      <c r="AP310" s="11">
        <f t="shared" si="364"/>
        <v>2.0226993054638502E-3</v>
      </c>
      <c r="AQ310" s="11">
        <f t="shared" si="365"/>
        <v>1.8348434826962966E-3</v>
      </c>
      <c r="AR310" s="1">
        <f t="shared" si="371"/>
        <v>349.62168011183434</v>
      </c>
      <c r="AS310" s="1">
        <f t="shared" si="366"/>
        <v>92629.4806193041</v>
      </c>
      <c r="AT310" s="1">
        <f t="shared" si="367"/>
        <v>37154.398345105001</v>
      </c>
      <c r="AU310" s="1">
        <f t="shared" si="326"/>
        <v>69.924336022366873</v>
      </c>
      <c r="AV310" s="1">
        <f t="shared" si="327"/>
        <v>18525.896123860821</v>
      </c>
      <c r="AW310" s="1">
        <f t="shared" si="328"/>
        <v>7430.8796690210002</v>
      </c>
      <c r="AX310" s="1">
        <f t="shared" si="388"/>
        <v>240</v>
      </c>
      <c r="AY310" s="1">
        <f t="shared" si="374"/>
        <v>24999.779412865872</v>
      </c>
      <c r="AZ310" s="1">
        <f t="shared" si="375"/>
        <v>6801.790221014734</v>
      </c>
      <c r="BA310" s="1">
        <f t="shared" si="389"/>
        <v>6387.1672948838068</v>
      </c>
      <c r="BB310" s="1">
        <f t="shared" si="390"/>
        <v>30017.025246926158</v>
      </c>
      <c r="BC310" s="1">
        <f t="shared" si="391"/>
        <v>38564.597525132827</v>
      </c>
      <c r="BD310" s="1">
        <f t="shared" si="392"/>
        <v>0.3969584337262036</v>
      </c>
      <c r="BE310" s="2">
        <f t="shared" si="398"/>
        <v>0</v>
      </c>
      <c r="BF310" s="2">
        <f t="shared" si="399"/>
        <v>0</v>
      </c>
      <c r="BG310" s="2">
        <f t="shared" si="400"/>
        <v>0</v>
      </c>
      <c r="BH310" s="2">
        <f t="shared" si="376"/>
        <v>0</v>
      </c>
      <c r="BI310" s="2">
        <f t="shared" si="393"/>
        <v>0</v>
      </c>
      <c r="BJ310" s="2">
        <f t="shared" si="377"/>
        <v>0</v>
      </c>
      <c r="BK310" s="2">
        <f t="shared" si="378"/>
        <v>0</v>
      </c>
      <c r="BL310" s="2">
        <f t="shared" si="379"/>
        <v>0</v>
      </c>
      <c r="BM310" s="2">
        <f t="shared" si="380"/>
        <v>0</v>
      </c>
      <c r="BN310" s="2">
        <f t="shared" si="381"/>
        <v>0</v>
      </c>
      <c r="BO310" s="2">
        <f t="shared" si="394"/>
        <v>0</v>
      </c>
      <c r="BP310" s="2">
        <f t="shared" si="395"/>
        <v>0</v>
      </c>
      <c r="BQ310" s="2">
        <f t="shared" si="396"/>
        <v>0</v>
      </c>
      <c r="BR310" s="11">
        <f t="shared" si="397"/>
        <v>2.8733881649340182E-2</v>
      </c>
      <c r="BS310" s="17">
        <f t="shared" si="372"/>
        <v>3.195271931094321E-4</v>
      </c>
      <c r="BT310" s="17">
        <f t="shared" si="373"/>
        <v>5.2949825303535338E-6</v>
      </c>
      <c r="BU310" s="12">
        <f>(BU$3*temperature!$I420+BU$4*temperature!$I420^2+BU$5*temperature!$I420^6)*(K310/K$56)^$BW$1</f>
        <v>-325.43273176118089</v>
      </c>
      <c r="BV310" s="12">
        <f>(BV$3*temperature!$I420+BV$4*temperature!$I420^2+BV$5*temperature!$I420^6)*(L310/L$56)^$BW$1</f>
        <v>-45.196242000566677</v>
      </c>
      <c r="BW310" s="12">
        <f>(BW$3*temperature!$I420+BW$4*temperature!$I420^2+BW$5*temperature!$I420^6)*(M310/M$56)^$BW$1</f>
        <v>-37.450235029777538</v>
      </c>
      <c r="BX310" s="12">
        <f>(BX$3*temperature!$M420+BX$4*temperature!$M420^2+BX$5*temperature!$M420^6)*(K310/K$56)^$BW$1</f>
        <v>-325.43279988657224</v>
      </c>
      <c r="BY310" s="12">
        <f>(BY$3*temperature!$M420+BY$4*temperature!$M420^2+BY$5*temperature!$M420^6)*(L310/L$56)^$BW$1</f>
        <v>-45.196251031159569</v>
      </c>
      <c r="BZ310" s="12">
        <f>(BZ$3*temperature!$M420+BZ$4*temperature!$M420^2+BZ$5*temperature!$M420^6)*(M310/M$56)^$BW$1</f>
        <v>-37.450242149714654</v>
      </c>
      <c r="CA310" s="19">
        <f t="shared" si="382"/>
        <v>-6.8125391351259168E-5</v>
      </c>
      <c r="CB310" s="19">
        <f t="shared" si="383"/>
        <v>-9.0305928921452505E-6</v>
      </c>
      <c r="CC310" s="19">
        <f t="shared" si="384"/>
        <v>-7.1199371163288561E-6</v>
      </c>
      <c r="CD310" s="19">
        <f t="shared" si="385"/>
        <v>-1.124854222878478E-2</v>
      </c>
      <c r="CE310" s="19">
        <f t="shared" si="386"/>
        <v>-3.5942151249365161E-6</v>
      </c>
      <c r="CF310" s="19">
        <f t="shared" si="387"/>
        <v>-5.9560834593359411E-8</v>
      </c>
    </row>
    <row r="311" spans="1:84" x14ac:dyDescent="0.3">
      <c r="A311" s="2">
        <f t="shared" si="329"/>
        <v>2265</v>
      </c>
      <c r="B311" s="5">
        <f t="shared" si="330"/>
        <v>1165.4056103641369</v>
      </c>
      <c r="C311" s="5">
        <f t="shared" si="331"/>
        <v>2964.1695841889064</v>
      </c>
      <c r="D311" s="5">
        <f t="shared" si="332"/>
        <v>4369.9553698560549</v>
      </c>
      <c r="E311" s="15">
        <f t="shared" si="333"/>
        <v>8.573286176564033E-9</v>
      </c>
      <c r="F311" s="15">
        <f t="shared" si="334"/>
        <v>1.6889948653656511E-8</v>
      </c>
      <c r="G311" s="15">
        <f t="shared" si="335"/>
        <v>3.4480229364850064E-8</v>
      </c>
      <c r="H311" s="5">
        <f t="shared" si="336"/>
        <v>349.62168310924108</v>
      </c>
      <c r="I311" s="5">
        <f t="shared" si="337"/>
        <v>92475.5356426504</v>
      </c>
      <c r="J311" s="5">
        <f t="shared" si="338"/>
        <v>37139.782755815984</v>
      </c>
      <c r="K311" s="5">
        <f t="shared" si="339"/>
        <v>300</v>
      </c>
      <c r="L311" s="5">
        <f t="shared" si="340"/>
        <v>31197.788458501684</v>
      </c>
      <c r="M311" s="5">
        <f t="shared" si="341"/>
        <v>8498.8929205103886</v>
      </c>
      <c r="N311" s="15">
        <f t="shared" si="342"/>
        <v>0</v>
      </c>
      <c r="O311" s="15">
        <f t="shared" si="343"/>
        <v>-1.6619605068651788E-3</v>
      </c>
      <c r="P311" s="15">
        <f t="shared" si="344"/>
        <v>-3.9340887023475712E-4</v>
      </c>
      <c r="Q311" s="5">
        <f t="shared" si="345"/>
        <v>3.1373197329886304</v>
      </c>
      <c r="R311" s="5">
        <f t="shared" si="346"/>
        <v>2435.2253254390007</v>
      </c>
      <c r="S311" s="5">
        <f t="shared" si="347"/>
        <v>2010.4569551631716</v>
      </c>
      <c r="T311" s="5">
        <f t="shared" si="348"/>
        <v>8.9734701380301942</v>
      </c>
      <c r="U311" s="5">
        <f t="shared" si="349"/>
        <v>26.333725006463833</v>
      </c>
      <c r="V311" s="5">
        <f t="shared" si="350"/>
        <v>54.132167879962623</v>
      </c>
      <c r="W311" s="15">
        <f t="shared" si="351"/>
        <v>-1.0734613539272964E-2</v>
      </c>
      <c r="X311" s="15">
        <f t="shared" si="352"/>
        <v>-1.217998157191269E-2</v>
      </c>
      <c r="Y311" s="15">
        <f t="shared" si="353"/>
        <v>-9.7425357312937999E-3</v>
      </c>
      <c r="Z311" s="5">
        <f t="shared" si="368"/>
        <v>2.6079301383768763</v>
      </c>
      <c r="AA311" s="5">
        <f t="shared" si="369"/>
        <v>7658.5347712790135</v>
      </c>
      <c r="AB311" s="5">
        <f t="shared" si="370"/>
        <v>57236.241929195545</v>
      </c>
      <c r="AC311" s="16">
        <f t="shared" si="354"/>
        <v>0.82233729995534666</v>
      </c>
      <c r="AD311" s="16">
        <f t="shared" si="355"/>
        <v>3.1014300213865225</v>
      </c>
      <c r="AE311" s="16">
        <f t="shared" si="356"/>
        <v>28.180817169394558</v>
      </c>
      <c r="AF311" s="15">
        <f t="shared" si="357"/>
        <v>-4.0504037456468023E-3</v>
      </c>
      <c r="AG311" s="15">
        <f t="shared" si="358"/>
        <v>2.9673830763510267E-4</v>
      </c>
      <c r="AH311" s="15">
        <f t="shared" si="359"/>
        <v>9.7937136394747881E-3</v>
      </c>
      <c r="AI311" s="1">
        <f t="shared" si="323"/>
        <v>28768.930899752901</v>
      </c>
      <c r="AJ311" s="1">
        <f t="shared" si="324"/>
        <v>187491.84335357975</v>
      </c>
      <c r="AK311" s="1">
        <f t="shared" si="325"/>
        <v>74422.900174286027</v>
      </c>
      <c r="AL311" s="14">
        <f t="shared" si="360"/>
        <v>99.374004764934384</v>
      </c>
      <c r="AM311" s="14">
        <f t="shared" si="361"/>
        <v>24.836912228893947</v>
      </c>
      <c r="AN311" s="14">
        <f t="shared" si="362"/>
        <v>7.7070958052502059</v>
      </c>
      <c r="AO311" s="11">
        <f t="shared" si="363"/>
        <v>1.5895964785472853E-3</v>
      </c>
      <c r="AP311" s="11">
        <f t="shared" si="364"/>
        <v>2.0024723124092117E-3</v>
      </c>
      <c r="AQ311" s="11">
        <f t="shared" si="365"/>
        <v>1.8164950478693337E-3</v>
      </c>
      <c r="AR311" s="1">
        <f t="shared" si="371"/>
        <v>349.62168310924108</v>
      </c>
      <c r="AS311" s="1">
        <f t="shared" si="366"/>
        <v>92475.5356426504</v>
      </c>
      <c r="AT311" s="1">
        <f t="shared" si="367"/>
        <v>37139.782755815984</v>
      </c>
      <c r="AU311" s="1">
        <f t="shared" si="326"/>
        <v>69.924336621848212</v>
      </c>
      <c r="AV311" s="1">
        <f t="shared" si="327"/>
        <v>18495.107128530082</v>
      </c>
      <c r="AW311" s="1">
        <f t="shared" si="328"/>
        <v>7427.9565511631972</v>
      </c>
      <c r="AX311" s="1">
        <f t="shared" si="388"/>
        <v>240</v>
      </c>
      <c r="AY311" s="1">
        <f t="shared" si="374"/>
        <v>24958.230766801345</v>
      </c>
      <c r="AZ311" s="1">
        <f t="shared" si="375"/>
        <v>6799.1143364083109</v>
      </c>
      <c r="BA311" s="1">
        <f t="shared" si="389"/>
        <v>6387.1673496428193</v>
      </c>
      <c r="BB311" s="1">
        <f t="shared" si="390"/>
        <v>30012.095322900976</v>
      </c>
      <c r="BC311" s="1">
        <f t="shared" si="391"/>
        <v>38562.879337385064</v>
      </c>
      <c r="BD311" s="1">
        <f t="shared" si="392"/>
        <v>0.37802212607662283</v>
      </c>
      <c r="BE311" s="2">
        <f t="shared" si="398"/>
        <v>0</v>
      </c>
      <c r="BF311" s="2">
        <f t="shared" si="399"/>
        <v>0</v>
      </c>
      <c r="BG311" s="2">
        <f t="shared" si="400"/>
        <v>0</v>
      </c>
      <c r="BH311" s="2">
        <f t="shared" si="376"/>
        <v>0</v>
      </c>
      <c r="BI311" s="2">
        <f t="shared" si="393"/>
        <v>0</v>
      </c>
      <c r="BJ311" s="2">
        <f t="shared" si="377"/>
        <v>0</v>
      </c>
      <c r="BK311" s="2">
        <f t="shared" si="378"/>
        <v>0</v>
      </c>
      <c r="BL311" s="2">
        <f t="shared" si="379"/>
        <v>0</v>
      </c>
      <c r="BM311" s="2">
        <f t="shared" si="380"/>
        <v>0</v>
      </c>
      <c r="BN311" s="2">
        <f t="shared" si="381"/>
        <v>0</v>
      </c>
      <c r="BO311" s="2">
        <f t="shared" si="394"/>
        <v>0</v>
      </c>
      <c r="BP311" s="2">
        <f t="shared" si="395"/>
        <v>0</v>
      </c>
      <c r="BQ311" s="2">
        <f t="shared" si="396"/>
        <v>0</v>
      </c>
      <c r="BR311" s="11">
        <f t="shared" si="397"/>
        <v>2.8704685692801907E-2</v>
      </c>
      <c r="BS311" s="17">
        <f t="shared" si="372"/>
        <v>3.1060238105227284E-4</v>
      </c>
      <c r="BT311" s="17">
        <f t="shared" si="373"/>
        <v>5.0428405050986032E-6</v>
      </c>
      <c r="BU311" s="12">
        <f>(BU$3*temperature!$I421+BU$4*temperature!$I421^2+BU$5*temperature!$I421^6)*(K311/K$56)^$BW$1</f>
        <v>-326.69613933023709</v>
      </c>
      <c r="BV311" s="12">
        <f>(BV$3*temperature!$I421+BV$4*temperature!$I421^2+BV$5*temperature!$I421^6)*(L311/L$56)^$BW$1</f>
        <v>-45.382579985642494</v>
      </c>
      <c r="BW311" s="12">
        <f>(BW$3*temperature!$I421+BW$4*temperature!$I421^2+BW$5*temperature!$I421^6)*(M311/M$56)^$BW$1</f>
        <v>-37.585965303694756</v>
      </c>
      <c r="BX311" s="12">
        <f>(BX$3*temperature!$M421+BX$4*temperature!$M421^2+BX$5*temperature!$M421^6)*(K311/K$56)^$BW$1</f>
        <v>-326.69620737739234</v>
      </c>
      <c r="BY311" s="12">
        <f>(BY$3*temperature!$M421+BY$4*temperature!$M421^2+BY$5*temperature!$M421^6)*(L311/L$56)^$BW$1</f>
        <v>-45.38258900906947</v>
      </c>
      <c r="BZ311" s="12">
        <f>(BZ$3*temperature!$M421+BZ$4*temperature!$M421^2+BZ$5*temperature!$M421^6)*(M311/M$56)^$BW$1</f>
        <v>-37.585972415241336</v>
      </c>
      <c r="CA311" s="19">
        <f t="shared" si="382"/>
        <v>-6.8047155252770608E-5</v>
      </c>
      <c r="CB311" s="19">
        <f t="shared" si="383"/>
        <v>-9.0234269762845543E-6</v>
      </c>
      <c r="CC311" s="19">
        <f t="shared" si="384"/>
        <v>-7.1115465800630773E-6</v>
      </c>
      <c r="CD311" s="19">
        <f t="shared" si="385"/>
        <v>-1.1223582989559335E-2</v>
      </c>
      <c r="CE311" s="19">
        <f t="shared" si="386"/>
        <v>-3.4860716004949161E-6</v>
      </c>
      <c r="CF311" s="19">
        <f t="shared" si="387"/>
        <v>-5.6598738912085487E-8</v>
      </c>
    </row>
    <row r="312" spans="1:84" x14ac:dyDescent="0.3">
      <c r="A312" s="2">
        <f t="shared" si="329"/>
        <v>2266</v>
      </c>
      <c r="B312" s="5">
        <f t="shared" si="330"/>
        <v>1165.4056198559249</v>
      </c>
      <c r="C312" s="5">
        <f t="shared" si="331"/>
        <v>2964.1696317503447</v>
      </c>
      <c r="D312" s="5">
        <f t="shared" si="332"/>
        <v>4369.955512999265</v>
      </c>
      <c r="E312" s="15">
        <f t="shared" si="333"/>
        <v>8.1446218677358315E-9</v>
      </c>
      <c r="F312" s="15">
        <f t="shared" si="334"/>
        <v>1.6045451220973685E-8</v>
      </c>
      <c r="G312" s="15">
        <f t="shared" si="335"/>
        <v>3.2756217896607561E-8</v>
      </c>
      <c r="H312" s="5">
        <f t="shared" si="336"/>
        <v>349.62168595677747</v>
      </c>
      <c r="I312" s="5">
        <f t="shared" si="337"/>
        <v>92318.774500597108</v>
      </c>
      <c r="J312" s="5">
        <f t="shared" si="338"/>
        <v>37124.406512385394</v>
      </c>
      <c r="K312" s="5">
        <f t="shared" si="339"/>
        <v>300</v>
      </c>
      <c r="L312" s="5">
        <f t="shared" si="340"/>
        <v>31144.902610071877</v>
      </c>
      <c r="M312" s="5">
        <f t="shared" si="341"/>
        <v>8495.3740151248167</v>
      </c>
      <c r="N312" s="15">
        <f t="shared" si="342"/>
        <v>0</v>
      </c>
      <c r="O312" s="15">
        <f t="shared" si="343"/>
        <v>-1.6951794035066081E-3</v>
      </c>
      <c r="P312" s="15">
        <f t="shared" si="344"/>
        <v>-4.1404279574808189E-4</v>
      </c>
      <c r="Q312" s="5">
        <f t="shared" si="345"/>
        <v>3.1036418433838513</v>
      </c>
      <c r="R312" s="5">
        <f t="shared" si="346"/>
        <v>2401.486501285638</v>
      </c>
      <c r="S312" s="5">
        <f t="shared" si="347"/>
        <v>1990.0457662441986</v>
      </c>
      <c r="T312" s="5">
        <f t="shared" si="348"/>
        <v>8.8771434039922337</v>
      </c>
      <c r="U312" s="5">
        <f t="shared" si="349"/>
        <v>26.012980721165288</v>
      </c>
      <c r="V312" s="5">
        <f t="shared" si="350"/>
        <v>53.60478330017969</v>
      </c>
      <c r="W312" s="15">
        <f t="shared" si="351"/>
        <v>-1.0734613539272964E-2</v>
      </c>
      <c r="X312" s="15">
        <f t="shared" si="352"/>
        <v>-1.217998157191269E-2</v>
      </c>
      <c r="Y312" s="15">
        <f t="shared" si="353"/>
        <v>-9.7425357312937999E-3</v>
      </c>
      <c r="Z312" s="5">
        <f t="shared" si="368"/>
        <v>2.5694852597797526</v>
      </c>
      <c r="AA312" s="5">
        <f t="shared" si="369"/>
        <v>7554.9221029154942</v>
      </c>
      <c r="AB312" s="5">
        <f t="shared" si="370"/>
        <v>57211.195653166047</v>
      </c>
      <c r="AC312" s="16">
        <f t="shared" si="354"/>
        <v>0.81900650187542245</v>
      </c>
      <c r="AD312" s="16">
        <f t="shared" si="355"/>
        <v>3.1023503344823173</v>
      </c>
      <c r="AE312" s="16">
        <f t="shared" si="356"/>
        <v>28.456812022878005</v>
      </c>
      <c r="AF312" s="15">
        <f t="shared" si="357"/>
        <v>-4.0504037456468023E-3</v>
      </c>
      <c r="AG312" s="15">
        <f t="shared" si="358"/>
        <v>2.9673830763510267E-4</v>
      </c>
      <c r="AH312" s="15">
        <f t="shared" si="359"/>
        <v>9.7937136394747881E-3</v>
      </c>
      <c r="AI312" s="1">
        <f t="shared" si="323"/>
        <v>25961.962146399459</v>
      </c>
      <c r="AJ312" s="1">
        <f t="shared" si="324"/>
        <v>187237.76614675185</v>
      </c>
      <c r="AK312" s="1">
        <f t="shared" si="325"/>
        <v>74408.566708020619</v>
      </c>
      <c r="AL312" s="14">
        <f t="shared" si="360"/>
        <v>99.530389687287524</v>
      </c>
      <c r="AM312" s="14">
        <f t="shared" si="361"/>
        <v>24.886150105667404</v>
      </c>
      <c r="AN312" s="14">
        <f t="shared" si="362"/>
        <v>7.7209557076002611</v>
      </c>
      <c r="AO312" s="11">
        <f t="shared" si="363"/>
        <v>1.5737005137618125E-3</v>
      </c>
      <c r="AP312" s="11">
        <f t="shared" si="364"/>
        <v>1.9824475892851194E-3</v>
      </c>
      <c r="AQ312" s="11">
        <f t="shared" si="365"/>
        <v>1.7983300973906404E-3</v>
      </c>
      <c r="AR312" s="1">
        <f t="shared" si="371"/>
        <v>349.62168595677747</v>
      </c>
      <c r="AS312" s="1">
        <f t="shared" si="366"/>
        <v>92318.774500597108</v>
      </c>
      <c r="AT312" s="1">
        <f t="shared" si="367"/>
        <v>37124.406512385394</v>
      </c>
      <c r="AU312" s="1">
        <f t="shared" si="326"/>
        <v>69.924337191355491</v>
      </c>
      <c r="AV312" s="1">
        <f t="shared" si="327"/>
        <v>18463.754900119424</v>
      </c>
      <c r="AW312" s="1">
        <f t="shared" si="328"/>
        <v>7424.8813024770789</v>
      </c>
      <c r="AX312" s="1">
        <f t="shared" si="388"/>
        <v>240</v>
      </c>
      <c r="AY312" s="1">
        <f t="shared" si="374"/>
        <v>24915.922088057498</v>
      </c>
      <c r="AZ312" s="1">
        <f t="shared" si="375"/>
        <v>6796.2992120998533</v>
      </c>
      <c r="BA312" s="1">
        <f t="shared" si="389"/>
        <v>6387.1674016638817</v>
      </c>
      <c r="BB312" s="1">
        <f t="shared" si="390"/>
        <v>30007.066741362923</v>
      </c>
      <c r="BC312" s="1">
        <f t="shared" si="391"/>
        <v>38561.07087728395</v>
      </c>
      <c r="BD312" s="1">
        <f t="shared" si="392"/>
        <v>0.35998823640804162</v>
      </c>
      <c r="BE312" s="2">
        <f t="shared" si="398"/>
        <v>0</v>
      </c>
      <c r="BF312" s="2">
        <f t="shared" si="399"/>
        <v>0</v>
      </c>
      <c r="BG312" s="2">
        <f t="shared" si="400"/>
        <v>0</v>
      </c>
      <c r="BH312" s="2">
        <f t="shared" si="376"/>
        <v>0</v>
      </c>
      <c r="BI312" s="2">
        <f t="shared" si="393"/>
        <v>0</v>
      </c>
      <c r="BJ312" s="2">
        <f t="shared" si="377"/>
        <v>0</v>
      </c>
      <c r="BK312" s="2">
        <f t="shared" si="378"/>
        <v>0</v>
      </c>
      <c r="BL312" s="2">
        <f t="shared" si="379"/>
        <v>0</v>
      </c>
      <c r="BM312" s="2">
        <f t="shared" si="380"/>
        <v>0</v>
      </c>
      <c r="BN312" s="2">
        <f t="shared" si="381"/>
        <v>0</v>
      </c>
      <c r="BO312" s="2">
        <f t="shared" si="394"/>
        <v>0</v>
      </c>
      <c r="BP312" s="2">
        <f t="shared" si="395"/>
        <v>0</v>
      </c>
      <c r="BQ312" s="2">
        <f t="shared" si="396"/>
        <v>0</v>
      </c>
      <c r="BR312" s="11">
        <f t="shared" si="397"/>
        <v>2.8675485560606812E-2</v>
      </c>
      <c r="BS312" s="17">
        <f t="shared" si="372"/>
        <v>3.0193541972941575E-4</v>
      </c>
      <c r="BT312" s="17">
        <f t="shared" si="373"/>
        <v>4.8027052429510502E-6</v>
      </c>
      <c r="BU312" s="12">
        <f>(BU$3*temperature!$I422+BU$4*temperature!$I422^2+BU$5*temperature!$I422^6)*(K312/K$56)^$BW$1</f>
        <v>-327.95368173391688</v>
      </c>
      <c r="BV312" s="12">
        <f>(BV$3*temperature!$I422+BV$4*temperature!$I422^2+BV$5*temperature!$I422^6)*(L312/L$56)^$BW$1</f>
        <v>-45.568656068710808</v>
      </c>
      <c r="BW312" s="12">
        <f>(BW$3*temperature!$I422+BW$4*temperature!$I422^2+BW$5*temperature!$I422^6)*(M312/M$56)^$BW$1</f>
        <v>-37.721286722274208</v>
      </c>
      <c r="BX312" s="12">
        <f>(BX$3*temperature!$M422+BX$4*temperature!$M422^2+BX$5*temperature!$M422^6)*(K312/K$56)^$BW$1</f>
        <v>-327.95374970311809</v>
      </c>
      <c r="BY312" s="12">
        <f>(BY$3*temperature!$M422+BY$4*temperature!$M422^2+BY$5*temperature!$M422^6)*(L312/L$56)^$BW$1</f>
        <v>-45.568665085083587</v>
      </c>
      <c r="BZ312" s="12">
        <f>(BZ$3*temperature!$M422+BZ$4*temperature!$M422^2+BZ$5*temperature!$M422^6)*(M312/M$56)^$BW$1</f>
        <v>-37.721293825506052</v>
      </c>
      <c r="CA312" s="19">
        <f t="shared" si="382"/>
        <v>-6.7969201211326435E-5</v>
      </c>
      <c r="CB312" s="19">
        <f t="shared" si="383"/>
        <v>-9.0163727790582016E-6</v>
      </c>
      <c r="CC312" s="19">
        <f t="shared" si="384"/>
        <v>-7.1032318444963494E-6</v>
      </c>
      <c r="CD312" s="19">
        <f t="shared" si="385"/>
        <v>-1.1198472586706391E-2</v>
      </c>
      <c r="CE312" s="19">
        <f t="shared" si="386"/>
        <v>-3.3812155207955502E-6</v>
      </c>
      <c r="CF312" s="19">
        <f t="shared" si="387"/>
        <v>-5.3782963005218395E-8</v>
      </c>
    </row>
    <row r="313" spans="1:84" x14ac:dyDescent="0.3">
      <c r="A313" s="2">
        <f t="shared" si="329"/>
        <v>2267</v>
      </c>
      <c r="B313" s="5">
        <f t="shared" si="330"/>
        <v>1165.4056288731235</v>
      </c>
      <c r="C313" s="5">
        <f t="shared" si="331"/>
        <v>2964.1696769337123</v>
      </c>
      <c r="D313" s="5">
        <f t="shared" si="332"/>
        <v>4369.9556489853194</v>
      </c>
      <c r="E313" s="15">
        <f t="shared" si="333"/>
        <v>7.7373907743490388E-9</v>
      </c>
      <c r="F313" s="15">
        <f t="shared" si="334"/>
        <v>1.5243178659925E-8</v>
      </c>
      <c r="G313" s="15">
        <f t="shared" si="335"/>
        <v>3.1118407001777183E-8</v>
      </c>
      <c r="H313" s="5">
        <f t="shared" si="336"/>
        <v>349.62168866193707</v>
      </c>
      <c r="I313" s="5">
        <f t="shared" si="337"/>
        <v>92159.206371969034</v>
      </c>
      <c r="J313" s="5">
        <f t="shared" si="338"/>
        <v>37108.274486465445</v>
      </c>
      <c r="K313" s="5">
        <f t="shared" si="339"/>
        <v>300</v>
      </c>
      <c r="L313" s="5">
        <f t="shared" si="340"/>
        <v>31091.069815984083</v>
      </c>
      <c r="M313" s="5">
        <f t="shared" si="341"/>
        <v>8491.6821741844888</v>
      </c>
      <c r="N313" s="15">
        <f t="shared" si="342"/>
        <v>0</v>
      </c>
      <c r="O313" s="15">
        <f t="shared" si="343"/>
        <v>-1.7284624312932095E-3</v>
      </c>
      <c r="P313" s="15">
        <f t="shared" si="344"/>
        <v>-4.345707362330975E-4</v>
      </c>
      <c r="Q313" s="5">
        <f t="shared" si="345"/>
        <v>3.0703254713871164</v>
      </c>
      <c r="R313" s="5">
        <f t="shared" si="346"/>
        <v>2368.1361544880979</v>
      </c>
      <c r="S313" s="5">
        <f t="shared" si="347"/>
        <v>1969.8013454003662</v>
      </c>
      <c r="T313" s="5">
        <f t="shared" si="348"/>
        <v>8.7818507002176709</v>
      </c>
      <c r="U313" s="5">
        <f t="shared" si="349"/>
        <v>25.696143095350976</v>
      </c>
      <c r="V313" s="5">
        <f t="shared" si="350"/>
        <v>53.082536783509426</v>
      </c>
      <c r="W313" s="15">
        <f t="shared" si="351"/>
        <v>-1.0734613539272964E-2</v>
      </c>
      <c r="X313" s="15">
        <f t="shared" si="352"/>
        <v>-1.217998157191269E-2</v>
      </c>
      <c r="Y313" s="15">
        <f t="shared" si="353"/>
        <v>-9.7425357312937999E-3</v>
      </c>
      <c r="Z313" s="5">
        <f t="shared" si="368"/>
        <v>2.5316071164024287</v>
      </c>
      <c r="AA313" s="5">
        <f t="shared" si="369"/>
        <v>7452.4632258218908</v>
      </c>
      <c r="AB313" s="5">
        <f t="shared" si="370"/>
        <v>57184.97979929849</v>
      </c>
      <c r="AC313" s="16">
        <f t="shared" si="354"/>
        <v>0.81568919487251712</v>
      </c>
      <c r="AD313" s="16">
        <f t="shared" si="355"/>
        <v>3.1032709206702629</v>
      </c>
      <c r="AE313" s="16">
        <f t="shared" si="356"/>
        <v>28.735509890922437</v>
      </c>
      <c r="AF313" s="15">
        <f t="shared" si="357"/>
        <v>-4.0504037456468023E-3</v>
      </c>
      <c r="AG313" s="15">
        <f t="shared" si="358"/>
        <v>2.9673830763510267E-4</v>
      </c>
      <c r="AH313" s="15">
        <f t="shared" si="359"/>
        <v>9.7937136394747881E-3</v>
      </c>
      <c r="AI313" s="1">
        <f t="shared" ref="AI313:AI346" si="401">(1-$AI$5)*AI312+AU312</f>
        <v>23435.690268950868</v>
      </c>
      <c r="AJ313" s="1">
        <f t="shared" ref="AJ313:AJ346" si="402">(1-$AI$5)*AJ312+AV312</f>
        <v>186977.74443219608</v>
      </c>
      <c r="AK313" s="1">
        <f t="shared" ref="AK313:AK346" si="403">(1-$AI$5)*AK312+AW312</f>
        <v>74392.591339695631</v>
      </c>
      <c r="AL313" s="14">
        <f t="shared" si="360"/>
        <v>99.685454402419467</v>
      </c>
      <c r="AM313" s="14">
        <f t="shared" si="361"/>
        <v>24.934992239068137</v>
      </c>
      <c r="AN313" s="14">
        <f t="shared" si="362"/>
        <v>7.7347016863595632</v>
      </c>
      <c r="AO313" s="11">
        <f t="shared" si="363"/>
        <v>1.5579635086241943E-3</v>
      </c>
      <c r="AP313" s="11">
        <f t="shared" si="364"/>
        <v>1.9626231133922684E-3</v>
      </c>
      <c r="AQ313" s="11">
        <f t="shared" si="365"/>
        <v>1.7803467964167339E-3</v>
      </c>
      <c r="AR313" s="1">
        <f t="shared" si="371"/>
        <v>349.62168866193707</v>
      </c>
      <c r="AS313" s="1">
        <f t="shared" si="366"/>
        <v>92159.206371969034</v>
      </c>
      <c r="AT313" s="1">
        <f t="shared" si="367"/>
        <v>37108.274486465445</v>
      </c>
      <c r="AU313" s="1">
        <f t="shared" ref="AU313:AU346" si="404">$AU$5*AR313</f>
        <v>69.924337732387414</v>
      </c>
      <c r="AV313" s="1">
        <f t="shared" ref="AV313:AV346" si="405">$AU$5*AS313</f>
        <v>18431.841274393806</v>
      </c>
      <c r="AW313" s="1">
        <f t="shared" ref="AW313:AW346" si="406">$AU$5*AT313</f>
        <v>7421.6548972930896</v>
      </c>
      <c r="AX313" s="1">
        <f t="shared" si="388"/>
        <v>240.00000000000003</v>
      </c>
      <c r="AY313" s="1">
        <f t="shared" si="374"/>
        <v>24872.855852787263</v>
      </c>
      <c r="AZ313" s="1">
        <f t="shared" si="375"/>
        <v>6793.345739347591</v>
      </c>
      <c r="BA313" s="1">
        <f t="shared" si="389"/>
        <v>6387.167451083892</v>
      </c>
      <c r="BB313" s="1">
        <f t="shared" si="390"/>
        <v>30001.939309880032</v>
      </c>
      <c r="BC313" s="1">
        <f t="shared" si="391"/>
        <v>38559.172609642948</v>
      </c>
      <c r="BD313" s="1">
        <f t="shared" si="392"/>
        <v>0.34281380407940348</v>
      </c>
      <c r="BE313" s="2">
        <f t="shared" si="398"/>
        <v>0</v>
      </c>
      <c r="BF313" s="2">
        <f t="shared" si="399"/>
        <v>0</v>
      </c>
      <c r="BG313" s="2">
        <f t="shared" si="400"/>
        <v>0</v>
      </c>
      <c r="BH313" s="2">
        <f t="shared" si="376"/>
        <v>0</v>
      </c>
      <c r="BI313" s="2">
        <f t="shared" si="393"/>
        <v>0</v>
      </c>
      <c r="BJ313" s="2">
        <f t="shared" si="377"/>
        <v>0</v>
      </c>
      <c r="BK313" s="2">
        <f t="shared" si="378"/>
        <v>0</v>
      </c>
      <c r="BL313" s="2">
        <f t="shared" si="379"/>
        <v>0</v>
      </c>
      <c r="BM313" s="2">
        <f t="shared" si="380"/>
        <v>0</v>
      </c>
      <c r="BN313" s="2">
        <f t="shared" si="381"/>
        <v>0</v>
      </c>
      <c r="BO313" s="2">
        <f t="shared" si="394"/>
        <v>0</v>
      </c>
      <c r="BP313" s="2">
        <f t="shared" si="395"/>
        <v>0</v>
      </c>
      <c r="BQ313" s="2">
        <f t="shared" si="396"/>
        <v>0</v>
      </c>
      <c r="BR313" s="11">
        <f t="shared" si="397"/>
        <v>2.8646280467648583E-2</v>
      </c>
      <c r="BS313" s="17">
        <f t="shared" si="372"/>
        <v>2.9351863047933643E-4</v>
      </c>
      <c r="BT313" s="17">
        <f t="shared" si="373"/>
        <v>4.5740049932867143E-6</v>
      </c>
      <c r="BU313" s="12">
        <f>(BU$3*temperature!$I423+BU$4*temperature!$I423^2+BU$5*temperature!$I423^6)*(K313/K$56)^$BW$1</f>
        <v>-329.2054227531865</v>
      </c>
      <c r="BV313" s="12">
        <f>(BV$3*temperature!$I423+BV$4*temperature!$I423^2+BV$5*temperature!$I423^6)*(L313/L$56)^$BW$1</f>
        <v>-45.754483391442761</v>
      </c>
      <c r="BW313" s="12">
        <f>(BW$3*temperature!$I423+BW$4*temperature!$I423^2+BW$5*temperature!$I423^6)*(M313/M$56)^$BW$1</f>
        <v>-37.856207181878467</v>
      </c>
      <c r="BX313" s="12">
        <f>(BX$3*temperature!$M423+BX$4*temperature!$M423^2+BX$5*temperature!$M423^6)*(K313/K$56)^$BW$1</f>
        <v>-329.20549064471385</v>
      </c>
      <c r="BY313" s="12">
        <f>(BY$3*temperature!$M423+BY$4*temperature!$M423^2+BY$5*temperature!$M423^6)*(L313/L$56)^$BW$1</f>
        <v>-45.754492400872714</v>
      </c>
      <c r="BZ313" s="12">
        <f>(BZ$3*temperature!$M423+BZ$4*temperature!$M423^2+BZ$5*temperature!$M423^6)*(M313/M$56)^$BW$1</f>
        <v>-37.856214276870695</v>
      </c>
      <c r="CA313" s="19">
        <f t="shared" si="382"/>
        <v>-6.7891527351093828E-5</v>
      </c>
      <c r="CB313" s="19">
        <f t="shared" si="383"/>
        <v>-9.0094299523002519E-6</v>
      </c>
      <c r="CC313" s="19">
        <f t="shared" si="384"/>
        <v>-7.094992227507646E-6</v>
      </c>
      <c r="CD313" s="19">
        <f t="shared" si="385"/>
        <v>-1.1173211837638584E-2</v>
      </c>
      <c r="CE313" s="19">
        <f t="shared" si="386"/>
        <v>-3.2795458366391871E-6</v>
      </c>
      <c r="CF313" s="19">
        <f t="shared" si="387"/>
        <v>-5.1106326736409107E-8</v>
      </c>
    </row>
    <row r="314" spans="1:84" x14ac:dyDescent="0.3">
      <c r="A314" s="2">
        <f t="shared" ref="A314:A346" si="407">1+A313</f>
        <v>2268</v>
      </c>
      <c r="B314" s="5">
        <f t="shared" ref="B314:B346" si="408">B313*(1+E314)</f>
        <v>1165.4056374394625</v>
      </c>
      <c r="C314" s="5">
        <f t="shared" ref="C314:C346" si="409">C313*(1+F314)</f>
        <v>2964.1697198579118</v>
      </c>
      <c r="D314" s="5">
        <f t="shared" ref="D314:D346" si="410">D313*(1+G314)</f>
        <v>4369.955778172075</v>
      </c>
      <c r="E314" s="15">
        <f t="shared" ref="E314:E346" si="411">E313*$E$5</f>
        <v>7.3505212356315861E-9</v>
      </c>
      <c r="F314" s="15">
        <f t="shared" ref="F314:F346" si="412">F313*$E$5</f>
        <v>1.4481019726928749E-8</v>
      </c>
      <c r="G314" s="15">
        <f t="shared" ref="G314:G346" si="413">G313*$E$5</f>
        <v>2.9562486651688323E-8</v>
      </c>
      <c r="H314" s="5">
        <f t="shared" ref="H314:H346" si="414">AR314</f>
        <v>349.62169123183872</v>
      </c>
      <c r="I314" s="5">
        <f t="shared" ref="I314:I346" si="415">AS314</f>
        <v>91996.840553842281</v>
      </c>
      <c r="J314" s="5">
        <f t="shared" ref="J314:J346" si="416">AT314</f>
        <v>37091.391624619377</v>
      </c>
      <c r="K314" s="5">
        <f t="shared" ref="K314:K346" si="417">H314/B314*1000</f>
        <v>300</v>
      </c>
      <c r="L314" s="5">
        <f t="shared" ref="L314:L346" si="418">I314/C314*1000</f>
        <v>31036.293211392829</v>
      </c>
      <c r="M314" s="5">
        <f t="shared" ref="M314:M346" si="419">J314/D314*1000</f>
        <v>8487.8185289404628</v>
      </c>
      <c r="N314" s="15">
        <f t="shared" ref="N314:N346" si="420">K314/K313-1</f>
        <v>0</v>
      </c>
      <c r="O314" s="15">
        <f t="shared" ref="O314:O346" si="421">L314/L313-1</f>
        <v>-1.7618115077884244E-3</v>
      </c>
      <c r="P314" s="15">
        <f t="shared" ref="P314:P346" si="422">M314/M313-1</f>
        <v>-4.5499173953678085E-4</v>
      </c>
      <c r="Q314" s="5">
        <f t="shared" ref="Q314:Q346" si="423">T314*H314/1000</f>
        <v>3.0373667363382184</v>
      </c>
      <c r="R314" s="5">
        <f t="shared" ref="R314:R346" si="424">U314*I314/1000</f>
        <v>2335.1709414884986</v>
      </c>
      <c r="S314" s="5">
        <f t="shared" ref="S314:S346" si="425">V314*J314/1000</f>
        <v>1949.723031389997</v>
      </c>
      <c r="T314" s="5">
        <f t="shared" ref="T314:T346" si="426">T313*(1+W314)</f>
        <v>8.6875809267912398</v>
      </c>
      <c r="U314" s="5">
        <f t="shared" ref="U314:U346" si="427">U313*(1+X314)</f>
        <v>25.383164545980371</v>
      </c>
      <c r="V314" s="5">
        <f t="shared" ref="V314:V346" si="428">V313*(1+Y314)</f>
        <v>52.565378272188369</v>
      </c>
      <c r="W314" s="15">
        <f t="shared" ref="W314:W346" si="429">T$5-1</f>
        <v>-1.0734613539272964E-2</v>
      </c>
      <c r="X314" s="15">
        <f t="shared" ref="X314:X346" si="430">U$5-1</f>
        <v>-1.217998157191269E-2</v>
      </c>
      <c r="Y314" s="15">
        <f t="shared" ref="Y314:Y346" si="431">V$5-1</f>
        <v>-9.7425357312937999E-3</v>
      </c>
      <c r="Z314" s="5">
        <f t="shared" si="368"/>
        <v>2.4942873537865018</v>
      </c>
      <c r="AA314" s="5">
        <f t="shared" si="369"/>
        <v>7351.1487847571125</v>
      </c>
      <c r="AB314" s="5">
        <f t="shared" si="370"/>
        <v>57157.602026723282</v>
      </c>
      <c r="AC314" s="16">
        <f t="shared" ref="AC314:AC346" si="432">AC313*(1+AF314)</f>
        <v>0.8123853243023218</v>
      </c>
      <c r="AD314" s="16">
        <f t="shared" ref="AD314:AD346" si="433">AD313*(1+AG314)</f>
        <v>3.1041917800313956</v>
      </c>
      <c r="AE314" s="16">
        <f t="shared" ref="AE314:AE346" si="434">AE313*(1+AH314)</f>
        <v>29.016937246078427</v>
      </c>
      <c r="AF314" s="15">
        <f t="shared" ref="AF314:AF346" si="435">AC$5-1</f>
        <v>-4.0504037456468023E-3</v>
      </c>
      <c r="AG314" s="15">
        <f t="shared" ref="AG314:AG346" si="436">AD$5-1</f>
        <v>2.9673830763510267E-4</v>
      </c>
      <c r="AH314" s="15">
        <f t="shared" ref="AH314:AH346" si="437">AE$5-1</f>
        <v>9.7937136394747881E-3</v>
      </c>
      <c r="AI314" s="1">
        <f t="shared" si="401"/>
        <v>21162.04557978817</v>
      </c>
      <c r="AJ314" s="1">
        <f t="shared" si="402"/>
        <v>186711.8112633703</v>
      </c>
      <c r="AK314" s="1">
        <f t="shared" si="403"/>
        <v>74374.987103019157</v>
      </c>
      <c r="AL314" s="14">
        <f t="shared" ref="AL314:AL346" si="438">AL313*(1+AO314)</f>
        <v>99.839207639716065</v>
      </c>
      <c r="AM314" s="14">
        <f t="shared" ref="AM314:AM346" si="439">AM313*(1+AP314)</f>
        <v>24.983440851247785</v>
      </c>
      <c r="AN314" s="14">
        <f t="shared" ref="AN314:AN346" si="440">AN313*(1+AQ314)</f>
        <v>7.7483344332144268</v>
      </c>
      <c r="AO314" s="11">
        <f t="shared" ref="AO314:AO346" si="441">AO$5*AO313</f>
        <v>1.5423838735379523E-3</v>
      </c>
      <c r="AP314" s="11">
        <f t="shared" ref="AP314:AP346" si="442">AP$5*AP313</f>
        <v>1.9429968822583456E-3</v>
      </c>
      <c r="AQ314" s="11">
        <f t="shared" ref="AQ314:AQ346" si="443">AQ$5*AQ313</f>
        <v>1.7625433284525665E-3</v>
      </c>
      <c r="AR314" s="1">
        <f t="shared" si="371"/>
        <v>349.62169123183872</v>
      </c>
      <c r="AS314" s="1">
        <f t="shared" si="366"/>
        <v>91996.840553842281</v>
      </c>
      <c r="AT314" s="1">
        <f t="shared" si="367"/>
        <v>37091.391624619377</v>
      </c>
      <c r="AU314" s="1">
        <f t="shared" si="404"/>
        <v>69.924338246367753</v>
      </c>
      <c r="AV314" s="1">
        <f t="shared" si="405"/>
        <v>18399.368110768457</v>
      </c>
      <c r="AW314" s="1">
        <f t="shared" si="406"/>
        <v>7418.2783249238755</v>
      </c>
      <c r="AX314" s="1">
        <f t="shared" si="388"/>
        <v>239.99999999999997</v>
      </c>
      <c r="AY314" s="1">
        <f t="shared" si="374"/>
        <v>24829.034569114261</v>
      </c>
      <c r="AZ314" s="1">
        <f t="shared" si="375"/>
        <v>6790.2548231523706</v>
      </c>
      <c r="BA314" s="1">
        <f t="shared" si="389"/>
        <v>6387.1674980329026</v>
      </c>
      <c r="BB314" s="1">
        <f t="shared" si="390"/>
        <v>29996.712830243305</v>
      </c>
      <c r="BC314" s="1">
        <f t="shared" si="391"/>
        <v>38557.185003300889</v>
      </c>
      <c r="BD314" s="1">
        <f t="shared" si="392"/>
        <v>0.32645791145605663</v>
      </c>
      <c r="BE314" s="2">
        <f t="shared" si="398"/>
        <v>0</v>
      </c>
      <c r="BF314" s="2">
        <f t="shared" si="399"/>
        <v>0</v>
      </c>
      <c r="BG314" s="2">
        <f t="shared" si="400"/>
        <v>0</v>
      </c>
      <c r="BH314" s="2">
        <f t="shared" si="376"/>
        <v>0</v>
      </c>
      <c r="BI314" s="2">
        <f t="shared" si="393"/>
        <v>0</v>
      </c>
      <c r="BJ314" s="2">
        <f t="shared" si="377"/>
        <v>0</v>
      </c>
      <c r="BK314" s="2">
        <f t="shared" si="378"/>
        <v>0</v>
      </c>
      <c r="BL314" s="2">
        <f t="shared" si="379"/>
        <v>0</v>
      </c>
      <c r="BM314" s="2">
        <f t="shared" si="380"/>
        <v>0</v>
      </c>
      <c r="BN314" s="2">
        <f t="shared" si="381"/>
        <v>0</v>
      </c>
      <c r="BO314" s="2">
        <f t="shared" si="394"/>
        <v>0</v>
      </c>
      <c r="BP314" s="2">
        <f t="shared" si="395"/>
        <v>0</v>
      </c>
      <c r="BQ314" s="2">
        <f t="shared" si="396"/>
        <v>0</v>
      </c>
      <c r="BR314" s="11">
        <f t="shared" si="397"/>
        <v>2.8617069619803454E-2</v>
      </c>
      <c r="BS314" s="17">
        <f t="shared" si="372"/>
        <v>2.8534456990005877E-4</v>
      </c>
      <c r="BT314" s="17">
        <f t="shared" si="373"/>
        <v>4.3561952317016322E-6</v>
      </c>
      <c r="BU314" s="12">
        <f>(BU$3*temperature!$I424+BU$4*temperature!$I424^2+BU$5*temperature!$I424^6)*(K314/K$56)^$BW$1</f>
        <v>-330.45142370729025</v>
      </c>
      <c r="BV314" s="12">
        <f>(BV$3*temperature!$I424+BV$4*temperature!$I424^2+BV$5*temperature!$I424^6)*(L314/L$56)^$BW$1</f>
        <v>-45.940074790390263</v>
      </c>
      <c r="BW314" s="12">
        <f>(BW$3*temperature!$I424+BW$4*temperature!$I424^2+BW$5*temperature!$I424^6)*(M314/M$56)^$BW$1</f>
        <v>-37.990734277990221</v>
      </c>
      <c r="BX314" s="12">
        <f>(BX$3*temperature!$M424+BX$4*temperature!$M424^2+BX$5*temperature!$M424^6)*(K314/K$56)^$BW$1</f>
        <v>-330.45149152142159</v>
      </c>
      <c r="BY314" s="12">
        <f>(BY$3*temperature!$M424+BY$4*temperature!$M424^2+BY$5*temperature!$M424^6)*(L314/L$56)^$BW$1</f>
        <v>-45.940083792988354</v>
      </c>
      <c r="BZ314" s="12">
        <f>(BZ$3*temperature!$M424+BZ$4*temperature!$M424^2+BZ$5*temperature!$M424^6)*(M314/M$56)^$BW$1</f>
        <v>-37.99074136481719</v>
      </c>
      <c r="CA314" s="19">
        <f t="shared" si="382"/>
        <v>-6.7814131341492612E-5</v>
      </c>
      <c r="CB314" s="19">
        <f t="shared" si="383"/>
        <v>-9.0025980910013459E-6</v>
      </c>
      <c r="CC314" s="19">
        <f t="shared" si="384"/>
        <v>-7.08682696881624E-6</v>
      </c>
      <c r="CD314" s="19">
        <f t="shared" si="385"/>
        <v>-1.1147801469134837E-2</v>
      </c>
      <c r="CE314" s="19">
        <f t="shared" si="386"/>
        <v>-3.1809646155415236E-6</v>
      </c>
      <c r="CF314" s="19">
        <f t="shared" si="387"/>
        <v>-4.8561999603801631E-8</v>
      </c>
    </row>
    <row r="315" spans="1:84" x14ac:dyDescent="0.3">
      <c r="A315" s="2">
        <f t="shared" si="407"/>
        <v>2269</v>
      </c>
      <c r="B315" s="5">
        <f t="shared" si="408"/>
        <v>1165.4056455774842</v>
      </c>
      <c r="C315" s="5">
        <f t="shared" si="409"/>
        <v>2964.1697606359016</v>
      </c>
      <c r="D315" s="5">
        <f t="shared" si="410"/>
        <v>4369.9559008994966</v>
      </c>
      <c r="E315" s="15">
        <f t="shared" si="411"/>
        <v>6.9829951738500065E-9</v>
      </c>
      <c r="F315" s="15">
        <f t="shared" si="412"/>
        <v>1.3756968740582312E-8</v>
      </c>
      <c r="G315" s="15">
        <f t="shared" si="413"/>
        <v>2.8084362319103905E-8</v>
      </c>
      <c r="H315" s="5">
        <f t="shared" si="414"/>
        <v>349.62169367324526</v>
      </c>
      <c r="I315" s="5">
        <f t="shared" si="415"/>
        <v>91831.686458696582</v>
      </c>
      <c r="J315" s="5">
        <f t="shared" si="416"/>
        <v>37073.762947749034</v>
      </c>
      <c r="K315" s="5">
        <f t="shared" si="417"/>
        <v>300</v>
      </c>
      <c r="L315" s="5">
        <f t="shared" si="418"/>
        <v>30980.575970451835</v>
      </c>
      <c r="M315" s="5">
        <f t="shared" si="419"/>
        <v>8483.7842276893225</v>
      </c>
      <c r="N315" s="15">
        <f t="shared" si="420"/>
        <v>0</v>
      </c>
      <c r="O315" s="15">
        <f t="shared" si="421"/>
        <v>-1.7952285912977706E-3</v>
      </c>
      <c r="P315" s="15">
        <f t="shared" si="422"/>
        <v>-4.7530484274427298E-4</v>
      </c>
      <c r="Q315" s="5">
        <f t="shared" si="423"/>
        <v>3.0047617992288211</v>
      </c>
      <c r="R315" s="5">
        <f t="shared" si="424"/>
        <v>2302.5875289910368</v>
      </c>
      <c r="S315" s="5">
        <f t="shared" si="425"/>
        <v>1929.8101550217652</v>
      </c>
      <c r="T315" s="5">
        <f t="shared" si="426"/>
        <v>8.5943231029509768</v>
      </c>
      <c r="U315" s="5">
        <f t="shared" si="427"/>
        <v>25.073998069573502</v>
      </c>
      <c r="V315" s="5">
        <f t="shared" si="428"/>
        <v>52.0532581961426</v>
      </c>
      <c r="W315" s="15">
        <f t="shared" si="429"/>
        <v>-1.0734613539272964E-2</v>
      </c>
      <c r="X315" s="15">
        <f t="shared" si="430"/>
        <v>-1.217998157191269E-2</v>
      </c>
      <c r="Y315" s="15">
        <f t="shared" si="431"/>
        <v>-9.7425357312937999E-3</v>
      </c>
      <c r="Z315" s="5">
        <f t="shared" si="368"/>
        <v>2.4575177406253577</v>
      </c>
      <c r="AA315" s="5">
        <f t="shared" si="369"/>
        <v>7250.9694436534683</v>
      </c>
      <c r="AB315" s="5">
        <f t="shared" si="370"/>
        <v>57129.070108609114</v>
      </c>
      <c r="AC315" s="16">
        <f t="shared" si="432"/>
        <v>0.80909483574185914</v>
      </c>
      <c r="AD315" s="16">
        <f t="shared" si="433"/>
        <v>3.1051129126467769</v>
      </c>
      <c r="AE315" s="16">
        <f t="shared" si="434"/>
        <v>29.301120820161131</v>
      </c>
      <c r="AF315" s="15">
        <f t="shared" si="435"/>
        <v>-4.0504037456468023E-3</v>
      </c>
      <c r="AG315" s="15">
        <f t="shared" si="436"/>
        <v>2.9673830763510267E-4</v>
      </c>
      <c r="AH315" s="15">
        <f t="shared" si="437"/>
        <v>9.7937136394747881E-3</v>
      </c>
      <c r="AI315" s="1">
        <f t="shared" si="401"/>
        <v>19115.765360055721</v>
      </c>
      <c r="AJ315" s="1">
        <f t="shared" si="402"/>
        <v>186439.99824780173</v>
      </c>
      <c r="AK315" s="1">
        <f t="shared" si="403"/>
        <v>74355.76671764112</v>
      </c>
      <c r="AL315" s="14">
        <f t="shared" si="438"/>
        <v>99.991658119688282</v>
      </c>
      <c r="AM315" s="14">
        <f t="shared" si="439"/>
        <v>25.031498171453027</v>
      </c>
      <c r="AN315" s="14">
        <f t="shared" si="440"/>
        <v>7.7618546406246898</v>
      </c>
      <c r="AO315" s="11">
        <f t="shared" si="441"/>
        <v>1.5269600348025727E-3</v>
      </c>
      <c r="AP315" s="11">
        <f t="shared" si="442"/>
        <v>1.9235669134357622E-3</v>
      </c>
      <c r="AQ315" s="11">
        <f t="shared" si="443"/>
        <v>1.7449178951680407E-3</v>
      </c>
      <c r="AR315" s="1">
        <f t="shared" si="371"/>
        <v>349.62169367324526</v>
      </c>
      <c r="AS315" s="1">
        <f t="shared" si="366"/>
        <v>91831.686458696582</v>
      </c>
      <c r="AT315" s="1">
        <f t="shared" si="367"/>
        <v>37073.762947749034</v>
      </c>
      <c r="AU315" s="1">
        <f t="shared" si="404"/>
        <v>69.924338734649055</v>
      </c>
      <c r="AV315" s="1">
        <f t="shared" si="405"/>
        <v>18366.337291739317</v>
      </c>
      <c r="AW315" s="1">
        <f t="shared" si="406"/>
        <v>7414.7525895498075</v>
      </c>
      <c r="AX315" s="1">
        <f t="shared" si="388"/>
        <v>240.00000000000003</v>
      </c>
      <c r="AY315" s="1">
        <f t="shared" si="374"/>
        <v>24784.460776361469</v>
      </c>
      <c r="AZ315" s="1">
        <f t="shared" si="375"/>
        <v>6787.0273821514584</v>
      </c>
      <c r="BA315" s="1">
        <f t="shared" si="389"/>
        <v>6387.1675426344609</v>
      </c>
      <c r="BB315" s="1">
        <f t="shared" si="390"/>
        <v>29991.387098348165</v>
      </c>
      <c r="BC315" s="1">
        <f t="shared" si="391"/>
        <v>38555.108531177473</v>
      </c>
      <c r="BD315" s="1">
        <f t="shared" si="392"/>
        <v>0.31088158686142864</v>
      </c>
      <c r="BE315" s="2">
        <f t="shared" si="398"/>
        <v>0</v>
      </c>
      <c r="BF315" s="2">
        <f t="shared" si="399"/>
        <v>0</v>
      </c>
      <c r="BG315" s="2">
        <f t="shared" si="400"/>
        <v>0</v>
      </c>
      <c r="BH315" s="2">
        <f t="shared" si="376"/>
        <v>0</v>
      </c>
      <c r="BI315" s="2">
        <f t="shared" si="393"/>
        <v>0</v>
      </c>
      <c r="BJ315" s="2">
        <f t="shared" si="377"/>
        <v>0</v>
      </c>
      <c r="BK315" s="2">
        <f t="shared" si="378"/>
        <v>0</v>
      </c>
      <c r="BL315" s="2">
        <f t="shared" si="379"/>
        <v>0</v>
      </c>
      <c r="BM315" s="2">
        <f t="shared" si="380"/>
        <v>0</v>
      </c>
      <c r="BN315" s="2">
        <f t="shared" si="381"/>
        <v>0</v>
      </c>
      <c r="BO315" s="2">
        <f t="shared" si="394"/>
        <v>0</v>
      </c>
      <c r="BP315" s="2">
        <f t="shared" si="395"/>
        <v>0</v>
      </c>
      <c r="BQ315" s="2">
        <f t="shared" si="396"/>
        <v>0</v>
      </c>
      <c r="BR315" s="11">
        <f t="shared" si="397"/>
        <v>2.8587852205933378E-2</v>
      </c>
      <c r="BS315" s="17">
        <f t="shared" si="372"/>
        <v>2.7740602244285872E-4</v>
      </c>
      <c r="BT315" s="17">
        <f t="shared" si="373"/>
        <v>4.1487573635253641E-6</v>
      </c>
      <c r="BU315" s="12">
        <f>(BU$3*temperature!$I425+BU$4*temperature!$I425^2+BU$5*temperature!$I425^6)*(K315/K$56)^$BW$1</f>
        <v>-331.69174356338891</v>
      </c>
      <c r="BV315" s="12">
        <f>(BV$3*temperature!$I425+BV$4*temperature!$I425^2+BV$5*temperature!$I425^6)*(L315/L$56)^$BW$1</f>
        <v>-46.125442812731855</v>
      </c>
      <c r="BW315" s="12">
        <f>(BW$3*temperature!$I425+BW$4*temperature!$I425^2+BW$5*temperature!$I425^6)*(M315/M$56)^$BW$1</f>
        <v>-38.124875317076928</v>
      </c>
      <c r="BX315" s="12">
        <f>(BX$3*temperature!$M425+BX$4*temperature!$M425^2+BX$5*temperature!$M425^6)*(K315/K$56)^$BW$1</f>
        <v>-331.6918113004001</v>
      </c>
      <c r="BY315" s="12">
        <f>(BY$3*temperature!$M425+BY$4*temperature!$M425^2+BY$5*temperature!$M425^6)*(L315/L$56)^$BW$1</f>
        <v>-46.125451808608695</v>
      </c>
      <c r="BZ315" s="12">
        <f>(BZ$3*temperature!$M425+BZ$4*temperature!$M425^2+BZ$5*temperature!$M425^6)*(M315/M$56)^$BW$1</f>
        <v>-38.12488239581225</v>
      </c>
      <c r="CA315" s="19">
        <f t="shared" si="382"/>
        <v>-6.7737011193003127E-5</v>
      </c>
      <c r="CB315" s="19">
        <f t="shared" si="383"/>
        <v>-8.9958768398901157E-6</v>
      </c>
      <c r="CC315" s="19">
        <f t="shared" si="384"/>
        <v>-7.0787353223522587E-6</v>
      </c>
      <c r="CD315" s="19">
        <f t="shared" si="385"/>
        <v>-1.1122242252702461E-2</v>
      </c>
      <c r="CE315" s="19">
        <f t="shared" si="386"/>
        <v>-3.0853769839680902E-6</v>
      </c>
      <c r="CF315" s="19">
        <f t="shared" si="387"/>
        <v>-4.6143484444812265E-8</v>
      </c>
    </row>
    <row r="316" spans="1:84" x14ac:dyDescent="0.3">
      <c r="A316" s="2">
        <f t="shared" si="407"/>
        <v>2270</v>
      </c>
      <c r="B316" s="5">
        <f t="shared" si="408"/>
        <v>1165.4056533086052</v>
      </c>
      <c r="C316" s="5">
        <f t="shared" si="409"/>
        <v>2964.1697993749926</v>
      </c>
      <c r="D316" s="5">
        <f t="shared" si="410"/>
        <v>4369.95601749055</v>
      </c>
      <c r="E316" s="15">
        <f t="shared" si="411"/>
        <v>6.6338454151575061E-9</v>
      </c>
      <c r="F316" s="15">
        <f t="shared" si="412"/>
        <v>1.3069120303553195E-8</v>
      </c>
      <c r="G316" s="15">
        <f t="shared" si="413"/>
        <v>2.6680144203148707E-8</v>
      </c>
      <c r="H316" s="5">
        <f t="shared" si="414"/>
        <v>349.62169599258158</v>
      </c>
      <c r="I316" s="5">
        <f t="shared" si="415"/>
        <v>91663.753610589571</v>
      </c>
      <c r="J316" s="5">
        <f t="shared" si="416"/>
        <v>37055.393550301145</v>
      </c>
      <c r="K316" s="5">
        <f t="shared" si="417"/>
        <v>300</v>
      </c>
      <c r="L316" s="5">
        <f t="shared" si="418"/>
        <v>30923.921305020125</v>
      </c>
      <c r="M316" s="5">
        <f t="shared" si="419"/>
        <v>8479.5804355898836</v>
      </c>
      <c r="N316" s="15">
        <f t="shared" si="420"/>
        <v>0</v>
      </c>
      <c r="O316" s="15">
        <f t="shared" si="421"/>
        <v>-1.8287156922370817E-3</v>
      </c>
      <c r="P316" s="15">
        <f t="shared" si="422"/>
        <v>-4.9550907786155562E-4</v>
      </c>
      <c r="Q316" s="5">
        <f t="shared" si="423"/>
        <v>2.9725068622556807</v>
      </c>
      <c r="R316" s="5">
        <f t="shared" si="424"/>
        <v>2270.3825942428962</v>
      </c>
      <c r="S316" s="5">
        <f t="shared" si="425"/>
        <v>1910.0620393294885</v>
      </c>
      <c r="T316" s="5">
        <f t="shared" si="426"/>
        <v>8.5020663658091529</v>
      </c>
      <c r="U316" s="5">
        <f t="shared" si="427"/>
        <v>24.768597235151923</v>
      </c>
      <c r="V316" s="5">
        <f t="shared" si="428"/>
        <v>51.546127468236421</v>
      </c>
      <c r="W316" s="15">
        <f t="shared" si="429"/>
        <v>-1.0734613539272964E-2</v>
      </c>
      <c r="X316" s="15">
        <f t="shared" si="430"/>
        <v>-1.217998157191269E-2</v>
      </c>
      <c r="Y316" s="15">
        <f t="shared" si="431"/>
        <v>-9.7425357312937999E-3</v>
      </c>
      <c r="Z316" s="5">
        <f t="shared" si="368"/>
        <v>2.4212901669490914</v>
      </c>
      <c r="AA316" s="5">
        <f t="shared" si="369"/>
        <v>7151.9158866207572</v>
      </c>
      <c r="AB316" s="5">
        <f t="shared" si="370"/>
        <v>57099.391931255908</v>
      </c>
      <c r="AC316" s="16">
        <f t="shared" si="432"/>
        <v>0.80581767498858681</v>
      </c>
      <c r="AD316" s="16">
        <f t="shared" si="433"/>
        <v>3.1060343185974917</v>
      </c>
      <c r="AE316" s="16">
        <f t="shared" si="434"/>
        <v>29.588087606789443</v>
      </c>
      <c r="AF316" s="15">
        <f t="shared" si="435"/>
        <v>-4.0504037456468023E-3</v>
      </c>
      <c r="AG316" s="15">
        <f t="shared" si="436"/>
        <v>2.9673830763510267E-4</v>
      </c>
      <c r="AH316" s="15">
        <f t="shared" si="437"/>
        <v>9.7937136394747881E-3</v>
      </c>
      <c r="AI316" s="1">
        <f t="shared" si="401"/>
        <v>17274.113162784801</v>
      </c>
      <c r="AJ316" s="1">
        <f t="shared" si="402"/>
        <v>186162.33571476091</v>
      </c>
      <c r="AK316" s="1">
        <f t="shared" si="403"/>
        <v>74334.942635426822</v>
      </c>
      <c r="AL316" s="14">
        <f t="shared" si="438"/>
        <v>100.14281455279307</v>
      </c>
      <c r="AM316" s="14">
        <f t="shared" si="439"/>
        <v>25.079166435512601</v>
      </c>
      <c r="AN316" s="14">
        <f t="shared" si="440"/>
        <v>7.775263001696187</v>
      </c>
      <c r="AO316" s="11">
        <f t="shared" si="441"/>
        <v>1.511690434454547E-3</v>
      </c>
      <c r="AP316" s="11">
        <f t="shared" si="442"/>
        <v>1.9043312443014046E-3</v>
      </c>
      <c r="AQ316" s="11">
        <f t="shared" si="443"/>
        <v>1.7274687162163603E-3</v>
      </c>
      <c r="AR316" s="1">
        <f t="shared" si="371"/>
        <v>349.62169599258158</v>
      </c>
      <c r="AS316" s="1">
        <f t="shared" si="366"/>
        <v>91663.753610589571</v>
      </c>
      <c r="AT316" s="1">
        <f t="shared" si="367"/>
        <v>37055.393550301145</v>
      </c>
      <c r="AU316" s="1">
        <f t="shared" si="404"/>
        <v>69.924339198516321</v>
      </c>
      <c r="AV316" s="1">
        <f t="shared" si="405"/>
        <v>18332.750722117915</v>
      </c>
      <c r="AW316" s="1">
        <f t="shared" si="406"/>
        <v>7411.0787100602292</v>
      </c>
      <c r="AX316" s="1">
        <f t="shared" si="388"/>
        <v>240.00000000000003</v>
      </c>
      <c r="AY316" s="1">
        <f t="shared" si="374"/>
        <v>24739.137044016104</v>
      </c>
      <c r="AZ316" s="1">
        <f t="shared" si="375"/>
        <v>6783.6643484719061</v>
      </c>
      <c r="BA316" s="1">
        <f t="shared" si="389"/>
        <v>6387.1675850059437</v>
      </c>
      <c r="BB316" s="1">
        <f t="shared" si="390"/>
        <v>29985.961904041855</v>
      </c>
      <c r="BC316" s="1">
        <f t="shared" si="391"/>
        <v>38552.943670303517</v>
      </c>
      <c r="BD316" s="1">
        <f t="shared" si="392"/>
        <v>0.29604771213323705</v>
      </c>
      <c r="BE316" s="2">
        <f t="shared" si="398"/>
        <v>0</v>
      </c>
      <c r="BF316" s="2">
        <f t="shared" si="399"/>
        <v>0</v>
      </c>
      <c r="BG316" s="2">
        <f t="shared" si="400"/>
        <v>0</v>
      </c>
      <c r="BH316" s="2">
        <f t="shared" si="376"/>
        <v>0</v>
      </c>
      <c r="BI316" s="2">
        <f t="shared" si="393"/>
        <v>0</v>
      </c>
      <c r="BJ316" s="2">
        <f t="shared" si="377"/>
        <v>0</v>
      </c>
      <c r="BK316" s="2">
        <f t="shared" si="378"/>
        <v>0</v>
      </c>
      <c r="BL316" s="2">
        <f t="shared" si="379"/>
        <v>0</v>
      </c>
      <c r="BM316" s="2">
        <f t="shared" si="380"/>
        <v>0</v>
      </c>
      <c r="BN316" s="2">
        <f t="shared" si="381"/>
        <v>0</v>
      </c>
      <c r="BO316" s="2">
        <f t="shared" si="394"/>
        <v>0</v>
      </c>
      <c r="BP316" s="2">
        <f t="shared" si="395"/>
        <v>0</v>
      </c>
      <c r="BQ316" s="2">
        <f t="shared" si="396"/>
        <v>0</v>
      </c>
      <c r="BR316" s="11">
        <f t="shared" si="397"/>
        <v>2.8558627388464458E-2</v>
      </c>
      <c r="BS316" s="17">
        <f t="shared" si="372"/>
        <v>2.696959932473705E-4</v>
      </c>
      <c r="BT316" s="17">
        <f t="shared" si="373"/>
        <v>3.9511974890717751E-6</v>
      </c>
      <c r="BU316" s="12">
        <f>(BU$3*temperature!$I426+BU$4*temperature!$I426^2+BU$5*temperature!$I426^6)*(K316/K$56)^$BW$1</f>
        <v>-332.92643904029421</v>
      </c>
      <c r="BV316" s="12">
        <f>(BV$3*temperature!$I426+BV$4*temperature!$I426^2+BV$5*temperature!$I426^6)*(L316/L$56)^$BW$1</f>
        <v>-46.310599731367411</v>
      </c>
      <c r="BW316" s="12">
        <f>(BW$3*temperature!$I426+BW$4*temperature!$I426^2+BW$5*temperature!$I426^6)*(M316/M$56)^$BW$1</f>
        <v>-38.258637327858224</v>
      </c>
      <c r="BX316" s="12">
        <f>(BX$3*temperature!$M426+BX$4*temperature!$M426^2+BX$5*temperature!$M426^6)*(K316/K$56)^$BW$1</f>
        <v>-332.92650670045884</v>
      </c>
      <c r="BY316" s="12">
        <f>(BY$3*temperature!$M426+BY$4*temperature!$M426^2+BY$5*temperature!$M426^6)*(L316/L$56)^$BW$1</f>
        <v>-46.31060872063329</v>
      </c>
      <c r="BZ316" s="12">
        <f>(BZ$3*temperature!$M426+BZ$4*temperature!$M426^2+BZ$5*temperature!$M426^6)*(M316/M$56)^$BW$1</f>
        <v>-38.258644398574852</v>
      </c>
      <c r="CA316" s="19">
        <f t="shared" si="382"/>
        <v>-6.766016463188862E-5</v>
      </c>
      <c r="CB316" s="19">
        <f t="shared" si="383"/>
        <v>-8.9892658792223301E-6</v>
      </c>
      <c r="CC316" s="19">
        <f t="shared" si="384"/>
        <v>-7.0707166273109578E-6</v>
      </c>
      <c r="CD316" s="19">
        <f t="shared" si="385"/>
        <v>-1.1096535015105191E-2</v>
      </c>
      <c r="CE316" s="19">
        <f t="shared" si="386"/>
        <v>-2.9926910325030197E-6</v>
      </c>
      <c r="CF316" s="19">
        <f t="shared" si="387"/>
        <v>-4.384460128908066E-8</v>
      </c>
    </row>
    <row r="317" spans="1:84" x14ac:dyDescent="0.3">
      <c r="A317" s="2">
        <f t="shared" si="407"/>
        <v>2271</v>
      </c>
      <c r="B317" s="5">
        <f t="shared" si="408"/>
        <v>1165.4056606531703</v>
      </c>
      <c r="C317" s="5">
        <f t="shared" si="409"/>
        <v>2964.1698361771296</v>
      </c>
      <c r="D317" s="5">
        <f t="shared" si="410"/>
        <v>4369.9561282520535</v>
      </c>
      <c r="E317" s="15">
        <f t="shared" si="411"/>
        <v>6.3021531443996307E-9</v>
      </c>
      <c r="F317" s="15">
        <f t="shared" si="412"/>
        <v>1.2415664288375536E-8</v>
      </c>
      <c r="G317" s="15">
        <f t="shared" si="413"/>
        <v>2.534613699299127E-8</v>
      </c>
      <c r="H317" s="5">
        <f t="shared" si="414"/>
        <v>349.62169819595107</v>
      </c>
      <c r="I317" s="5">
        <f t="shared" si="415"/>
        <v>91493.051640311329</v>
      </c>
      <c r="J317" s="5">
        <f t="shared" si="416"/>
        <v>37036.288599245316</v>
      </c>
      <c r="K317" s="5">
        <f t="shared" si="417"/>
        <v>300</v>
      </c>
      <c r="L317" s="5">
        <f t="shared" si="418"/>
        <v>30866.332463024224</v>
      </c>
      <c r="M317" s="5">
        <f t="shared" si="419"/>
        <v>8475.2083344277253</v>
      </c>
      <c r="N317" s="15">
        <f t="shared" si="420"/>
        <v>0</v>
      </c>
      <c r="O317" s="15">
        <f t="shared" si="421"/>
        <v>-1.8622748851243598E-3</v>
      </c>
      <c r="P317" s="15">
        <f t="shared" si="422"/>
        <v>-5.1560347771550941E-4</v>
      </c>
      <c r="Q317" s="5">
        <f t="shared" si="423"/>
        <v>2.9405981683786289</v>
      </c>
      <c r="R317" s="5">
        <f t="shared" si="424"/>
        <v>2238.5528252857343</v>
      </c>
      <c r="S317" s="5">
        <f t="shared" si="425"/>
        <v>1890.4779997350893</v>
      </c>
      <c r="T317" s="5">
        <f t="shared" si="426"/>
        <v>8.4107999690869413</v>
      </c>
      <c r="U317" s="5">
        <f t="shared" si="427"/>
        <v>24.466916177265645</v>
      </c>
      <c r="V317" s="5">
        <f t="shared" si="428"/>
        <v>51.043937479567305</v>
      </c>
      <c r="W317" s="15">
        <f t="shared" si="429"/>
        <v>-1.0734613539272964E-2</v>
      </c>
      <c r="X317" s="15">
        <f t="shared" si="430"/>
        <v>-1.217998157191269E-2</v>
      </c>
      <c r="Y317" s="15">
        <f t="shared" si="431"/>
        <v>-9.7425357312937999E-3</v>
      </c>
      <c r="Z317" s="5">
        <f t="shared" si="368"/>
        <v>2.3855966423361687</v>
      </c>
      <c r="AA317" s="5">
        <f t="shared" si="369"/>
        <v>7053.9788188575058</v>
      </c>
      <c r="AB317" s="5">
        <f t="shared" si="370"/>
        <v>57068.575492847267</v>
      </c>
      <c r="AC317" s="16">
        <f t="shared" si="432"/>
        <v>0.80255378805950461</v>
      </c>
      <c r="AD317" s="16">
        <f t="shared" si="433"/>
        <v>3.1069559979646488</v>
      </c>
      <c r="AE317" s="16">
        <f t="shared" si="434"/>
        <v>29.87786486395003</v>
      </c>
      <c r="AF317" s="15">
        <f t="shared" si="435"/>
        <v>-4.0504037456468023E-3</v>
      </c>
      <c r="AG317" s="15">
        <f t="shared" si="436"/>
        <v>2.9673830763510267E-4</v>
      </c>
      <c r="AH317" s="15">
        <f t="shared" si="437"/>
        <v>9.7937136394747881E-3</v>
      </c>
      <c r="AI317" s="1">
        <f t="shared" si="401"/>
        <v>15616.626185704838</v>
      </c>
      <c r="AJ317" s="1">
        <f t="shared" si="402"/>
        <v>185878.85286540273</v>
      </c>
      <c r="AK317" s="1">
        <f t="shared" si="403"/>
        <v>74312.527081944369</v>
      </c>
      <c r="AL317" s="14">
        <f t="shared" si="438"/>
        <v>100.2926856382835</v>
      </c>
      <c r="AM317" s="14">
        <f t="shared" si="439"/>
        <v>25.126447885334542</v>
      </c>
      <c r="AN317" s="14">
        <f t="shared" si="440"/>
        <v>7.7885602100560147</v>
      </c>
      <c r="AO317" s="11">
        <f t="shared" si="441"/>
        <v>1.4965735301100014E-3</v>
      </c>
      <c r="AP317" s="11">
        <f t="shared" si="442"/>
        <v>1.8852879318583906E-3</v>
      </c>
      <c r="AQ317" s="11">
        <f t="shared" si="443"/>
        <v>1.7101940290541967E-3</v>
      </c>
      <c r="AR317" s="1">
        <f t="shared" si="371"/>
        <v>349.62169819595107</v>
      </c>
      <c r="AS317" s="1">
        <f t="shared" ref="AS317:AS346" si="444">MAX(0.3*C317,AM317*AJ317^$AR$5*C317^(1-$AR$5)*(1-BJ316+BV316/100))</f>
        <v>91493.051640311329</v>
      </c>
      <c r="AT317" s="1">
        <f t="shared" ref="AT317:AT346" si="445">MAX(0.3*D317,AN317*AK317^$AR$5*D317^(1-$AR$5)*(1-BK316+BW316/100))</f>
        <v>37036.288599245316</v>
      </c>
      <c r="AU317" s="1">
        <f t="shared" si="404"/>
        <v>69.924339639190222</v>
      </c>
      <c r="AV317" s="1">
        <f t="shared" si="405"/>
        <v>18298.610328062266</v>
      </c>
      <c r="AW317" s="1">
        <f t="shared" si="406"/>
        <v>7407.2577198490635</v>
      </c>
      <c r="AX317" s="1">
        <f t="shared" si="388"/>
        <v>239.99999999999997</v>
      </c>
      <c r="AY317" s="1">
        <f t="shared" si="374"/>
        <v>24693.065970419379</v>
      </c>
      <c r="AZ317" s="1">
        <f t="shared" si="375"/>
        <v>6780.1666675421802</v>
      </c>
      <c r="BA317" s="1">
        <f t="shared" si="389"/>
        <v>6387.1676252588531</v>
      </c>
      <c r="BB317" s="1">
        <f t="shared" si="390"/>
        <v>29980.437030935143</v>
      </c>
      <c r="BC317" s="1">
        <f t="shared" si="391"/>
        <v>38550.69090182503</v>
      </c>
      <c r="BD317" s="1">
        <f t="shared" si="392"/>
        <v>0.28192093456607792</v>
      </c>
      <c r="BE317" s="2">
        <f t="shared" si="398"/>
        <v>0</v>
      </c>
      <c r="BF317" s="2">
        <f t="shared" si="399"/>
        <v>0</v>
      </c>
      <c r="BG317" s="2">
        <f t="shared" si="400"/>
        <v>0</v>
      </c>
      <c r="BH317" s="2">
        <f t="shared" si="376"/>
        <v>0</v>
      </c>
      <c r="BI317" s="2">
        <f t="shared" si="393"/>
        <v>0</v>
      </c>
      <c r="BJ317" s="2">
        <f t="shared" si="377"/>
        <v>0</v>
      </c>
      <c r="BK317" s="2">
        <f t="shared" si="378"/>
        <v>0</v>
      </c>
      <c r="BL317" s="2">
        <f t="shared" si="379"/>
        <v>0</v>
      </c>
      <c r="BM317" s="2">
        <f t="shared" si="380"/>
        <v>0</v>
      </c>
      <c r="BN317" s="2">
        <f t="shared" si="381"/>
        <v>0</v>
      </c>
      <c r="BO317" s="2">
        <f t="shared" si="394"/>
        <v>0</v>
      </c>
      <c r="BP317" s="2">
        <f t="shared" si="395"/>
        <v>0</v>
      </c>
      <c r="BQ317" s="2">
        <f t="shared" si="396"/>
        <v>0</v>
      </c>
      <c r="BR317" s="11">
        <f t="shared" si="397"/>
        <v>2.8529394293482641E-2</v>
      </c>
      <c r="BS317" s="17">
        <f t="shared" si="372"/>
        <v>2.6220770121012472E-4</v>
      </c>
      <c r="BT317" s="17">
        <f t="shared" si="373"/>
        <v>3.7630452276874046E-6</v>
      </c>
      <c r="BU317" s="12">
        <f>(BU$3*temperature!$I427+BU$4*temperature!$I427^2+BU$5*temperature!$I427^6)*(K317/K$56)^$BW$1</f>
        <v>-334.15556470692945</v>
      </c>
      <c r="BV317" s="12">
        <f>(BV$3*temperature!$I427+BV$4*temperature!$I427^2+BV$5*temperature!$I427^6)*(L317/L$56)^$BW$1</f>
        <v>-46.495557559457829</v>
      </c>
      <c r="BW317" s="12">
        <f>(BW$3*temperature!$I427+BW$4*temperature!$I427^2+BW$5*temperature!$I427^6)*(M317/M$56)^$BW$1</f>
        <v>-38.392027072047846</v>
      </c>
      <c r="BX317" s="12">
        <f>(BX$3*temperature!$M427+BX$4*temperature!$M427^2+BX$5*temperature!$M427^6)*(K317/K$56)^$BW$1</f>
        <v>-334.15563229051901</v>
      </c>
      <c r="BY317" s="12">
        <f>(BY$3*temperature!$M427+BY$4*temperature!$M427^2+BY$5*temperature!$M427^6)*(L317/L$56)^$BW$1</f>
        <v>-46.495566542222626</v>
      </c>
      <c r="BZ317" s="12">
        <f>(BZ$3*temperature!$M427+BZ$4*temperature!$M427^2+BZ$5*temperature!$M427^6)*(M317/M$56)^$BW$1</f>
        <v>-38.392034134817997</v>
      </c>
      <c r="CA317" s="19">
        <f t="shared" si="382"/>
        <v>-6.7583589554942591E-5</v>
      </c>
      <c r="CB317" s="19">
        <f t="shared" si="383"/>
        <v>-8.9827647968832025E-6</v>
      </c>
      <c r="CC317" s="19">
        <f t="shared" si="384"/>
        <v>-7.0627701518333197E-6</v>
      </c>
      <c r="CD317" s="19">
        <f t="shared" si="385"/>
        <v>-1.1070680464378172E-2</v>
      </c>
      <c r="CE317" s="19">
        <f t="shared" si="386"/>
        <v>-2.9028176753964367E-6</v>
      </c>
      <c r="CF317" s="19">
        <f t="shared" si="387"/>
        <v>-4.1659471288730461E-8</v>
      </c>
    </row>
    <row r="318" spans="1:84" x14ac:dyDescent="0.3">
      <c r="A318" s="2">
        <f t="shared" si="407"/>
        <v>2272</v>
      </c>
      <c r="B318" s="5">
        <f t="shared" si="408"/>
        <v>1165.4056676305072</v>
      </c>
      <c r="C318" s="5">
        <f t="shared" si="409"/>
        <v>2964.1698711391605</v>
      </c>
      <c r="D318" s="5">
        <f t="shared" si="410"/>
        <v>4369.9562334754846</v>
      </c>
      <c r="E318" s="15">
        <f t="shared" si="411"/>
        <v>5.987045487179649E-9</v>
      </c>
      <c r="F318" s="15">
        <f t="shared" si="412"/>
        <v>1.1794881073956759E-8</v>
      </c>
      <c r="G318" s="15">
        <f t="shared" si="413"/>
        <v>2.4078830143341707E-8</v>
      </c>
      <c r="H318" s="5">
        <f t="shared" si="414"/>
        <v>349.62170028915216</v>
      </c>
      <c r="I318" s="5">
        <f t="shared" si="415"/>
        <v>91319.590279539858</v>
      </c>
      <c r="J318" s="5">
        <f t="shared" si="416"/>
        <v>37016.453332831334</v>
      </c>
      <c r="K318" s="5">
        <f t="shared" si="417"/>
        <v>300</v>
      </c>
      <c r="L318" s="5">
        <f t="shared" si="418"/>
        <v>30807.812726483458</v>
      </c>
      <c r="M318" s="5">
        <f t="shared" si="419"/>
        <v>8470.6691223293219</v>
      </c>
      <c r="N318" s="15">
        <f t="shared" si="420"/>
        <v>0</v>
      </c>
      <c r="O318" s="15">
        <f t="shared" si="421"/>
        <v>-1.8959083205258853E-3</v>
      </c>
      <c r="P318" s="15">
        <f t="shared" si="422"/>
        <v>-5.3558708167256164E-4</v>
      </c>
      <c r="Q318" s="5">
        <f t="shared" si="423"/>
        <v>2.9090320008832982</v>
      </c>
      <c r="R318" s="5">
        <f t="shared" si="424"/>
        <v>2207.0949211803122</v>
      </c>
      <c r="S318" s="5">
        <f t="shared" si="425"/>
        <v>1871.0573442008331</v>
      </c>
      <c r="T318" s="5">
        <f t="shared" si="426"/>
        <v>8.3205132818626648</v>
      </c>
      <c r="U318" s="5">
        <f t="shared" si="427"/>
        <v>24.168909589105017</v>
      </c>
      <c r="V318" s="5">
        <f t="shared" si="428"/>
        <v>50.546640094806691</v>
      </c>
      <c r="W318" s="15">
        <f t="shared" si="429"/>
        <v>-1.0734613539272964E-2</v>
      </c>
      <c r="X318" s="15">
        <f t="shared" si="430"/>
        <v>-1.217998157191269E-2</v>
      </c>
      <c r="Y318" s="15">
        <f t="shared" si="431"/>
        <v>-9.7425357312937999E-3</v>
      </c>
      <c r="Z318" s="5">
        <f t="shared" ref="Z318:Z346" si="446">Q317*AC318*(1-BE317)</f>
        <v>2.3504292941514153</v>
      </c>
      <c r="AA318" s="5">
        <f t="shared" ref="AA318:AA346" si="447">R317*AD318*(1-BF317)</f>
        <v>6957.1489674723507</v>
      </c>
      <c r="AB318" s="5">
        <f t="shared" ref="AB318:AB346" si="448">S317*AE318*(1-BG317)</f>
        <v>57036.628901851698</v>
      </c>
      <c r="AC318" s="16">
        <f t="shared" si="432"/>
        <v>0.79930312119026536</v>
      </c>
      <c r="AD318" s="16">
        <f t="shared" si="433"/>
        <v>3.1078779508293817</v>
      </c>
      <c r="AE318" s="16">
        <f t="shared" si="434"/>
        <v>30.170480116586482</v>
      </c>
      <c r="AF318" s="15">
        <f t="shared" si="435"/>
        <v>-4.0504037456468023E-3</v>
      </c>
      <c r="AG318" s="15">
        <f t="shared" si="436"/>
        <v>2.9673830763510267E-4</v>
      </c>
      <c r="AH318" s="15">
        <f t="shared" si="437"/>
        <v>9.7937136394747881E-3</v>
      </c>
      <c r="AI318" s="1">
        <f t="shared" si="401"/>
        <v>14124.887906773545</v>
      </c>
      <c r="AJ318" s="1">
        <f t="shared" si="402"/>
        <v>185589.57790692474</v>
      </c>
      <c r="AK318" s="1">
        <f t="shared" si="403"/>
        <v>74288.532093599002</v>
      </c>
      <c r="AL318" s="14">
        <f t="shared" si="438"/>
        <v>100.4412800630875</v>
      </c>
      <c r="AM318" s="14">
        <f t="shared" si="439"/>
        <v>25.17334476841355</v>
      </c>
      <c r="AN318" s="14">
        <f t="shared" si="440"/>
        <v>7.8017469597305205</v>
      </c>
      <c r="AO318" s="11">
        <f t="shared" si="441"/>
        <v>1.4816077948089014E-3</v>
      </c>
      <c r="AP318" s="11">
        <f t="shared" si="442"/>
        <v>1.8664350525398068E-3</v>
      </c>
      <c r="AQ318" s="11">
        <f t="shared" si="443"/>
        <v>1.6930920887636548E-3</v>
      </c>
      <c r="AR318" s="1">
        <f t="shared" ref="AR318:AR346" si="449">MAX(0.3*B318,AL318*AI318^$AR$5*B318^(1-$AR$5)*(1-BI317+BU317/100))</f>
        <v>349.62170028915216</v>
      </c>
      <c r="AS318" s="1">
        <f t="shared" si="444"/>
        <v>91319.590279539858</v>
      </c>
      <c r="AT318" s="1">
        <f t="shared" si="445"/>
        <v>37016.453332831334</v>
      </c>
      <c r="AU318" s="1">
        <f t="shared" si="404"/>
        <v>69.924340057830435</v>
      </c>
      <c r="AV318" s="1">
        <f t="shared" si="405"/>
        <v>18263.918055907972</v>
      </c>
      <c r="AW318" s="1">
        <f t="shared" si="406"/>
        <v>7403.2906665662667</v>
      </c>
      <c r="AX318" s="1">
        <f t="shared" si="388"/>
        <v>240.00000000000003</v>
      </c>
      <c r="AY318" s="1">
        <f t="shared" si="374"/>
        <v>24646.250181186766</v>
      </c>
      <c r="AZ318" s="1">
        <f t="shared" si="375"/>
        <v>6776.5352978634573</v>
      </c>
      <c r="BA318" s="1">
        <f t="shared" si="389"/>
        <v>6387.1676634991172</v>
      </c>
      <c r="BB318" s="1">
        <f t="shared" si="390"/>
        <v>29974.812256178302</v>
      </c>
      <c r="BC318" s="1">
        <f t="shared" si="391"/>
        <v>38548.350710981889</v>
      </c>
      <c r="BD318" s="1">
        <f t="shared" si="392"/>
        <v>0.26846758303256008</v>
      </c>
      <c r="BE318" s="2">
        <f t="shared" si="398"/>
        <v>0</v>
      </c>
      <c r="BF318" s="2">
        <f t="shared" si="399"/>
        <v>0</v>
      </c>
      <c r="BG318" s="2">
        <f t="shared" si="400"/>
        <v>0</v>
      </c>
      <c r="BH318" s="2">
        <f t="shared" si="376"/>
        <v>0</v>
      </c>
      <c r="BI318" s="2">
        <f t="shared" si="393"/>
        <v>0</v>
      </c>
      <c r="BJ318" s="2">
        <f t="shared" si="377"/>
        <v>0</v>
      </c>
      <c r="BK318" s="2">
        <f t="shared" si="378"/>
        <v>0</v>
      </c>
      <c r="BL318" s="2">
        <f t="shared" si="379"/>
        <v>0</v>
      </c>
      <c r="BM318" s="2">
        <f t="shared" si="380"/>
        <v>0</v>
      </c>
      <c r="BN318" s="2">
        <f t="shared" si="381"/>
        <v>0</v>
      </c>
      <c r="BO318" s="2">
        <f t="shared" si="394"/>
        <v>0</v>
      </c>
      <c r="BP318" s="2">
        <f t="shared" si="395"/>
        <v>0</v>
      </c>
      <c r="BQ318" s="2">
        <f t="shared" si="396"/>
        <v>0</v>
      </c>
      <c r="BR318" s="11">
        <f t="shared" si="397"/>
        <v>2.8500152000928675E-2</v>
      </c>
      <c r="BS318" s="17">
        <f t="shared" si="372"/>
        <v>2.5493457227854964E-4</v>
      </c>
      <c r="BT318" s="17">
        <f t="shared" si="373"/>
        <v>3.5838525977975281E-6</v>
      </c>
      <c r="BU318" s="12">
        <f>(BU$3*temperature!$I428+BU$4*temperature!$I428^2+BU$5*temperature!$I428^6)*(K318/K$56)^$BW$1</f>
        <v>-335.37917307598752</v>
      </c>
      <c r="BV318" s="12">
        <f>(BV$3*temperature!$I428+BV$4*temperature!$I428^2+BV$5*temperature!$I428^6)*(L318/L$56)^$BW$1</f>
        <v>-46.680328064475773</v>
      </c>
      <c r="BW318" s="12">
        <f>(BW$3*temperature!$I428+BW$4*temperature!$I428^2+BW$5*temperature!$I428^6)*(M318/M$56)^$BW$1</f>
        <v>-38.525051054620505</v>
      </c>
      <c r="BX318" s="12">
        <f>(BX$3*temperature!$M428+BX$4*temperature!$M428^2+BX$5*temperature!$M428^6)*(K318/K$56)^$BW$1</f>
        <v>-335.37924058327104</v>
      </c>
      <c r="BY318" s="12">
        <f>(BY$3*temperature!$M428+BY$4*temperature!$M428^2+BY$5*temperature!$M428^6)*(L318/L$56)^$BW$1</f>
        <v>-46.680337040849032</v>
      </c>
      <c r="BZ318" s="12">
        <f>(BZ$3*temperature!$M428+BZ$4*temperature!$M428^2+BZ$5*temperature!$M428^6)*(M318/M$56)^$BW$1</f>
        <v>-38.525058109515655</v>
      </c>
      <c r="CA318" s="19">
        <f t="shared" si="382"/>
        <v>-6.7507283517898031E-5</v>
      </c>
      <c r="CB318" s="19">
        <f t="shared" si="383"/>
        <v>-8.976373258917647E-6</v>
      </c>
      <c r="CC318" s="19">
        <f t="shared" si="384"/>
        <v>-7.0548951498494716E-6</v>
      </c>
      <c r="CD318" s="19">
        <f t="shared" si="385"/>
        <v>-1.1044679365284278E-2</v>
      </c>
      <c r="CE318" s="19">
        <f t="shared" si="386"/>
        <v>-2.8156706099424707E-6</v>
      </c>
      <c r="CF318" s="19">
        <f t="shared" si="387"/>
        <v>-3.9582502835114814E-8</v>
      </c>
    </row>
    <row r="319" spans="1:84" x14ac:dyDescent="0.3">
      <c r="A319" s="2">
        <f t="shared" si="407"/>
        <v>2273</v>
      </c>
      <c r="B319" s="5">
        <f t="shared" si="408"/>
        <v>1165.4056742589771</v>
      </c>
      <c r="C319" s="5">
        <f t="shared" si="409"/>
        <v>2964.1699043530903</v>
      </c>
      <c r="D319" s="5">
        <f t="shared" si="410"/>
        <v>4369.9563334377472</v>
      </c>
      <c r="E319" s="15">
        <f t="shared" si="411"/>
        <v>5.6876932128206659E-9</v>
      </c>
      <c r="F319" s="15">
        <f t="shared" si="412"/>
        <v>1.120513702025892E-8</v>
      </c>
      <c r="G319" s="15">
        <f t="shared" si="413"/>
        <v>2.2874888636174622E-8</v>
      </c>
      <c r="H319" s="5">
        <f t="shared" si="414"/>
        <v>349.62170227769315</v>
      </c>
      <c r="I319" s="5">
        <f t="shared" si="415"/>
        <v>91143.37935404478</v>
      </c>
      <c r="J319" s="5">
        <f t="shared" si="416"/>
        <v>36995.893059142538</v>
      </c>
      <c r="K319" s="5">
        <f t="shared" si="417"/>
        <v>300</v>
      </c>
      <c r="L319" s="5">
        <f t="shared" si="418"/>
        <v>30748.365409214355</v>
      </c>
      <c r="M319" s="5">
        <f t="shared" si="419"/>
        <v>8465.9640134295551</v>
      </c>
      <c r="N319" s="15">
        <f t="shared" si="420"/>
        <v>0</v>
      </c>
      <c r="O319" s="15">
        <f t="shared" si="421"/>
        <v>-1.9296182366753678E-3</v>
      </c>
      <c r="P319" s="15">
        <f t="shared" si="422"/>
        <v>-5.5545894094288784E-4</v>
      </c>
      <c r="Q319" s="5">
        <f t="shared" si="423"/>
        <v>2.8778046829485082</v>
      </c>
      <c r="R319" s="5">
        <f t="shared" si="424"/>
        <v>2176.0055922072784</v>
      </c>
      <c r="S319" s="5">
        <f t="shared" si="425"/>
        <v>1851.799373372352</v>
      </c>
      <c r="T319" s="5">
        <f t="shared" si="426"/>
        <v>8.2311957873334816</v>
      </c>
      <c r="U319" s="5">
        <f t="shared" si="427"/>
        <v>23.874532715696493</v>
      </c>
      <c r="V319" s="5">
        <f t="shared" si="428"/>
        <v>50.05418764758619</v>
      </c>
      <c r="W319" s="15">
        <f t="shared" si="429"/>
        <v>-1.0734613539272964E-2</v>
      </c>
      <c r="X319" s="15">
        <f t="shared" si="430"/>
        <v>-1.217998157191269E-2</v>
      </c>
      <c r="Y319" s="15">
        <f t="shared" si="431"/>
        <v>-9.7425357312937999E-3</v>
      </c>
      <c r="Z319" s="5">
        <f t="shared" si="446"/>
        <v>2.3157803658099771</v>
      </c>
      <c r="AA319" s="5">
        <f t="shared" si="447"/>
        <v>6861.4170822233555</v>
      </c>
      <c r="AB319" s="5">
        <f t="shared" si="448"/>
        <v>57003.5603750843</v>
      </c>
      <c r="AC319" s="16">
        <f t="shared" si="432"/>
        <v>0.79606562083428911</v>
      </c>
      <c r="AD319" s="16">
        <f t="shared" si="433"/>
        <v>3.1088001772728471</v>
      </c>
      <c r="AE319" s="16">
        <f t="shared" si="434"/>
        <v>30.465961159213798</v>
      </c>
      <c r="AF319" s="15">
        <f t="shared" si="435"/>
        <v>-4.0504037456468023E-3</v>
      </c>
      <c r="AG319" s="15">
        <f t="shared" si="436"/>
        <v>2.9673830763510267E-4</v>
      </c>
      <c r="AH319" s="15">
        <f t="shared" si="437"/>
        <v>9.7937136394747881E-3</v>
      </c>
      <c r="AI319" s="1">
        <f t="shared" si="401"/>
        <v>12782.323456154021</v>
      </c>
      <c r="AJ319" s="1">
        <f t="shared" si="402"/>
        <v>185294.53817214022</v>
      </c>
      <c r="AK319" s="1">
        <f t="shared" si="403"/>
        <v>74262.96955080537</v>
      </c>
      <c r="AL319" s="14">
        <f t="shared" si="438"/>
        <v>100.58860650071493</v>
      </c>
      <c r="AM319" s="14">
        <f t="shared" si="439"/>
        <v>25.219859337348332</v>
      </c>
      <c r="AN319" s="14">
        <f t="shared" si="440"/>
        <v>7.8148239450260153</v>
      </c>
      <c r="AO319" s="11">
        <f t="shared" si="441"/>
        <v>1.4667917168608123E-3</v>
      </c>
      <c r="AP319" s="11">
        <f t="shared" si="442"/>
        <v>1.8477707020144087E-3</v>
      </c>
      <c r="AQ319" s="11">
        <f t="shared" si="443"/>
        <v>1.6761611678760182E-3</v>
      </c>
      <c r="AR319" s="1">
        <f t="shared" si="449"/>
        <v>349.62170227769315</v>
      </c>
      <c r="AS319" s="1">
        <f t="shared" si="444"/>
        <v>91143.37935404478</v>
      </c>
      <c r="AT319" s="1">
        <f t="shared" si="445"/>
        <v>36995.893059142538</v>
      </c>
      <c r="AU319" s="1">
        <f t="shared" si="404"/>
        <v>69.924340455538626</v>
      </c>
      <c r="AV319" s="1">
        <f t="shared" si="405"/>
        <v>18228.675870808958</v>
      </c>
      <c r="AW319" s="1">
        <f t="shared" si="406"/>
        <v>7399.1786118285081</v>
      </c>
      <c r="AX319" s="1">
        <f t="shared" si="388"/>
        <v>240</v>
      </c>
      <c r="AY319" s="1">
        <f t="shared" si="374"/>
        <v>24598.692327371482</v>
      </c>
      <c r="AZ319" s="1">
        <f t="shared" si="375"/>
        <v>6772.7712107436446</v>
      </c>
      <c r="BA319" s="1">
        <f t="shared" si="389"/>
        <v>6387.1676998273679</v>
      </c>
      <c r="BB319" s="1">
        <f t="shared" si="390"/>
        <v>29969.087350202426</v>
      </c>
      <c r="BC319" s="1">
        <f t="shared" si="391"/>
        <v>38545.923587063</v>
      </c>
      <c r="BD319" s="1">
        <f t="shared" si="392"/>
        <v>0.25565558808499</v>
      </c>
      <c r="BE319" s="2">
        <f t="shared" si="398"/>
        <v>0</v>
      </c>
      <c r="BF319" s="2">
        <f t="shared" si="399"/>
        <v>0</v>
      </c>
      <c r="BG319" s="2">
        <f t="shared" si="400"/>
        <v>0</v>
      </c>
      <c r="BH319" s="2">
        <f t="shared" si="376"/>
        <v>0</v>
      </c>
      <c r="BI319" s="2">
        <f t="shared" si="393"/>
        <v>0</v>
      </c>
      <c r="BJ319" s="2">
        <f t="shared" si="377"/>
        <v>0</v>
      </c>
      <c r="BK319" s="2">
        <f t="shared" si="378"/>
        <v>0</v>
      </c>
      <c r="BL319" s="2">
        <f t="shared" si="379"/>
        <v>0</v>
      </c>
      <c r="BM319" s="2">
        <f t="shared" si="380"/>
        <v>0</v>
      </c>
      <c r="BN319" s="2">
        <f t="shared" si="381"/>
        <v>0</v>
      </c>
      <c r="BO319" s="2">
        <f t="shared" si="394"/>
        <v>0</v>
      </c>
      <c r="BP319" s="2">
        <f t="shared" si="395"/>
        <v>0</v>
      </c>
      <c r="BQ319" s="2">
        <f t="shared" si="396"/>
        <v>0</v>
      </c>
      <c r="BR319" s="11">
        <f t="shared" si="397"/>
        <v>2.8470899535169875E-2</v>
      </c>
      <c r="BS319" s="17">
        <f t="shared" ref="BS319:BS346" si="450">BS318/(1+BR318)</f>
        <v>2.4787023296260968E-4</v>
      </c>
      <c r="BT319" s="17">
        <f t="shared" ref="BT319:BT346" si="451">BT318/(1+BT$5)</f>
        <v>3.4131929502833599E-6</v>
      </c>
      <c r="BU319" s="12">
        <f>(BU$3*temperature!$I429+BU$4*temperature!$I429^2+BU$5*temperature!$I429^6)*(K319/K$56)^$BW$1</f>
        <v>-336.5973146931467</v>
      </c>
      <c r="BV319" s="12">
        <f>(BV$3*temperature!$I429+BV$4*temperature!$I429^2+BV$5*temperature!$I429^6)*(L319/L$56)^$BW$1</f>
        <v>-46.864922781816531</v>
      </c>
      <c r="BW319" s="12">
        <f>(BW$3*temperature!$I429+BW$4*temperature!$I429^2+BW$5*temperature!$I429^6)*(M319/M$56)^$BW$1</f>
        <v>-38.65771553364025</v>
      </c>
      <c r="BX319" s="12">
        <f>(BX$3*temperature!$M429+BX$4*temperature!$M429^2+BX$5*temperature!$M429^6)*(K319/K$56)^$BW$1</f>
        <v>-336.59738212439038</v>
      </c>
      <c r="BY319" s="12">
        <f>(BY$3*temperature!$M429+BY$4*temperature!$M429^2+BY$5*temperature!$M429^6)*(L319/L$56)^$BW$1</f>
        <v>-46.864931751907406</v>
      </c>
      <c r="BZ319" s="12">
        <f>(BZ$3*temperature!$M429+BZ$4*temperature!$M429^2+BZ$5*temperature!$M429^6)*(M319/M$56)^$BW$1</f>
        <v>-38.657722580731139</v>
      </c>
      <c r="CA319" s="19">
        <f t="shared" si="382"/>
        <v>-6.7431243678583996E-5</v>
      </c>
      <c r="CB319" s="19">
        <f t="shared" si="383"/>
        <v>-8.970090874527159E-6</v>
      </c>
      <c r="CC319" s="19">
        <f t="shared" si="384"/>
        <v>-7.0470908895003959E-6</v>
      </c>
      <c r="CD319" s="19">
        <f t="shared" si="385"/>
        <v>-1.1018532425449069E-2</v>
      </c>
      <c r="CE319" s="19">
        <f t="shared" si="386"/>
        <v>-2.7311661992021293E-6</v>
      </c>
      <c r="CF319" s="19">
        <f t="shared" si="387"/>
        <v>-3.7608377197011373E-8</v>
      </c>
    </row>
    <row r="320" spans="1:84" x14ac:dyDescent="0.3">
      <c r="A320" s="2">
        <f t="shared" si="407"/>
        <v>2274</v>
      </c>
      <c r="B320" s="5">
        <f t="shared" si="408"/>
        <v>1165.4056805560235</v>
      </c>
      <c r="C320" s="5">
        <f t="shared" si="409"/>
        <v>2964.1699359063236</v>
      </c>
      <c r="D320" s="5">
        <f t="shared" si="410"/>
        <v>4369.9564284018988</v>
      </c>
      <c r="E320" s="15">
        <f t="shared" si="411"/>
        <v>5.4033085521796321E-9</v>
      </c>
      <c r="F320" s="15">
        <f t="shared" si="412"/>
        <v>1.0644880169245973E-8</v>
      </c>
      <c r="G320" s="15">
        <f t="shared" si="413"/>
        <v>2.173114420436589E-8</v>
      </c>
      <c r="H320" s="5">
        <f t="shared" si="414"/>
        <v>349.62170416680704</v>
      </c>
      <c r="I320" s="5">
        <f t="shared" si="415"/>
        <v>90964.428776007189</v>
      </c>
      <c r="J320" s="5">
        <f t="shared" si="416"/>
        <v>36974.613154463907</v>
      </c>
      <c r="K320" s="5">
        <f t="shared" si="417"/>
        <v>300</v>
      </c>
      <c r="L320" s="5">
        <f t="shared" si="418"/>
        <v>30687.993854236949</v>
      </c>
      <c r="M320" s="5">
        <f t="shared" si="419"/>
        <v>8461.0942374969163</v>
      </c>
      <c r="N320" s="15">
        <f t="shared" si="420"/>
        <v>0</v>
      </c>
      <c r="O320" s="15">
        <f t="shared" si="421"/>
        <v>-1.9634069705479762E-3</v>
      </c>
      <c r="P320" s="15">
        <f t="shared" si="422"/>
        <v>-5.7521812340732836E-4</v>
      </c>
      <c r="Q320" s="5">
        <f t="shared" si="423"/>
        <v>2.8469125772182928</v>
      </c>
      <c r="R320" s="5">
        <f t="shared" si="424"/>
        <v>2145.2815600474478</v>
      </c>
      <c r="S320" s="5">
        <f t="shared" si="425"/>
        <v>1832.7033807139578</v>
      </c>
      <c r="T320" s="5">
        <f t="shared" si="426"/>
        <v>8.1428370815903648</v>
      </c>
      <c r="U320" s="5">
        <f t="shared" si="427"/>
        <v>23.583741347181284</v>
      </c>
      <c r="V320" s="5">
        <f t="shared" si="428"/>
        <v>49.566532935928699</v>
      </c>
      <c r="W320" s="15">
        <f t="shared" si="429"/>
        <v>-1.0734613539272964E-2</v>
      </c>
      <c r="X320" s="15">
        <f t="shared" si="430"/>
        <v>-1.217998157191269E-2</v>
      </c>
      <c r="Y320" s="15">
        <f t="shared" si="431"/>
        <v>-9.7425357312937999E-3</v>
      </c>
      <c r="Z320" s="5">
        <f t="shared" si="446"/>
        <v>2.2816422150668343</v>
      </c>
      <c r="AA320" s="5">
        <f t="shared" si="447"/>
        <v>6766.7739361844597</v>
      </c>
      <c r="AB320" s="5">
        <f t="shared" si="448"/>
        <v>56969.378235455079</v>
      </c>
      <c r="AC320" s="16">
        <f t="shared" si="432"/>
        <v>0.79284123366188131</v>
      </c>
      <c r="AD320" s="16">
        <f t="shared" si="433"/>
        <v>3.1097226773762268</v>
      </c>
      <c r="AE320" s="16">
        <f t="shared" si="434"/>
        <v>30.764336058558499</v>
      </c>
      <c r="AF320" s="15">
        <f t="shared" si="435"/>
        <v>-4.0504037456468023E-3</v>
      </c>
      <c r="AG320" s="15">
        <f t="shared" si="436"/>
        <v>2.9673830763510267E-4</v>
      </c>
      <c r="AH320" s="15">
        <f t="shared" si="437"/>
        <v>9.7937136394747881E-3</v>
      </c>
      <c r="AI320" s="1">
        <f t="shared" si="401"/>
        <v>11574.015450994157</v>
      </c>
      <c r="AJ320" s="1">
        <f t="shared" si="402"/>
        <v>184993.76022573514</v>
      </c>
      <c r="AK320" s="1">
        <f t="shared" si="403"/>
        <v>74235.851207553351</v>
      </c>
      <c r="AL320" s="14">
        <f t="shared" si="438"/>
        <v>100.7346736101925</v>
      </c>
      <c r="AM320" s="14">
        <f t="shared" si="439"/>
        <v>25.265993849368886</v>
      </c>
      <c r="AN320" s="14">
        <f t="shared" si="440"/>
        <v>7.8277918604121517</v>
      </c>
      <c r="AO320" s="11">
        <f t="shared" si="441"/>
        <v>1.4521237996922042E-3</v>
      </c>
      <c r="AP320" s="11">
        <f t="shared" si="442"/>
        <v>1.8292929949942647E-3</v>
      </c>
      <c r="AQ320" s="11">
        <f t="shared" si="443"/>
        <v>1.6593995561972579E-3</v>
      </c>
      <c r="AR320" s="1">
        <f t="shared" si="449"/>
        <v>349.62170416680704</v>
      </c>
      <c r="AS320" s="1">
        <f t="shared" si="444"/>
        <v>90964.428776007189</v>
      </c>
      <c r="AT320" s="1">
        <f t="shared" si="445"/>
        <v>36974.613154463907</v>
      </c>
      <c r="AU320" s="1">
        <f t="shared" si="404"/>
        <v>69.924340833361413</v>
      </c>
      <c r="AV320" s="1">
        <f t="shared" si="405"/>
        <v>18192.885755201438</v>
      </c>
      <c r="AW320" s="1">
        <f t="shared" si="406"/>
        <v>7394.9226308927819</v>
      </c>
      <c r="AX320" s="1">
        <f t="shared" si="388"/>
        <v>240</v>
      </c>
      <c r="AY320" s="1">
        <f t="shared" si="374"/>
        <v>24550.395083389561</v>
      </c>
      <c r="AZ320" s="1">
        <f t="shared" si="375"/>
        <v>6768.8753899975318</v>
      </c>
      <c r="BA320" s="1">
        <f t="shared" si="389"/>
        <v>6387.1677343392057</v>
      </c>
      <c r="BB320" s="1">
        <f t="shared" si="390"/>
        <v>29963.26207642768</v>
      </c>
      <c r="BC320" s="1">
        <f t="shared" si="391"/>
        <v>38543.410023339944</v>
      </c>
      <c r="BD320" s="1">
        <f t="shared" si="392"/>
        <v>0.24345440584897568</v>
      </c>
      <c r="BE320" s="2">
        <f t="shared" si="398"/>
        <v>0</v>
      </c>
      <c r="BF320" s="2">
        <f t="shared" si="399"/>
        <v>0</v>
      </c>
      <c r="BG320" s="2">
        <f t="shared" si="400"/>
        <v>0</v>
      </c>
      <c r="BH320" s="2">
        <f t="shared" si="376"/>
        <v>0</v>
      </c>
      <c r="BI320" s="2">
        <f t="shared" si="393"/>
        <v>0</v>
      </c>
      <c r="BJ320" s="2">
        <f t="shared" si="377"/>
        <v>0</v>
      </c>
      <c r="BK320" s="2">
        <f t="shared" si="378"/>
        <v>0</v>
      </c>
      <c r="BL320" s="2">
        <f t="shared" si="379"/>
        <v>0</v>
      </c>
      <c r="BM320" s="2">
        <f t="shared" si="380"/>
        <v>0</v>
      </c>
      <c r="BN320" s="2">
        <f t="shared" si="381"/>
        <v>0</v>
      </c>
      <c r="BO320" s="2">
        <f t="shared" si="394"/>
        <v>0</v>
      </c>
      <c r="BP320" s="2">
        <f t="shared" si="395"/>
        <v>0</v>
      </c>
      <c r="BQ320" s="2">
        <f t="shared" si="396"/>
        <v>0</v>
      </c>
      <c r="BR320" s="11">
        <f t="shared" si="397"/>
        <v>2.8441635856114672E-2</v>
      </c>
      <c r="BS320" s="17">
        <f t="shared" si="450"/>
        <v>2.4100850405649559E-4</v>
      </c>
      <c r="BT320" s="17">
        <f t="shared" si="451"/>
        <v>3.2506599526508187E-6</v>
      </c>
      <c r="BU320" s="12">
        <f>(BU$3*temperature!$I430+BU$4*temperature!$I430^2+BU$5*temperature!$I430^6)*(K320/K$56)^$BW$1</f>
        <v>-337.81003822213802</v>
      </c>
      <c r="BV320" s="12">
        <f>(BV$3*temperature!$I430+BV$4*temperature!$I430^2+BV$5*temperature!$I430^6)*(L320/L$56)^$BW$1</f>
        <v>-47.049353028006209</v>
      </c>
      <c r="BW320" s="12">
        <f>(BW$3*temperature!$I430+BW$4*temperature!$I430^2+BW$5*temperature!$I430^6)*(M320/M$56)^$BW$1</f>
        <v>-38.790026529680055</v>
      </c>
      <c r="BX320" s="12">
        <f>(BX$3*temperature!$M430+BX$4*temperature!$M430^2+BX$5*temperature!$M430^6)*(K320/K$56)^$BW$1</f>
        <v>-337.81010557760663</v>
      </c>
      <c r="BY320" s="12">
        <f>(BY$3*temperature!$M430+BY$4*temperature!$M430^2+BY$5*temperature!$M430^6)*(L320/L$56)^$BW$1</f>
        <v>-47.049361991923575</v>
      </c>
      <c r="BZ320" s="12">
        <f>(BZ$3*temperature!$M430+BZ$4*temperature!$M430^2+BZ$5*temperature!$M430^6)*(M320/M$56)^$BW$1</f>
        <v>-38.790033569036758</v>
      </c>
      <c r="CA320" s="19">
        <f t="shared" si="382"/>
        <v>-6.7355468615915015E-5</v>
      </c>
      <c r="CB320" s="19">
        <f t="shared" si="383"/>
        <v>-8.9639173666000715E-6</v>
      </c>
      <c r="CC320" s="19">
        <f t="shared" si="384"/>
        <v>-7.0393567028759207E-6</v>
      </c>
      <c r="CD320" s="19">
        <f t="shared" si="385"/>
        <v>-1.099224047515676E-2</v>
      </c>
      <c r="CE320" s="19">
        <f t="shared" si="386"/>
        <v>-2.6492234331467931E-6</v>
      </c>
      <c r="CF320" s="19">
        <f t="shared" si="387"/>
        <v>-3.5732035902499484E-8</v>
      </c>
    </row>
    <row r="321" spans="1:84" x14ac:dyDescent="0.3">
      <c r="A321" s="2">
        <f t="shared" si="407"/>
        <v>2275</v>
      </c>
      <c r="B321" s="5">
        <f t="shared" si="408"/>
        <v>1165.4056865382177</v>
      </c>
      <c r="C321" s="5">
        <f t="shared" si="409"/>
        <v>2964.1699658818952</v>
      </c>
      <c r="D321" s="5">
        <f t="shared" si="410"/>
        <v>4369.9565186178443</v>
      </c>
      <c r="E321" s="15">
        <f t="shared" si="411"/>
        <v>5.1331431245706503E-9</v>
      </c>
      <c r="F321" s="15">
        <f t="shared" si="412"/>
        <v>1.0112636160783674E-8</v>
      </c>
      <c r="G321" s="15">
        <f t="shared" si="413"/>
        <v>2.0644586994147596E-8</v>
      </c>
      <c r="H321" s="5">
        <f t="shared" si="414"/>
        <v>349.6217059614653</v>
      </c>
      <c r="I321" s="5">
        <f t="shared" si="415"/>
        <v>90782.748535523395</v>
      </c>
      <c r="J321" s="5">
        <f t="shared" si="416"/>
        <v>36952.619061485384</v>
      </c>
      <c r="K321" s="5">
        <f t="shared" si="417"/>
        <v>300</v>
      </c>
      <c r="L321" s="5">
        <f t="shared" si="418"/>
        <v>30626.70143090592</v>
      </c>
      <c r="M321" s="5">
        <f t="shared" si="419"/>
        <v>8456.0610395210479</v>
      </c>
      <c r="N321" s="15">
        <f t="shared" si="420"/>
        <v>0</v>
      </c>
      <c r="O321" s="15">
        <f t="shared" si="421"/>
        <v>-1.9972769683856972E-3</v>
      </c>
      <c r="P321" s="15">
        <f t="shared" si="422"/>
        <v>-5.9486371792938364E-4</v>
      </c>
      <c r="Q321" s="5">
        <f t="shared" si="423"/>
        <v>2.8163520853784978</v>
      </c>
      <c r="R321" s="5">
        <f t="shared" si="424"/>
        <v>2114.9195579446409</v>
      </c>
      <c r="S321" s="5">
        <f t="shared" si="425"/>
        <v>1813.7686526377511</v>
      </c>
      <c r="T321" s="5">
        <f t="shared" si="426"/>
        <v>8.0554268724062315</v>
      </c>
      <c r="U321" s="5">
        <f t="shared" si="427"/>
        <v>23.296491812175862</v>
      </c>
      <c r="V321" s="5">
        <f t="shared" si="428"/>
        <v>49.083629217724059</v>
      </c>
      <c r="W321" s="15">
        <f t="shared" si="429"/>
        <v>-1.0734613539272964E-2</v>
      </c>
      <c r="X321" s="15">
        <f t="shared" si="430"/>
        <v>-1.217998157191269E-2</v>
      </c>
      <c r="Y321" s="15">
        <f t="shared" si="431"/>
        <v>-9.7425357312937999E-3</v>
      </c>
      <c r="Z321" s="5">
        <f t="shared" si="446"/>
        <v>2.2480073123315303</v>
      </c>
      <c r="AA321" s="5">
        <f t="shared" si="447"/>
        <v>6673.2103263492963</v>
      </c>
      <c r="AB321" s="5">
        <f t="shared" si="448"/>
        <v>56934.090909432423</v>
      </c>
      <c r="AC321" s="16">
        <f t="shared" si="432"/>
        <v>0.78962990655935394</v>
      </c>
      <c r="AD321" s="16">
        <f t="shared" si="433"/>
        <v>3.110645451220726</v>
      </c>
      <c r="AE321" s="16">
        <f t="shared" si="434"/>
        <v>31.065633156224589</v>
      </c>
      <c r="AF321" s="15">
        <f t="shared" si="435"/>
        <v>-4.0504037456468023E-3</v>
      </c>
      <c r="AG321" s="15">
        <f t="shared" si="436"/>
        <v>2.9673830763510267E-4</v>
      </c>
      <c r="AH321" s="15">
        <f t="shared" si="437"/>
        <v>9.7937136394747881E-3</v>
      </c>
      <c r="AI321" s="1">
        <f t="shared" si="401"/>
        <v>10486.538246728103</v>
      </c>
      <c r="AJ321" s="1">
        <f t="shared" si="402"/>
        <v>184687.26995836309</v>
      </c>
      <c r="AK321" s="1">
        <f t="shared" si="403"/>
        <v>74207.188717690791</v>
      </c>
      <c r="AL321" s="14">
        <f t="shared" si="438"/>
        <v>100.87949003502605</v>
      </c>
      <c r="AM321" s="14">
        <f t="shared" si="439"/>
        <v>25.311750565873506</v>
      </c>
      <c r="AN321" s="14">
        <f t="shared" si="440"/>
        <v>7.840651400407932</v>
      </c>
      <c r="AO321" s="11">
        <f t="shared" si="441"/>
        <v>1.4376025616952821E-3</v>
      </c>
      <c r="AP321" s="11">
        <f t="shared" si="442"/>
        <v>1.811000065044322E-3</v>
      </c>
      <c r="AQ321" s="11">
        <f t="shared" si="443"/>
        <v>1.6428055606352854E-3</v>
      </c>
      <c r="AR321" s="1">
        <f t="shared" si="449"/>
        <v>349.6217059614653</v>
      </c>
      <c r="AS321" s="1">
        <f t="shared" si="444"/>
        <v>90782.748535523395</v>
      </c>
      <c r="AT321" s="1">
        <f t="shared" si="445"/>
        <v>36952.619061485384</v>
      </c>
      <c r="AU321" s="1">
        <f t="shared" si="404"/>
        <v>69.924341192293056</v>
      </c>
      <c r="AV321" s="1">
        <f t="shared" si="405"/>
        <v>18156.549707104681</v>
      </c>
      <c r="AW321" s="1">
        <f t="shared" si="406"/>
        <v>7390.5238122970768</v>
      </c>
      <c r="AX321" s="1">
        <f t="shared" si="388"/>
        <v>240</v>
      </c>
      <c r="AY321" s="1">
        <f t="shared" si="374"/>
        <v>24501.361144724735</v>
      </c>
      <c r="AZ321" s="1">
        <f t="shared" si="375"/>
        <v>6764.8488316168377</v>
      </c>
      <c r="BA321" s="1">
        <f t="shared" si="389"/>
        <v>6387.1677671254511</v>
      </c>
      <c r="BB321" s="1">
        <f t="shared" si="390"/>
        <v>29957.336190940117</v>
      </c>
      <c r="BC321" s="1">
        <f t="shared" si="391"/>
        <v>38540.810516981481</v>
      </c>
      <c r="BD321" s="1">
        <f t="shared" si="392"/>
        <v>0.23183494552923631</v>
      </c>
      <c r="BE321" s="2">
        <f t="shared" si="398"/>
        <v>0</v>
      </c>
      <c r="BF321" s="2">
        <f t="shared" si="399"/>
        <v>0</v>
      </c>
      <c r="BG321" s="2">
        <f t="shared" si="400"/>
        <v>0</v>
      </c>
      <c r="BH321" s="2">
        <f t="shared" si="376"/>
        <v>0</v>
      </c>
      <c r="BI321" s="2">
        <f t="shared" si="393"/>
        <v>0</v>
      </c>
      <c r="BJ321" s="2">
        <f t="shared" si="377"/>
        <v>0</v>
      </c>
      <c r="BK321" s="2">
        <f t="shared" si="378"/>
        <v>0</v>
      </c>
      <c r="BL321" s="2">
        <f t="shared" si="379"/>
        <v>0</v>
      </c>
      <c r="BM321" s="2">
        <f t="shared" si="380"/>
        <v>0</v>
      </c>
      <c r="BN321" s="2">
        <f t="shared" si="381"/>
        <v>0</v>
      </c>
      <c r="BO321" s="2">
        <f t="shared" si="394"/>
        <v>0</v>
      </c>
      <c r="BP321" s="2">
        <f t="shared" si="395"/>
        <v>0</v>
      </c>
      <c r="BQ321" s="2">
        <f t="shared" si="396"/>
        <v>0</v>
      </c>
      <c r="BR321" s="11">
        <f t="shared" si="397"/>
        <v>2.8412359850893604E-2</v>
      </c>
      <c r="BS321" s="17">
        <f t="shared" si="450"/>
        <v>2.343433945630476E-4</v>
      </c>
      <c r="BT321" s="17">
        <f t="shared" si="451"/>
        <v>3.0958666215722083E-6</v>
      </c>
      <c r="BU321" s="12">
        <f>(BU$3*temperature!$I431+BU$4*temperature!$I431^2+BU$5*temperature!$I431^6)*(K321/K$56)^$BW$1</f>
        <v>-339.01739052591734</v>
      </c>
      <c r="BV321" s="12">
        <f>(BV$3*temperature!$I431+BV$4*temperature!$I431^2+BV$5*temperature!$I431^6)*(L321/L$56)^$BW$1</f>
        <v>-47.233629913538131</v>
      </c>
      <c r="BW321" s="12">
        <f>(BW$3*temperature!$I431+BW$4*temperature!$I431^2+BW$5*temperature!$I431^6)*(M321/M$56)^$BW$1</f>
        <v>-38.921989834855502</v>
      </c>
      <c r="BX321" s="12">
        <f>(BX$3*temperature!$M431+BX$4*temperature!$M431^2+BX$5*temperature!$M431^6)*(K321/K$56)^$BW$1</f>
        <v>-339.0174578058726</v>
      </c>
      <c r="BY321" s="12">
        <f>(BY$3*temperature!$M431+BY$4*temperature!$M431^2+BY$5*temperature!$M431^6)*(L321/L$56)^$BW$1</f>
        <v>-47.23363887139049</v>
      </c>
      <c r="BZ321" s="12">
        <f>(BZ$3*temperature!$M431+BZ$4*temperature!$M431^2+BZ$5*temperature!$M431^6)*(M321/M$56)^$BW$1</f>
        <v>-38.921996866547374</v>
      </c>
      <c r="CA321" s="19">
        <f t="shared" si="382"/>
        <v>-6.7279955260346469E-5</v>
      </c>
      <c r="CB321" s="19">
        <f t="shared" si="383"/>
        <v>-8.9578523585487346E-6</v>
      </c>
      <c r="CC321" s="19">
        <f t="shared" si="384"/>
        <v>-7.0316918723278832E-6</v>
      </c>
      <c r="CD321" s="19">
        <f t="shared" si="385"/>
        <v>-1.0965804219354836E-2</v>
      </c>
      <c r="CE321" s="19">
        <f t="shared" si="386"/>
        <v>-2.5697637848774023E-6</v>
      </c>
      <c r="CF321" s="19">
        <f t="shared" si="387"/>
        <v>-3.3948667261396318E-8</v>
      </c>
    </row>
    <row r="322" spans="1:84" x14ac:dyDescent="0.3">
      <c r="A322" s="2">
        <f t="shared" si="407"/>
        <v>2276</v>
      </c>
      <c r="B322" s="5">
        <f t="shared" si="408"/>
        <v>1165.4056922213019</v>
      </c>
      <c r="C322" s="5">
        <f t="shared" si="409"/>
        <v>2964.1699943586887</v>
      </c>
      <c r="D322" s="5">
        <f t="shared" si="410"/>
        <v>4369.9566043229952</v>
      </c>
      <c r="E322" s="15">
        <f t="shared" si="411"/>
        <v>4.8764859683421175E-9</v>
      </c>
      <c r="F322" s="15">
        <f t="shared" si="412"/>
        <v>9.6070043527444895E-9</v>
      </c>
      <c r="G322" s="15">
        <f t="shared" si="413"/>
        <v>1.9612357644440214E-8</v>
      </c>
      <c r="H322" s="5">
        <f t="shared" si="414"/>
        <v>349.62170766639059</v>
      </c>
      <c r="I322" s="5">
        <f t="shared" si="415"/>
        <v>90598.348691367501</v>
      </c>
      <c r="J322" s="5">
        <f t="shared" si="416"/>
        <v>36929.916287362161</v>
      </c>
      <c r="K322" s="5">
        <f t="shared" si="417"/>
        <v>300</v>
      </c>
      <c r="L322" s="5">
        <f t="shared" si="418"/>
        <v>30564.491531791806</v>
      </c>
      <c r="M322" s="5">
        <f t="shared" si="419"/>
        <v>8450.8656792676393</v>
      </c>
      <c r="N322" s="15">
        <f t="shared" si="420"/>
        <v>0</v>
      </c>
      <c r="O322" s="15">
        <f t="shared" si="421"/>
        <v>-2.0312307956004139E-3</v>
      </c>
      <c r="P322" s="15">
        <f t="shared" si="422"/>
        <v>-6.1439483810810103E-4</v>
      </c>
      <c r="Q322" s="5">
        <f t="shared" si="423"/>
        <v>2.7861196477379067</v>
      </c>
      <c r="R322" s="5">
        <f t="shared" si="424"/>
        <v>2084.916330854106</v>
      </c>
      <c r="S322" s="5">
        <f t="shared" si="425"/>
        <v>1794.9944686279925</v>
      </c>
      <c r="T322" s="5">
        <f t="shared" si="426"/>
        <v>7.9689549780370763</v>
      </c>
      <c r="U322" s="5">
        <f t="shared" si="427"/>
        <v>23.012740971213347</v>
      </c>
      <c r="V322" s="5">
        <f t="shared" si="428"/>
        <v>48.605430206248805</v>
      </c>
      <c r="W322" s="15">
        <f t="shared" si="429"/>
        <v>-1.0734613539272964E-2</v>
      </c>
      <c r="X322" s="15">
        <f t="shared" si="430"/>
        <v>-1.217998157191269E-2</v>
      </c>
      <c r="Y322" s="15">
        <f t="shared" si="431"/>
        <v>-9.7425357312937999E-3</v>
      </c>
      <c r="Z322" s="5">
        <f t="shared" si="446"/>
        <v>2.2148682390077141</v>
      </c>
      <c r="AA322" s="5">
        <f t="shared" si="447"/>
        <v>6580.7170741817781</v>
      </c>
      <c r="AB322" s="5">
        <f t="shared" si="448"/>
        <v>56897.706924253602</v>
      </c>
      <c r="AC322" s="16">
        <f t="shared" si="432"/>
        <v>0.78643158662815116</v>
      </c>
      <c r="AD322" s="16">
        <f t="shared" si="433"/>
        <v>3.111568498887574</v>
      </c>
      <c r="AE322" s="16">
        <f t="shared" si="434"/>
        <v>31.369881071385628</v>
      </c>
      <c r="AF322" s="15">
        <f t="shared" si="435"/>
        <v>-4.0504037456468023E-3</v>
      </c>
      <c r="AG322" s="15">
        <f t="shared" si="436"/>
        <v>2.9673830763510267E-4</v>
      </c>
      <c r="AH322" s="15">
        <f t="shared" si="437"/>
        <v>9.7937136394747881E-3</v>
      </c>
      <c r="AI322" s="1">
        <f t="shared" si="401"/>
        <v>9507.8087632475854</v>
      </c>
      <c r="AJ322" s="1">
        <f t="shared" si="402"/>
        <v>184375.09266963147</v>
      </c>
      <c r="AK322" s="1">
        <f t="shared" si="403"/>
        <v>74176.993658218795</v>
      </c>
      <c r="AL322" s="14">
        <f t="shared" si="438"/>
        <v>101.02306440218995</v>
      </c>
      <c r="AM322" s="14">
        <f t="shared" si="439"/>
        <v>25.35713175197548</v>
      </c>
      <c r="AN322" s="14">
        <f t="shared" si="440"/>
        <v>7.8534032594703289</v>
      </c>
      <c r="AO322" s="11">
        <f t="shared" si="441"/>
        <v>1.4232265360783294E-3</v>
      </c>
      <c r="AP322" s="11">
        <f t="shared" si="442"/>
        <v>1.7928900643938788E-3</v>
      </c>
      <c r="AQ322" s="11">
        <f t="shared" si="443"/>
        <v>1.6263775050289326E-3</v>
      </c>
      <c r="AR322" s="1">
        <f t="shared" si="449"/>
        <v>349.62170766639059</v>
      </c>
      <c r="AS322" s="1">
        <f t="shared" si="444"/>
        <v>90598.348691367501</v>
      </c>
      <c r="AT322" s="1">
        <f t="shared" si="445"/>
        <v>36929.916287362161</v>
      </c>
      <c r="AU322" s="1">
        <f t="shared" si="404"/>
        <v>69.924341533278124</v>
      </c>
      <c r="AV322" s="1">
        <f t="shared" si="405"/>
        <v>18119.6697382735</v>
      </c>
      <c r="AW322" s="1">
        <f t="shared" si="406"/>
        <v>7385.9832574724323</v>
      </c>
      <c r="AX322" s="1">
        <f t="shared" si="388"/>
        <v>240.00000000000003</v>
      </c>
      <c r="AY322" s="1">
        <f t="shared" si="374"/>
        <v>24451.593225433444</v>
      </c>
      <c r="AZ322" s="1">
        <f t="shared" si="375"/>
        <v>6760.6925434141122</v>
      </c>
      <c r="BA322" s="1">
        <f t="shared" si="389"/>
        <v>6387.1677982723841</v>
      </c>
      <c r="BB322" s="1">
        <f t="shared" si="390"/>
        <v>29951.309442138911</v>
      </c>
      <c r="BC322" s="1">
        <f t="shared" si="391"/>
        <v>38538.125568951378</v>
      </c>
      <c r="BD322" s="1">
        <f t="shared" si="392"/>
        <v>0.22076950035640541</v>
      </c>
      <c r="BE322" s="2">
        <f t="shared" si="398"/>
        <v>0</v>
      </c>
      <c r="BF322" s="2">
        <f t="shared" si="399"/>
        <v>0</v>
      </c>
      <c r="BG322" s="2">
        <f t="shared" si="400"/>
        <v>0</v>
      </c>
      <c r="BH322" s="2">
        <f t="shared" si="376"/>
        <v>0</v>
      </c>
      <c r="BI322" s="2">
        <f t="shared" si="393"/>
        <v>0</v>
      </c>
      <c r="BJ322" s="2">
        <f t="shared" si="377"/>
        <v>0</v>
      </c>
      <c r="BK322" s="2">
        <f t="shared" si="378"/>
        <v>0</v>
      </c>
      <c r="BL322" s="2">
        <f t="shared" si="379"/>
        <v>0</v>
      </c>
      <c r="BM322" s="2">
        <f t="shared" si="380"/>
        <v>0</v>
      </c>
      <c r="BN322" s="2">
        <f t="shared" si="381"/>
        <v>0</v>
      </c>
      <c r="BO322" s="2">
        <f t="shared" si="394"/>
        <v>0</v>
      </c>
      <c r="BP322" s="2">
        <f t="shared" si="395"/>
        <v>0</v>
      </c>
      <c r="BQ322" s="2">
        <f t="shared" si="396"/>
        <v>0</v>
      </c>
      <c r="BR322" s="11">
        <f t="shared" si="397"/>
        <v>2.8383070326157805E-2</v>
      </c>
      <c r="BS322" s="17">
        <f t="shared" si="450"/>
        <v>2.2786909581388573E-4</v>
      </c>
      <c r="BT322" s="17">
        <f t="shared" si="451"/>
        <v>2.9484444014973409E-6</v>
      </c>
      <c r="BU322" s="12">
        <f>(BU$3*temperature!$I432+BU$4*temperature!$I432^2+BU$5*temperature!$I432^6)*(K322/K$56)^$BW$1</f>
        <v>-340.21941674415501</v>
      </c>
      <c r="BV322" s="12">
        <f>(BV$3*temperature!$I432+BV$4*temperature!$I432^2+BV$5*temperature!$I432^6)*(L322/L$56)^$BW$1</f>
        <v>-47.417764355363325</v>
      </c>
      <c r="BW322" s="12">
        <f>(BW$3*temperature!$I432+BW$4*temperature!$I432^2+BW$5*temperature!$I432^6)*(M322/M$56)^$BW$1</f>
        <v>-39.05361102149304</v>
      </c>
      <c r="BX322" s="12">
        <f>(BX$3*temperature!$M432+BX$4*temperature!$M432^2+BX$5*temperature!$M432^6)*(K322/K$56)^$BW$1</f>
        <v>-340.21948394885663</v>
      </c>
      <c r="BY322" s="12">
        <f>(BY$3*temperature!$M432+BY$4*temperature!$M432^2+BY$5*temperature!$M432^6)*(L322/L$56)^$BW$1</f>
        <v>-47.417773307258869</v>
      </c>
      <c r="BZ322" s="12">
        <f>(BZ$3*temperature!$M432+BZ$4*temperature!$M432^2+BZ$5*temperature!$M432^6)*(M322/M$56)^$BW$1</f>
        <v>-39.053618045588699</v>
      </c>
      <c r="CA322" s="19">
        <f t="shared" si="382"/>
        <v>-6.7204701622358698E-5</v>
      </c>
      <c r="CB322" s="19">
        <f t="shared" si="383"/>
        <v>-8.9518955448397719E-6</v>
      </c>
      <c r="CC322" s="19">
        <f t="shared" si="384"/>
        <v>-7.024095658891838E-6</v>
      </c>
      <c r="CD322" s="19">
        <f t="shared" si="385"/>
        <v>-1.0939224412418118E-2</v>
      </c>
      <c r="CE322" s="19">
        <f t="shared" si="386"/>
        <v>-2.4927111757629017E-6</v>
      </c>
      <c r="CF322" s="19">
        <f t="shared" si="387"/>
        <v>-3.2253694975517238E-8</v>
      </c>
    </row>
    <row r="323" spans="1:84" x14ac:dyDescent="0.3">
      <c r="A323" s="2">
        <f t="shared" si="407"/>
        <v>2277</v>
      </c>
      <c r="B323" s="5">
        <f t="shared" si="408"/>
        <v>1165.4056976202321</v>
      </c>
      <c r="C323" s="5">
        <f t="shared" si="409"/>
        <v>2964.1700214116427</v>
      </c>
      <c r="D323" s="5">
        <f t="shared" si="410"/>
        <v>4369.956685742889</v>
      </c>
      <c r="E323" s="15">
        <f t="shared" si="411"/>
        <v>4.6326616699250113E-9</v>
      </c>
      <c r="F323" s="15">
        <f t="shared" si="412"/>
        <v>9.1266541351072643E-9</v>
      </c>
      <c r="G323" s="15">
        <f t="shared" si="413"/>
        <v>1.8631739762218202E-8</v>
      </c>
      <c r="H323" s="5">
        <f t="shared" si="414"/>
        <v>349.62170928606963</v>
      </c>
      <c r="I323" s="5">
        <f t="shared" si="415"/>
        <v>90411.239361078449</v>
      </c>
      <c r="J323" s="5">
        <f t="shared" si="416"/>
        <v>36906.510401650776</v>
      </c>
      <c r="K323" s="5">
        <f t="shared" si="417"/>
        <v>300</v>
      </c>
      <c r="L323" s="5">
        <f t="shared" si="418"/>
        <v>30501.367569334441</v>
      </c>
      <c r="M323" s="5">
        <f t="shared" si="419"/>
        <v>8445.5094308049647</v>
      </c>
      <c r="N323" s="15">
        <f t="shared" si="420"/>
        <v>0</v>
      </c>
      <c r="O323" s="15">
        <f t="shared" si="421"/>
        <v>-2.0652711461502937E-3</v>
      </c>
      <c r="P323" s="15">
        <f t="shared" si="422"/>
        <v>-6.3381062555700751E-4</v>
      </c>
      <c r="Q323" s="5">
        <f t="shared" si="423"/>
        <v>2.7562117428138615</v>
      </c>
      <c r="R323" s="5">
        <f t="shared" si="424"/>
        <v>2055.2686355790888</v>
      </c>
      <c r="S323" s="5">
        <f t="shared" si="425"/>
        <v>1776.3801013619584</v>
      </c>
      <c r="T323" s="5">
        <f t="shared" si="426"/>
        <v>7.8834113260359828</v>
      </c>
      <c r="U323" s="5">
        <f t="shared" si="427"/>
        <v>22.732446210264769</v>
      </c>
      <c r="V323" s="5">
        <f t="shared" si="428"/>
        <v>48.131890065729522</v>
      </c>
      <c r="W323" s="15">
        <f t="shared" si="429"/>
        <v>-1.0734613539272964E-2</v>
      </c>
      <c r="X323" s="15">
        <f t="shared" si="430"/>
        <v>-1.217998157191269E-2</v>
      </c>
      <c r="Y323" s="15">
        <f t="shared" si="431"/>
        <v>-9.7425357312937999E-3</v>
      </c>
      <c r="Z323" s="5">
        <f t="shared" si="446"/>
        <v>2.1822176858571503</v>
      </c>
      <c r="AA323" s="5">
        <f t="shared" si="447"/>
        <v>6489.2850261227613</v>
      </c>
      <c r="AB323" s="5">
        <f t="shared" si="448"/>
        <v>56860.234904915807</v>
      </c>
      <c r="AC323" s="16">
        <f t="shared" si="432"/>
        <v>0.78324622118397758</v>
      </c>
      <c r="AD323" s="16">
        <f t="shared" si="433"/>
        <v>3.1124918204580245</v>
      </c>
      <c r="AE323" s="16">
        <f t="shared" si="434"/>
        <v>31.677108703503158</v>
      </c>
      <c r="AF323" s="15">
        <f t="shared" si="435"/>
        <v>-4.0504037456468023E-3</v>
      </c>
      <c r="AG323" s="15">
        <f t="shared" si="436"/>
        <v>2.9673830763510267E-4</v>
      </c>
      <c r="AH323" s="15">
        <f t="shared" si="437"/>
        <v>9.7937136394747881E-3</v>
      </c>
      <c r="AI323" s="1">
        <f t="shared" si="401"/>
        <v>8626.9522284561062</v>
      </c>
      <c r="AJ323" s="1">
        <f t="shared" si="402"/>
        <v>184057.25314094184</v>
      </c>
      <c r="AK323" s="1">
        <f t="shared" si="403"/>
        <v>74145.277549869352</v>
      </c>
      <c r="AL323" s="14">
        <f t="shared" si="438"/>
        <v>101.16540532114297</v>
      </c>
      <c r="AM323" s="14">
        <f t="shared" si="439"/>
        <v>25.402139676059324</v>
      </c>
      <c r="AN323" s="14">
        <f t="shared" si="440"/>
        <v>7.8660481318854609</v>
      </c>
      <c r="AO323" s="11">
        <f t="shared" si="441"/>
        <v>1.408994270717546E-3</v>
      </c>
      <c r="AP323" s="11">
        <f t="shared" si="442"/>
        <v>1.7749611637499401E-3</v>
      </c>
      <c r="AQ323" s="11">
        <f t="shared" si="443"/>
        <v>1.6101137299786431E-3</v>
      </c>
      <c r="AR323" s="1">
        <f t="shared" si="449"/>
        <v>349.62170928606963</v>
      </c>
      <c r="AS323" s="1">
        <f t="shared" si="444"/>
        <v>90411.239361078449</v>
      </c>
      <c r="AT323" s="1">
        <f t="shared" si="445"/>
        <v>36906.510401650776</v>
      </c>
      <c r="AU323" s="1">
        <f t="shared" si="404"/>
        <v>69.924341857213932</v>
      </c>
      <c r="AV323" s="1">
        <f t="shared" si="405"/>
        <v>18082.247872215692</v>
      </c>
      <c r="AW323" s="1">
        <f t="shared" si="406"/>
        <v>7381.3020803301551</v>
      </c>
      <c r="AX323" s="1">
        <f t="shared" si="388"/>
        <v>240.00000000000003</v>
      </c>
      <c r="AY323" s="1">
        <f t="shared" si="374"/>
        <v>24401.094055467551</v>
      </c>
      <c r="AZ323" s="1">
        <f t="shared" si="375"/>
        <v>6756.407544643972</v>
      </c>
      <c r="BA323" s="1">
        <f t="shared" si="389"/>
        <v>6387.1678278619711</v>
      </c>
      <c r="BB323" s="1">
        <f t="shared" si="390"/>
        <v>29945.181570355504</v>
      </c>
      <c r="BC323" s="1">
        <f t="shared" si="391"/>
        <v>38535.355683891437</v>
      </c>
      <c r="BD323" s="1">
        <f t="shared" si="392"/>
        <v>0.2102316818117124</v>
      </c>
      <c r="BE323" s="2">
        <f t="shared" si="398"/>
        <v>0</v>
      </c>
      <c r="BF323" s="2">
        <f t="shared" si="399"/>
        <v>0</v>
      </c>
      <c r="BG323" s="2">
        <f t="shared" si="400"/>
        <v>0</v>
      </c>
      <c r="BH323" s="2">
        <f t="shared" si="376"/>
        <v>0</v>
      </c>
      <c r="BI323" s="2">
        <f t="shared" si="393"/>
        <v>0</v>
      </c>
      <c r="BJ323" s="2">
        <f t="shared" si="377"/>
        <v>0</v>
      </c>
      <c r="BK323" s="2">
        <f t="shared" si="378"/>
        <v>0</v>
      </c>
      <c r="BL323" s="2">
        <f t="shared" si="379"/>
        <v>0</v>
      </c>
      <c r="BM323" s="2">
        <f t="shared" si="380"/>
        <v>0</v>
      </c>
      <c r="BN323" s="2">
        <f t="shared" si="381"/>
        <v>0</v>
      </c>
      <c r="BO323" s="2">
        <f t="shared" si="394"/>
        <v>0</v>
      </c>
      <c r="BP323" s="2">
        <f t="shared" si="395"/>
        <v>0</v>
      </c>
      <c r="BQ323" s="2">
        <f t="shared" si="396"/>
        <v>0</v>
      </c>
      <c r="BR323" s="11">
        <f t="shared" si="397"/>
        <v>2.8353766000919295E-2</v>
      </c>
      <c r="BS323" s="17">
        <f t="shared" si="450"/>
        <v>2.2157997577849632E-4</v>
      </c>
      <c r="BT323" s="17">
        <f t="shared" si="451"/>
        <v>2.8080422871403244E-6</v>
      </c>
      <c r="BU323" s="12">
        <f>(BU$3*temperature!$I433+BU$4*temperature!$I433^2+BU$5*temperature!$I433^6)*(K323/K$56)^$BW$1</f>
        <v>-341.41616036724304</v>
      </c>
      <c r="BV323" s="12">
        <f>(BV$3*temperature!$I433+BV$4*temperature!$I433^2+BV$5*temperature!$I433^6)*(L323/L$56)^$BW$1</f>
        <v>-47.60176708905842</v>
      </c>
      <c r="BW323" s="12">
        <f>(BW$3*temperature!$I433+BW$4*temperature!$I433^2+BW$5*temperature!$I433^6)*(M323/M$56)^$BW$1</f>
        <v>-39.184895450450021</v>
      </c>
      <c r="BX323" s="12">
        <f>(BX$3*temperature!$M433+BX$4*temperature!$M433^2+BX$5*temperature!$M433^6)*(K323/K$56)^$BW$1</f>
        <v>-341.41622749694761</v>
      </c>
      <c r="BY323" s="12">
        <f>(BY$3*temperature!$M433+BY$4*temperature!$M433^2+BY$5*temperature!$M433^6)*(L323/L$56)^$BW$1</f>
        <v>-47.601776035104997</v>
      </c>
      <c r="BZ323" s="12">
        <f>(BZ$3*temperature!$M433+BZ$4*temperature!$M433^2+BZ$5*temperature!$M433^6)*(M323/M$56)^$BW$1</f>
        <v>-39.184902467017359</v>
      </c>
      <c r="CA323" s="19">
        <f t="shared" si="382"/>
        <v>-6.7129704575563665E-5</v>
      </c>
      <c r="CB323" s="19">
        <f t="shared" si="383"/>
        <v>-8.9460465773072428E-6</v>
      </c>
      <c r="CC323" s="19">
        <f t="shared" si="384"/>
        <v>-7.0165673378141946E-6</v>
      </c>
      <c r="CD323" s="19">
        <f t="shared" si="385"/>
        <v>-1.0912501759307818E-2</v>
      </c>
      <c r="CE323" s="19">
        <f t="shared" si="386"/>
        <v>-2.4179918755102249E-6</v>
      </c>
      <c r="CF323" s="19">
        <f t="shared" si="387"/>
        <v>-3.0642766398629537E-8</v>
      </c>
    </row>
    <row r="324" spans="1:84" x14ac:dyDescent="0.3">
      <c r="A324" s="2">
        <f t="shared" si="407"/>
        <v>2278</v>
      </c>
      <c r="B324" s="5">
        <f t="shared" si="408"/>
        <v>1165.4057027492161</v>
      </c>
      <c r="C324" s="5">
        <f t="shared" si="409"/>
        <v>2964.1700471119493</v>
      </c>
      <c r="D324" s="5">
        <f t="shared" si="410"/>
        <v>4369.95676309179</v>
      </c>
      <c r="E324" s="15">
        <f t="shared" si="411"/>
        <v>4.4010285864287604E-9</v>
      </c>
      <c r="F324" s="15">
        <f t="shared" si="412"/>
        <v>8.6703214283519008E-9</v>
      </c>
      <c r="G324" s="15">
        <f t="shared" si="413"/>
        <v>1.770015277410729E-8</v>
      </c>
      <c r="H324" s="5">
        <f t="shared" si="414"/>
        <v>349.62171082476482</v>
      </c>
      <c r="I324" s="5">
        <f t="shared" si="415"/>
        <v>90221.430710438159</v>
      </c>
      <c r="J324" s="5">
        <f t="shared" si="416"/>
        <v>36882.407034140277</v>
      </c>
      <c r="K324" s="5">
        <f t="shared" si="417"/>
        <v>300</v>
      </c>
      <c r="L324" s="5">
        <f t="shared" si="418"/>
        <v>30437.332972291089</v>
      </c>
      <c r="M324" s="5">
        <f t="shared" si="419"/>
        <v>8439.9935820064238</v>
      </c>
      <c r="N324" s="15">
        <f t="shared" si="420"/>
        <v>0</v>
      </c>
      <c r="O324" s="15">
        <f t="shared" si="421"/>
        <v>-2.0994008513811613E-3</v>
      </c>
      <c r="P324" s="15">
        <f t="shared" si="422"/>
        <v>-6.5311025270087253E-4</v>
      </c>
      <c r="Q324" s="5">
        <f t="shared" si="423"/>
        <v>2.7266248869223029</v>
      </c>
      <c r="R324" s="5">
        <f t="shared" si="424"/>
        <v>2025.9732408979487</v>
      </c>
      <c r="S324" s="5">
        <f t="shared" si="425"/>
        <v>1757.9248168284428</v>
      </c>
      <c r="T324" s="5">
        <f t="shared" si="426"/>
        <v>7.798785952079859</v>
      </c>
      <c r="U324" s="5">
        <f t="shared" si="427"/>
        <v>22.455565434339249</v>
      </c>
      <c r="V324" s="5">
        <f t="shared" si="428"/>
        <v>47.662963406949444</v>
      </c>
      <c r="W324" s="15">
        <f t="shared" si="429"/>
        <v>-1.0734613539272964E-2</v>
      </c>
      <c r="X324" s="15">
        <f t="shared" si="430"/>
        <v>-1.217998157191269E-2</v>
      </c>
      <c r="Y324" s="15">
        <f t="shared" si="431"/>
        <v>-9.7425357312937999E-3</v>
      </c>
      <c r="Z324" s="5">
        <f t="shared" si="446"/>
        <v>2.1500484513878306</v>
      </c>
      <c r="AA324" s="5">
        <f t="shared" si="447"/>
        <v>6398.9050540606695</v>
      </c>
      <c r="AB324" s="5">
        <f t="shared" si="448"/>
        <v>56821.683570976769</v>
      </c>
      <c r="AC324" s="16">
        <f t="shared" si="432"/>
        <v>0.78007375775593024</v>
      </c>
      <c r="AD324" s="16">
        <f t="shared" si="433"/>
        <v>3.1134154160133551</v>
      </c>
      <c r="AE324" s="16">
        <f t="shared" si="434"/>
        <v>31.987345235071782</v>
      </c>
      <c r="AF324" s="15">
        <f t="shared" si="435"/>
        <v>-4.0504037456468023E-3</v>
      </c>
      <c r="AG324" s="15">
        <f t="shared" si="436"/>
        <v>2.9673830763510267E-4</v>
      </c>
      <c r="AH324" s="15">
        <f t="shared" si="437"/>
        <v>9.7937136394747881E-3</v>
      </c>
      <c r="AI324" s="1">
        <f t="shared" si="401"/>
        <v>7834.1813474677101</v>
      </c>
      <c r="AJ324" s="1">
        <f t="shared" si="402"/>
        <v>183733.77569906335</v>
      </c>
      <c r="AK324" s="1">
        <f t="shared" si="403"/>
        <v>74112.051875212579</v>
      </c>
      <c r="AL324" s="14">
        <f t="shared" si="438"/>
        <v>101.30652138287036</v>
      </c>
      <c r="AM324" s="14">
        <f t="shared" si="439"/>
        <v>25.446776609346472</v>
      </c>
      <c r="AN324" s="14">
        <f t="shared" si="440"/>
        <v>7.8785867116623036</v>
      </c>
      <c r="AO324" s="11">
        <f t="shared" si="441"/>
        <v>1.3949043280103706E-3</v>
      </c>
      <c r="AP324" s="11">
        <f t="shared" si="442"/>
        <v>1.7572115521124407E-3</v>
      </c>
      <c r="AQ324" s="11">
        <f t="shared" si="443"/>
        <v>1.5940125926788566E-3</v>
      </c>
      <c r="AR324" s="1">
        <f t="shared" si="449"/>
        <v>349.62171082476482</v>
      </c>
      <c r="AS324" s="1">
        <f t="shared" si="444"/>
        <v>90221.430710438159</v>
      </c>
      <c r="AT324" s="1">
        <f t="shared" si="445"/>
        <v>36882.407034140277</v>
      </c>
      <c r="AU324" s="1">
        <f t="shared" si="404"/>
        <v>69.924342164952961</v>
      </c>
      <c r="AV324" s="1">
        <f t="shared" si="405"/>
        <v>18044.286142087632</v>
      </c>
      <c r="AW324" s="1">
        <f t="shared" si="406"/>
        <v>7376.4814068280557</v>
      </c>
      <c r="AX324" s="1">
        <f t="shared" si="388"/>
        <v>240</v>
      </c>
      <c r="AY324" s="1">
        <f t="shared" si="374"/>
        <v>24349.86637783287</v>
      </c>
      <c r="AZ324" s="1">
        <f t="shared" si="375"/>
        <v>6751.9948656051401</v>
      </c>
      <c r="BA324" s="1">
        <f t="shared" si="389"/>
        <v>6387.1678559720804</v>
      </c>
      <c r="BB324" s="1">
        <f t="shared" si="390"/>
        <v>29938.952307446394</v>
      </c>
      <c r="BC324" s="1">
        <f t="shared" si="391"/>
        <v>38532.501369992198</v>
      </c>
      <c r="BD324" s="1">
        <f t="shared" si="392"/>
        <v>0.20019635697414331</v>
      </c>
      <c r="BE324" s="2">
        <f t="shared" si="398"/>
        <v>0</v>
      </c>
      <c r="BF324" s="2">
        <f t="shared" si="399"/>
        <v>0</v>
      </c>
      <c r="BG324" s="2">
        <f t="shared" si="400"/>
        <v>0</v>
      </c>
      <c r="BH324" s="2">
        <f t="shared" si="376"/>
        <v>0</v>
      </c>
      <c r="BI324" s="2">
        <f t="shared" si="393"/>
        <v>0</v>
      </c>
      <c r="BJ324" s="2">
        <f t="shared" si="377"/>
        <v>0</v>
      </c>
      <c r="BK324" s="2">
        <f t="shared" si="378"/>
        <v>0</v>
      </c>
      <c r="BL324" s="2">
        <f t="shared" si="379"/>
        <v>0</v>
      </c>
      <c r="BM324" s="2">
        <f t="shared" si="380"/>
        <v>0</v>
      </c>
      <c r="BN324" s="2">
        <f t="shared" si="381"/>
        <v>0</v>
      </c>
      <c r="BO324" s="2">
        <f t="shared" si="394"/>
        <v>0</v>
      </c>
      <c r="BP324" s="2">
        <f t="shared" si="395"/>
        <v>0</v>
      </c>
      <c r="BQ324" s="2">
        <f t="shared" si="396"/>
        <v>0</v>
      </c>
      <c r="BR324" s="11">
        <f t="shared" si="397"/>
        <v>2.8324445499931378E-2</v>
      </c>
      <c r="BS324" s="17">
        <f t="shared" si="450"/>
        <v>2.1547057355581099E-4</v>
      </c>
      <c r="BT324" s="17">
        <f t="shared" si="451"/>
        <v>2.6743259877526899E-6</v>
      </c>
      <c r="BU324" s="12">
        <f>(BU$3*temperature!$I434+BU$4*temperature!$I434^2+BU$5*temperature!$I434^6)*(K324/K$56)^$BW$1</f>
        <v>-342.60766330699533</v>
      </c>
      <c r="BV324" s="12">
        <f>(BV$3*temperature!$I434+BV$4*temperature!$I434^2+BV$5*temperature!$I434^6)*(L324/L$56)^$BW$1</f>
        <v>-47.785648680692198</v>
      </c>
      <c r="BW324" s="12">
        <f>(BW$3*temperature!$I434+BW$4*temperature!$I434^2+BW$5*temperature!$I434^6)*(M324/M$56)^$BW$1</f>
        <v>-39.315848279103115</v>
      </c>
      <c r="BX324" s="12">
        <f>(BX$3*temperature!$M434+BX$4*temperature!$M434^2+BX$5*temperature!$M434^6)*(K324/K$56)^$BW$1</f>
        <v>-342.60773036195741</v>
      </c>
      <c r="BY324" s="12">
        <f>(BY$3*temperature!$M434+BY$4*temperature!$M434^2+BY$5*temperature!$M434^6)*(L324/L$56)^$BW$1</f>
        <v>-47.785657620997334</v>
      </c>
      <c r="BZ324" s="12">
        <f>(BZ$3*temperature!$M434+BZ$4*temperature!$M434^2+BZ$5*temperature!$M434^6)*(M324/M$56)^$BW$1</f>
        <v>-39.315855288209349</v>
      </c>
      <c r="CA324" s="19">
        <f t="shared" si="382"/>
        <v>-6.705496207359829E-5</v>
      </c>
      <c r="CB324" s="19">
        <f t="shared" si="383"/>
        <v>-8.9403051362069164E-6</v>
      </c>
      <c r="CC324" s="19">
        <f t="shared" si="384"/>
        <v>-7.0091062340793542E-6</v>
      </c>
      <c r="CD324" s="19">
        <f t="shared" si="385"/>
        <v>-1.0885637000067727E-2</v>
      </c>
      <c r="CE324" s="19">
        <f t="shared" si="386"/>
        <v>-2.345534447924951E-6</v>
      </c>
      <c r="CF324" s="19">
        <f t="shared" si="387"/>
        <v>-2.9111741922523352E-8</v>
      </c>
    </row>
    <row r="325" spans="1:84" x14ac:dyDescent="0.3">
      <c r="A325" s="2">
        <f t="shared" si="407"/>
        <v>2279</v>
      </c>
      <c r="B325" s="5">
        <f t="shared" si="408"/>
        <v>1165.4057076217507</v>
      </c>
      <c r="C325" s="5">
        <f t="shared" si="409"/>
        <v>2964.1700715272414</v>
      </c>
      <c r="D325" s="5">
        <f t="shared" si="410"/>
        <v>4369.9568365732466</v>
      </c>
      <c r="E325" s="15">
        <f t="shared" si="411"/>
        <v>4.1809771571073224E-9</v>
      </c>
      <c r="F325" s="15">
        <f t="shared" si="412"/>
        <v>8.2368053569343059E-9</v>
      </c>
      <c r="G325" s="15">
        <f t="shared" si="413"/>
        <v>1.6815145135401924E-8</v>
      </c>
      <c r="H325" s="5">
        <f t="shared" si="414"/>
        <v>349.62171228652522</v>
      </c>
      <c r="I325" s="5">
        <f t="shared" si="415"/>
        <v>90028.932942399217</v>
      </c>
      <c r="J325" s="5">
        <f t="shared" si="416"/>
        <v>36857.611872595793</v>
      </c>
      <c r="K325" s="5">
        <f t="shared" si="417"/>
        <v>300</v>
      </c>
      <c r="L325" s="5">
        <f t="shared" si="418"/>
        <v>30372.391181998959</v>
      </c>
      <c r="M325" s="5">
        <f t="shared" si="419"/>
        <v>8434.3194340331574</v>
      </c>
      <c r="N325" s="15">
        <f t="shared" si="420"/>
        <v>0</v>
      </c>
      <c r="O325" s="15">
        <f t="shared" si="421"/>
        <v>-2.1336228884196728E-3</v>
      </c>
      <c r="P325" s="15">
        <f t="shared" si="422"/>
        <v>-6.7229292512294148E-4</v>
      </c>
      <c r="Q325" s="5">
        <f t="shared" si="423"/>
        <v>2.6973556337722102</v>
      </c>
      <c r="R325" s="5">
        <f t="shared" si="424"/>
        <v>1997.0269276838374</v>
      </c>
      <c r="S325" s="5">
        <f t="shared" si="425"/>
        <v>1739.6278744448996</v>
      </c>
      <c r="T325" s="5">
        <f t="shared" si="426"/>
        <v>7.7150689988087704</v>
      </c>
      <c r="U325" s="5">
        <f t="shared" si="427"/>
        <v>22.182057061162116</v>
      </c>
      <c r="V325" s="5">
        <f t="shared" si="428"/>
        <v>47.198605282897887</v>
      </c>
      <c r="W325" s="15">
        <f t="shared" si="429"/>
        <v>-1.0734613539272964E-2</v>
      </c>
      <c r="X325" s="15">
        <f t="shared" si="430"/>
        <v>-1.217998157191269E-2</v>
      </c>
      <c r="Y325" s="15">
        <f t="shared" si="431"/>
        <v>-9.7425357312937999E-3</v>
      </c>
      <c r="Z325" s="5">
        <f t="shared" si="446"/>
        <v>2.1183534402658317</v>
      </c>
      <c r="AA325" s="5">
        <f t="shared" si="447"/>
        <v>6309.5680557734759</v>
      </c>
      <c r="AB325" s="5">
        <f t="shared" si="448"/>
        <v>56782.061733194576</v>
      </c>
      <c r="AC325" s="16">
        <f t="shared" si="432"/>
        <v>0.77691414408563486</v>
      </c>
      <c r="AD325" s="16">
        <f t="shared" si="433"/>
        <v>3.1143392856348679</v>
      </c>
      <c r="AE325" s="16">
        <f t="shared" si="434"/>
        <v>32.300620134391096</v>
      </c>
      <c r="AF325" s="15">
        <f t="shared" si="435"/>
        <v>-4.0504037456468023E-3</v>
      </c>
      <c r="AG325" s="15">
        <f t="shared" si="436"/>
        <v>2.9673830763510267E-4</v>
      </c>
      <c r="AH325" s="15">
        <f t="shared" si="437"/>
        <v>9.7937136394747881E-3</v>
      </c>
      <c r="AI325" s="1">
        <f t="shared" si="401"/>
        <v>7120.6875548858916</v>
      </c>
      <c r="AJ325" s="1">
        <f t="shared" si="402"/>
        <v>183404.68427124465</v>
      </c>
      <c r="AK325" s="1">
        <f t="shared" si="403"/>
        <v>74077.328094519384</v>
      </c>
      <c r="AL325" s="14">
        <f t="shared" si="438"/>
        <v>101.44642115895168</v>
      </c>
      <c r="AM325" s="14">
        <f t="shared" si="439"/>
        <v>25.491044825470222</v>
      </c>
      <c r="AN325" s="14">
        <f t="shared" si="440"/>
        <v>7.8910196924288964</v>
      </c>
      <c r="AO325" s="11">
        <f t="shared" si="441"/>
        <v>1.3809552847302668E-3</v>
      </c>
      <c r="AP325" s="11">
        <f t="shared" si="442"/>
        <v>1.7396394365913163E-3</v>
      </c>
      <c r="AQ325" s="11">
        <f t="shared" si="443"/>
        <v>1.578072466752068E-3</v>
      </c>
      <c r="AR325" s="1">
        <f t="shared" si="449"/>
        <v>349.62171228652522</v>
      </c>
      <c r="AS325" s="1">
        <f t="shared" si="444"/>
        <v>90028.932942399217</v>
      </c>
      <c r="AT325" s="1">
        <f t="shared" si="445"/>
        <v>36857.611872595793</v>
      </c>
      <c r="AU325" s="1">
        <f t="shared" si="404"/>
        <v>69.924342457305045</v>
      </c>
      <c r="AV325" s="1">
        <f t="shared" si="405"/>
        <v>18005.786588479845</v>
      </c>
      <c r="AW325" s="1">
        <f t="shared" si="406"/>
        <v>7371.5223745191588</v>
      </c>
      <c r="AX325" s="1">
        <f t="shared" si="388"/>
        <v>240.00000000000003</v>
      </c>
      <c r="AY325" s="1">
        <f t="shared" si="374"/>
        <v>24297.912945599172</v>
      </c>
      <c r="AZ325" s="1">
        <f t="shared" si="375"/>
        <v>6747.4555472265256</v>
      </c>
      <c r="BA325" s="1">
        <f t="shared" si="389"/>
        <v>6387.1678826766829</v>
      </c>
      <c r="BB325" s="1">
        <f t="shared" si="390"/>
        <v>29932.621376360752</v>
      </c>
      <c r="BC325" s="1">
        <f t="shared" si="391"/>
        <v>38529.563138852936</v>
      </c>
      <c r="BD325" s="1">
        <f t="shared" si="392"/>
        <v>0.19063958884203555</v>
      </c>
      <c r="BE325" s="2">
        <f t="shared" si="398"/>
        <v>0</v>
      </c>
      <c r="BF325" s="2">
        <f t="shared" si="399"/>
        <v>0</v>
      </c>
      <c r="BG325" s="2">
        <f t="shared" si="400"/>
        <v>0</v>
      </c>
      <c r="BH325" s="2">
        <f t="shared" si="376"/>
        <v>0</v>
      </c>
      <c r="BI325" s="2">
        <f t="shared" si="393"/>
        <v>0</v>
      </c>
      <c r="BJ325" s="2">
        <f t="shared" si="377"/>
        <v>0</v>
      </c>
      <c r="BK325" s="2">
        <f t="shared" si="378"/>
        <v>0</v>
      </c>
      <c r="BL325" s="2">
        <f t="shared" si="379"/>
        <v>0</v>
      </c>
      <c r="BM325" s="2">
        <f t="shared" si="380"/>
        <v>0</v>
      </c>
      <c r="BN325" s="2">
        <f t="shared" si="381"/>
        <v>0</v>
      </c>
      <c r="BO325" s="2">
        <f t="shared" si="394"/>
        <v>0</v>
      </c>
      <c r="BP325" s="2">
        <f t="shared" si="395"/>
        <v>0</v>
      </c>
      <c r="BQ325" s="2">
        <f t="shared" si="396"/>
        <v>0</v>
      </c>
      <c r="BR325" s="11">
        <f t="shared" si="397"/>
        <v>2.8295107347543785E-2</v>
      </c>
      <c r="BS325" s="17">
        <f t="shared" si="450"/>
        <v>2.0953559404207061E-4</v>
      </c>
      <c r="BT325" s="17">
        <f t="shared" si="451"/>
        <v>2.546977131193038E-6</v>
      </c>
      <c r="BU325" s="12">
        <f>(BU$3*temperature!$I435+BU$4*temperature!$I435^2+BU$5*temperature!$I435^6)*(K325/K$56)^$BW$1</f>
        <v>-343.79396596420872</v>
      </c>
      <c r="BV325" s="12">
        <f>(BV$3*temperature!$I435+BV$4*temperature!$I435^2+BV$5*temperature!$I435^6)*(L325/L$56)^$BW$1</f>
        <v>-47.969419538410563</v>
      </c>
      <c r="BW325" s="12">
        <f>(BW$3*temperature!$I435+BW$4*temperature!$I435^2+BW$5*temperature!$I435^6)*(M325/M$56)^$BW$1</f>
        <v>-39.446474469019272</v>
      </c>
      <c r="BX325" s="12">
        <f>(BX$3*temperature!$M435+BX$4*temperature!$M435^2+BX$5*temperature!$M435^6)*(K325/K$56)^$BW$1</f>
        <v>-343.79403294467988</v>
      </c>
      <c r="BY325" s="12">
        <f>(BY$3*temperature!$M435+BY$4*temperature!$M435^2+BY$5*temperature!$M435^6)*(L325/L$56)^$BW$1</f>
        <v>-47.96942847308145</v>
      </c>
      <c r="BZ325" s="12">
        <f>(BZ$3*temperature!$M435+BZ$4*temperature!$M435^2+BZ$5*temperature!$M435^6)*(M325/M$56)^$BW$1</f>
        <v>-39.446481470730873</v>
      </c>
      <c r="CA325" s="19">
        <f t="shared" si="382"/>
        <v>-6.6980471160604793E-5</v>
      </c>
      <c r="CB325" s="19">
        <f t="shared" si="383"/>
        <v>-8.9346708875837066E-6</v>
      </c>
      <c r="CC325" s="19">
        <f t="shared" si="384"/>
        <v>-7.0017116016174441E-6</v>
      </c>
      <c r="CD325" s="19">
        <f t="shared" si="385"/>
        <v>-1.0858630818738757E-2</v>
      </c>
      <c r="CE325" s="19">
        <f t="shared" si="386"/>
        <v>-2.2752696590879608E-6</v>
      </c>
      <c r="CF325" s="19">
        <f t="shared" si="387"/>
        <v>-2.7656684371395548E-8</v>
      </c>
    </row>
    <row r="326" spans="1:84" x14ac:dyDescent="0.3">
      <c r="A326" s="2">
        <f t="shared" si="407"/>
        <v>2280</v>
      </c>
      <c r="B326" s="5">
        <f t="shared" si="408"/>
        <v>1165.4057122506588</v>
      </c>
      <c r="C326" s="5">
        <f t="shared" si="409"/>
        <v>2964.1700947217687</v>
      </c>
      <c r="D326" s="5">
        <f t="shared" si="410"/>
        <v>4369.9569063806321</v>
      </c>
      <c r="E326" s="15">
        <f t="shared" si="411"/>
        <v>3.971928299251956E-9</v>
      </c>
      <c r="F326" s="15">
        <f t="shared" si="412"/>
        <v>7.8249650890875896E-9</v>
      </c>
      <c r="G326" s="15">
        <f t="shared" si="413"/>
        <v>1.5974387878631828E-8</v>
      </c>
      <c r="H326" s="5">
        <f t="shared" si="414"/>
        <v>349.62171367519761</v>
      </c>
      <c r="I326" s="5">
        <f t="shared" si="415"/>
        <v>89833.756285516371</v>
      </c>
      <c r="J326" s="5">
        <f t="shared" si="416"/>
        <v>36832.130660430084</v>
      </c>
      <c r="K326" s="5">
        <f t="shared" si="417"/>
        <v>300</v>
      </c>
      <c r="L326" s="5">
        <f t="shared" si="418"/>
        <v>30306.545648470485</v>
      </c>
      <c r="M326" s="5">
        <f t="shared" si="419"/>
        <v>8428.4883008001761</v>
      </c>
      <c r="N326" s="15">
        <f t="shared" si="420"/>
        <v>0</v>
      </c>
      <c r="O326" s="15">
        <f t="shared" si="421"/>
        <v>-2.1679403881608161E-3</v>
      </c>
      <c r="P326" s="15">
        <f t="shared" si="422"/>
        <v>-6.913578835361367E-4</v>
      </c>
      <c r="Q326" s="5">
        <f t="shared" si="423"/>
        <v>2.6684005740643806</v>
      </c>
      <c r="R326" s="5">
        <f t="shared" si="424"/>
        <v>1968.4264890187023</v>
      </c>
      <c r="S326" s="5">
        <f t="shared" si="425"/>
        <v>1721.4885271740498</v>
      </c>
      <c r="T326" s="5">
        <f t="shared" si="426"/>
        <v>7.632250714677733</v>
      </c>
      <c r="U326" s="5">
        <f t="shared" si="427"/>
        <v>21.911880014930045</v>
      </c>
      <c r="V326" s="5">
        <f t="shared" si="428"/>
        <v>46.738771184462024</v>
      </c>
      <c r="W326" s="15">
        <f t="shared" si="429"/>
        <v>-1.0734613539272964E-2</v>
      </c>
      <c r="X326" s="15">
        <f t="shared" si="430"/>
        <v>-1.217998157191269E-2</v>
      </c>
      <c r="Y326" s="15">
        <f t="shared" si="431"/>
        <v>-9.7425357312937999E-3</v>
      </c>
      <c r="Z326" s="5">
        <f t="shared" si="446"/>
        <v>2.0871256617505733</v>
      </c>
      <c r="AA326" s="5">
        <f t="shared" si="447"/>
        <v>6221.2649553482624</v>
      </c>
      <c r="AB326" s="5">
        <f t="shared" si="448"/>
        <v>56741.37829003371</v>
      </c>
      <c r="AC326" s="16">
        <f t="shared" si="432"/>
        <v>0.77376732812638438</v>
      </c>
      <c r="AD326" s="16">
        <f t="shared" si="433"/>
        <v>3.1152634294038886</v>
      </c>
      <c r="AE326" s="16">
        <f t="shared" si="434"/>
        <v>32.616963158364776</v>
      </c>
      <c r="AF326" s="15">
        <f t="shared" si="435"/>
        <v>-4.0504037456468023E-3</v>
      </c>
      <c r="AG326" s="15">
        <f t="shared" si="436"/>
        <v>2.9673830763510267E-4</v>
      </c>
      <c r="AH326" s="15">
        <f t="shared" si="437"/>
        <v>9.7937136394747881E-3</v>
      </c>
      <c r="AI326" s="1">
        <f t="shared" si="401"/>
        <v>6478.5431418546077</v>
      </c>
      <c r="AJ326" s="1">
        <f t="shared" si="402"/>
        <v>183070.00243260004</v>
      </c>
      <c r="AK326" s="1">
        <f t="shared" si="403"/>
        <v>74041.117659586613</v>
      </c>
      <c r="AL326" s="14">
        <f t="shared" si="438"/>
        <v>101.58511320065394</v>
      </c>
      <c r="AM326" s="14">
        <f t="shared" si="439"/>
        <v>25.534946600059946</v>
      </c>
      <c r="AN326" s="14">
        <f t="shared" si="440"/>
        <v>7.9033477673310051</v>
      </c>
      <c r="AO326" s="11">
        <f t="shared" si="441"/>
        <v>1.3671457318829641E-3</v>
      </c>
      <c r="AP326" s="11">
        <f t="shared" si="442"/>
        <v>1.7222430422254031E-3</v>
      </c>
      <c r="AQ326" s="11">
        <f t="shared" si="443"/>
        <v>1.5622917420845474E-3</v>
      </c>
      <c r="AR326" s="1">
        <f t="shared" si="449"/>
        <v>349.62171367519761</v>
      </c>
      <c r="AS326" s="1">
        <f t="shared" si="444"/>
        <v>89833.756285516371</v>
      </c>
      <c r="AT326" s="1">
        <f t="shared" si="445"/>
        <v>36832.130660430084</v>
      </c>
      <c r="AU326" s="1">
        <f t="shared" si="404"/>
        <v>69.924342735039531</v>
      </c>
      <c r="AV326" s="1">
        <f t="shared" si="405"/>
        <v>17966.751257103275</v>
      </c>
      <c r="AW326" s="1">
        <f t="shared" si="406"/>
        <v>7366.4261320860169</v>
      </c>
      <c r="AX326" s="1">
        <f t="shared" si="388"/>
        <v>239.99999999999997</v>
      </c>
      <c r="AY326" s="1">
        <f t="shared" ref="AY326:AY346" si="452">(AS326-AV326)/C326*1000</f>
        <v>24245.23651877639</v>
      </c>
      <c r="AZ326" s="1">
        <f t="shared" ref="AZ326:AZ346" si="453">(AT326-AW326)/D326*1000</f>
        <v>6742.7906406401407</v>
      </c>
      <c r="BA326" s="1">
        <f t="shared" si="389"/>
        <v>6387.1679080460572</v>
      </c>
      <c r="BB326" s="1">
        <f t="shared" si="390"/>
        <v>29926.188490684166</v>
      </c>
      <c r="BC326" s="1">
        <f t="shared" si="391"/>
        <v>38526.541505332927</v>
      </c>
      <c r="BD326" s="1">
        <f t="shared" si="392"/>
        <v>0.18153857948806726</v>
      </c>
      <c r="BE326" s="2">
        <f t="shared" si="398"/>
        <v>0</v>
      </c>
      <c r="BF326" s="2">
        <f t="shared" si="399"/>
        <v>0</v>
      </c>
      <c r="BG326" s="2">
        <f t="shared" si="400"/>
        <v>0</v>
      </c>
      <c r="BH326" s="2">
        <f t="shared" ref="BH326:BH346" si="454">(BE326*Z326+BF326*AA326+BG326*AB326)/(Z326+AA326+AB326)</f>
        <v>0</v>
      </c>
      <c r="BI326" s="2">
        <f t="shared" si="393"/>
        <v>0</v>
      </c>
      <c r="BJ326" s="2">
        <f t="shared" ref="BJ326:BJ346" si="455">BJ$5*BF326^2</f>
        <v>0</v>
      </c>
      <c r="BK326" s="2">
        <f t="shared" ref="BK326:BK346" si="456">BK$5*BG326^2</f>
        <v>0</v>
      </c>
      <c r="BL326" s="2">
        <f t="shared" ref="BL326:BL346" si="457">BI326*AR326</f>
        <v>0</v>
      </c>
      <c r="BM326" s="2">
        <f t="shared" ref="BM326:BM346" si="458">BJ326*AS326</f>
        <v>0</v>
      </c>
      <c r="BN326" s="2">
        <f t="shared" ref="BN326:BN346" si="459">BK326*AT326</f>
        <v>0</v>
      </c>
      <c r="BO326" s="2">
        <f t="shared" si="394"/>
        <v>0</v>
      </c>
      <c r="BP326" s="2">
        <f t="shared" si="395"/>
        <v>0</v>
      </c>
      <c r="BQ326" s="2">
        <f t="shared" si="396"/>
        <v>0</v>
      </c>
      <c r="BR326" s="11">
        <f t="shared" si="397"/>
        <v>2.8265749961979364E-2</v>
      </c>
      <c r="BS326" s="17">
        <f t="shared" si="450"/>
        <v>2.0376990276902259E-4</v>
      </c>
      <c r="BT326" s="17">
        <f t="shared" si="451"/>
        <v>2.4256925058981312E-6</v>
      </c>
      <c r="BU326" s="12">
        <f>(BU$3*temperature!$I436+BU$4*temperature!$I436^2+BU$5*temperature!$I436^6)*(K326/K$56)^$BW$1</f>
        <v>-344.9751072932367</v>
      </c>
      <c r="BV326" s="12">
        <f>(BV$3*temperature!$I436+BV$4*temperature!$I436^2+BV$5*temperature!$I436^6)*(L326/L$56)^$BW$1</f>
        <v>-48.15308992375904</v>
      </c>
      <c r="BW326" s="12">
        <f>(BW$3*temperature!$I436+BW$4*temperature!$I436^2+BW$5*temperature!$I436^6)*(M326/M$56)^$BW$1</f>
        <v>-39.576778793323342</v>
      </c>
      <c r="BX326" s="12">
        <f>(BX$3*temperature!$M436+BX$4*temperature!$M436^2+BX$5*temperature!$M436^6)*(K326/K$56)^$BW$1</f>
        <v>-344.97517419946655</v>
      </c>
      <c r="BY326" s="12">
        <f>(BY$3*temperature!$M436+BY$4*temperature!$M436^2+BY$5*temperature!$M436^6)*(L326/L$56)^$BW$1</f>
        <v>-48.15309885290263</v>
      </c>
      <c r="BZ326" s="12">
        <f>(BZ$3*temperature!$M436+BZ$4*temperature!$M436^2+BZ$5*temperature!$M436^6)*(M326/M$56)^$BW$1</f>
        <v>-39.576785787706115</v>
      </c>
      <c r="CA326" s="19">
        <f t="shared" ref="CA326:CA346" si="460">BX326-BU326</f>
        <v>-6.6906229847063514E-5</v>
      </c>
      <c r="CB326" s="19">
        <f t="shared" ref="CB326:CB346" si="461">BY326-BV326</f>
        <v>-8.9291435898530835E-6</v>
      </c>
      <c r="CC326" s="19">
        <f t="shared" ref="CC326:CC346" si="462">BZ326-BW326</f>
        <v>-6.9943827725182928E-6</v>
      </c>
      <c r="CD326" s="19">
        <f t="shared" ref="CD326:CD346" si="463">SUMPRODUCT(CA326:CC326,AR326:AT326)/100</f>
        <v>-1.0831483999903746E-2</v>
      </c>
      <c r="CE326" s="19">
        <f t="shared" ref="CE326:CE346" si="464">CD326*BS326</f>
        <v>-2.2071304415046104E-6</v>
      </c>
      <c r="CF326" s="19">
        <f t="shared" ref="CF326:CF346" si="465">CD326*BT326</f>
        <v>-2.6273849566322032E-8</v>
      </c>
    </row>
    <row r="327" spans="1:84" x14ac:dyDescent="0.3">
      <c r="A327" s="2">
        <f t="shared" si="407"/>
        <v>2281</v>
      </c>
      <c r="B327" s="5">
        <f t="shared" si="408"/>
        <v>1165.4057166481214</v>
      </c>
      <c r="C327" s="5">
        <f t="shared" si="409"/>
        <v>2964.1701167565698</v>
      </c>
      <c r="D327" s="5">
        <f t="shared" si="410"/>
        <v>4369.9569726976497</v>
      </c>
      <c r="E327" s="15">
        <f t="shared" si="411"/>
        <v>3.7733318842893578E-9</v>
      </c>
      <c r="F327" s="15">
        <f t="shared" si="412"/>
        <v>7.4337168346332098E-9</v>
      </c>
      <c r="G327" s="15">
        <f t="shared" si="413"/>
        <v>1.5175668484700237E-8</v>
      </c>
      <c r="H327" s="5">
        <f t="shared" si="414"/>
        <v>349.62171499443639</v>
      </c>
      <c r="I327" s="5">
        <f t="shared" si="415"/>
        <v>89635.910981928639</v>
      </c>
      <c r="J327" s="5">
        <f t="shared" si="416"/>
        <v>36805.969194318044</v>
      </c>
      <c r="K327" s="5">
        <f t="shared" si="417"/>
        <v>300</v>
      </c>
      <c r="L327" s="5">
        <f t="shared" si="418"/>
        <v>30239.799826336999</v>
      </c>
      <c r="M327" s="5">
        <f t="shared" si="419"/>
        <v>8422.5015084295173</v>
      </c>
      <c r="N327" s="15">
        <f t="shared" si="420"/>
        <v>0</v>
      </c>
      <c r="O327" s="15">
        <f t="shared" si="421"/>
        <v>-2.2023566429404395E-3</v>
      </c>
      <c r="P327" s="15">
        <f t="shared" si="422"/>
        <v>-7.1030440536890005E-4</v>
      </c>
      <c r="Q327" s="5">
        <f t="shared" si="423"/>
        <v>2.6397563350945021</v>
      </c>
      <c r="R327" s="5">
        <f t="shared" si="424"/>
        <v>1940.1687303030737</v>
      </c>
      <c r="S327" s="5">
        <f t="shared" si="425"/>
        <v>1703.5060216407032</v>
      </c>
      <c r="T327" s="5">
        <f t="shared" si="426"/>
        <v>7.5503214528208273</v>
      </c>
      <c r="U327" s="5">
        <f t="shared" si="427"/>
        <v>21.644993720142235</v>
      </c>
      <c r="V327" s="5">
        <f t="shared" si="428"/>
        <v>46.283417036160635</v>
      </c>
      <c r="W327" s="15">
        <f t="shared" si="429"/>
        <v>-1.0734613539272964E-2</v>
      </c>
      <c r="X327" s="15">
        <f t="shared" si="430"/>
        <v>-1.217998157191269E-2</v>
      </c>
      <c r="Y327" s="15">
        <f t="shared" si="431"/>
        <v>-9.7425357312937999E-3</v>
      </c>
      <c r="Z327" s="5">
        <f t="shared" si="446"/>
        <v>2.0563582281531296</v>
      </c>
      <c r="AA327" s="5">
        <f t="shared" si="447"/>
        <v>6133.9867035838088</v>
      </c>
      <c r="AB327" s="5">
        <f t="shared" si="448"/>
        <v>56699.642224061005</v>
      </c>
      <c r="AC327" s="16">
        <f t="shared" si="432"/>
        <v>0.77063325804228211</v>
      </c>
      <c r="AD327" s="16">
        <f t="shared" si="433"/>
        <v>3.1161878474017675</v>
      </c>
      <c r="AE327" s="16">
        <f t="shared" si="434"/>
        <v>32.936404355327099</v>
      </c>
      <c r="AF327" s="15">
        <f t="shared" si="435"/>
        <v>-4.0504037456468023E-3</v>
      </c>
      <c r="AG327" s="15">
        <f t="shared" si="436"/>
        <v>2.9673830763510267E-4</v>
      </c>
      <c r="AH327" s="15">
        <f t="shared" si="437"/>
        <v>9.7937136394747881E-3</v>
      </c>
      <c r="AI327" s="1">
        <f t="shared" si="401"/>
        <v>5900.6131704041863</v>
      </c>
      <c r="AJ327" s="1">
        <f t="shared" si="402"/>
        <v>182729.75344644333</v>
      </c>
      <c r="AK327" s="1">
        <f t="shared" si="403"/>
        <v>74003.432025713963</v>
      </c>
      <c r="AL327" s="14">
        <f t="shared" si="438"/>
        <v>101.72260603804972</v>
      </c>
      <c r="AM327" s="14">
        <f t="shared" si="439"/>
        <v>25.578484210334341</v>
      </c>
      <c r="AN327" s="14">
        <f t="shared" si="440"/>
        <v>7.9155716289332112</v>
      </c>
      <c r="AO327" s="11">
        <f t="shared" si="441"/>
        <v>1.3534742745641346E-3</v>
      </c>
      <c r="AP327" s="11">
        <f t="shared" si="442"/>
        <v>1.7050206118031492E-3</v>
      </c>
      <c r="AQ327" s="11">
        <f t="shared" si="443"/>
        <v>1.5466688246637019E-3</v>
      </c>
      <c r="AR327" s="1">
        <f t="shared" si="449"/>
        <v>349.62171499443639</v>
      </c>
      <c r="AS327" s="1">
        <f t="shared" si="444"/>
        <v>89635.910981928639</v>
      </c>
      <c r="AT327" s="1">
        <f t="shared" si="445"/>
        <v>36805.969194318044</v>
      </c>
      <c r="AU327" s="1">
        <f t="shared" si="404"/>
        <v>69.924342998887283</v>
      </c>
      <c r="AV327" s="1">
        <f t="shared" si="405"/>
        <v>17927.182196385729</v>
      </c>
      <c r="AW327" s="1">
        <f t="shared" si="406"/>
        <v>7361.193838863609</v>
      </c>
      <c r="AX327" s="1">
        <f t="shared" ref="AX327:AX346" si="466">(AR327-AU327)/B327*1000</f>
        <v>240</v>
      </c>
      <c r="AY327" s="1">
        <f t="shared" si="452"/>
        <v>24191.839861069599</v>
      </c>
      <c r="AZ327" s="1">
        <f t="shared" si="453"/>
        <v>6738.0012067436146</v>
      </c>
      <c r="BA327" s="1">
        <f t="shared" ref="BA327:BA346" si="467">LN(AX327)*B327</f>
        <v>6387.1679321469619</v>
      </c>
      <c r="BB327" s="1">
        <f t="shared" ref="BB327:BB346" si="468">LN(AY327)*C327</f>
        <v>29919.6533541594</v>
      </c>
      <c r="BC327" s="1">
        <f t="shared" ref="BC327:BC346" si="469">LN(AZ327)*D327</f>
        <v>38523.436987395347</v>
      </c>
      <c r="BD327" s="1">
        <f t="shared" ref="BD327:BD346" si="470">SUM(BA327:BC327)*BT327</f>
        <v>0.17287161591327607</v>
      </c>
      <c r="BE327" s="2">
        <f t="shared" si="398"/>
        <v>0</v>
      </c>
      <c r="BF327" s="2">
        <f t="shared" si="399"/>
        <v>0</v>
      </c>
      <c r="BG327" s="2">
        <f t="shared" si="400"/>
        <v>0</v>
      </c>
      <c r="BH327" s="2">
        <f t="shared" si="454"/>
        <v>0</v>
      </c>
      <c r="BI327" s="2">
        <f t="shared" ref="BI327:BI346" si="471">BI$5*BE327^2</f>
        <v>0</v>
      </c>
      <c r="BJ327" s="2">
        <f t="shared" si="455"/>
        <v>0</v>
      </c>
      <c r="BK327" s="2">
        <f t="shared" si="456"/>
        <v>0</v>
      </c>
      <c r="BL327" s="2">
        <f t="shared" si="457"/>
        <v>0</v>
      </c>
      <c r="BM327" s="2">
        <f t="shared" si="458"/>
        <v>0</v>
      </c>
      <c r="BN327" s="2">
        <f t="shared" si="459"/>
        <v>0</v>
      </c>
      <c r="BO327" s="2">
        <f t="shared" ref="BO327:BO346" si="472">2*BI$5*BE327*AR327/Z327*1000</f>
        <v>0</v>
      </c>
      <c r="BP327" s="2">
        <f t="shared" ref="BP327:BP346" si="473">2*BJ$5*BF327*AS327/AA327*1000</f>
        <v>0</v>
      </c>
      <c r="BQ327" s="2">
        <f t="shared" ref="BQ327:BQ346" si="474">2*BK$5*BG327*AT327/AB327*1000</f>
        <v>0</v>
      </c>
      <c r="BR327" s="11">
        <f t="shared" ref="BR327:BR346" si="475">SUM(H327:J327)*SUM(B326:D326)/SUM(H326:J326)/SUM(B327:D327)-1+BR$5</f>
        <v>2.8236371649975361E-2</v>
      </c>
      <c r="BS327" s="17">
        <f t="shared" si="450"/>
        <v>1.9816852090673745E-4</v>
      </c>
      <c r="BT327" s="17">
        <f t="shared" si="451"/>
        <v>2.3101833389506012E-6</v>
      </c>
      <c r="BU327" s="12">
        <f>(BU$3*temperature!$I437+BU$4*temperature!$I437^2+BU$5*temperature!$I437^6)*(K327/K$56)^$BW$1</f>
        <v>-346.15112486372294</v>
      </c>
      <c r="BV327" s="12">
        <f>(BV$3*temperature!$I437+BV$4*temperature!$I437^2+BV$5*temperature!$I437^6)*(L327/L$56)^$BW$1</f>
        <v>-48.336669962761462</v>
      </c>
      <c r="BW327" s="12">
        <f>(BW$3*temperature!$I437+BW$4*temperature!$I437^2+BW$5*temperature!$I437^6)*(M327/M$56)^$BW$1</f>
        <v>-39.706765843775081</v>
      </c>
      <c r="BX327" s="12">
        <f>(BX$3*temperature!$M437+BX$4*temperature!$M437^2+BX$5*temperature!$M437^6)*(K327/K$56)^$BW$1</f>
        <v>-346.15119169595829</v>
      </c>
      <c r="BY327" s="12">
        <f>(BY$3*temperature!$M437+BY$4*temperature!$M437^2+BY$5*temperature!$M437^6)*(L327/L$56)^$BW$1</f>
        <v>-48.3366788864844</v>
      </c>
      <c r="BZ327" s="12">
        <f>(BZ$3*temperature!$M437+BZ$4*temperature!$M437^2+BZ$5*temperature!$M437^6)*(M327/M$56)^$BW$1</f>
        <v>-39.706772830894117</v>
      </c>
      <c r="CA327" s="19">
        <f t="shared" si="460"/>
        <v>-6.6832235347646929E-5</v>
      </c>
      <c r="CB327" s="19">
        <f t="shared" si="461"/>
        <v>-8.9237229374816707E-6</v>
      </c>
      <c r="CC327" s="19">
        <f t="shared" si="462"/>
        <v>-6.9871190362391644E-6</v>
      </c>
      <c r="CD327" s="19">
        <f t="shared" si="463"/>
        <v>-1.0804197235955097E-2</v>
      </c>
      <c r="CE327" s="19">
        <f t="shared" si="464"/>
        <v>-2.1410517858338828E-6</v>
      </c>
      <c r="CF327" s="19">
        <f t="shared" si="465"/>
        <v>-2.4959676445239602E-8</v>
      </c>
    </row>
    <row r="328" spans="1:84" x14ac:dyDescent="0.3">
      <c r="A328" s="2">
        <f t="shared" si="407"/>
        <v>2282</v>
      </c>
      <c r="B328" s="5">
        <f t="shared" si="408"/>
        <v>1165.4057208257107</v>
      </c>
      <c r="C328" s="5">
        <f t="shared" si="409"/>
        <v>2964.1701376896308</v>
      </c>
      <c r="D328" s="5">
        <f t="shared" si="410"/>
        <v>4369.957035698817</v>
      </c>
      <c r="E328" s="15">
        <f t="shared" si="411"/>
        <v>3.5846652900748897E-9</v>
      </c>
      <c r="F328" s="15">
        <f t="shared" si="412"/>
        <v>7.0620309929015493E-9</v>
      </c>
      <c r="G328" s="15">
        <f t="shared" si="413"/>
        <v>1.4416885060465224E-8</v>
      </c>
      <c r="H328" s="5">
        <f t="shared" si="414"/>
        <v>349.62171624771321</v>
      </c>
      <c r="I328" s="5">
        <f t="shared" si="415"/>
        <v>89435.407274938116</v>
      </c>
      <c r="J328" s="5">
        <f t="shared" si="416"/>
        <v>36779.133321766742</v>
      </c>
      <c r="K328" s="5">
        <f t="shared" si="417"/>
        <v>300</v>
      </c>
      <c r="L328" s="5">
        <f t="shared" si="418"/>
        <v>30172.157170656519</v>
      </c>
      <c r="M328" s="5">
        <f t="shared" si="419"/>
        <v>8416.3603946932726</v>
      </c>
      <c r="N328" s="15">
        <f t="shared" si="420"/>
        <v>0</v>
      </c>
      <c r="O328" s="15">
        <f t="shared" si="421"/>
        <v>-2.2368751138877041E-3</v>
      </c>
      <c r="P328" s="15">
        <f t="shared" si="422"/>
        <v>-7.2913180604339267E-4</v>
      </c>
      <c r="Q328" s="5">
        <f t="shared" si="423"/>
        <v>2.6114195803604803</v>
      </c>
      <c r="R328" s="5">
        <f t="shared" si="424"/>
        <v>1912.2504693629401</v>
      </c>
      <c r="S328" s="5">
        <f t="shared" si="425"/>
        <v>1685.6795982493725</v>
      </c>
      <c r="T328" s="5">
        <f t="shared" si="426"/>
        <v>7.4692716699275135</v>
      </c>
      <c r="U328" s="5">
        <f t="shared" si="427"/>
        <v>21.381358095506737</v>
      </c>
      <c r="V328" s="5">
        <f t="shared" si="428"/>
        <v>45.832499191919467</v>
      </c>
      <c r="W328" s="15">
        <f t="shared" si="429"/>
        <v>-1.0734613539272964E-2</v>
      </c>
      <c r="X328" s="15">
        <f t="shared" si="430"/>
        <v>-1.217998157191269E-2</v>
      </c>
      <c r="Y328" s="15">
        <f t="shared" si="431"/>
        <v>-9.7425357312937999E-3</v>
      </c>
      <c r="Z328" s="5">
        <f t="shared" si="446"/>
        <v>2.026044353317257</v>
      </c>
      <c r="AA328" s="5">
        <f t="shared" si="447"/>
        <v>6047.7242783807051</v>
      </c>
      <c r="AB328" s="5">
        <f t="shared" si="448"/>
        <v>56656.862598254738</v>
      </c>
      <c r="AC328" s="16">
        <f t="shared" si="432"/>
        <v>0.76751188220738764</v>
      </c>
      <c r="AD328" s="16">
        <f t="shared" si="433"/>
        <v>3.1171125397098787</v>
      </c>
      <c r="AE328" s="16">
        <f t="shared" si="434"/>
        <v>33.258974067897121</v>
      </c>
      <c r="AF328" s="15">
        <f t="shared" si="435"/>
        <v>-4.0504037456468023E-3</v>
      </c>
      <c r="AG328" s="15">
        <f t="shared" si="436"/>
        <v>2.9673830763510267E-4</v>
      </c>
      <c r="AH328" s="15">
        <f t="shared" si="437"/>
        <v>9.7937136394747881E-3</v>
      </c>
      <c r="AI328" s="1">
        <f t="shared" si="401"/>
        <v>5380.4761963626552</v>
      </c>
      <c r="AJ328" s="1">
        <f t="shared" si="402"/>
        <v>182383.96029818471</v>
      </c>
      <c r="AK328" s="1">
        <f t="shared" si="403"/>
        <v>73964.282662006168</v>
      </c>
      <c r="AL328" s="14">
        <f t="shared" si="438"/>
        <v>101.85890817915971</v>
      </c>
      <c r="AM328" s="14">
        <f t="shared" si="439"/>
        <v>25.621659934703672</v>
      </c>
      <c r="AN328" s="14">
        <f t="shared" si="440"/>
        <v>7.9276919691223968</v>
      </c>
      <c r="AO328" s="11">
        <f t="shared" si="441"/>
        <v>1.3399395318184932E-3</v>
      </c>
      <c r="AP328" s="11">
        <f t="shared" si="442"/>
        <v>1.6879704056851177E-3</v>
      </c>
      <c r="AQ328" s="11">
        <f t="shared" si="443"/>
        <v>1.5312021364170649E-3</v>
      </c>
      <c r="AR328" s="1">
        <f t="shared" si="449"/>
        <v>349.62171624771321</v>
      </c>
      <c r="AS328" s="1">
        <f t="shared" si="444"/>
        <v>89435.407274938116</v>
      </c>
      <c r="AT328" s="1">
        <f t="shared" si="445"/>
        <v>36779.133321766742</v>
      </c>
      <c r="AU328" s="1">
        <f t="shared" si="404"/>
        <v>69.924343249542645</v>
      </c>
      <c r="AV328" s="1">
        <f t="shared" si="405"/>
        <v>17887.081454987623</v>
      </c>
      <c r="AW328" s="1">
        <f t="shared" si="406"/>
        <v>7355.8266643533489</v>
      </c>
      <c r="AX328" s="1">
        <f t="shared" si="466"/>
        <v>240.00000000000003</v>
      </c>
      <c r="AY328" s="1">
        <f t="shared" si="452"/>
        <v>24137.725736525215</v>
      </c>
      <c r="AZ328" s="1">
        <f t="shared" si="453"/>
        <v>6733.0883157546186</v>
      </c>
      <c r="BA328" s="1">
        <f t="shared" si="467"/>
        <v>6387.1679550428198</v>
      </c>
      <c r="BB328" s="1">
        <f t="shared" si="468"/>
        <v>29913.015660185145</v>
      </c>
      <c r="BC328" s="1">
        <f t="shared" si="469"/>
        <v>38520.250105945481</v>
      </c>
      <c r="BD328" s="1">
        <f t="shared" si="470"/>
        <v>0.16461801847210725</v>
      </c>
      <c r="BE328" s="2">
        <f t="shared" si="398"/>
        <v>0</v>
      </c>
      <c r="BF328" s="2">
        <f t="shared" si="399"/>
        <v>0</v>
      </c>
      <c r="BG328" s="2">
        <f t="shared" si="400"/>
        <v>0</v>
      </c>
      <c r="BH328" s="2">
        <f t="shared" si="454"/>
        <v>0</v>
      </c>
      <c r="BI328" s="2">
        <f t="shared" si="471"/>
        <v>0</v>
      </c>
      <c r="BJ328" s="2">
        <f t="shared" si="455"/>
        <v>0</v>
      </c>
      <c r="BK328" s="2">
        <f t="shared" si="456"/>
        <v>0</v>
      </c>
      <c r="BL328" s="2">
        <f t="shared" si="457"/>
        <v>0</v>
      </c>
      <c r="BM328" s="2">
        <f t="shared" si="458"/>
        <v>0</v>
      </c>
      <c r="BN328" s="2">
        <f t="shared" si="459"/>
        <v>0</v>
      </c>
      <c r="BO328" s="2">
        <f t="shared" si="472"/>
        <v>0</v>
      </c>
      <c r="BP328" s="2">
        <f t="shared" si="473"/>
        <v>0</v>
      </c>
      <c r="BQ328" s="2">
        <f t="shared" si="474"/>
        <v>0</v>
      </c>
      <c r="BR328" s="11">
        <f t="shared" si="475"/>
        <v>2.8206970601768439E-2</v>
      </c>
      <c r="BS328" s="17">
        <f t="shared" si="450"/>
        <v>1.9272662042555766E-4</v>
      </c>
      <c r="BT328" s="17">
        <f t="shared" si="451"/>
        <v>2.2001746085243819E-6</v>
      </c>
      <c r="BU328" s="12">
        <f>(BU$3*temperature!$I438+BU$4*temperature!$I438^2+BU$5*temperature!$I438^6)*(K328/K$56)^$BW$1</f>
        <v>-347.32205491962861</v>
      </c>
      <c r="BV328" s="12">
        <f>(BV$3*temperature!$I438+BV$4*temperature!$I438^2+BV$5*temperature!$I438^6)*(L328/L$56)^$BW$1</f>
        <v>-48.520169656771643</v>
      </c>
      <c r="BW328" s="12">
        <f>(BW$3*temperature!$I438+BW$4*temperature!$I438^2+BW$5*temperature!$I438^6)*(M328/M$56)^$BW$1</f>
        <v>-39.83644003756816</v>
      </c>
      <c r="BX328" s="12">
        <f>(BX$3*temperature!$M438+BX$4*temperature!$M438^2+BX$5*temperature!$M438^6)*(K328/K$56)^$BW$1</f>
        <v>-347.32212167811372</v>
      </c>
      <c r="BY328" s="12">
        <f>(BY$3*temperature!$M438+BY$4*temperature!$M438^2+BY$5*temperature!$M438^6)*(L328/L$56)^$BW$1</f>
        <v>-48.520178575180275</v>
      </c>
      <c r="BZ328" s="12">
        <f>(BZ$3*temperature!$M438+BZ$4*temperature!$M438^2+BZ$5*temperature!$M438^6)*(M328/M$56)^$BW$1</f>
        <v>-39.836447017487863</v>
      </c>
      <c r="CA328" s="19">
        <f t="shared" si="460"/>
        <v>-6.6758485104401188E-5</v>
      </c>
      <c r="CB328" s="19">
        <f t="shared" si="461"/>
        <v>-8.918408632041519E-6</v>
      </c>
      <c r="CC328" s="19">
        <f t="shared" si="462"/>
        <v>-6.9799197035536054E-6</v>
      </c>
      <c r="CD328" s="19">
        <f t="shared" si="463"/>
        <v>-1.0776771217394798E-2</v>
      </c>
      <c r="CE328" s="19">
        <f t="shared" si="464"/>
        <v>-2.0769706958279221E-6</v>
      </c>
      <c r="CF328" s="19">
        <f t="shared" si="465"/>
        <v>-2.3710778394388425E-8</v>
      </c>
    </row>
    <row r="329" spans="1:84" x14ac:dyDescent="0.3">
      <c r="A329" s="2">
        <f t="shared" si="407"/>
        <v>2283</v>
      </c>
      <c r="B329" s="5">
        <f t="shared" si="408"/>
        <v>1165.4057247944206</v>
      </c>
      <c r="C329" s="5">
        <f t="shared" si="409"/>
        <v>2964.1701575760389</v>
      </c>
      <c r="D329" s="5">
        <f t="shared" si="410"/>
        <v>4369.9570955499266</v>
      </c>
      <c r="E329" s="15">
        <f t="shared" si="411"/>
        <v>3.4054320255711452E-9</v>
      </c>
      <c r="F329" s="15">
        <f t="shared" si="412"/>
        <v>6.7089294432564718E-9</v>
      </c>
      <c r="G329" s="15">
        <f t="shared" si="413"/>
        <v>1.3696040807441962E-8</v>
      </c>
      <c r="H329" s="5">
        <f t="shared" si="414"/>
        <v>349.62171743832619</v>
      </c>
      <c r="I329" s="5">
        <f t="shared" si="415"/>
        <v>89232.255396220353</v>
      </c>
      <c r="J329" s="5">
        <f t="shared" si="416"/>
        <v>36751.628938653506</v>
      </c>
      <c r="K329" s="5">
        <f t="shared" si="417"/>
        <v>300</v>
      </c>
      <c r="L329" s="5">
        <f t="shared" si="418"/>
        <v>30103.621132597313</v>
      </c>
      <c r="M329" s="5">
        <f t="shared" si="419"/>
        <v>8410.0663084493244</v>
      </c>
      <c r="N329" s="15">
        <f t="shared" si="420"/>
        <v>0</v>
      </c>
      <c r="O329" s="15">
        <f t="shared" si="421"/>
        <v>-2.2714994380932385E-3</v>
      </c>
      <c r="P329" s="15">
        <f t="shared" si="422"/>
        <v>-7.4783943994560786E-4</v>
      </c>
      <c r="Q329" s="5">
        <f t="shared" si="423"/>
        <v>2.5833870091739688</v>
      </c>
      <c r="R329" s="5">
        <f t="shared" si="424"/>
        <v>1884.668536554685</v>
      </c>
      <c r="S329" s="5">
        <f t="shared" si="425"/>
        <v>1668.0084913032006</v>
      </c>
      <c r="T329" s="5">
        <f t="shared" si="426"/>
        <v>7.3890919251310017</v>
      </c>
      <c r="U329" s="5">
        <f t="shared" si="427"/>
        <v>21.120933547920998</v>
      </c>
      <c r="V329" s="5">
        <f t="shared" si="428"/>
        <v>45.3859744308877</v>
      </c>
      <c r="W329" s="15">
        <f t="shared" si="429"/>
        <v>-1.0734613539272964E-2</v>
      </c>
      <c r="X329" s="15">
        <f t="shared" si="430"/>
        <v>-1.217998157191269E-2</v>
      </c>
      <c r="Y329" s="15">
        <f t="shared" si="431"/>
        <v>-9.7425357312937999E-3</v>
      </c>
      <c r="Z329" s="5">
        <f t="shared" si="446"/>
        <v>1.9961773511228018</v>
      </c>
      <c r="AA329" s="5">
        <f t="shared" si="447"/>
        <v>5962.4686851230472</v>
      </c>
      <c r="AB329" s="5">
        <f t="shared" si="448"/>
        <v>56613.048552246393</v>
      </c>
      <c r="AC329" s="16">
        <f t="shared" si="432"/>
        <v>0.76440314920486641</v>
      </c>
      <c r="AD329" s="16">
        <f t="shared" si="433"/>
        <v>3.1180375064096202</v>
      </c>
      <c r="AE329" s="16">
        <f t="shared" si="434"/>
        <v>33.584702935860825</v>
      </c>
      <c r="AF329" s="15">
        <f t="shared" si="435"/>
        <v>-4.0504037456468023E-3</v>
      </c>
      <c r="AG329" s="15">
        <f t="shared" si="436"/>
        <v>2.9673830763510267E-4</v>
      </c>
      <c r="AH329" s="15">
        <f t="shared" si="437"/>
        <v>9.7937136394747881E-3</v>
      </c>
      <c r="AI329" s="1">
        <f t="shared" si="401"/>
        <v>4912.3529199759323</v>
      </c>
      <c r="AJ329" s="1">
        <f t="shared" si="402"/>
        <v>182032.6457233539</v>
      </c>
      <c r="AK329" s="1">
        <f t="shared" si="403"/>
        <v>73923.681060158895</v>
      </c>
      <c r="AL329" s="14">
        <f t="shared" si="438"/>
        <v>101.99402810911947</v>
      </c>
      <c r="AM329" s="14">
        <f t="shared" si="439"/>
        <v>25.664476052380834</v>
      </c>
      <c r="AN329" s="14">
        <f t="shared" si="440"/>
        <v>7.9397094790135743</v>
      </c>
      <c r="AO329" s="11">
        <f t="shared" si="441"/>
        <v>1.3265401365003082E-3</v>
      </c>
      <c r="AP329" s="11">
        <f t="shared" si="442"/>
        <v>1.6710907016282664E-3</v>
      </c>
      <c r="AQ329" s="11">
        <f t="shared" si="443"/>
        <v>1.5158901150528943E-3</v>
      </c>
      <c r="AR329" s="1">
        <f t="shared" si="449"/>
        <v>349.62171743832619</v>
      </c>
      <c r="AS329" s="1">
        <f t="shared" si="444"/>
        <v>89232.255396220353</v>
      </c>
      <c r="AT329" s="1">
        <f t="shared" si="445"/>
        <v>36751.628938653506</v>
      </c>
      <c r="AU329" s="1">
        <f t="shared" si="404"/>
        <v>69.92434348766524</v>
      </c>
      <c r="AV329" s="1">
        <f t="shared" si="405"/>
        <v>17846.451079244071</v>
      </c>
      <c r="AW329" s="1">
        <f t="shared" si="406"/>
        <v>7350.3257877307014</v>
      </c>
      <c r="AX329" s="1">
        <f t="shared" si="466"/>
        <v>240.00000000000003</v>
      </c>
      <c r="AY329" s="1">
        <f t="shared" si="452"/>
        <v>24082.896906077847</v>
      </c>
      <c r="AZ329" s="1">
        <f t="shared" si="453"/>
        <v>6728.0530467594608</v>
      </c>
      <c r="BA329" s="1">
        <f t="shared" si="467"/>
        <v>6387.1679767938867</v>
      </c>
      <c r="BB329" s="1">
        <f t="shared" si="468"/>
        <v>29906.275091293293</v>
      </c>
      <c r="BC329" s="1">
        <f t="shared" si="469"/>
        <v>38516.981384664439</v>
      </c>
      <c r="BD329" s="1">
        <f t="shared" si="470"/>
        <v>0.15675809174654823</v>
      </c>
      <c r="BE329" s="2">
        <f t="shared" si="398"/>
        <v>0</v>
      </c>
      <c r="BF329" s="2">
        <f t="shared" si="399"/>
        <v>0</v>
      </c>
      <c r="BG329" s="2">
        <f t="shared" si="400"/>
        <v>0</v>
      </c>
      <c r="BH329" s="2">
        <f t="shared" si="454"/>
        <v>0</v>
      </c>
      <c r="BI329" s="2">
        <f t="shared" si="471"/>
        <v>0</v>
      </c>
      <c r="BJ329" s="2">
        <f t="shared" si="455"/>
        <v>0</v>
      </c>
      <c r="BK329" s="2">
        <f t="shared" si="456"/>
        <v>0</v>
      </c>
      <c r="BL329" s="2">
        <f t="shared" si="457"/>
        <v>0</v>
      </c>
      <c r="BM329" s="2">
        <f t="shared" si="458"/>
        <v>0</v>
      </c>
      <c r="BN329" s="2">
        <f t="shared" si="459"/>
        <v>0</v>
      </c>
      <c r="BO329" s="2">
        <f t="shared" si="472"/>
        <v>0</v>
      </c>
      <c r="BP329" s="2">
        <f t="shared" si="473"/>
        <v>0</v>
      </c>
      <c r="BQ329" s="2">
        <f t="shared" si="474"/>
        <v>0</v>
      </c>
      <c r="BR329" s="11">
        <f t="shared" si="475"/>
        <v>2.8177544886328704E-2</v>
      </c>
      <c r="BS329" s="17">
        <f t="shared" si="450"/>
        <v>1.8743951941189668E-4</v>
      </c>
      <c r="BT329" s="17">
        <f t="shared" si="451"/>
        <v>2.0954043890708399E-6</v>
      </c>
      <c r="BU329" s="12">
        <f>(BU$3*temperature!$I439+BU$4*temperature!$I439^2+BU$5*temperature!$I439^6)*(K329/K$56)^$BW$1</f>
        <v>-348.4879324356836</v>
      </c>
      <c r="BV329" s="12">
        <f>(BV$3*temperature!$I439+BV$4*temperature!$I439^2+BV$5*temperature!$I439^6)*(L329/L$56)^$BW$1</f>
        <v>-48.703598893116308</v>
      </c>
      <c r="BW329" s="12">
        <f>(BW$3*temperature!$I439+BW$4*temperature!$I439^2+BW$5*temperature!$I439^6)*(M329/M$56)^$BW$1</f>
        <v>-39.965805623862295</v>
      </c>
      <c r="BX329" s="12">
        <f>(BX$3*temperature!$M439+BX$4*temperature!$M439^2+BX$5*temperature!$M439^6)*(K329/K$56)^$BW$1</f>
        <v>-348.48799912066039</v>
      </c>
      <c r="BY329" s="12">
        <f>(BY$3*temperature!$M439+BY$4*temperature!$M439^2+BY$5*temperature!$M439^6)*(L329/L$56)^$BW$1</f>
        <v>-48.703607806316761</v>
      </c>
      <c r="BZ329" s="12">
        <f>(BZ$3*temperature!$M439+BZ$4*temperature!$M439^2+BZ$5*temperature!$M439^6)*(M329/M$56)^$BW$1</f>
        <v>-39.965812596646394</v>
      </c>
      <c r="CA329" s="19">
        <f t="shared" si="460"/>
        <v>-6.668497678674612E-5</v>
      </c>
      <c r="CB329" s="19">
        <f t="shared" si="461"/>
        <v>-8.9132004532643805E-6</v>
      </c>
      <c r="CC329" s="19">
        <f t="shared" si="462"/>
        <v>-6.9727840994460166E-6</v>
      </c>
      <c r="CD329" s="19">
        <f t="shared" si="463"/>
        <v>-1.0749206692470948E-2</v>
      </c>
      <c r="CE329" s="19">
        <f t="shared" si="464"/>
        <v>-2.0148261364958977E-6</v>
      </c>
      <c r="CF329" s="19">
        <f t="shared" si="465"/>
        <v>-2.2523934882433269E-8</v>
      </c>
    </row>
    <row r="330" spans="1:84" x14ac:dyDescent="0.3">
      <c r="A330" s="2">
        <f t="shared" si="407"/>
        <v>2284</v>
      </c>
      <c r="B330" s="5">
        <f t="shared" si="408"/>
        <v>1165.405728564695</v>
      </c>
      <c r="C330" s="5">
        <f t="shared" si="409"/>
        <v>2964.1701764681275</v>
      </c>
      <c r="D330" s="5">
        <f t="shared" si="410"/>
        <v>4369.9571524084813</v>
      </c>
      <c r="E330" s="15">
        <f t="shared" si="411"/>
        <v>3.2351604242925876E-9</v>
      </c>
      <c r="F330" s="15">
        <f t="shared" si="412"/>
        <v>6.3734829710936477E-9</v>
      </c>
      <c r="G330" s="15">
        <f t="shared" si="413"/>
        <v>1.3011238767069864E-8</v>
      </c>
      <c r="H330" s="5">
        <f t="shared" si="414"/>
        <v>349.62171856940847</v>
      </c>
      <c r="I330" s="5">
        <f t="shared" si="415"/>
        <v>89026.465552701149</v>
      </c>
      <c r="J330" s="5">
        <f t="shared" si="416"/>
        <v>36723.461986742186</v>
      </c>
      <c r="K330" s="5">
        <f t="shared" si="417"/>
        <v>300</v>
      </c>
      <c r="L330" s="5">
        <f t="shared" si="418"/>
        <v>30034.19515500898</v>
      </c>
      <c r="M330" s="5">
        <f t="shared" si="419"/>
        <v>8403.6206090721571</v>
      </c>
      <c r="N330" s="15">
        <f t="shared" si="420"/>
        <v>0</v>
      </c>
      <c r="O330" s="15">
        <f t="shared" si="421"/>
        <v>-2.3062334355901104E-3</v>
      </c>
      <c r="P330" s="15">
        <f t="shared" si="422"/>
        <v>-7.6642670114168698E-4</v>
      </c>
      <c r="Q330" s="5">
        <f t="shared" si="423"/>
        <v>2.5556553562760627</v>
      </c>
      <c r="R330" s="5">
        <f t="shared" si="424"/>
        <v>1857.4197748689494</v>
      </c>
      <c r="S330" s="5">
        <f t="shared" si="425"/>
        <v>1650.4919291245812</v>
      </c>
      <c r="T330" s="5">
        <f t="shared" si="426"/>
        <v>7.3097728789085581</v>
      </c>
      <c r="U330" s="5">
        <f t="shared" si="427"/>
        <v>20.863680966525727</v>
      </c>
      <c r="V330" s="5">
        <f t="shared" si="428"/>
        <v>44.943799953295191</v>
      </c>
      <c r="W330" s="15">
        <f t="shared" si="429"/>
        <v>-1.0734613539272964E-2</v>
      </c>
      <c r="X330" s="15">
        <f t="shared" si="430"/>
        <v>-1.217998157191269E-2</v>
      </c>
      <c r="Y330" s="15">
        <f t="shared" si="431"/>
        <v>-9.7425357312937999E-3</v>
      </c>
      <c r="Z330" s="5">
        <f t="shared" si="446"/>
        <v>1.9667506340111622</v>
      </c>
      <c r="AA330" s="5">
        <f t="shared" si="447"/>
        <v>5878.2109570547291</v>
      </c>
      <c r="AB330" s="5">
        <f t="shared" si="448"/>
        <v>56568.209298514077</v>
      </c>
      <c r="AC330" s="16">
        <f t="shared" si="432"/>
        <v>0.7613070078261428</v>
      </c>
      <c r="AD330" s="16">
        <f t="shared" si="433"/>
        <v>3.1189627475824149</v>
      </c>
      <c r="AE330" s="16">
        <f t="shared" si="434"/>
        <v>33.913621899081477</v>
      </c>
      <c r="AF330" s="15">
        <f t="shared" si="435"/>
        <v>-4.0504037456468023E-3</v>
      </c>
      <c r="AG330" s="15">
        <f t="shared" si="436"/>
        <v>2.9673830763510267E-4</v>
      </c>
      <c r="AH330" s="15">
        <f t="shared" si="437"/>
        <v>9.7937136394747881E-3</v>
      </c>
      <c r="AI330" s="1">
        <f t="shared" si="401"/>
        <v>4491.0419714660047</v>
      </c>
      <c r="AJ330" s="1">
        <f t="shared" si="402"/>
        <v>181675.83223026257</v>
      </c>
      <c r="AK330" s="1">
        <f t="shared" si="403"/>
        <v>73881.638741873714</v>
      </c>
      <c r="AL330" s="14">
        <f t="shared" si="438"/>
        <v>102.12797428936985</v>
      </c>
      <c r="AM330" s="14">
        <f t="shared" si="439"/>
        <v>25.706934843001196</v>
      </c>
      <c r="AN330" s="14">
        <f t="shared" si="440"/>
        <v>7.9516248488580468</v>
      </c>
      <c r="AO330" s="11">
        <f t="shared" si="441"/>
        <v>1.3132747351353052E-3</v>
      </c>
      <c r="AP330" s="11">
        <f t="shared" si="442"/>
        <v>1.6543797946119837E-3</v>
      </c>
      <c r="AQ330" s="11">
        <f t="shared" si="443"/>
        <v>1.5007312139023654E-3</v>
      </c>
      <c r="AR330" s="1">
        <f t="shared" si="449"/>
        <v>349.62171856940847</v>
      </c>
      <c r="AS330" s="1">
        <f t="shared" si="444"/>
        <v>89026.465552701149</v>
      </c>
      <c r="AT330" s="1">
        <f t="shared" si="445"/>
        <v>36723.461986742186</v>
      </c>
      <c r="AU330" s="1">
        <f t="shared" si="404"/>
        <v>69.924343713881697</v>
      </c>
      <c r="AV330" s="1">
        <f t="shared" si="405"/>
        <v>17805.293110540231</v>
      </c>
      <c r="AW330" s="1">
        <f t="shared" si="406"/>
        <v>7344.6923973484372</v>
      </c>
      <c r="AX330" s="1">
        <f t="shared" si="466"/>
        <v>240</v>
      </c>
      <c r="AY330" s="1">
        <f t="shared" si="452"/>
        <v>24027.356124007187</v>
      </c>
      <c r="AZ330" s="1">
        <f t="shared" si="453"/>
        <v>6722.8964872577244</v>
      </c>
      <c r="BA330" s="1">
        <f t="shared" si="467"/>
        <v>6387.167997457399</v>
      </c>
      <c r="BB330" s="1">
        <f t="shared" si="468"/>
        <v>29899.431318605264</v>
      </c>
      <c r="BC330" s="1">
        <f t="shared" si="469"/>
        <v>38513.63134983943</v>
      </c>
      <c r="BD330" s="1">
        <f t="shared" si="470"/>
        <v>0.14927307775318327</v>
      </c>
      <c r="BE330" s="2">
        <f t="shared" si="398"/>
        <v>0</v>
      </c>
      <c r="BF330" s="2">
        <f t="shared" si="399"/>
        <v>0</v>
      </c>
      <c r="BG330" s="2">
        <f t="shared" si="400"/>
        <v>0</v>
      </c>
      <c r="BH330" s="2">
        <f t="shared" si="454"/>
        <v>0</v>
      </c>
      <c r="BI330" s="2">
        <f t="shared" si="471"/>
        <v>0</v>
      </c>
      <c r="BJ330" s="2">
        <f t="shared" si="455"/>
        <v>0</v>
      </c>
      <c r="BK330" s="2">
        <f t="shared" si="456"/>
        <v>0</v>
      </c>
      <c r="BL330" s="2">
        <f t="shared" si="457"/>
        <v>0</v>
      </c>
      <c r="BM330" s="2">
        <f t="shared" si="458"/>
        <v>0</v>
      </c>
      <c r="BN330" s="2">
        <f t="shared" si="459"/>
        <v>0</v>
      </c>
      <c r="BO330" s="2">
        <f t="shared" si="472"/>
        <v>0</v>
      </c>
      <c r="BP330" s="2">
        <f t="shared" si="473"/>
        <v>0</v>
      </c>
      <c r="BQ330" s="2">
        <f t="shared" si="474"/>
        <v>0</v>
      </c>
      <c r="BR330" s="11">
        <f t="shared" si="475"/>
        <v>2.8148092446834E-2</v>
      </c>
      <c r="BS330" s="17">
        <f t="shared" si="450"/>
        <v>1.8230267753281782E-4</v>
      </c>
      <c r="BT330" s="17">
        <f t="shared" si="451"/>
        <v>1.9956232276865139E-6</v>
      </c>
      <c r="BU330" s="12">
        <f>(BU$3*temperature!$I440+BU$4*temperature!$I440^2+BU$5*temperature!$I440^6)*(K330/K$56)^$BW$1</f>
        <v>-349.64879117138253</v>
      </c>
      <c r="BV330" s="12">
        <f>(BV$3*temperature!$I440+BV$4*temperature!$I440^2+BV$5*temperature!$I440^6)*(L330/L$56)^$BW$1</f>
        <v>-48.886967455545616</v>
      </c>
      <c r="BW330" s="12">
        <f>(BW$3*temperature!$I440+BW$4*temperature!$I440^2+BW$5*temperature!$I440^6)*(M330/M$56)^$BW$1</f>
        <v>-40.094866690060179</v>
      </c>
      <c r="BX330" s="12">
        <f>(BX$3*temperature!$M440+BX$4*temperature!$M440^2+BX$5*temperature!$M440^6)*(K330/K$56)^$BW$1</f>
        <v>-349.64885778309042</v>
      </c>
      <c r="BY330" s="12">
        <f>(BY$3*temperature!$M440+BY$4*temperature!$M440^2+BY$5*temperature!$M440^6)*(L330/L$56)^$BW$1</f>
        <v>-48.886976363643775</v>
      </c>
      <c r="BZ330" s="12">
        <f>(BZ$3*temperature!$M440+BZ$4*temperature!$M440^2+BZ$5*temperature!$M440^6)*(M330/M$56)^$BW$1</f>
        <v>-40.094873655771707</v>
      </c>
      <c r="CA330" s="19">
        <f t="shared" si="460"/>
        <v>-6.6611707893571293E-5</v>
      </c>
      <c r="CB330" s="19">
        <f t="shared" si="461"/>
        <v>-8.9080981595657249E-6</v>
      </c>
      <c r="CC330" s="19">
        <f t="shared" si="462"/>
        <v>-6.9657115275845172E-6</v>
      </c>
      <c r="CD330" s="19">
        <f t="shared" si="463"/>
        <v>-1.0721504362271142E-2</v>
      </c>
      <c r="CE330" s="19">
        <f t="shared" si="464"/>
        <v>-1.9545589524218153E-6</v>
      </c>
      <c r="CF330" s="19">
        <f t="shared" si="465"/>
        <v>-2.1396083141090574E-8</v>
      </c>
    </row>
    <row r="331" spans="1:84" x14ac:dyDescent="0.3">
      <c r="A331" s="2">
        <f t="shared" si="407"/>
        <v>2285</v>
      </c>
      <c r="B331" s="5">
        <f t="shared" si="408"/>
        <v>1165.4057321464559</v>
      </c>
      <c r="C331" s="5">
        <f t="shared" si="409"/>
        <v>2964.1701944156111</v>
      </c>
      <c r="D331" s="5">
        <f t="shared" si="410"/>
        <v>4369.9572064241102</v>
      </c>
      <c r="E331" s="15">
        <f t="shared" si="411"/>
        <v>3.0734024030779582E-9</v>
      </c>
      <c r="F331" s="15">
        <f t="shared" si="412"/>
        <v>6.0548088225389649E-9</v>
      </c>
      <c r="G331" s="15">
        <f t="shared" si="413"/>
        <v>1.2360676828716369E-8</v>
      </c>
      <c r="H331" s="5">
        <f t="shared" si="414"/>
        <v>349.62171964393673</v>
      </c>
      <c r="I331" s="5">
        <f t="shared" si="415"/>
        <v>88818.047913128918</v>
      </c>
      <c r="J331" s="5">
        <f t="shared" si="416"/>
        <v>36694.638451187508</v>
      </c>
      <c r="K331" s="5">
        <f t="shared" si="417"/>
        <v>300</v>
      </c>
      <c r="L331" s="5">
        <f t="shared" si="418"/>
        <v>29963.882667890965</v>
      </c>
      <c r="M331" s="5">
        <f t="shared" si="419"/>
        <v>8397.0246658809592</v>
      </c>
      <c r="N331" s="15">
        <f t="shared" si="420"/>
        <v>0</v>
      </c>
      <c r="O331" s="15">
        <f t="shared" si="421"/>
        <v>-2.3410811162118961E-3</v>
      </c>
      <c r="P331" s="15">
        <f t="shared" si="422"/>
        <v>-7.8489302385653659E-4</v>
      </c>
      <c r="Q331" s="5">
        <f t="shared" si="423"/>
        <v>2.5282213914571079</v>
      </c>
      <c r="R331" s="5">
        <f t="shared" si="424"/>
        <v>1830.5010400340991</v>
      </c>
      <c r="S331" s="5">
        <f t="shared" si="425"/>
        <v>1633.1291341778056</v>
      </c>
      <c r="T331" s="5">
        <f t="shared" si="426"/>
        <v>7.2313052919936158</v>
      </c>
      <c r="U331" s="5">
        <f t="shared" si="427"/>
        <v>20.609561716831177</v>
      </c>
      <c r="V331" s="5">
        <f t="shared" si="428"/>
        <v>44.505933376350093</v>
      </c>
      <c r="W331" s="15">
        <f t="shared" si="429"/>
        <v>-1.0734613539272964E-2</v>
      </c>
      <c r="X331" s="15">
        <f t="shared" si="430"/>
        <v>-1.217998157191269E-2</v>
      </c>
      <c r="Y331" s="15">
        <f t="shared" si="431"/>
        <v>-9.7425357312937999E-3</v>
      </c>
      <c r="Z331" s="5">
        <f t="shared" si="446"/>
        <v>1.9377577115324758</v>
      </c>
      <c r="AA331" s="5">
        <f t="shared" si="447"/>
        <v>5794.9421556529978</v>
      </c>
      <c r="AB331" s="5">
        <f t="shared" si="448"/>
        <v>56522.354118543401</v>
      </c>
      <c r="AC331" s="16">
        <f t="shared" si="432"/>
        <v>0.75822340707005664</v>
      </c>
      <c r="AD331" s="16">
        <f t="shared" si="433"/>
        <v>3.1198882633097096</v>
      </c>
      <c r="AE331" s="16">
        <f t="shared" si="434"/>
        <v>34.245762200438499</v>
      </c>
      <c r="AF331" s="15">
        <f t="shared" si="435"/>
        <v>-4.0504037456468023E-3</v>
      </c>
      <c r="AG331" s="15">
        <f t="shared" si="436"/>
        <v>2.9673830763510267E-4</v>
      </c>
      <c r="AH331" s="15">
        <f t="shared" si="437"/>
        <v>9.7937136394747881E-3</v>
      </c>
      <c r="AI331" s="1">
        <f t="shared" si="401"/>
        <v>4111.8621180332866</v>
      </c>
      <c r="AJ331" s="1">
        <f t="shared" si="402"/>
        <v>181313.54211777655</v>
      </c>
      <c r="AK331" s="1">
        <f t="shared" si="403"/>
        <v>73838.167265034775</v>
      </c>
      <c r="AL331" s="14">
        <f t="shared" si="438"/>
        <v>102.26075515687079</v>
      </c>
      <c r="AM331" s="14">
        <f t="shared" si="439"/>
        <v>25.749038586251004</v>
      </c>
      <c r="AN331" s="14">
        <f t="shared" si="440"/>
        <v>7.9634387679538507</v>
      </c>
      <c r="AO331" s="11">
        <f t="shared" si="441"/>
        <v>1.3001419877839522E-3</v>
      </c>
      <c r="AP331" s="11">
        <f t="shared" si="442"/>
        <v>1.6378359966658638E-3</v>
      </c>
      <c r="AQ331" s="11">
        <f t="shared" si="443"/>
        <v>1.4857239017633417E-3</v>
      </c>
      <c r="AR331" s="1">
        <f t="shared" si="449"/>
        <v>349.62171964393673</v>
      </c>
      <c r="AS331" s="1">
        <f t="shared" si="444"/>
        <v>88818.047913128918</v>
      </c>
      <c r="AT331" s="1">
        <f t="shared" si="445"/>
        <v>36694.638451187508</v>
      </c>
      <c r="AU331" s="1">
        <f t="shared" si="404"/>
        <v>69.924343928787351</v>
      </c>
      <c r="AV331" s="1">
        <f t="shared" si="405"/>
        <v>17763.609582625784</v>
      </c>
      <c r="AW331" s="1">
        <f t="shared" si="406"/>
        <v>7338.9276902375022</v>
      </c>
      <c r="AX331" s="1">
        <f t="shared" si="466"/>
        <v>240</v>
      </c>
      <c r="AY331" s="1">
        <f t="shared" si="452"/>
        <v>23971.106134312773</v>
      </c>
      <c r="AZ331" s="1">
        <f t="shared" si="453"/>
        <v>6717.6197327047676</v>
      </c>
      <c r="BA331" s="1">
        <f t="shared" si="467"/>
        <v>6387.1680170877371</v>
      </c>
      <c r="BB331" s="1">
        <f t="shared" si="468"/>
        <v>29892.484001267807</v>
      </c>
      <c r="BC331" s="1">
        <f t="shared" si="469"/>
        <v>38510.200530191854</v>
      </c>
      <c r="BD331" s="1">
        <f t="shared" si="470"/>
        <v>0.14214511137250532</v>
      </c>
      <c r="BE331" s="2">
        <f t="shared" si="398"/>
        <v>0</v>
      </c>
      <c r="BF331" s="2">
        <f t="shared" si="399"/>
        <v>0</v>
      </c>
      <c r="BG331" s="2">
        <f t="shared" si="400"/>
        <v>0</v>
      </c>
      <c r="BH331" s="2">
        <f t="shared" si="454"/>
        <v>0</v>
      </c>
      <c r="BI331" s="2">
        <f t="shared" si="471"/>
        <v>0</v>
      </c>
      <c r="BJ331" s="2">
        <f t="shared" si="455"/>
        <v>0</v>
      </c>
      <c r="BK331" s="2">
        <f t="shared" si="456"/>
        <v>0</v>
      </c>
      <c r="BL331" s="2">
        <f t="shared" si="457"/>
        <v>0</v>
      </c>
      <c r="BM331" s="2">
        <f t="shared" si="458"/>
        <v>0</v>
      </c>
      <c r="BN331" s="2">
        <f t="shared" si="459"/>
        <v>0</v>
      </c>
      <c r="BO331" s="2">
        <f t="shared" si="472"/>
        <v>0</v>
      </c>
      <c r="BP331" s="2">
        <f t="shared" si="473"/>
        <v>0</v>
      </c>
      <c r="BQ331" s="2">
        <f t="shared" si="474"/>
        <v>0</v>
      </c>
      <c r="BR331" s="11">
        <f t="shared" si="475"/>
        <v>2.8118611096330709E-2</v>
      </c>
      <c r="BS331" s="17">
        <f t="shared" si="450"/>
        <v>1.7731169164450381E-4</v>
      </c>
      <c r="BT331" s="17">
        <f t="shared" si="451"/>
        <v>1.9005935501776323E-6</v>
      </c>
      <c r="BU331" s="12">
        <f>(BU$3*temperature!$I441+BU$4*temperature!$I441^2+BU$5*temperature!$I441^6)*(K331/K$56)^$BW$1</f>
        <v>-350.80466372264129</v>
      </c>
      <c r="BV331" s="12">
        <f>(BV$3*temperature!$I441+BV$4*temperature!$I441^2+BV$5*temperature!$I441^6)*(L331/L$56)^$BW$1</f>
        <v>-49.070285034508167</v>
      </c>
      <c r="BW331" s="12">
        <f>(BW$3*temperature!$I441+BW$4*temperature!$I441^2+BW$5*temperature!$I441^6)*(M331/M$56)^$BW$1</f>
        <v>-40.223627167839346</v>
      </c>
      <c r="BX331" s="12">
        <f>(BX$3*temperature!$M441+BX$4*temperature!$M441^2+BX$5*temperature!$M441^6)*(K331/K$56)^$BW$1</f>
        <v>-350.80473026131705</v>
      </c>
      <c r="BY331" s="12">
        <f>(BY$3*temperature!$M441+BY$4*temperature!$M441^2+BY$5*temperature!$M441^6)*(L331/L$56)^$BW$1</f>
        <v>-49.070293937609648</v>
      </c>
      <c r="BZ331" s="12">
        <f>(BZ$3*temperature!$M441+BZ$4*temperature!$M441^2+BZ$5*temperature!$M441^6)*(M331/M$56)^$BW$1</f>
        <v>-40.223634126540638</v>
      </c>
      <c r="CA331" s="19">
        <f t="shared" si="460"/>
        <v>-6.6538675753236021E-5</v>
      </c>
      <c r="CB331" s="19">
        <f t="shared" si="461"/>
        <v>-8.9031014809393128E-6</v>
      </c>
      <c r="CC331" s="19">
        <f t="shared" si="462"/>
        <v>-6.9587012916372259E-6</v>
      </c>
      <c r="CD331" s="19">
        <f t="shared" si="463"/>
        <v>-1.0693664881356334E-2</v>
      </c>
      <c r="CE331" s="19">
        <f t="shared" si="464"/>
        <v>-1.8961118099927136E-6</v>
      </c>
      <c r="CF331" s="19">
        <f t="shared" si="465"/>
        <v>-2.0324310501266902E-8</v>
      </c>
    </row>
    <row r="332" spans="1:84" x14ac:dyDescent="0.3">
      <c r="A332" s="2">
        <f t="shared" si="407"/>
        <v>2286</v>
      </c>
      <c r="B332" s="5">
        <f t="shared" si="408"/>
        <v>1165.4057355491286</v>
      </c>
      <c r="C332" s="5">
        <f t="shared" si="409"/>
        <v>2964.170211465721</v>
      </c>
      <c r="D332" s="5">
        <f t="shared" si="410"/>
        <v>4369.9572577389581</v>
      </c>
      <c r="E332" s="15">
        <f t="shared" si="411"/>
        <v>2.9197322829240603E-9</v>
      </c>
      <c r="F332" s="15">
        <f t="shared" si="412"/>
        <v>5.7520683814120161E-9</v>
      </c>
      <c r="G332" s="15">
        <f t="shared" si="413"/>
        <v>1.174264298728055E-8</v>
      </c>
      <c r="H332" s="5">
        <f t="shared" si="414"/>
        <v>349.62172066473858</v>
      </c>
      <c r="I332" s="5">
        <f t="shared" si="415"/>
        <v>88607.012594365966</v>
      </c>
      <c r="J332" s="5">
        <f t="shared" si="416"/>
        <v>36665.1643580362</v>
      </c>
      <c r="K332" s="5">
        <f t="shared" si="417"/>
        <v>300</v>
      </c>
      <c r="L332" s="5">
        <f t="shared" si="418"/>
        <v>29892.687083766228</v>
      </c>
      <c r="M332" s="5">
        <f t="shared" si="419"/>
        <v>8390.2798575670677</v>
      </c>
      <c r="N332" s="15">
        <f t="shared" si="420"/>
        <v>0</v>
      </c>
      <c r="O332" s="15">
        <f t="shared" si="421"/>
        <v>-2.376046686400568E-3</v>
      </c>
      <c r="P332" s="15">
        <f t="shared" si="422"/>
        <v>-8.032378827345088E-4</v>
      </c>
      <c r="Q332" s="5">
        <f t="shared" si="423"/>
        <v>2.5010819191805824</v>
      </c>
      <c r="R332" s="5">
        <f t="shared" si="424"/>
        <v>1803.9092006197848</v>
      </c>
      <c r="S332" s="5">
        <f t="shared" si="425"/>
        <v>1615.9193231939767</v>
      </c>
      <c r="T332" s="5">
        <f t="shared" si="426"/>
        <v>7.1536800242995646</v>
      </c>
      <c r="U332" s="5">
        <f t="shared" si="427"/>
        <v>20.358537634914978</v>
      </c>
      <c r="V332" s="5">
        <f t="shared" si="428"/>
        <v>44.07233273017642</v>
      </c>
      <c r="W332" s="15">
        <f t="shared" si="429"/>
        <v>-1.0734613539272964E-2</v>
      </c>
      <c r="X332" s="15">
        <f t="shared" si="430"/>
        <v>-1.217998157191269E-2</v>
      </c>
      <c r="Y332" s="15">
        <f t="shared" si="431"/>
        <v>-9.7425357312937999E-3</v>
      </c>
      <c r="Z332" s="5">
        <f t="shared" si="446"/>
        <v>1.9091921889142156</v>
      </c>
      <c r="AA332" s="5">
        <f t="shared" si="447"/>
        <v>5712.6533710014128</v>
      </c>
      <c r="AB332" s="5">
        <f t="shared" si="448"/>
        <v>56475.492358971169</v>
      </c>
      <c r="AC332" s="16">
        <f t="shared" si="432"/>
        <v>0.75515229614202306</v>
      </c>
      <c r="AD332" s="16">
        <f t="shared" si="433"/>
        <v>3.1208140536729747</v>
      </c>
      <c r="AE332" s="16">
        <f t="shared" si="434"/>
        <v>34.581155388795146</v>
      </c>
      <c r="AF332" s="15">
        <f t="shared" si="435"/>
        <v>-4.0504037456468023E-3</v>
      </c>
      <c r="AG332" s="15">
        <f t="shared" si="436"/>
        <v>2.9673830763510267E-4</v>
      </c>
      <c r="AH332" s="15">
        <f t="shared" si="437"/>
        <v>9.7937136394747881E-3</v>
      </c>
      <c r="AI332" s="1">
        <f t="shared" si="401"/>
        <v>3770.6002501587454</v>
      </c>
      <c r="AJ332" s="1">
        <f t="shared" si="402"/>
        <v>180945.7974886247</v>
      </c>
      <c r="AK332" s="1">
        <f t="shared" si="403"/>
        <v>73793.278228768802</v>
      </c>
      <c r="AL332" s="14">
        <f t="shared" si="438"/>
        <v>102.3923791233379</v>
      </c>
      <c r="AM332" s="14">
        <f t="shared" si="439"/>
        <v>25.790789561504344</v>
      </c>
      <c r="AN332" s="14">
        <f t="shared" si="440"/>
        <v>7.9751519245584506</v>
      </c>
      <c r="AO332" s="11">
        <f t="shared" si="441"/>
        <v>1.2871405679061127E-3</v>
      </c>
      <c r="AP332" s="11">
        <f t="shared" si="442"/>
        <v>1.6214576366992051E-3</v>
      </c>
      <c r="AQ332" s="11">
        <f t="shared" si="443"/>
        <v>1.4708666627457083E-3</v>
      </c>
      <c r="AR332" s="1">
        <f t="shared" si="449"/>
        <v>349.62172066473858</v>
      </c>
      <c r="AS332" s="1">
        <f t="shared" si="444"/>
        <v>88607.012594365966</v>
      </c>
      <c r="AT332" s="1">
        <f t="shared" si="445"/>
        <v>36665.1643580362</v>
      </c>
      <c r="AU332" s="1">
        <f t="shared" si="404"/>
        <v>69.924344132947724</v>
      </c>
      <c r="AV332" s="1">
        <f t="shared" si="405"/>
        <v>17721.402518873194</v>
      </c>
      <c r="AW332" s="1">
        <f t="shared" si="406"/>
        <v>7333.0328716072399</v>
      </c>
      <c r="AX332" s="1">
        <f t="shared" si="466"/>
        <v>239.99999999999997</v>
      </c>
      <c r="AY332" s="1">
        <f t="shared" si="452"/>
        <v>23914.149667012982</v>
      </c>
      <c r="AZ332" s="1">
        <f t="shared" si="453"/>
        <v>6712.2238860536545</v>
      </c>
      <c r="BA332" s="1">
        <f t="shared" si="467"/>
        <v>6387.1680357365576</v>
      </c>
      <c r="BB332" s="1">
        <f t="shared" si="468"/>
        <v>29885.432785868386</v>
      </c>
      <c r="BC332" s="1">
        <f t="shared" si="469"/>
        <v>38506.689456703942</v>
      </c>
      <c r="BD332" s="1">
        <f t="shared" si="470"/>
        <v>0.13535717789506169</v>
      </c>
      <c r="BE332" s="2">
        <f t="shared" ref="BE332:BE346" si="476">BE331</f>
        <v>0</v>
      </c>
      <c r="BF332" s="2">
        <f t="shared" ref="BF332:BF346" si="477">BF331</f>
        <v>0</v>
      </c>
      <c r="BG332" s="2">
        <f t="shared" ref="BG332:BG346" si="478">BG331</f>
        <v>0</v>
      </c>
      <c r="BH332" s="2">
        <f t="shared" si="454"/>
        <v>0</v>
      </c>
      <c r="BI332" s="2">
        <f t="shared" si="471"/>
        <v>0</v>
      </c>
      <c r="BJ332" s="2">
        <f t="shared" si="455"/>
        <v>0</v>
      </c>
      <c r="BK332" s="2">
        <f t="shared" si="456"/>
        <v>0</v>
      </c>
      <c r="BL332" s="2">
        <f t="shared" si="457"/>
        <v>0</v>
      </c>
      <c r="BM332" s="2">
        <f t="shared" si="458"/>
        <v>0</v>
      </c>
      <c r="BN332" s="2">
        <f t="shared" si="459"/>
        <v>0</v>
      </c>
      <c r="BO332" s="2">
        <f t="shared" si="472"/>
        <v>0</v>
      </c>
      <c r="BP332" s="2">
        <f t="shared" si="473"/>
        <v>0</v>
      </c>
      <c r="BQ332" s="2">
        <f t="shared" si="474"/>
        <v>0</v>
      </c>
      <c r="BR332" s="11">
        <f t="shared" si="475"/>
        <v>2.8089098513531113E-2</v>
      </c>
      <c r="BS332" s="17">
        <f t="shared" si="450"/>
        <v>1.7246229153991104E-4</v>
      </c>
      <c r="BT332" s="17">
        <f t="shared" si="451"/>
        <v>1.8100890954072689E-6</v>
      </c>
      <c r="BU332" s="12">
        <f>(BU$3*temperature!$I442+BU$4*temperature!$I442^2+BU$5*temperature!$I442^6)*(K332/K$56)^$BW$1</f>
        <v>-351.95558157122269</v>
      </c>
      <c r="BV332" s="12">
        <f>(BV$3*temperature!$I442+BV$4*temperature!$I442^2+BV$5*temperature!$I442^6)*(L332/L$56)^$BW$1</f>
        <v>-49.253561237266744</v>
      </c>
      <c r="BW332" s="12">
        <f>(BW$3*temperature!$I442+BW$4*temperature!$I442^2+BW$5*temperature!$I442^6)*(M332/M$56)^$BW$1</f>
        <v>-40.352090838949245</v>
      </c>
      <c r="BX332" s="12">
        <f>(BX$3*temperature!$M442+BX$4*temperature!$M442^2+BX$5*temperature!$M442^6)*(K332/K$56)^$BW$1</f>
        <v>-351.95564803710084</v>
      </c>
      <c r="BY332" s="12">
        <f>(BY$3*temperature!$M442+BY$4*temperature!$M442^2+BY$5*temperature!$M442^6)*(L332/L$56)^$BW$1</f>
        <v>-49.253570135476984</v>
      </c>
      <c r="BZ332" s="12">
        <f>(BZ$3*temperature!$M442+BZ$4*temperature!$M442^2+BZ$5*temperature!$M442^6)*(M332/M$56)^$BW$1</f>
        <v>-40.352097790702025</v>
      </c>
      <c r="CA332" s="19">
        <f t="shared" si="460"/>
        <v>-6.6465878148846969E-5</v>
      </c>
      <c r="CB332" s="19">
        <f t="shared" si="461"/>
        <v>-8.89821023974946E-6</v>
      </c>
      <c r="CC332" s="19">
        <f t="shared" si="462"/>
        <v>-6.9517527805373902E-6</v>
      </c>
      <c r="CD332" s="19">
        <f t="shared" si="463"/>
        <v>-1.0665688997395279E-2</v>
      </c>
      <c r="CE332" s="19">
        <f t="shared" si="464"/>
        <v>-1.839429165342806E-6</v>
      </c>
      <c r="CF332" s="19">
        <f t="shared" si="465"/>
        <v>-1.9305847349190479E-8</v>
      </c>
    </row>
    <row r="333" spans="1:84" x14ac:dyDescent="0.3">
      <c r="A333" s="2">
        <f t="shared" si="407"/>
        <v>2287</v>
      </c>
      <c r="B333" s="5">
        <f t="shared" si="408"/>
        <v>1165.4057387816677</v>
      </c>
      <c r="C333" s="5">
        <f t="shared" si="409"/>
        <v>2964.170227663325</v>
      </c>
      <c r="D333" s="5">
        <f t="shared" si="410"/>
        <v>4369.9573064880633</v>
      </c>
      <c r="E333" s="15">
        <f t="shared" si="411"/>
        <v>2.773745668777857E-9</v>
      </c>
      <c r="F333" s="15">
        <f t="shared" si="412"/>
        <v>5.4644649623414151E-9</v>
      </c>
      <c r="G333" s="15">
        <f t="shared" si="413"/>
        <v>1.1155510837916522E-8</v>
      </c>
      <c r="H333" s="5">
        <f t="shared" si="414"/>
        <v>349.62172163450026</v>
      </c>
      <c r="I333" s="5">
        <f t="shared" si="415"/>
        <v>88393.369647419706</v>
      </c>
      <c r="J333" s="5">
        <f t="shared" si="416"/>
        <v>36635.045771732046</v>
      </c>
      <c r="K333" s="5">
        <f t="shared" si="417"/>
        <v>300</v>
      </c>
      <c r="L333" s="5">
        <f t="shared" si="418"/>
        <v>29820.611792967364</v>
      </c>
      <c r="M333" s="5">
        <f t="shared" si="419"/>
        <v>8383.3875716222901</v>
      </c>
      <c r="N333" s="15">
        <f t="shared" si="420"/>
        <v>0</v>
      </c>
      <c r="O333" s="15">
        <f t="shared" si="421"/>
        <v>-2.4111345559832964E-3</v>
      </c>
      <c r="P333" s="15">
        <f t="shared" si="422"/>
        <v>-8.2146079293909935E-4</v>
      </c>
      <c r="Q333" s="5">
        <f t="shared" si="423"/>
        <v>2.4742337782110106</v>
      </c>
      <c r="R333" s="5">
        <f t="shared" si="424"/>
        <v>1777.641138140986</v>
      </c>
      <c r="S333" s="5">
        <f t="shared" si="425"/>
        <v>1598.8617072983493</v>
      </c>
      <c r="T333" s="5">
        <f t="shared" si="426"/>
        <v>7.0768880338550924</v>
      </c>
      <c r="U333" s="5">
        <f t="shared" si="427"/>
        <v>20.110571021690621</v>
      </c>
      <c r="V333" s="5">
        <f t="shared" si="428"/>
        <v>43.642956453791207</v>
      </c>
      <c r="W333" s="15">
        <f t="shared" si="429"/>
        <v>-1.0734613539272964E-2</v>
      </c>
      <c r="X333" s="15">
        <f t="shared" si="430"/>
        <v>-1.217998157191269E-2</v>
      </c>
      <c r="Y333" s="15">
        <f t="shared" si="431"/>
        <v>-9.7425357312937999E-3</v>
      </c>
      <c r="Z333" s="5">
        <f t="shared" si="446"/>
        <v>1.8810477656508786</v>
      </c>
      <c r="AA333" s="5">
        <f t="shared" si="447"/>
        <v>5631.3357221637089</v>
      </c>
      <c r="AB333" s="5">
        <f t="shared" si="448"/>
        <v>56427.633427724933</v>
      </c>
      <c r="AC333" s="16">
        <f t="shared" si="432"/>
        <v>0.75209362445319561</v>
      </c>
      <c r="AD333" s="16">
        <f t="shared" si="433"/>
        <v>3.1217401187537055</v>
      </c>
      <c r="AE333" s="16">
        <f t="shared" si="434"/>
        <v>34.919833321995185</v>
      </c>
      <c r="AF333" s="15">
        <f t="shared" si="435"/>
        <v>-4.0504037456468023E-3</v>
      </c>
      <c r="AG333" s="15">
        <f t="shared" si="436"/>
        <v>2.9673830763510267E-4</v>
      </c>
      <c r="AH333" s="15">
        <f t="shared" si="437"/>
        <v>9.7937136394747881E-3</v>
      </c>
      <c r="AI333" s="1">
        <f t="shared" si="401"/>
        <v>3463.4645692758186</v>
      </c>
      <c r="AJ333" s="1">
        <f t="shared" si="402"/>
        <v>180572.62025863543</v>
      </c>
      <c r="AK333" s="1">
        <f t="shared" si="403"/>
        <v>73746.983277499166</v>
      </c>
      <c r="AL333" s="14">
        <f t="shared" si="438"/>
        <v>102.52285457450182</v>
      </c>
      <c r="AM333" s="14">
        <f t="shared" si="439"/>
        <v>25.832190047468437</v>
      </c>
      <c r="AN333" s="14">
        <f t="shared" si="440"/>
        <v>7.9867650058036546</v>
      </c>
      <c r="AO333" s="11">
        <f t="shared" si="441"/>
        <v>1.2742691622270516E-3</v>
      </c>
      <c r="AP333" s="11">
        <f t="shared" si="442"/>
        <v>1.6052430603322131E-3</v>
      </c>
      <c r="AQ333" s="11">
        <f t="shared" si="443"/>
        <v>1.4561579961182513E-3</v>
      </c>
      <c r="AR333" s="1">
        <f t="shared" si="449"/>
        <v>349.62172163450026</v>
      </c>
      <c r="AS333" s="1">
        <f t="shared" si="444"/>
        <v>88393.369647419706</v>
      </c>
      <c r="AT333" s="1">
        <f t="shared" si="445"/>
        <v>36635.045771732046</v>
      </c>
      <c r="AU333" s="1">
        <f t="shared" si="404"/>
        <v>69.924344326900055</v>
      </c>
      <c r="AV333" s="1">
        <f t="shared" si="405"/>
        <v>17678.673929483943</v>
      </c>
      <c r="AW333" s="1">
        <f t="shared" si="406"/>
        <v>7327.0091543464096</v>
      </c>
      <c r="AX333" s="1">
        <f t="shared" si="466"/>
        <v>240</v>
      </c>
      <c r="AY333" s="1">
        <f t="shared" si="452"/>
        <v>23856.489434373892</v>
      </c>
      <c r="AZ333" s="1">
        <f t="shared" si="453"/>
        <v>6706.7100572978316</v>
      </c>
      <c r="BA333" s="1">
        <f t="shared" si="467"/>
        <v>6387.1680534529369</v>
      </c>
      <c r="BB333" s="1">
        <f t="shared" si="468"/>
        <v>29878.277305830241</v>
      </c>
      <c r="BC333" s="1">
        <f t="shared" si="469"/>
        <v>38503.09866244482</v>
      </c>
      <c r="BD333" s="1">
        <f t="shared" si="470"/>
        <v>0.12889307258400778</v>
      </c>
      <c r="BE333" s="2">
        <f t="shared" si="476"/>
        <v>0</v>
      </c>
      <c r="BF333" s="2">
        <f t="shared" si="477"/>
        <v>0</v>
      </c>
      <c r="BG333" s="2">
        <f t="shared" si="478"/>
        <v>0</v>
      </c>
      <c r="BH333" s="2">
        <f t="shared" si="454"/>
        <v>0</v>
      </c>
      <c r="BI333" s="2">
        <f t="shared" si="471"/>
        <v>0</v>
      </c>
      <c r="BJ333" s="2">
        <f t="shared" si="455"/>
        <v>0</v>
      </c>
      <c r="BK333" s="2">
        <f t="shared" si="456"/>
        <v>0</v>
      </c>
      <c r="BL333" s="2">
        <f t="shared" si="457"/>
        <v>0</v>
      </c>
      <c r="BM333" s="2">
        <f t="shared" si="458"/>
        <v>0</v>
      </c>
      <c r="BN333" s="2">
        <f t="shared" si="459"/>
        <v>0</v>
      </c>
      <c r="BO333" s="2">
        <f t="shared" si="472"/>
        <v>0</v>
      </c>
      <c r="BP333" s="2">
        <f t="shared" si="473"/>
        <v>0</v>
      </c>
      <c r="BQ333" s="2">
        <f t="shared" si="474"/>
        <v>0</v>
      </c>
      <c r="BR333" s="11">
        <f t="shared" si="475"/>
        <v>2.8059552238711788E-2</v>
      </c>
      <c r="BS333" s="17">
        <f t="shared" si="450"/>
        <v>1.6775033583107406E-4</v>
      </c>
      <c r="BT333" s="17">
        <f t="shared" si="451"/>
        <v>1.7238943765783512E-6</v>
      </c>
      <c r="BU333" s="12">
        <f>(BU$3*temperature!$I443+BU$4*temperature!$I443^2+BU$5*temperature!$I443^6)*(K333/K$56)^$BW$1</f>
        <v>-353.101575132037</v>
      </c>
      <c r="BV333" s="12">
        <f>(BV$3*temperature!$I443+BV$4*temperature!$I443^2+BV$5*temperature!$I443^6)*(L333/L$56)^$BW$1</f>
        <v>-49.436805597871434</v>
      </c>
      <c r="BW333" s="12">
        <f>(BW$3*temperature!$I443+BW$4*temperature!$I443^2+BW$5*temperature!$I443^6)*(M333/M$56)^$BW$1</f>
        <v>-40.480261340783585</v>
      </c>
      <c r="BX333" s="12">
        <f>(BX$3*temperature!$M443+BX$4*temperature!$M443^2+BX$5*temperature!$M443^6)*(K333/K$56)^$BW$1</f>
        <v>-353.10164152534895</v>
      </c>
      <c r="BY333" s="12">
        <f>(BY$3*temperature!$M443+BY$4*temperature!$M443^2+BY$5*temperature!$M443^6)*(L333/L$56)^$BW$1</f>
        <v>-49.436814491295614</v>
      </c>
      <c r="BZ333" s="12">
        <f>(BZ$3*temperature!$M443+BZ$4*temperature!$M443^2+BZ$5*temperature!$M443^6)*(M333/M$56)^$BW$1</f>
        <v>-40.480268285648826</v>
      </c>
      <c r="CA333" s="19">
        <f t="shared" si="460"/>
        <v>-6.6393311954016099E-5</v>
      </c>
      <c r="CB333" s="19">
        <f t="shared" si="461"/>
        <v>-8.8934241802007818E-6</v>
      </c>
      <c r="CC333" s="19">
        <f t="shared" si="462"/>
        <v>-6.94486524110971E-6</v>
      </c>
      <c r="CD333" s="19">
        <f t="shared" si="463"/>
        <v>-1.063757731008733E-2</v>
      </c>
      <c r="CE333" s="19">
        <f t="shared" si="464"/>
        <v>-1.784457166196163E-6</v>
      </c>
      <c r="CF333" s="19">
        <f t="shared" si="465"/>
        <v>-1.8338059705277011E-8</v>
      </c>
    </row>
    <row r="334" spans="1:84" x14ac:dyDescent="0.3">
      <c r="A334" s="2">
        <f t="shared" si="407"/>
        <v>2288</v>
      </c>
      <c r="B334" s="5">
        <f t="shared" si="408"/>
        <v>1165.4057418525799</v>
      </c>
      <c r="C334" s="5">
        <f t="shared" si="409"/>
        <v>2964.1702430510491</v>
      </c>
      <c r="D334" s="5">
        <f t="shared" si="410"/>
        <v>4369.9573527997145</v>
      </c>
      <c r="E334" s="15">
        <f t="shared" si="411"/>
        <v>2.6350583853389641E-9</v>
      </c>
      <c r="F334" s="15">
        <f t="shared" si="412"/>
        <v>5.1912417142243443E-9</v>
      </c>
      <c r="G334" s="15">
        <f t="shared" si="413"/>
        <v>1.0597735296020695E-8</v>
      </c>
      <c r="H334" s="5">
        <f t="shared" si="414"/>
        <v>349.62172255577394</v>
      </c>
      <c r="I334" s="5">
        <f t="shared" si="415"/>
        <v>88177.129043231675</v>
      </c>
      <c r="J334" s="5">
        <f t="shared" si="416"/>
        <v>36604.28879263244</v>
      </c>
      <c r="K334" s="5">
        <f t="shared" si="417"/>
        <v>300</v>
      </c>
      <c r="L334" s="5">
        <f t="shared" si="418"/>
        <v>29747.660158840979</v>
      </c>
      <c r="M334" s="5">
        <f t="shared" si="419"/>
        <v>8376.3492037699307</v>
      </c>
      <c r="N334" s="15">
        <f t="shared" si="420"/>
        <v>0</v>
      </c>
      <c r="O334" s="15">
        <f t="shared" si="421"/>
        <v>-2.4463493449717877E-3</v>
      </c>
      <c r="P334" s="15">
        <f t="shared" si="422"/>
        <v>-8.3956131005846757E-4</v>
      </c>
      <c r="Q334" s="5">
        <f t="shared" si="423"/>
        <v>2.4476738412458645</v>
      </c>
      <c r="R334" s="5">
        <f t="shared" si="424"/>
        <v>1751.6937471628244</v>
      </c>
      <c r="S334" s="5">
        <f t="shared" si="425"/>
        <v>1581.9554921402455</v>
      </c>
      <c r="T334" s="5">
        <f t="shared" si="426"/>
        <v>7.0009203757509528</v>
      </c>
      <c r="U334" s="5">
        <f t="shared" si="427"/>
        <v>19.865624637245787</v>
      </c>
      <c r="V334" s="5">
        <f t="shared" si="428"/>
        <v>43.217763391120847</v>
      </c>
      <c r="W334" s="15">
        <f t="shared" si="429"/>
        <v>-1.0734613539272964E-2</v>
      </c>
      <c r="X334" s="15">
        <f t="shared" si="430"/>
        <v>-1.217998157191269E-2</v>
      </c>
      <c r="Y334" s="15">
        <f t="shared" si="431"/>
        <v>-9.7425357312937999E-3</v>
      </c>
      <c r="Z334" s="5">
        <f t="shared" si="446"/>
        <v>1.8533182341144587</v>
      </c>
      <c r="AA334" s="5">
        <f t="shared" si="447"/>
        <v>5550.9803575597971</v>
      </c>
      <c r="AB334" s="5">
        <f t="shared" si="448"/>
        <v>56378.786790169746</v>
      </c>
      <c r="AC334" s="16">
        <f t="shared" si="432"/>
        <v>0.74904734161963327</v>
      </c>
      <c r="AD334" s="16">
        <f t="shared" si="433"/>
        <v>3.1226664586334212</v>
      </c>
      <c r="AE334" s="16">
        <f t="shared" si="434"/>
        <v>35.261828169888993</v>
      </c>
      <c r="AF334" s="15">
        <f t="shared" si="435"/>
        <v>-4.0504037456468023E-3</v>
      </c>
      <c r="AG334" s="15">
        <f t="shared" si="436"/>
        <v>2.9673830763510267E-4</v>
      </c>
      <c r="AH334" s="15">
        <f t="shared" si="437"/>
        <v>9.7937136394747881E-3</v>
      </c>
      <c r="AI334" s="1">
        <f t="shared" si="401"/>
        <v>3187.0424566751371</v>
      </c>
      <c r="AJ334" s="1">
        <f t="shared" si="402"/>
        <v>180194.03216225584</v>
      </c>
      <c r="AK334" s="1">
        <f t="shared" si="403"/>
        <v>73699.294104095665</v>
      </c>
      <c r="AL334" s="14">
        <f t="shared" si="438"/>
        <v>102.65218986938953</v>
      </c>
      <c r="AM334" s="14">
        <f t="shared" si="439"/>
        <v>25.87324232183725</v>
      </c>
      <c r="AN334" s="14">
        <f t="shared" si="440"/>
        <v>7.9982786976127107</v>
      </c>
      <c r="AO334" s="11">
        <f t="shared" si="441"/>
        <v>1.2615264706047811E-3</v>
      </c>
      <c r="AP334" s="11">
        <f t="shared" si="442"/>
        <v>1.5891906297288909E-3</v>
      </c>
      <c r="AQ334" s="11">
        <f t="shared" si="443"/>
        <v>1.4415964161570687E-3</v>
      </c>
      <c r="AR334" s="1">
        <f t="shared" si="449"/>
        <v>349.62172255577394</v>
      </c>
      <c r="AS334" s="1">
        <f t="shared" si="444"/>
        <v>88177.129043231675</v>
      </c>
      <c r="AT334" s="1">
        <f t="shared" si="445"/>
        <v>36604.28879263244</v>
      </c>
      <c r="AU334" s="1">
        <f t="shared" si="404"/>
        <v>69.924344511154786</v>
      </c>
      <c r="AV334" s="1">
        <f t="shared" si="405"/>
        <v>17635.425808646334</v>
      </c>
      <c r="AW334" s="1">
        <f t="shared" si="406"/>
        <v>7320.8577585264884</v>
      </c>
      <c r="AX334" s="1">
        <f t="shared" si="466"/>
        <v>239.99999999999997</v>
      </c>
      <c r="AY334" s="1">
        <f t="shared" si="452"/>
        <v>23798.128127072781</v>
      </c>
      <c r="AZ334" s="1">
        <f t="shared" si="453"/>
        <v>6701.0793630159442</v>
      </c>
      <c r="BA334" s="1">
        <f t="shared" si="467"/>
        <v>6387.1680702834983</v>
      </c>
      <c r="BB334" s="1">
        <f t="shared" si="468"/>
        <v>29871.017180787057</v>
      </c>
      <c r="BC334" s="1">
        <f t="shared" si="469"/>
        <v>38499.42868239685</v>
      </c>
      <c r="BD334" s="1">
        <f t="shared" si="470"/>
        <v>0.12273736215839987</v>
      </c>
      <c r="BE334" s="2">
        <f t="shared" si="476"/>
        <v>0</v>
      </c>
      <c r="BF334" s="2">
        <f t="shared" si="477"/>
        <v>0</v>
      </c>
      <c r="BG334" s="2">
        <f t="shared" si="478"/>
        <v>0</v>
      </c>
      <c r="BH334" s="2">
        <f t="shared" si="454"/>
        <v>0</v>
      </c>
      <c r="BI334" s="2">
        <f t="shared" si="471"/>
        <v>0</v>
      </c>
      <c r="BJ334" s="2">
        <f t="shared" si="455"/>
        <v>0</v>
      </c>
      <c r="BK334" s="2">
        <f t="shared" si="456"/>
        <v>0</v>
      </c>
      <c r="BL334" s="2">
        <f t="shared" si="457"/>
        <v>0</v>
      </c>
      <c r="BM334" s="2">
        <f t="shared" si="458"/>
        <v>0</v>
      </c>
      <c r="BN334" s="2">
        <f t="shared" si="459"/>
        <v>0</v>
      </c>
      <c r="BO334" s="2">
        <f t="shared" si="472"/>
        <v>0</v>
      </c>
      <c r="BP334" s="2">
        <f t="shared" si="473"/>
        <v>0</v>
      </c>
      <c r="BQ334" s="2">
        <f t="shared" si="474"/>
        <v>0</v>
      </c>
      <c r="BR334" s="11">
        <f t="shared" si="475"/>
        <v>2.8029969669695037E-2</v>
      </c>
      <c r="BS334" s="17">
        <f t="shared" si="450"/>
        <v>1.6317180796168805E-4</v>
      </c>
      <c r="BT334" s="17">
        <f t="shared" si="451"/>
        <v>1.6418041681698582E-6</v>
      </c>
      <c r="BU334" s="12">
        <f>(BU$3*temperature!$I444+BU$4*temperature!$I444^2+BU$5*temperature!$I444^6)*(K334/K$56)^$BW$1</f>
        <v>-354.24267379841109</v>
      </c>
      <c r="BV334" s="12">
        <f>(BV$3*temperature!$I444+BV$4*temperature!$I444^2+BV$5*temperature!$I444^6)*(L334/L$56)^$BW$1</f>
        <v>-49.620027587005666</v>
      </c>
      <c r="BW334" s="12">
        <f>(BW$3*temperature!$I444+BW$4*temperature!$I444^2+BW$5*temperature!$I444^6)*(M334/M$56)^$BW$1</f>
        <v>-40.60814217173639</v>
      </c>
      <c r="BX334" s="12">
        <f>(BX$3*temperature!$M444+BX$4*temperature!$M444^2+BX$5*temperature!$M444^6)*(K334/K$56)^$BW$1</f>
        <v>-354.24274011938661</v>
      </c>
      <c r="BY334" s="12">
        <f>(BY$3*temperature!$M444+BY$4*temperature!$M444^2+BY$5*temperature!$M444^6)*(L334/L$56)^$BW$1</f>
        <v>-49.620036475748833</v>
      </c>
      <c r="BZ334" s="12">
        <f>(BZ$3*temperature!$M444+BZ$4*temperature!$M444^2+BZ$5*temperature!$M444^6)*(M334/M$56)^$BW$1</f>
        <v>-40.608149109774452</v>
      </c>
      <c r="CA334" s="19">
        <f t="shared" si="460"/>
        <v>-6.6320975520284264E-5</v>
      </c>
      <c r="CB334" s="19">
        <f t="shared" si="461"/>
        <v>-8.8887431672901585E-6</v>
      </c>
      <c r="CC334" s="19">
        <f t="shared" si="462"/>
        <v>-6.9380380622874327E-6</v>
      </c>
      <c r="CD334" s="19">
        <f t="shared" si="463"/>
        <v>-1.0609330558835143E-2</v>
      </c>
      <c r="CE334" s="19">
        <f t="shared" si="464"/>
        <v>-1.7311436485483166E-6</v>
      </c>
      <c r="CF334" s="19">
        <f t="shared" si="465"/>
        <v>-1.7418443132987389E-8</v>
      </c>
    </row>
    <row r="335" spans="1:84" x14ac:dyDescent="0.3">
      <c r="A335" s="2">
        <f t="shared" si="407"/>
        <v>2289</v>
      </c>
      <c r="B335" s="5">
        <f t="shared" si="408"/>
        <v>1165.4057447699465</v>
      </c>
      <c r="C335" s="5">
        <f t="shared" si="409"/>
        <v>2964.1702576693874</v>
      </c>
      <c r="D335" s="5">
        <f t="shared" si="410"/>
        <v>4369.9573967957831</v>
      </c>
      <c r="E335" s="15">
        <f t="shared" si="411"/>
        <v>2.5033054660720158E-9</v>
      </c>
      <c r="F335" s="15">
        <f t="shared" si="412"/>
        <v>4.931679628513127E-9</v>
      </c>
      <c r="G335" s="15">
        <f t="shared" si="413"/>
        <v>1.006784853121966E-8</v>
      </c>
      <c r="H335" s="5">
        <f t="shared" si="414"/>
        <v>349.62172343098393</v>
      </c>
      <c r="I335" s="5">
        <f t="shared" si="415"/>
        <v>87958.30065823636</v>
      </c>
      <c r="J335" s="5">
        <f t="shared" si="416"/>
        <v>36572.899554541604</v>
      </c>
      <c r="K335" s="5">
        <f t="shared" si="417"/>
        <v>300</v>
      </c>
      <c r="L335" s="5">
        <f t="shared" si="418"/>
        <v>29673.835512874546</v>
      </c>
      <c r="M335" s="5">
        <f t="shared" si="419"/>
        <v>8369.1661573996644</v>
      </c>
      <c r="N335" s="15">
        <f t="shared" si="420"/>
        <v>0</v>
      </c>
      <c r="O335" s="15">
        <f t="shared" si="421"/>
        <v>-2.4816958904411157E-3</v>
      </c>
      <c r="P335" s="15">
        <f t="shared" si="422"/>
        <v>-8.5753902989549324E-4</v>
      </c>
      <c r="Q335" s="5">
        <f t="shared" si="423"/>
        <v>2.4213990145514037</v>
      </c>
      <c r="R335" s="5">
        <f t="shared" si="424"/>
        <v>1726.0639354062805</v>
      </c>
      <c r="S335" s="5">
        <f t="shared" si="425"/>
        <v>1565.1998780255747</v>
      </c>
      <c r="T335" s="5">
        <f t="shared" si="426"/>
        <v>6.9257682010980446</v>
      </c>
      <c r="U335" s="5">
        <f t="shared" si="427"/>
        <v>19.623661695249599</v>
      </c>
      <c r="V335" s="5">
        <f t="shared" si="428"/>
        <v>42.796712787056251</v>
      </c>
      <c r="W335" s="15">
        <f t="shared" si="429"/>
        <v>-1.0734613539272964E-2</v>
      </c>
      <c r="X335" s="15">
        <f t="shared" si="430"/>
        <v>-1.217998157191269E-2</v>
      </c>
      <c r="Y335" s="15">
        <f t="shared" si="431"/>
        <v>-9.7425357312937999E-3</v>
      </c>
      <c r="Z335" s="5">
        <f t="shared" si="446"/>
        <v>1.8259974781853949</v>
      </c>
      <c r="AA335" s="5">
        <f t="shared" si="447"/>
        <v>5471.578455344792</v>
      </c>
      <c r="AB335" s="5">
        <f t="shared" si="448"/>
        <v>56328.961965273586</v>
      </c>
      <c r="AC335" s="16">
        <f t="shared" si="432"/>
        <v>0.74601339746147033</v>
      </c>
      <c r="AD335" s="16">
        <f t="shared" si="433"/>
        <v>3.123593073393665</v>
      </c>
      <c r="AE335" s="16">
        <f t="shared" si="434"/>
        <v>35.607172417389251</v>
      </c>
      <c r="AF335" s="15">
        <f t="shared" si="435"/>
        <v>-4.0504037456468023E-3</v>
      </c>
      <c r="AG335" s="15">
        <f t="shared" si="436"/>
        <v>2.9673830763510267E-4</v>
      </c>
      <c r="AH335" s="15">
        <f t="shared" si="437"/>
        <v>9.7937136394747881E-3</v>
      </c>
      <c r="AI335" s="1">
        <f t="shared" si="401"/>
        <v>2938.2625555187783</v>
      </c>
      <c r="AJ335" s="1">
        <f t="shared" si="402"/>
        <v>179810.05475467659</v>
      </c>
      <c r="AK335" s="1">
        <f t="shared" si="403"/>
        <v>73650.222452212591</v>
      </c>
      <c r="AL335" s="14">
        <f t="shared" si="438"/>
        <v>102.78039333962745</v>
      </c>
      <c r="AM335" s="14">
        <f t="shared" si="439"/>
        <v>25.913948660953231</v>
      </c>
      <c r="AN335" s="14">
        <f t="shared" si="440"/>
        <v>8.0096936846195543</v>
      </c>
      <c r="AO335" s="11">
        <f t="shared" si="441"/>
        <v>1.2489112058987333E-3</v>
      </c>
      <c r="AP335" s="11">
        <f t="shared" si="442"/>
        <v>1.5732987234316021E-3</v>
      </c>
      <c r="AQ335" s="11">
        <f t="shared" si="443"/>
        <v>1.427180451995498E-3</v>
      </c>
      <c r="AR335" s="1">
        <f t="shared" si="449"/>
        <v>349.62172343098393</v>
      </c>
      <c r="AS335" s="1">
        <f t="shared" si="444"/>
        <v>87958.30065823636</v>
      </c>
      <c r="AT335" s="1">
        <f t="shared" si="445"/>
        <v>36572.899554541604</v>
      </c>
      <c r="AU335" s="1">
        <f t="shared" si="404"/>
        <v>69.92434468619679</v>
      </c>
      <c r="AV335" s="1">
        <f t="shared" si="405"/>
        <v>17591.660131647273</v>
      </c>
      <c r="AW335" s="1">
        <f t="shared" si="406"/>
        <v>7314.5799109083209</v>
      </c>
      <c r="AX335" s="1">
        <f t="shared" si="466"/>
        <v>240</v>
      </c>
      <c r="AY335" s="1">
        <f t="shared" si="452"/>
        <v>23739.068410299638</v>
      </c>
      <c r="AZ335" s="1">
        <f t="shared" si="453"/>
        <v>6695.3329259197317</v>
      </c>
      <c r="BA335" s="1">
        <f t="shared" si="467"/>
        <v>6387.1680862725307</v>
      </c>
      <c r="BB335" s="1">
        <f t="shared" si="468"/>
        <v>29863.652015937027</v>
      </c>
      <c r="BC335" s="1">
        <f t="shared" si="469"/>
        <v>38495.680053282616</v>
      </c>
      <c r="BD335" s="1">
        <f t="shared" si="470"/>
        <v>0.11687534810609143</v>
      </c>
      <c r="BE335" s="2">
        <f t="shared" si="476"/>
        <v>0</v>
      </c>
      <c r="BF335" s="2">
        <f t="shared" si="477"/>
        <v>0</v>
      </c>
      <c r="BG335" s="2">
        <f t="shared" si="478"/>
        <v>0</v>
      </c>
      <c r="BH335" s="2">
        <f t="shared" si="454"/>
        <v>0</v>
      </c>
      <c r="BI335" s="2">
        <f t="shared" si="471"/>
        <v>0</v>
      </c>
      <c r="BJ335" s="2">
        <f t="shared" si="455"/>
        <v>0</v>
      </c>
      <c r="BK335" s="2">
        <f t="shared" si="456"/>
        <v>0</v>
      </c>
      <c r="BL335" s="2">
        <f t="shared" si="457"/>
        <v>0</v>
      </c>
      <c r="BM335" s="2">
        <f t="shared" si="458"/>
        <v>0</v>
      </c>
      <c r="BN335" s="2">
        <f t="shared" si="459"/>
        <v>0</v>
      </c>
      <c r="BO335" s="2">
        <f t="shared" si="472"/>
        <v>0</v>
      </c>
      <c r="BP335" s="2">
        <f t="shared" si="473"/>
        <v>0</v>
      </c>
      <c r="BQ335" s="2">
        <f t="shared" si="474"/>
        <v>0</v>
      </c>
      <c r="BR335" s="11">
        <f t="shared" si="475"/>
        <v>2.8000348057845098E-2</v>
      </c>
      <c r="BS335" s="17">
        <f t="shared" si="450"/>
        <v>1.5872281234574802E-4</v>
      </c>
      <c r="BT335" s="17">
        <f t="shared" si="451"/>
        <v>1.5636230173046268E-6</v>
      </c>
      <c r="BU335" s="12">
        <f>(BU$3*temperature!$I445+BU$4*temperature!$I445^2+BU$5*temperature!$I445^6)*(K335/K$56)^$BW$1</f>
        <v>-355.37890598542566</v>
      </c>
      <c r="BV335" s="12">
        <f>(BV$3*temperature!$I445+BV$4*temperature!$I445^2+BV$5*temperature!$I445^6)*(L335/L$56)^$BW$1</f>
        <v>-49.803236621721545</v>
      </c>
      <c r="BW335" s="12">
        <f>(BW$3*temperature!$I445+BW$4*temperature!$I445^2+BW$5*temperature!$I445^6)*(M335/M$56)^$BW$1</f>
        <v>-40.735736696351402</v>
      </c>
      <c r="BX335" s="12">
        <f>(BX$3*temperature!$M445+BX$4*temperature!$M445^2+BX$5*temperature!$M445^6)*(K335/K$56)^$BW$1</f>
        <v>-355.3789722342915</v>
      </c>
      <c r="BY335" s="12">
        <f>(BY$3*temperature!$M445+BY$4*temperature!$M445^2+BY$5*temperature!$M445^6)*(L335/L$56)^$BW$1</f>
        <v>-49.803245505888562</v>
      </c>
      <c r="BZ335" s="12">
        <f>(BZ$3*temperature!$M445+BZ$4*temperature!$M445^2+BZ$5*temperature!$M445^6)*(M335/M$56)^$BW$1</f>
        <v>-40.735743627621979</v>
      </c>
      <c r="CA335" s="19">
        <f t="shared" si="460"/>
        <v>-6.6248865834950266E-5</v>
      </c>
      <c r="CB335" s="19">
        <f t="shared" si="461"/>
        <v>-8.8841670162764785E-6</v>
      </c>
      <c r="CC335" s="19">
        <f t="shared" si="462"/>
        <v>-6.9312705761603866E-6</v>
      </c>
      <c r="CD335" s="19">
        <f t="shared" si="463"/>
        <v>-1.0580949387314601E-2</v>
      </c>
      <c r="CE335" s="19">
        <f t="shared" si="464"/>
        <v>-1.679438044042593E-6</v>
      </c>
      <c r="CF335" s="19">
        <f t="shared" si="465"/>
        <v>-1.65446160069404E-8</v>
      </c>
    </row>
    <row r="336" spans="1:84" x14ac:dyDescent="0.3">
      <c r="A336" s="2">
        <f t="shared" si="407"/>
        <v>2290</v>
      </c>
      <c r="B336" s="5">
        <f t="shared" si="408"/>
        <v>1165.4057475414447</v>
      </c>
      <c r="C336" s="5">
        <f t="shared" si="409"/>
        <v>2964.1702715568085</v>
      </c>
      <c r="D336" s="5">
        <f t="shared" si="410"/>
        <v>4369.9574385920487</v>
      </c>
      <c r="E336" s="15">
        <f t="shared" si="411"/>
        <v>2.3781401927684147E-9</v>
      </c>
      <c r="F336" s="15">
        <f t="shared" si="412"/>
        <v>4.6850956470874707E-9</v>
      </c>
      <c r="G336" s="15">
        <f t="shared" si="413"/>
        <v>9.5644561046586765E-9</v>
      </c>
      <c r="H336" s="5">
        <f t="shared" si="414"/>
        <v>349.62172426243342</v>
      </c>
      <c r="I336" s="5">
        <f t="shared" si="415"/>
        <v>87736.894259701134</v>
      </c>
      <c r="J336" s="5">
        <f t="shared" si="416"/>
        <v>36540.884222266861</v>
      </c>
      <c r="K336" s="5">
        <f t="shared" si="417"/>
        <v>300</v>
      </c>
      <c r="L336" s="5">
        <f t="shared" si="418"/>
        <v>29599.141149749448</v>
      </c>
      <c r="M336" s="5">
        <f t="shared" si="419"/>
        <v>8361.8398430076995</v>
      </c>
      <c r="N336" s="15">
        <f t="shared" si="420"/>
        <v>0</v>
      </c>
      <c r="O336" s="15">
        <f t="shared" si="421"/>
        <v>-2.5171792535106929E-3</v>
      </c>
      <c r="P336" s="15">
        <f t="shared" si="422"/>
        <v>-8.7539358810406753E-4</v>
      </c>
      <c r="Q336" s="5">
        <f t="shared" si="423"/>
        <v>2.3954062376024301</v>
      </c>
      <c r="R336" s="5">
        <f t="shared" si="424"/>
        <v>1700.748623854915</v>
      </c>
      <c r="S336" s="5">
        <f t="shared" si="425"/>
        <v>1548.5940600520305</v>
      </c>
      <c r="T336" s="5">
        <f t="shared" si="426"/>
        <v>6.8514227559966709</v>
      </c>
      <c r="U336" s="5">
        <f t="shared" si="427"/>
        <v>19.384645857428008</v>
      </c>
      <c r="V336" s="5">
        <f t="shared" si="428"/>
        <v>42.379764283546436</v>
      </c>
      <c r="W336" s="15">
        <f t="shared" si="429"/>
        <v>-1.0734613539272964E-2</v>
      </c>
      <c r="X336" s="15">
        <f t="shared" si="430"/>
        <v>-1.217998157191269E-2</v>
      </c>
      <c r="Y336" s="15">
        <f t="shared" si="431"/>
        <v>-9.7425357312937999E-3</v>
      </c>
      <c r="Z336" s="5">
        <f t="shared" si="446"/>
        <v>1.7990794719036909</v>
      </c>
      <c r="AA336" s="5">
        <f t="shared" si="447"/>
        <v>5393.121223791497</v>
      </c>
      <c r="AB336" s="5">
        <f t="shared" si="448"/>
        <v>56278.168521799431</v>
      </c>
      <c r="AC336" s="16">
        <f t="shared" si="432"/>
        <v>0.74299174200208973</v>
      </c>
      <c r="AD336" s="16">
        <f t="shared" si="433"/>
        <v>3.1245199631160046</v>
      </c>
      <c r="AE336" s="16">
        <f t="shared" si="434"/>
        <v>35.955898867556563</v>
      </c>
      <c r="AF336" s="15">
        <f t="shared" si="435"/>
        <v>-4.0504037456468023E-3</v>
      </c>
      <c r="AG336" s="15">
        <f t="shared" si="436"/>
        <v>2.9673830763510267E-4</v>
      </c>
      <c r="AH336" s="15">
        <f t="shared" si="437"/>
        <v>9.7937136394747881E-3</v>
      </c>
      <c r="AI336" s="1">
        <f t="shared" si="401"/>
        <v>2714.3606446530976</v>
      </c>
      <c r="AJ336" s="1">
        <f t="shared" si="402"/>
        <v>179420.70941085622</v>
      </c>
      <c r="AK336" s="1">
        <f t="shared" si="403"/>
        <v>73599.780117899645</v>
      </c>
      <c r="AL336" s="14">
        <f t="shared" si="438"/>
        <v>102.9074732887661</v>
      </c>
      <c r="AM336" s="14">
        <f t="shared" si="439"/>
        <v>25.954311339477108</v>
      </c>
      <c r="AN336" s="14">
        <f t="shared" si="440"/>
        <v>8.021010650090183</v>
      </c>
      <c r="AO336" s="11">
        <f t="shared" si="441"/>
        <v>1.2364220938397459E-3</v>
      </c>
      <c r="AP336" s="11">
        <f t="shared" si="442"/>
        <v>1.557565736197286E-3</v>
      </c>
      <c r="AQ336" s="11">
        <f t="shared" si="443"/>
        <v>1.4129086474755431E-3</v>
      </c>
      <c r="AR336" s="1">
        <f t="shared" si="449"/>
        <v>349.62172426243342</v>
      </c>
      <c r="AS336" s="1">
        <f t="shared" si="444"/>
        <v>87736.894259701134</v>
      </c>
      <c r="AT336" s="1">
        <f t="shared" si="445"/>
        <v>36540.884222266861</v>
      </c>
      <c r="AU336" s="1">
        <f t="shared" si="404"/>
        <v>69.924344852486684</v>
      </c>
      <c r="AV336" s="1">
        <f t="shared" si="405"/>
        <v>17547.378851940226</v>
      </c>
      <c r="AW336" s="1">
        <f t="shared" si="406"/>
        <v>7308.1768444533727</v>
      </c>
      <c r="AX336" s="1">
        <f t="shared" si="466"/>
        <v>240</v>
      </c>
      <c r="AY336" s="1">
        <f t="shared" si="452"/>
        <v>23679.312919799562</v>
      </c>
      <c r="AZ336" s="1">
        <f t="shared" si="453"/>
        <v>6689.4718744061583</v>
      </c>
      <c r="BA336" s="1">
        <f t="shared" si="467"/>
        <v>6387.1681014621117</v>
      </c>
      <c r="BB336" s="1">
        <f t="shared" si="468"/>
        <v>29856.181401375921</v>
      </c>
      <c r="BC336" s="1">
        <f t="shared" si="469"/>
        <v>38491.853313393382</v>
      </c>
      <c r="BD336" s="1">
        <f t="shared" si="470"/>
        <v>0.1112930317394181</v>
      </c>
      <c r="BE336" s="2">
        <f t="shared" si="476"/>
        <v>0</v>
      </c>
      <c r="BF336" s="2">
        <f t="shared" si="477"/>
        <v>0</v>
      </c>
      <c r="BG336" s="2">
        <f t="shared" si="478"/>
        <v>0</v>
      </c>
      <c r="BH336" s="2">
        <f t="shared" si="454"/>
        <v>0</v>
      </c>
      <c r="BI336" s="2">
        <f t="shared" si="471"/>
        <v>0</v>
      </c>
      <c r="BJ336" s="2">
        <f t="shared" si="455"/>
        <v>0</v>
      </c>
      <c r="BK336" s="2">
        <f t="shared" si="456"/>
        <v>0</v>
      </c>
      <c r="BL336" s="2">
        <f t="shared" si="457"/>
        <v>0</v>
      </c>
      <c r="BM336" s="2">
        <f t="shared" si="458"/>
        <v>0</v>
      </c>
      <c r="BN336" s="2">
        <f t="shared" si="459"/>
        <v>0</v>
      </c>
      <c r="BO336" s="2">
        <f t="shared" si="472"/>
        <v>0</v>
      </c>
      <c r="BP336" s="2">
        <f t="shared" si="473"/>
        <v>0</v>
      </c>
      <c r="BQ336" s="2">
        <f t="shared" si="474"/>
        <v>0</v>
      </c>
      <c r="BR336" s="11">
        <f t="shared" si="475"/>
        <v>2.7970684504081217E-2</v>
      </c>
      <c r="BS336" s="17">
        <f t="shared" si="450"/>
        <v>1.5439957062817722E-4</v>
      </c>
      <c r="BT336" s="17">
        <f t="shared" si="451"/>
        <v>1.4891647783853589E-6</v>
      </c>
      <c r="BU336" s="12">
        <f>(BU$3*temperature!$I446+BU$4*temperature!$I446^2+BU$5*temperature!$I446^6)*(K336/K$56)^$BW$1</f>
        <v>-356.51029917140329</v>
      </c>
      <c r="BV336" s="12">
        <f>(BV$3*temperature!$I446+BV$4*temperature!$I446^2+BV$5*temperature!$I446^6)*(L336/L$56)^$BW$1</f>
        <v>-49.986442075080362</v>
      </c>
      <c r="BW336" s="12">
        <f>(BW$3*temperature!$I446+BW$4*temperature!$I446^2+BW$5*temperature!$I446^6)*(M336/M$56)^$BW$1</f>
        <v>-40.863048150272803</v>
      </c>
      <c r="BX336" s="12">
        <f>(BX$3*temperature!$M446+BX$4*temperature!$M446^2+BX$5*temperature!$M446^6)*(K336/K$56)^$BW$1</f>
        <v>-356.51036534838414</v>
      </c>
      <c r="BY336" s="12">
        <f>(BY$3*temperature!$M446+BY$4*temperature!$M446^2+BY$5*temperature!$M446^6)*(L336/L$56)^$BW$1</f>
        <v>-49.986450954775925</v>
      </c>
      <c r="BZ336" s="12">
        <f>(BZ$3*temperature!$M446+BZ$4*temperature!$M446^2+BZ$5*temperature!$M446^6)*(M336/M$56)^$BW$1</f>
        <v>-40.863055074834932</v>
      </c>
      <c r="CA336" s="19">
        <f t="shared" si="460"/>
        <v>-6.6176980851651024E-5</v>
      </c>
      <c r="CB336" s="19">
        <f t="shared" si="461"/>
        <v>-8.8796955637349129E-6</v>
      </c>
      <c r="CC336" s="19">
        <f t="shared" si="462"/>
        <v>-6.9245621290292547E-6</v>
      </c>
      <c r="CD336" s="19">
        <f t="shared" si="463"/>
        <v>-1.0552434439323353E-2</v>
      </c>
      <c r="CE336" s="19">
        <f t="shared" si="464"/>
        <v>-1.6292913465135158E-6</v>
      </c>
      <c r="CF336" s="19">
        <f t="shared" si="465"/>
        <v>-1.5714313693260989E-8</v>
      </c>
    </row>
    <row r="337" spans="1:84" x14ac:dyDescent="0.3">
      <c r="A337" s="2">
        <f t="shared" si="407"/>
        <v>2291</v>
      </c>
      <c r="B337" s="5">
        <f t="shared" si="408"/>
        <v>1165.4057501743682</v>
      </c>
      <c r="C337" s="5">
        <f t="shared" si="409"/>
        <v>2964.1702847498586</v>
      </c>
      <c r="D337" s="5">
        <f t="shared" si="410"/>
        <v>4369.9574782985019</v>
      </c>
      <c r="E337" s="15">
        <f t="shared" si="411"/>
        <v>2.2592331831299939E-9</v>
      </c>
      <c r="F337" s="15">
        <f t="shared" si="412"/>
        <v>4.4508408647330969E-9</v>
      </c>
      <c r="G337" s="15">
        <f t="shared" si="413"/>
        <v>9.0862332994257425E-9</v>
      </c>
      <c r="H337" s="5">
        <f t="shared" si="414"/>
        <v>349.62172505231047</v>
      </c>
      <c r="I337" s="5">
        <f t="shared" si="415"/>
        <v>87512.919490854227</v>
      </c>
      <c r="J337" s="5">
        <f t="shared" si="416"/>
        <v>36508.24898920174</v>
      </c>
      <c r="K337" s="5">
        <f t="shared" si="417"/>
        <v>300</v>
      </c>
      <c r="L337" s="5">
        <f t="shared" si="418"/>
        <v>29523.580322322574</v>
      </c>
      <c r="M337" s="5">
        <f t="shared" si="419"/>
        <v>8354.3716776431174</v>
      </c>
      <c r="N337" s="15">
        <f t="shared" si="420"/>
        <v>0</v>
      </c>
      <c r="O337" s="15">
        <f t="shared" si="421"/>
        <v>-2.5528047264815612E-3</v>
      </c>
      <c r="P337" s="15">
        <f t="shared" si="422"/>
        <v>-8.9312465973945265E-4</v>
      </c>
      <c r="Q337" s="5">
        <f t="shared" si="423"/>
        <v>2.3696924827258918</v>
      </c>
      <c r="R337" s="5">
        <f t="shared" si="424"/>
        <v>1675.7447468625853</v>
      </c>
      <c r="S337" s="5">
        <f t="shared" si="425"/>
        <v>1532.1372282469088</v>
      </c>
      <c r="T337" s="5">
        <f t="shared" si="426"/>
        <v>6.7778753805168659</v>
      </c>
      <c r="U337" s="5">
        <f t="shared" si="427"/>
        <v>19.148541228106481</v>
      </c>
      <c r="V337" s="5">
        <f t="shared" si="428"/>
        <v>41.966877915730173</v>
      </c>
      <c r="W337" s="15">
        <f t="shared" si="429"/>
        <v>-1.0734613539272964E-2</v>
      </c>
      <c r="X337" s="15">
        <f t="shared" si="430"/>
        <v>-1.217998157191269E-2</v>
      </c>
      <c r="Y337" s="15">
        <f t="shared" si="431"/>
        <v>-9.7425357312937999E-3</v>
      </c>
      <c r="Z337" s="5">
        <f t="shared" si="446"/>
        <v>1.7725582781399216</v>
      </c>
      <c r="AA337" s="5">
        <f t="shared" si="447"/>
        <v>5315.5999016766618</v>
      </c>
      <c r="AB337" s="5">
        <f t="shared" si="448"/>
        <v>56226.416074533852</v>
      </c>
      <c r="AC337" s="16">
        <f t="shared" si="432"/>
        <v>0.73998232546729981</v>
      </c>
      <c r="AD337" s="16">
        <f t="shared" si="433"/>
        <v>3.1254471278820315</v>
      </c>
      <c r="AE337" s="16">
        <f t="shared" si="434"/>
        <v>36.308040644715327</v>
      </c>
      <c r="AF337" s="15">
        <f t="shared" si="435"/>
        <v>-4.0504037456468023E-3</v>
      </c>
      <c r="AG337" s="15">
        <f t="shared" si="436"/>
        <v>2.9673830763510267E-4</v>
      </c>
      <c r="AH337" s="15">
        <f t="shared" si="437"/>
        <v>9.7937136394747881E-3</v>
      </c>
      <c r="AI337" s="1">
        <f t="shared" si="401"/>
        <v>2512.8489250402745</v>
      </c>
      <c r="AJ337" s="1">
        <f t="shared" si="402"/>
        <v>179026.01732171082</v>
      </c>
      <c r="AK337" s="1">
        <f t="shared" si="403"/>
        <v>73547.978950563047</v>
      </c>
      <c r="AL337" s="14">
        <f t="shared" si="438"/>
        <v>103.03343799162559</v>
      </c>
      <c r="AM337" s="14">
        <f t="shared" si="439"/>
        <v>25.994332630065585</v>
      </c>
      <c r="AN337" s="14">
        <f t="shared" si="440"/>
        <v>8.0322302758460999</v>
      </c>
      <c r="AO337" s="11">
        <f t="shared" si="441"/>
        <v>1.2240578729013484E-3</v>
      </c>
      <c r="AP337" s="11">
        <f t="shared" si="442"/>
        <v>1.5419900788353131E-3</v>
      </c>
      <c r="AQ337" s="11">
        <f t="shared" si="443"/>
        <v>1.3987795610007877E-3</v>
      </c>
      <c r="AR337" s="1">
        <f t="shared" si="449"/>
        <v>349.62172505231047</v>
      </c>
      <c r="AS337" s="1">
        <f t="shared" si="444"/>
        <v>87512.919490854227</v>
      </c>
      <c r="AT337" s="1">
        <f t="shared" si="445"/>
        <v>36508.24898920174</v>
      </c>
      <c r="AU337" s="1">
        <f t="shared" si="404"/>
        <v>69.92434501046209</v>
      </c>
      <c r="AV337" s="1">
        <f t="shared" si="405"/>
        <v>17502.583898170848</v>
      </c>
      <c r="AW337" s="1">
        <f t="shared" si="406"/>
        <v>7301.6497978403486</v>
      </c>
      <c r="AX337" s="1">
        <f t="shared" si="466"/>
        <v>240</v>
      </c>
      <c r="AY337" s="1">
        <f t="shared" si="452"/>
        <v>23618.864257858058</v>
      </c>
      <c r="AZ337" s="1">
        <f t="shared" si="453"/>
        <v>6683.4973421144932</v>
      </c>
      <c r="BA337" s="1">
        <f t="shared" si="467"/>
        <v>6387.1681158922147</v>
      </c>
      <c r="BB337" s="1">
        <f t="shared" si="468"/>
        <v>29848.604911408831</v>
      </c>
      <c r="BC337" s="1">
        <f t="shared" si="469"/>
        <v>38487.949002419409</v>
      </c>
      <c r="BD337" s="1">
        <f t="shared" si="470"/>
        <v>0.10597708091096936</v>
      </c>
      <c r="BE337" s="2">
        <f t="shared" si="476"/>
        <v>0</v>
      </c>
      <c r="BF337" s="2">
        <f t="shared" si="477"/>
        <v>0</v>
      </c>
      <c r="BG337" s="2">
        <f t="shared" si="478"/>
        <v>0</v>
      </c>
      <c r="BH337" s="2">
        <f t="shared" si="454"/>
        <v>0</v>
      </c>
      <c r="BI337" s="2">
        <f t="shared" si="471"/>
        <v>0</v>
      </c>
      <c r="BJ337" s="2">
        <f t="shared" si="455"/>
        <v>0</v>
      </c>
      <c r="BK337" s="2">
        <f t="shared" si="456"/>
        <v>0</v>
      </c>
      <c r="BL337" s="2">
        <f t="shared" si="457"/>
        <v>0</v>
      </c>
      <c r="BM337" s="2">
        <f t="shared" si="458"/>
        <v>0</v>
      </c>
      <c r="BN337" s="2">
        <f t="shared" si="459"/>
        <v>0</v>
      </c>
      <c r="BO337" s="2">
        <f t="shared" si="472"/>
        <v>0</v>
      </c>
      <c r="BP337" s="2">
        <f t="shared" si="473"/>
        <v>0</v>
      </c>
      <c r="BQ337" s="2">
        <f t="shared" si="474"/>
        <v>0</v>
      </c>
      <c r="BR337" s="11">
        <f t="shared" si="475"/>
        <v>2.7940975954848651E-2</v>
      </c>
      <c r="BS337" s="17">
        <f t="shared" si="450"/>
        <v>1.5019841806351066E-4</v>
      </c>
      <c r="BT337" s="17">
        <f t="shared" si="451"/>
        <v>1.4182521698908178E-6</v>
      </c>
      <c r="BU337" s="12">
        <f>(BU$3*temperature!$I447+BU$4*temperature!$I447^2+BU$5*temperature!$I447^6)*(K337/K$56)^$BW$1</f>
        <v>-357.63687993763608</v>
      </c>
      <c r="BV337" s="12">
        <f>(BV$3*temperature!$I447+BV$4*temperature!$I447^2+BV$5*temperature!$I447^6)*(L337/L$56)^$BW$1</f>
        <v>-50.169653285714112</v>
      </c>
      <c r="BW337" s="12">
        <f>(BW$3*temperature!$I447+BW$4*temperature!$I447^2+BW$5*temperature!$I447^6)*(M337/M$56)^$BW$1</f>
        <v>-40.990079645005522</v>
      </c>
      <c r="BX337" s="12">
        <f>(BX$3*temperature!$M447+BX$4*temperature!$M447^2+BX$5*temperature!$M447^6)*(K337/K$56)^$BW$1</f>
        <v>-357.63694604295381</v>
      </c>
      <c r="BY337" s="12">
        <f>(BY$3*temperature!$M447+BY$4*temperature!$M447^2+BY$5*temperature!$M447^6)*(L337/L$56)^$BW$1</f>
        <v>-50.169662161042773</v>
      </c>
      <c r="BZ337" s="12">
        <f>(BZ$3*temperature!$M447+BZ$4*temperature!$M447^2+BZ$5*temperature!$M447^6)*(M337/M$56)^$BW$1</f>
        <v>-40.990086562917575</v>
      </c>
      <c r="CA337" s="19">
        <f t="shared" si="460"/>
        <v>-6.6105317728215596E-5</v>
      </c>
      <c r="CB337" s="19">
        <f t="shared" si="461"/>
        <v>-8.8753286604514869E-6</v>
      </c>
      <c r="CC337" s="19">
        <f t="shared" si="462"/>
        <v>-6.9179120529838656E-6</v>
      </c>
      <c r="CD337" s="19">
        <f t="shared" si="463"/>
        <v>-1.0523786334519664E-2</v>
      </c>
      <c r="CE337" s="19">
        <f t="shared" si="464"/>
        <v>-1.5806560594832449E-6</v>
      </c>
      <c r="CF337" s="19">
        <f t="shared" si="465"/>
        <v>-1.4925382804399849E-8</v>
      </c>
    </row>
    <row r="338" spans="1:84" x14ac:dyDescent="0.3">
      <c r="A338" s="2">
        <f t="shared" si="407"/>
        <v>2292</v>
      </c>
      <c r="B338" s="5">
        <f t="shared" si="408"/>
        <v>1165.4057526756455</v>
      </c>
      <c r="C338" s="5">
        <f t="shared" si="409"/>
        <v>2964.1702972832563</v>
      </c>
      <c r="D338" s="5">
        <f t="shared" si="410"/>
        <v>4369.9575160196327</v>
      </c>
      <c r="E338" s="15">
        <f t="shared" si="411"/>
        <v>2.146271523973494E-9</v>
      </c>
      <c r="F338" s="15">
        <f t="shared" si="412"/>
        <v>4.2282988214964422E-9</v>
      </c>
      <c r="G338" s="15">
        <f t="shared" si="413"/>
        <v>8.6319216344544554E-9</v>
      </c>
      <c r="H338" s="5">
        <f t="shared" si="414"/>
        <v>349.62172580269367</v>
      </c>
      <c r="I338" s="5">
        <f t="shared" si="415"/>
        <v>87286.385855804983</v>
      </c>
      <c r="J338" s="5">
        <f t="shared" si="416"/>
        <v>36475.000074940268</v>
      </c>
      <c r="K338" s="5">
        <f t="shared" si="417"/>
        <v>300</v>
      </c>
      <c r="L338" s="5">
        <f t="shared" si="418"/>
        <v>29447.156236537878</v>
      </c>
      <c r="M338" s="5">
        <f t="shared" si="419"/>
        <v>8346.7630843613897</v>
      </c>
      <c r="N338" s="15">
        <f t="shared" si="420"/>
        <v>0</v>
      </c>
      <c r="O338" s="15">
        <f t="shared" si="421"/>
        <v>-2.5885778401649739E-3</v>
      </c>
      <c r="P338" s="15">
        <f t="shared" si="422"/>
        <v>-9.107319587048357E-4</v>
      </c>
      <c r="Q338" s="5">
        <f t="shared" si="423"/>
        <v>2.344254754748317</v>
      </c>
      <c r="R338" s="5">
        <f t="shared" si="424"/>
        <v>1651.0492522620998</v>
      </c>
      <c r="S338" s="5">
        <f t="shared" si="425"/>
        <v>1515.8285677075105</v>
      </c>
      <c r="T338" s="5">
        <f t="shared" si="426"/>
        <v>6.705117507689665</v>
      </c>
      <c r="U338" s="5">
        <f t="shared" si="427"/>
        <v>18.915312348819135</v>
      </c>
      <c r="V338" s="5">
        <f t="shared" si="428"/>
        <v>41.558014108105326</v>
      </c>
      <c r="W338" s="15">
        <f t="shared" si="429"/>
        <v>-1.0734613539272964E-2</v>
      </c>
      <c r="X338" s="15">
        <f t="shared" si="430"/>
        <v>-1.217998157191269E-2</v>
      </c>
      <c r="Y338" s="15">
        <f t="shared" si="431"/>
        <v>-9.7425357312937999E-3</v>
      </c>
      <c r="Z338" s="5">
        <f t="shared" si="446"/>
        <v>1.7464280472858169</v>
      </c>
      <c r="AA338" s="5">
        <f t="shared" si="447"/>
        <v>5239.0057586709972</v>
      </c>
      <c r="AB338" s="5">
        <f t="shared" si="448"/>
        <v>56173.714280557884</v>
      </c>
      <c r="AC338" s="16">
        <f t="shared" si="432"/>
        <v>0.73698509828451464</v>
      </c>
      <c r="AD338" s="16">
        <f t="shared" si="433"/>
        <v>3.1263745677733623</v>
      </c>
      <c r="AE338" s="16">
        <f t="shared" si="434"/>
        <v>36.663631197600083</v>
      </c>
      <c r="AF338" s="15">
        <f t="shared" si="435"/>
        <v>-4.0504037456468023E-3</v>
      </c>
      <c r="AG338" s="15">
        <f t="shared" si="436"/>
        <v>2.9673830763510267E-4</v>
      </c>
      <c r="AH338" s="15">
        <f t="shared" si="437"/>
        <v>9.7937136394747881E-3</v>
      </c>
      <c r="AI338" s="1">
        <f t="shared" si="401"/>
        <v>2331.4883775467092</v>
      </c>
      <c r="AJ338" s="1">
        <f t="shared" si="402"/>
        <v>178625.99948771059</v>
      </c>
      <c r="AK338" s="1">
        <f t="shared" si="403"/>
        <v>73494.830853347099</v>
      </c>
      <c r="AL338" s="14">
        <f t="shared" si="438"/>
        <v>103.15829569366188</v>
      </c>
      <c r="AM338" s="14">
        <f t="shared" si="439"/>
        <v>26.034014803056877</v>
      </c>
      <c r="AN338" s="14">
        <f t="shared" si="440"/>
        <v>8.0433532421898146</v>
      </c>
      <c r="AO338" s="11">
        <f t="shared" si="441"/>
        <v>1.2118172941723349E-3</v>
      </c>
      <c r="AP338" s="11">
        <f t="shared" si="442"/>
        <v>1.5265701780469599E-3</v>
      </c>
      <c r="AQ338" s="11">
        <f t="shared" si="443"/>
        <v>1.3847917653907799E-3</v>
      </c>
      <c r="AR338" s="1">
        <f t="shared" si="449"/>
        <v>349.62172580269367</v>
      </c>
      <c r="AS338" s="1">
        <f t="shared" si="444"/>
        <v>87286.385855804983</v>
      </c>
      <c r="AT338" s="1">
        <f t="shared" si="445"/>
        <v>36475.000074940268</v>
      </c>
      <c r="AU338" s="1">
        <f t="shared" si="404"/>
        <v>69.924345160538735</v>
      </c>
      <c r="AV338" s="1">
        <f t="shared" si="405"/>
        <v>17457.277171160997</v>
      </c>
      <c r="AW338" s="1">
        <f t="shared" si="406"/>
        <v>7295.0000149880543</v>
      </c>
      <c r="AX338" s="1">
        <f t="shared" si="466"/>
        <v>240.00000000000003</v>
      </c>
      <c r="AY338" s="1">
        <f t="shared" si="452"/>
        <v>23557.724989230304</v>
      </c>
      <c r="AZ338" s="1">
        <f t="shared" si="453"/>
        <v>6677.4104674891114</v>
      </c>
      <c r="BA338" s="1">
        <f t="shared" si="467"/>
        <v>6387.1681296008128</v>
      </c>
      <c r="BB338" s="1">
        <f t="shared" si="468"/>
        <v>29840.922103839897</v>
      </c>
      <c r="BC338" s="1">
        <f t="shared" si="469"/>
        <v>38483.967661282426</v>
      </c>
      <c r="BD338" s="1">
        <f t="shared" si="470"/>
        <v>0.10091479831066619</v>
      </c>
      <c r="BE338" s="2">
        <f t="shared" si="476"/>
        <v>0</v>
      </c>
      <c r="BF338" s="2">
        <f t="shared" si="477"/>
        <v>0</v>
      </c>
      <c r="BG338" s="2">
        <f t="shared" si="478"/>
        <v>0</v>
      </c>
      <c r="BH338" s="2">
        <f t="shared" si="454"/>
        <v>0</v>
      </c>
      <c r="BI338" s="2">
        <f t="shared" si="471"/>
        <v>0</v>
      </c>
      <c r="BJ338" s="2">
        <f t="shared" si="455"/>
        <v>0</v>
      </c>
      <c r="BK338" s="2">
        <f t="shared" si="456"/>
        <v>0</v>
      </c>
      <c r="BL338" s="2">
        <f t="shared" si="457"/>
        <v>0</v>
      </c>
      <c r="BM338" s="2">
        <f t="shared" si="458"/>
        <v>0</v>
      </c>
      <c r="BN338" s="2">
        <f t="shared" si="459"/>
        <v>0</v>
      </c>
      <c r="BO338" s="2">
        <f t="shared" si="472"/>
        <v>0</v>
      </c>
      <c r="BP338" s="2">
        <f t="shared" si="473"/>
        <v>0</v>
      </c>
      <c r="BQ338" s="2">
        <f t="shared" si="474"/>
        <v>0</v>
      </c>
      <c r="BR338" s="11">
        <f t="shared" si="475"/>
        <v>2.7911219198034826E-2</v>
      </c>
      <c r="BS338" s="17">
        <f t="shared" si="450"/>
        <v>1.461158000088402E-4</v>
      </c>
      <c r="BT338" s="17">
        <f t="shared" si="451"/>
        <v>1.3507163522769693E-6</v>
      </c>
      <c r="BU338" s="12">
        <f>(BU$3*temperature!$I448+BU$4*temperature!$I448^2+BU$5*temperature!$I448^6)*(K338/K$56)^$BW$1</f>
        <v>-358.75867400642943</v>
      </c>
      <c r="BV338" s="12">
        <f>(BV$3*temperature!$I448+BV$4*temperature!$I448^2+BV$5*temperature!$I448^6)*(L338/L$56)^$BW$1</f>
        <v>-50.352879567323903</v>
      </c>
      <c r="BW338" s="12">
        <f>(BW$3*temperature!$I448+BW$4*temperature!$I448^2+BW$5*temperature!$I448^6)*(M338/M$56)^$BW$1</f>
        <v>-41.116834172493</v>
      </c>
      <c r="BX338" s="12">
        <f>(BX$3*temperature!$M448+BX$4*temperature!$M448^2+BX$5*temperature!$M448^6)*(K338/K$56)^$BW$1</f>
        <v>-358.75874004030379</v>
      </c>
      <c r="BY338" s="12">
        <f>(BY$3*temperature!$M448+BY$4*temperature!$M448^2+BY$5*temperature!$M448^6)*(L338/L$56)^$BW$1</f>
        <v>-50.35288843839011</v>
      </c>
      <c r="BZ338" s="12">
        <f>(BZ$3*temperature!$M448+BZ$4*temperature!$M448^2+BZ$5*temperature!$M448^6)*(M338/M$56)^$BW$1</f>
        <v>-41.116841083812737</v>
      </c>
      <c r="CA338" s="19">
        <f t="shared" si="460"/>
        <v>-6.6033874361437483E-5</v>
      </c>
      <c r="CB338" s="19">
        <f t="shared" si="461"/>
        <v>-8.8710662069502177E-6</v>
      </c>
      <c r="CC338" s="19">
        <f t="shared" si="462"/>
        <v>-6.9113197369574664E-6</v>
      </c>
      <c r="CD338" s="19">
        <f t="shared" si="463"/>
        <v>-1.0495005729313927E-2</v>
      </c>
      <c r="CE338" s="19">
        <f t="shared" si="464"/>
        <v>-1.5334861582360657E-6</v>
      </c>
      <c r="CF338" s="19">
        <f t="shared" si="465"/>
        <v>-1.41757758558248E-8</v>
      </c>
    </row>
    <row r="339" spans="1:84" x14ac:dyDescent="0.3">
      <c r="A339" s="2">
        <f t="shared" si="407"/>
        <v>2293</v>
      </c>
      <c r="B339" s="5">
        <f t="shared" si="408"/>
        <v>1165.4057550518587</v>
      </c>
      <c r="C339" s="5">
        <f t="shared" si="409"/>
        <v>2964.1703091899844</v>
      </c>
      <c r="D339" s="5">
        <f t="shared" si="410"/>
        <v>4369.9575518547072</v>
      </c>
      <c r="E339" s="15">
        <f t="shared" si="411"/>
        <v>2.0389579477748191E-9</v>
      </c>
      <c r="F339" s="15">
        <f t="shared" si="412"/>
        <v>4.01688388042162E-9</v>
      </c>
      <c r="G339" s="15">
        <f t="shared" si="413"/>
        <v>8.2003255527317319E-9</v>
      </c>
      <c r="H339" s="5">
        <f t="shared" si="414"/>
        <v>349.62172651555761</v>
      </c>
      <c r="I339" s="5">
        <f t="shared" si="415"/>
        <v>87057.302704258254</v>
      </c>
      <c r="J339" s="5">
        <f t="shared" si="416"/>
        <v>36441.143722926688</v>
      </c>
      <c r="K339" s="5">
        <f t="shared" si="417"/>
        <v>300</v>
      </c>
      <c r="L339" s="5">
        <f t="shared" si="418"/>
        <v>29369.872046268592</v>
      </c>
      <c r="M339" s="5">
        <f t="shared" si="419"/>
        <v>8339.015491686012</v>
      </c>
      <c r="N339" s="15">
        <f t="shared" si="420"/>
        <v>0</v>
      </c>
      <c r="O339" s="15">
        <f t="shared" si="421"/>
        <v>-2.6245043714404614E-3</v>
      </c>
      <c r="P339" s="15">
        <f t="shared" si="422"/>
        <v>-9.2821523710118203E-4</v>
      </c>
      <c r="Q339" s="5">
        <f t="shared" si="423"/>
        <v>2.3190900906470175</v>
      </c>
      <c r="R339" s="5">
        <f t="shared" si="424"/>
        <v>1626.6591014746868</v>
      </c>
      <c r="S339" s="5">
        <f t="shared" si="425"/>
        <v>1499.667258744086</v>
      </c>
      <c r="T339" s="5">
        <f t="shared" si="426"/>
        <v>6.6331406625092031</v>
      </c>
      <c r="U339" s="5">
        <f t="shared" si="427"/>
        <v>18.684924192983544</v>
      </c>
      <c r="V339" s="5">
        <f t="shared" si="428"/>
        <v>41.1531336707355</v>
      </c>
      <c r="W339" s="15">
        <f t="shared" si="429"/>
        <v>-1.0734613539272964E-2</v>
      </c>
      <c r="X339" s="15">
        <f t="shared" si="430"/>
        <v>-1.217998157191269E-2</v>
      </c>
      <c r="Y339" s="15">
        <f t="shared" si="431"/>
        <v>-9.7425357312937999E-3</v>
      </c>
      <c r="Z339" s="5">
        <f t="shared" si="446"/>
        <v>1.7206830159641484</v>
      </c>
      <c r="AA339" s="5">
        <f t="shared" si="447"/>
        <v>5163.3300957327729</v>
      </c>
      <c r="AB339" s="5">
        <f t="shared" si="448"/>
        <v>56120.072835566818</v>
      </c>
      <c r="AC339" s="16">
        <f t="shared" si="432"/>
        <v>0.73400001108193713</v>
      </c>
      <c r="AD339" s="16">
        <f t="shared" si="433"/>
        <v>3.1273022828716366</v>
      </c>
      <c r="AE339" s="16">
        <f t="shared" si="434"/>
        <v>37.022704302532695</v>
      </c>
      <c r="AF339" s="15">
        <f t="shared" si="435"/>
        <v>-4.0504037456468023E-3</v>
      </c>
      <c r="AG339" s="15">
        <f t="shared" si="436"/>
        <v>2.9673830763510267E-4</v>
      </c>
      <c r="AH339" s="15">
        <f t="shared" si="437"/>
        <v>9.7937136394747881E-3</v>
      </c>
      <c r="AI339" s="1">
        <f t="shared" si="401"/>
        <v>2168.2638849525774</v>
      </c>
      <c r="AJ339" s="1">
        <f t="shared" si="402"/>
        <v>178220.67671010052</v>
      </c>
      <c r="AK339" s="1">
        <f t="shared" si="403"/>
        <v>73440.347783000441</v>
      </c>
      <c r="AL339" s="14">
        <f t="shared" si="438"/>
        <v>103.28205461035321</v>
      </c>
      <c r="AM339" s="14">
        <f t="shared" si="439"/>
        <v>26.073360126163923</v>
      </c>
      <c r="AN339" s="14">
        <f t="shared" si="440"/>
        <v>8.05438022783237</v>
      </c>
      <c r="AO339" s="11">
        <f t="shared" si="441"/>
        <v>1.1996991212306115E-3</v>
      </c>
      <c r="AP339" s="11">
        <f t="shared" si="442"/>
        <v>1.5113044762664902E-3</v>
      </c>
      <c r="AQ339" s="11">
        <f t="shared" si="443"/>
        <v>1.3709438477368721E-3</v>
      </c>
      <c r="AR339" s="1">
        <f t="shared" si="449"/>
        <v>349.62172651555761</v>
      </c>
      <c r="AS339" s="1">
        <f t="shared" si="444"/>
        <v>87057.302704258254</v>
      </c>
      <c r="AT339" s="1">
        <f t="shared" si="445"/>
        <v>36441.143722926688</v>
      </c>
      <c r="AU339" s="1">
        <f t="shared" si="404"/>
        <v>69.924345303111522</v>
      </c>
      <c r="AV339" s="1">
        <f t="shared" si="405"/>
        <v>17411.460540851651</v>
      </c>
      <c r="AW339" s="1">
        <f t="shared" si="406"/>
        <v>7288.2287445853381</v>
      </c>
      <c r="AX339" s="1">
        <f t="shared" si="466"/>
        <v>240</v>
      </c>
      <c r="AY339" s="1">
        <f t="shared" si="452"/>
        <v>23495.897637014874</v>
      </c>
      <c r="AZ339" s="1">
        <f t="shared" si="453"/>
        <v>6671.212393348811</v>
      </c>
      <c r="BA339" s="1">
        <f t="shared" si="467"/>
        <v>6387.1681426239793</v>
      </c>
      <c r="BB339" s="1">
        <f t="shared" si="468"/>
        <v>29833.13251923936</v>
      </c>
      <c r="BC339" s="1">
        <f t="shared" si="469"/>
        <v>38479.909831970908</v>
      </c>
      <c r="BD339" s="1">
        <f t="shared" si="470"/>
        <v>9.6094091269098639E-2</v>
      </c>
      <c r="BE339" s="2">
        <f t="shared" si="476"/>
        <v>0</v>
      </c>
      <c r="BF339" s="2">
        <f t="shared" si="477"/>
        <v>0</v>
      </c>
      <c r="BG339" s="2">
        <f t="shared" si="478"/>
        <v>0</v>
      </c>
      <c r="BH339" s="2">
        <f t="shared" si="454"/>
        <v>0</v>
      </c>
      <c r="BI339" s="2">
        <f t="shared" si="471"/>
        <v>0</v>
      </c>
      <c r="BJ339" s="2">
        <f t="shared" si="455"/>
        <v>0</v>
      </c>
      <c r="BK339" s="2">
        <f t="shared" si="456"/>
        <v>0</v>
      </c>
      <c r="BL339" s="2">
        <f t="shared" si="457"/>
        <v>0</v>
      </c>
      <c r="BM339" s="2">
        <f t="shared" si="458"/>
        <v>0</v>
      </c>
      <c r="BN339" s="2">
        <f t="shared" si="459"/>
        <v>0</v>
      </c>
      <c r="BO339" s="2">
        <f t="shared" si="472"/>
        <v>0</v>
      </c>
      <c r="BP339" s="2">
        <f t="shared" si="473"/>
        <v>0</v>
      </c>
      <c r="BQ339" s="2">
        <f t="shared" si="474"/>
        <v>0</v>
      </c>
      <c r="BR339" s="11">
        <f t="shared" si="475"/>
        <v>2.7881410858795891E-2</v>
      </c>
      <c r="BS339" s="17">
        <f t="shared" si="450"/>
        <v>1.4214826852735216E-4</v>
      </c>
      <c r="BT339" s="17">
        <f t="shared" si="451"/>
        <v>1.2863965259780658E-6</v>
      </c>
      <c r="BU339" s="12">
        <f>(BU$3*temperature!$I449+BU$4*temperature!$I449^2+BU$5*temperature!$I449^6)*(K339/K$56)^$BW$1</f>
        <v>-359.8757062775399</v>
      </c>
      <c r="BV339" s="12">
        <f>(BV$3*temperature!$I449+BV$4*temperature!$I449^2+BV$5*temperature!$I449^6)*(L339/L$56)^$BW$1</f>
        <v>-50.536130218131397</v>
      </c>
      <c r="BW339" s="12">
        <f>(BW$3*temperature!$I449+BW$4*temperature!$I449^2+BW$5*temperature!$I449^6)*(M339/M$56)^$BW$1</f>
        <v>-41.24331460951943</v>
      </c>
      <c r="BX339" s="12">
        <f>(BX$3*temperature!$M449+BX$4*temperature!$M449^2+BX$5*temperature!$M449^6)*(K339/K$56)^$BW$1</f>
        <v>-359.87577224018816</v>
      </c>
      <c r="BY339" s="12">
        <f>(BY$3*temperature!$M449+BY$4*temperature!$M449^2+BY$5*temperature!$M449^6)*(L339/L$56)^$BW$1</f>
        <v>-50.53613908503953</v>
      </c>
      <c r="BZ339" s="12">
        <f>(BZ$3*temperature!$M449+BZ$4*temperature!$M449^2+BZ$5*temperature!$M449^6)*(M339/M$56)^$BW$1</f>
        <v>-41.243321514303965</v>
      </c>
      <c r="CA339" s="19">
        <f t="shared" si="460"/>
        <v>-6.5962648250206257E-5</v>
      </c>
      <c r="CB339" s="19">
        <f t="shared" si="461"/>
        <v>-8.8669081321768317E-6</v>
      </c>
      <c r="CC339" s="19">
        <f t="shared" si="462"/>
        <v>-6.9047845343561676E-6</v>
      </c>
      <c r="CD339" s="19">
        <f t="shared" si="463"/>
        <v>-1.0466093258728578E-2</v>
      </c>
      <c r="CE339" s="19">
        <f t="shared" si="464"/>
        <v>-1.4877370349740602E-6</v>
      </c>
      <c r="CF339" s="19">
        <f t="shared" si="465"/>
        <v>-1.3463546008590896E-8</v>
      </c>
    </row>
    <row r="340" spans="1:84" x14ac:dyDescent="0.3">
      <c r="A340" s="2">
        <f t="shared" si="407"/>
        <v>2294</v>
      </c>
      <c r="B340" s="5">
        <f t="shared" si="408"/>
        <v>1165.4057573092614</v>
      </c>
      <c r="C340" s="5">
        <f t="shared" si="409"/>
        <v>2964.170320501376</v>
      </c>
      <c r="D340" s="5">
        <f t="shared" si="410"/>
        <v>4369.9575858980279</v>
      </c>
      <c r="E340" s="15">
        <f t="shared" si="411"/>
        <v>1.937010050386078E-9</v>
      </c>
      <c r="F340" s="15">
        <f t="shared" si="412"/>
        <v>3.8160396864005389E-9</v>
      </c>
      <c r="G340" s="15">
        <f t="shared" si="413"/>
        <v>7.7903092750951451E-9</v>
      </c>
      <c r="H340" s="5">
        <f t="shared" si="414"/>
        <v>349.62172719277839</v>
      </c>
      <c r="I340" s="5">
        <f t="shared" si="415"/>
        <v>86825.679216021919</v>
      </c>
      <c r="J340" s="5">
        <f t="shared" si="416"/>
        <v>36406.686198142866</v>
      </c>
      <c r="K340" s="5">
        <f t="shared" si="417"/>
        <v>300</v>
      </c>
      <c r="L340" s="5">
        <f t="shared" si="418"/>
        <v>29291.730848089643</v>
      </c>
      <c r="M340" s="5">
        <f t="shared" si="419"/>
        <v>8331.1303330787996</v>
      </c>
      <c r="N340" s="15">
        <f t="shared" si="420"/>
        <v>0</v>
      </c>
      <c r="O340" s="15">
        <f t="shared" si="421"/>
        <v>-2.6605903510865669E-3</v>
      </c>
      <c r="P340" s="15">
        <f t="shared" si="422"/>
        <v>-9.4557428452723968E-4</v>
      </c>
      <c r="Q340" s="5">
        <f t="shared" si="423"/>
        <v>2.2941955592050438</v>
      </c>
      <c r="R340" s="5">
        <f t="shared" si="424"/>
        <v>1602.5712696201219</v>
      </c>
      <c r="S340" s="5">
        <f t="shared" si="425"/>
        <v>1483.652477025187</v>
      </c>
      <c r="T340" s="5">
        <f t="shared" si="426"/>
        <v>6.56193646094553</v>
      </c>
      <c r="U340" s="5">
        <f t="shared" si="427"/>
        <v>18.457342160640419</v>
      </c>
      <c r="V340" s="5">
        <f t="shared" si="428"/>
        <v>40.75219779549365</v>
      </c>
      <c r="W340" s="15">
        <f t="shared" si="429"/>
        <v>-1.0734613539272964E-2</v>
      </c>
      <c r="X340" s="15">
        <f t="shared" si="430"/>
        <v>-1.217998157191269E-2</v>
      </c>
      <c r="Y340" s="15">
        <f t="shared" si="431"/>
        <v>-9.7425357312937999E-3</v>
      </c>
      <c r="Z340" s="5">
        <f t="shared" si="446"/>
        <v>1.6953175057576237</v>
      </c>
      <c r="AA340" s="5">
        <f t="shared" si="447"/>
        <v>5088.5642455046172</v>
      </c>
      <c r="AB340" s="5">
        <f t="shared" si="448"/>
        <v>56065.50147024553</v>
      </c>
      <c r="AC340" s="16">
        <f t="shared" si="432"/>
        <v>0.73102701468774611</v>
      </c>
      <c r="AD340" s="16">
        <f t="shared" si="433"/>
        <v>3.1282302732585192</v>
      </c>
      <c r="AE340" s="16">
        <f t="shared" si="434"/>
        <v>37.385294066630649</v>
      </c>
      <c r="AF340" s="15">
        <f t="shared" si="435"/>
        <v>-4.0504037456468023E-3</v>
      </c>
      <c r="AG340" s="15">
        <f t="shared" si="436"/>
        <v>2.9673830763510267E-4</v>
      </c>
      <c r="AH340" s="15">
        <f t="shared" si="437"/>
        <v>9.7937136394747881E-3</v>
      </c>
      <c r="AI340" s="1">
        <f t="shared" si="401"/>
        <v>2021.3618417604312</v>
      </c>
      <c r="AJ340" s="1">
        <f t="shared" si="402"/>
        <v>177810.06957994215</v>
      </c>
      <c r="AK340" s="1">
        <f t="shared" si="403"/>
        <v>73384.541749285738</v>
      </c>
      <c r="AL340" s="14">
        <f t="shared" si="438"/>
        <v>103.40472292660661</v>
      </c>
      <c r="AM340" s="14">
        <f t="shared" si="439"/>
        <v>26.112370864175205</v>
      </c>
      <c r="AN340" s="14">
        <f t="shared" si="440"/>
        <v>8.0653119098228441</v>
      </c>
      <c r="AO340" s="11">
        <f t="shared" si="441"/>
        <v>1.1877021300183055E-3</v>
      </c>
      <c r="AP340" s="11">
        <f t="shared" si="442"/>
        <v>1.4961914315038253E-3</v>
      </c>
      <c r="AQ340" s="11">
        <f t="shared" si="443"/>
        <v>1.3572344092595034E-3</v>
      </c>
      <c r="AR340" s="1">
        <f t="shared" si="449"/>
        <v>349.62172719277839</v>
      </c>
      <c r="AS340" s="1">
        <f t="shared" si="444"/>
        <v>86825.679216021919</v>
      </c>
      <c r="AT340" s="1">
        <f t="shared" si="445"/>
        <v>36406.686198142866</v>
      </c>
      <c r="AU340" s="1">
        <f t="shared" si="404"/>
        <v>69.924345438555676</v>
      </c>
      <c r="AV340" s="1">
        <f t="shared" si="405"/>
        <v>17365.135843204385</v>
      </c>
      <c r="AW340" s="1">
        <f t="shared" si="406"/>
        <v>7281.337239628574</v>
      </c>
      <c r="AX340" s="1">
        <f t="shared" si="466"/>
        <v>239.99999999999997</v>
      </c>
      <c r="AY340" s="1">
        <f t="shared" si="452"/>
        <v>23433.384678471717</v>
      </c>
      <c r="AZ340" s="1">
        <f t="shared" si="453"/>
        <v>6664.9042664630397</v>
      </c>
      <c r="BA340" s="1">
        <f t="shared" si="467"/>
        <v>6387.1681549959885</v>
      </c>
      <c r="BB340" s="1">
        <f t="shared" si="468"/>
        <v>29825.23568018715</v>
      </c>
      <c r="BC340" s="1">
        <f t="shared" si="469"/>
        <v>38475.776057378229</v>
      </c>
      <c r="BD340" s="1">
        <f t="shared" si="470"/>
        <v>9.1503442995634066E-2</v>
      </c>
      <c r="BE340" s="2">
        <f t="shared" si="476"/>
        <v>0</v>
      </c>
      <c r="BF340" s="2">
        <f t="shared" si="477"/>
        <v>0</v>
      </c>
      <c r="BG340" s="2">
        <f t="shared" si="478"/>
        <v>0</v>
      </c>
      <c r="BH340" s="2">
        <f t="shared" si="454"/>
        <v>0</v>
      </c>
      <c r="BI340" s="2">
        <f t="shared" si="471"/>
        <v>0</v>
      </c>
      <c r="BJ340" s="2">
        <f t="shared" si="455"/>
        <v>0</v>
      </c>
      <c r="BK340" s="2">
        <f t="shared" si="456"/>
        <v>0</v>
      </c>
      <c r="BL340" s="2">
        <f t="shared" si="457"/>
        <v>0</v>
      </c>
      <c r="BM340" s="2">
        <f t="shared" si="458"/>
        <v>0</v>
      </c>
      <c r="BN340" s="2">
        <f t="shared" si="459"/>
        <v>0</v>
      </c>
      <c r="BO340" s="2">
        <f t="shared" si="472"/>
        <v>0</v>
      </c>
      <c r="BP340" s="2">
        <f t="shared" si="473"/>
        <v>0</v>
      </c>
      <c r="BQ340" s="2">
        <f t="shared" si="474"/>
        <v>0</v>
      </c>
      <c r="BR340" s="11">
        <f t="shared" si="475"/>
        <v>2.7851547395264936E-2</v>
      </c>
      <c r="BS340" s="17">
        <f t="shared" si="450"/>
        <v>1.382924790989139E-4</v>
      </c>
      <c r="BT340" s="17">
        <f t="shared" si="451"/>
        <v>1.2251395485505388E-6</v>
      </c>
      <c r="BU340" s="12">
        <f>(BU$3*temperature!$I450+BU$4*temperature!$I450^2+BU$5*temperature!$I450^6)*(K340/K$56)^$BW$1</f>
        <v>-360.98800086308023</v>
      </c>
      <c r="BV340" s="12">
        <f>(BV$3*temperature!$I450+BV$4*temperature!$I450^2+BV$5*temperature!$I450^6)*(L340/L$56)^$BW$1</f>
        <v>-50.719414530299403</v>
      </c>
      <c r="BW340" s="12">
        <f>(BW$3*temperature!$I450+BW$4*temperature!$I450^2+BW$5*temperature!$I450^6)*(M340/M$56)^$BW$1</f>
        <v>-41.369523721944176</v>
      </c>
      <c r="BX340" s="12">
        <f>(BX$3*temperature!$M450+BX$4*temperature!$M450^2+BX$5*temperature!$M450^6)*(K340/K$56)^$BW$1</f>
        <v>-360.98806675471729</v>
      </c>
      <c r="BY340" s="12">
        <f>(BY$3*temperature!$M450+BY$4*temperature!$M450^2+BY$5*temperature!$M450^6)*(L340/L$56)^$BW$1</f>
        <v>-50.719423393153683</v>
      </c>
      <c r="BZ340" s="12">
        <f>(BZ$3*temperature!$M450+BZ$4*temperature!$M450^2+BZ$5*temperature!$M450^6)*(M340/M$56)^$BW$1</f>
        <v>-41.369530620249968</v>
      </c>
      <c r="CA340" s="19">
        <f t="shared" si="460"/>
        <v>-6.5891637063941744E-5</v>
      </c>
      <c r="CB340" s="19">
        <f t="shared" si="461"/>
        <v>-8.862854279811927E-6</v>
      </c>
      <c r="CC340" s="19">
        <f t="shared" si="462"/>
        <v>-6.8983057914806523E-6</v>
      </c>
      <c r="CD340" s="19">
        <f t="shared" si="463"/>
        <v>-1.0437049448444201E-2</v>
      </c>
      <c r="CE340" s="19">
        <f t="shared" si="464"/>
        <v>-1.4433654427033004E-6</v>
      </c>
      <c r="CF340" s="19">
        <f t="shared" si="465"/>
        <v>-1.2786842049466578E-8</v>
      </c>
    </row>
    <row r="341" spans="1:84" x14ac:dyDescent="0.3">
      <c r="A341" s="2">
        <f t="shared" si="407"/>
        <v>2295</v>
      </c>
      <c r="B341" s="5">
        <f t="shared" si="408"/>
        <v>1165.405759453794</v>
      </c>
      <c r="C341" s="5">
        <f t="shared" si="409"/>
        <v>2964.1703312471977</v>
      </c>
      <c r="D341" s="5">
        <f t="shared" si="410"/>
        <v>4369.9576182391829</v>
      </c>
      <c r="E341" s="15">
        <f t="shared" si="411"/>
        <v>1.840159547866774E-9</v>
      </c>
      <c r="F341" s="15">
        <f t="shared" si="412"/>
        <v>3.6252377020805117E-9</v>
      </c>
      <c r="G341" s="15">
        <f t="shared" si="413"/>
        <v>7.4007938113403873E-9</v>
      </c>
      <c r="H341" s="5">
        <f t="shared" si="414"/>
        <v>349.62172783613818</v>
      </c>
      <c r="I341" s="5">
        <f t="shared" si="415"/>
        <v>86591.524385303361</v>
      </c>
      <c r="J341" s="5">
        <f t="shared" si="416"/>
        <v>36371.633784836333</v>
      </c>
      <c r="K341" s="5">
        <f t="shared" si="417"/>
        <v>300</v>
      </c>
      <c r="L341" s="5">
        <f t="shared" si="418"/>
        <v>29212.735675978951</v>
      </c>
      <c r="M341" s="5">
        <f t="shared" si="419"/>
        <v>8323.1090464194949</v>
      </c>
      <c r="N341" s="15">
        <f t="shared" si="420"/>
        <v>0</v>
      </c>
      <c r="O341" s="15">
        <f t="shared" si="421"/>
        <v>-2.696842071927108E-3</v>
      </c>
      <c r="P341" s="15">
        <f t="shared" si="422"/>
        <v>-9.6280892731404055E-4</v>
      </c>
      <c r="Q341" s="5">
        <f t="shared" si="423"/>
        <v>2.2695682606698293</v>
      </c>
      <c r="R341" s="5">
        <f t="shared" si="424"/>
        <v>1578.7827456272878</v>
      </c>
      <c r="S341" s="5">
        <f t="shared" si="425"/>
        <v>1467.7833937253208</v>
      </c>
      <c r="T341" s="5">
        <f t="shared" si="426"/>
        <v>6.4914966089680153</v>
      </c>
      <c r="U341" s="5">
        <f t="shared" si="427"/>
        <v>18.232532073257332</v>
      </c>
      <c r="V341" s="5">
        <f t="shared" si="428"/>
        <v>40.3551680523423</v>
      </c>
      <c r="W341" s="15">
        <f t="shared" si="429"/>
        <v>-1.0734613539272964E-2</v>
      </c>
      <c r="X341" s="15">
        <f t="shared" si="430"/>
        <v>-1.217998157191269E-2</v>
      </c>
      <c r="Y341" s="15">
        <f t="shared" si="431"/>
        <v>-9.7425357312937999E-3</v>
      </c>
      <c r="Z341" s="5">
        <f t="shared" si="446"/>
        <v>1.6703259219565201</v>
      </c>
      <c r="AA341" s="5">
        <f t="shared" si="447"/>
        <v>5014.6995727130343</v>
      </c>
      <c r="AB341" s="5">
        <f t="shared" si="448"/>
        <v>56010.009946702732</v>
      </c>
      <c r="AC341" s="16">
        <f t="shared" si="432"/>
        <v>0.72806606012928587</v>
      </c>
      <c r="AD341" s="16">
        <f t="shared" si="433"/>
        <v>3.1291585390156986</v>
      </c>
      <c r="AE341" s="16">
        <f t="shared" si="434"/>
        <v>37.751434931046788</v>
      </c>
      <c r="AF341" s="15">
        <f t="shared" si="435"/>
        <v>-4.0504037456468023E-3</v>
      </c>
      <c r="AG341" s="15">
        <f t="shared" si="436"/>
        <v>2.9673830763510267E-4</v>
      </c>
      <c r="AH341" s="15">
        <f t="shared" si="437"/>
        <v>9.7937136394747881E-3</v>
      </c>
      <c r="AI341" s="1">
        <f t="shared" si="401"/>
        <v>1889.1500030229438</v>
      </c>
      <c r="AJ341" s="1">
        <f t="shared" si="402"/>
        <v>177394.19846515232</v>
      </c>
      <c r="AK341" s="1">
        <f t="shared" si="403"/>
        <v>73327.424813985737</v>
      </c>
      <c r="AL341" s="14">
        <f t="shared" si="438"/>
        <v>103.52630879618376</v>
      </c>
      <c r="AM341" s="14">
        <f t="shared" si="439"/>
        <v>26.151049278663002</v>
      </c>
      <c r="AN341" s="14">
        <f t="shared" si="440"/>
        <v>8.0761489634798131</v>
      </c>
      <c r="AO341" s="11">
        <f t="shared" si="441"/>
        <v>1.1758251087181223E-3</v>
      </c>
      <c r="AP341" s="11">
        <f t="shared" si="442"/>
        <v>1.4812295171887869E-3</v>
      </c>
      <c r="AQ341" s="11">
        <f t="shared" si="443"/>
        <v>1.3436620651669084E-3</v>
      </c>
      <c r="AR341" s="1">
        <f t="shared" si="449"/>
        <v>349.62172783613818</v>
      </c>
      <c r="AS341" s="1">
        <f t="shared" si="444"/>
        <v>86591.524385303361</v>
      </c>
      <c r="AT341" s="1">
        <f t="shared" si="445"/>
        <v>36371.633784836333</v>
      </c>
      <c r="AU341" s="1">
        <f t="shared" si="404"/>
        <v>69.924345567227633</v>
      </c>
      <c r="AV341" s="1">
        <f t="shared" si="405"/>
        <v>17318.304877060673</v>
      </c>
      <c r="AW341" s="1">
        <f t="shared" si="406"/>
        <v>7274.3267569672671</v>
      </c>
      <c r="AX341" s="1">
        <f t="shared" si="466"/>
        <v>240</v>
      </c>
      <c r="AY341" s="1">
        <f t="shared" si="452"/>
        <v>23370.188540783161</v>
      </c>
      <c r="AZ341" s="1">
        <f t="shared" si="453"/>
        <v>6658.4872371355959</v>
      </c>
      <c r="BA341" s="1">
        <f t="shared" si="467"/>
        <v>6387.1681667493967</v>
      </c>
      <c r="BB341" s="1">
        <f t="shared" si="468"/>
        <v>29817.231090492089</v>
      </c>
      <c r="BC341" s="1">
        <f t="shared" si="469"/>
        <v>38471.566881144041</v>
      </c>
      <c r="BD341" s="1">
        <f t="shared" si="470"/>
        <v>8.7131885183197103E-2</v>
      </c>
      <c r="BE341" s="2">
        <f t="shared" si="476"/>
        <v>0</v>
      </c>
      <c r="BF341" s="2">
        <f t="shared" si="477"/>
        <v>0</v>
      </c>
      <c r="BG341" s="2">
        <f t="shared" si="478"/>
        <v>0</v>
      </c>
      <c r="BH341" s="2">
        <f t="shared" si="454"/>
        <v>0</v>
      </c>
      <c r="BI341" s="2">
        <f t="shared" si="471"/>
        <v>0</v>
      </c>
      <c r="BJ341" s="2">
        <f t="shared" si="455"/>
        <v>0</v>
      </c>
      <c r="BK341" s="2">
        <f t="shared" si="456"/>
        <v>0</v>
      </c>
      <c r="BL341" s="2">
        <f t="shared" si="457"/>
        <v>0</v>
      </c>
      <c r="BM341" s="2">
        <f t="shared" si="458"/>
        <v>0</v>
      </c>
      <c r="BN341" s="2">
        <f t="shared" si="459"/>
        <v>0</v>
      </c>
      <c r="BO341" s="2">
        <f t="shared" si="472"/>
        <v>0</v>
      </c>
      <c r="BP341" s="2">
        <f t="shared" si="473"/>
        <v>0</v>
      </c>
      <c r="BQ341" s="2">
        <f t="shared" si="474"/>
        <v>0</v>
      </c>
      <c r="BR341" s="11">
        <f t="shared" si="475"/>
        <v>2.7821625094110652E-2</v>
      </c>
      <c r="BS341" s="17">
        <f t="shared" si="450"/>
        <v>1.3454518743428315E-4</v>
      </c>
      <c r="BT341" s="17">
        <f t="shared" si="451"/>
        <v>1.1667995700481321E-6</v>
      </c>
      <c r="BU341" s="12">
        <f>(BU$3*temperature!$I451+BU$4*temperature!$I451^2+BU$5*temperature!$I451^6)*(K341/K$56)^$BW$1</f>
        <v>-362.09558112095647</v>
      </c>
      <c r="BV341" s="12">
        <f>(BV$3*temperature!$I451+BV$4*temperature!$I451^2+BV$5*temperature!$I451^6)*(L341/L$56)^$BW$1</f>
        <v>-50.902741799337548</v>
      </c>
      <c r="BW341" s="12">
        <f>(BW$3*temperature!$I451+BW$4*temperature!$I451^2+BW$5*temperature!$I451^6)*(M341/M$56)^$BW$1</f>
        <v>-41.495464168774468</v>
      </c>
      <c r="BX341" s="12">
        <f>(BX$3*temperature!$M451+BX$4*temperature!$M451^2+BX$5*temperature!$M451^6)*(K341/K$56)^$BW$1</f>
        <v>-362.09564694179477</v>
      </c>
      <c r="BY341" s="12">
        <f>(BY$3*temperature!$M451+BY$4*temperature!$M451^2+BY$5*temperature!$M451^6)*(L341/L$56)^$BW$1</f>
        <v>-50.902750658242176</v>
      </c>
      <c r="BZ341" s="12">
        <f>(BZ$3*temperature!$M451+BZ$4*temperature!$M451^2+BZ$5*temperature!$M451^6)*(M341/M$56)^$BW$1</f>
        <v>-41.49547106065738</v>
      </c>
      <c r="CA341" s="19">
        <f t="shared" si="460"/>
        <v>-6.5820838301533513E-5</v>
      </c>
      <c r="CB341" s="19">
        <f t="shared" si="461"/>
        <v>-8.8589046285392214E-6</v>
      </c>
      <c r="CC341" s="19">
        <f t="shared" si="462"/>
        <v>-6.8918829114750224E-6</v>
      </c>
      <c r="CD341" s="19">
        <f t="shared" si="463"/>
        <v>-1.040787492727977E-2</v>
      </c>
      <c r="CE341" s="19">
        <f t="shared" si="464"/>
        <v>-1.4003294828834327E-6</v>
      </c>
      <c r="CF341" s="19">
        <f t="shared" si="465"/>
        <v>-1.2143903990264769E-8</v>
      </c>
    </row>
    <row r="342" spans="1:84" x14ac:dyDescent="0.3">
      <c r="A342" s="2">
        <f t="shared" si="407"/>
        <v>2296</v>
      </c>
      <c r="B342" s="5">
        <f t="shared" si="408"/>
        <v>1165.4057614910998</v>
      </c>
      <c r="C342" s="5">
        <f t="shared" si="409"/>
        <v>2964.1703414557287</v>
      </c>
      <c r="D342" s="5">
        <f t="shared" si="410"/>
        <v>4369.9576489632809</v>
      </c>
      <c r="E342" s="15">
        <f t="shared" si="411"/>
        <v>1.7481515704734353E-9</v>
      </c>
      <c r="F342" s="15">
        <f t="shared" si="412"/>
        <v>3.443975816976486E-9</v>
      </c>
      <c r="G342" s="15">
        <f t="shared" si="413"/>
        <v>7.0307541207733676E-9</v>
      </c>
      <c r="H342" s="5">
        <f t="shared" si="414"/>
        <v>349.62172844732993</v>
      </c>
      <c r="I342" s="5">
        <f t="shared" si="415"/>
        <v>86354.847004790674</v>
      </c>
      <c r="J342" s="5">
        <f t="shared" si="416"/>
        <v>36335.99278429163</v>
      </c>
      <c r="K342" s="5">
        <f t="shared" si="417"/>
        <v>300</v>
      </c>
      <c r="L342" s="5">
        <f t="shared" si="418"/>
        <v>29132.88949594614</v>
      </c>
      <c r="M342" s="5">
        <f t="shared" si="419"/>
        <v>8314.9530734953223</v>
      </c>
      <c r="N342" s="15">
        <f t="shared" si="420"/>
        <v>0</v>
      </c>
      <c r="O342" s="15">
        <f t="shared" si="421"/>
        <v>-2.7332660973092837E-3</v>
      </c>
      <c r="P342" s="15">
        <f t="shared" si="422"/>
        <v>-9.7991902769567485E-4</v>
      </c>
      <c r="Q342" s="5">
        <f t="shared" si="423"/>
        <v>2.2452053264154981</v>
      </c>
      <c r="R342" s="5">
        <f t="shared" si="424"/>
        <v>1555.2905323449625</v>
      </c>
      <c r="S342" s="5">
        <f t="shared" si="425"/>
        <v>1452.0591756747942</v>
      </c>
      <c r="T342" s="5">
        <f t="shared" si="426"/>
        <v>6.4218129015792424</v>
      </c>
      <c r="U342" s="5">
        <f t="shared" si="427"/>
        <v>18.010460168595749</v>
      </c>
      <c r="V342" s="5">
        <f t="shared" si="428"/>
        <v>39.962006385649993</v>
      </c>
      <c r="W342" s="15">
        <f t="shared" si="429"/>
        <v>-1.0734613539272964E-2</v>
      </c>
      <c r="X342" s="15">
        <f t="shared" si="430"/>
        <v>-1.217998157191269E-2</v>
      </c>
      <c r="Y342" s="15">
        <f t="shared" si="431"/>
        <v>-9.7425357312937999E-3</v>
      </c>
      <c r="Z342" s="5">
        <f t="shared" si="446"/>
        <v>1.6457027523247711</v>
      </c>
      <c r="AA342" s="5">
        <f t="shared" si="447"/>
        <v>4941.7274745699497</v>
      </c>
      <c r="AB342" s="5">
        <f t="shared" si="448"/>
        <v>55953.608054968681</v>
      </c>
      <c r="AC342" s="16">
        <f t="shared" si="432"/>
        <v>0.72511709863225993</v>
      </c>
      <c r="AD342" s="16">
        <f t="shared" si="433"/>
        <v>3.1300870802248881</v>
      </c>
      <c r="AE342" s="16">
        <f t="shared" si="434"/>
        <v>38.121161674240724</v>
      </c>
      <c r="AF342" s="15">
        <f t="shared" si="435"/>
        <v>-4.0504037456468023E-3</v>
      </c>
      <c r="AG342" s="15">
        <f t="shared" si="436"/>
        <v>2.9673830763510267E-4</v>
      </c>
      <c r="AH342" s="15">
        <f t="shared" si="437"/>
        <v>9.7937136394747881E-3</v>
      </c>
      <c r="AI342" s="1">
        <f t="shared" si="401"/>
        <v>1770.159348287877</v>
      </c>
      <c r="AJ342" s="1">
        <f t="shared" si="402"/>
        <v>176973.08349569776</v>
      </c>
      <c r="AK342" s="1">
        <f t="shared" si="403"/>
        <v>73269.009089554427</v>
      </c>
      <c r="AL342" s="14">
        <f t="shared" si="438"/>
        <v>103.64682034114625</v>
      </c>
      <c r="AM342" s="14">
        <f t="shared" si="439"/>
        <v>26.189397627699048</v>
      </c>
      <c r="AN342" s="14">
        <f t="shared" si="440"/>
        <v>8.0868920623247309</v>
      </c>
      <c r="AO342" s="11">
        <f t="shared" si="441"/>
        <v>1.1640668576309411E-3</v>
      </c>
      <c r="AP342" s="11">
        <f t="shared" si="442"/>
        <v>1.466417222016899E-3</v>
      </c>
      <c r="AQ342" s="11">
        <f t="shared" si="443"/>
        <v>1.3302254445152393E-3</v>
      </c>
      <c r="AR342" s="1">
        <f t="shared" si="449"/>
        <v>349.62172844732993</v>
      </c>
      <c r="AS342" s="1">
        <f t="shared" si="444"/>
        <v>86354.847004790674</v>
      </c>
      <c r="AT342" s="1">
        <f t="shared" si="445"/>
        <v>36335.99278429163</v>
      </c>
      <c r="AU342" s="1">
        <f t="shared" si="404"/>
        <v>69.924345689465994</v>
      </c>
      <c r="AV342" s="1">
        <f t="shared" si="405"/>
        <v>17270.969400958136</v>
      </c>
      <c r="AW342" s="1">
        <f t="shared" si="406"/>
        <v>7267.1985568583259</v>
      </c>
      <c r="AX342" s="1">
        <f t="shared" si="466"/>
        <v>239.99999999999997</v>
      </c>
      <c r="AY342" s="1">
        <f t="shared" si="452"/>
        <v>23306.311596756914</v>
      </c>
      <c r="AZ342" s="1">
        <f t="shared" si="453"/>
        <v>6651.9624587962589</v>
      </c>
      <c r="BA342" s="1">
        <f t="shared" si="467"/>
        <v>6387.1681779151349</v>
      </c>
      <c r="BB342" s="1">
        <f t="shared" si="468"/>
        <v>29809.118234385613</v>
      </c>
      <c r="BC342" s="1">
        <f t="shared" si="469"/>
        <v>38467.282847499155</v>
      </c>
      <c r="BD342" s="1">
        <f t="shared" si="470"/>
        <v>8.2968971914850906E-2</v>
      </c>
      <c r="BE342" s="2">
        <f t="shared" si="476"/>
        <v>0</v>
      </c>
      <c r="BF342" s="2">
        <f t="shared" si="477"/>
        <v>0</v>
      </c>
      <c r="BG342" s="2">
        <f t="shared" si="478"/>
        <v>0</v>
      </c>
      <c r="BH342" s="2">
        <f t="shared" si="454"/>
        <v>0</v>
      </c>
      <c r="BI342" s="2">
        <f t="shared" si="471"/>
        <v>0</v>
      </c>
      <c r="BJ342" s="2">
        <f t="shared" si="455"/>
        <v>0</v>
      </c>
      <c r="BK342" s="2">
        <f t="shared" si="456"/>
        <v>0</v>
      </c>
      <c r="BL342" s="2">
        <f t="shared" si="457"/>
        <v>0</v>
      </c>
      <c r="BM342" s="2">
        <f t="shared" si="458"/>
        <v>0</v>
      </c>
      <c r="BN342" s="2">
        <f t="shared" si="459"/>
        <v>0</v>
      </c>
      <c r="BO342" s="2">
        <f t="shared" si="472"/>
        <v>0</v>
      </c>
      <c r="BP342" s="2">
        <f t="shared" si="473"/>
        <v>0</v>
      </c>
      <c r="BQ342" s="2">
        <f t="shared" si="474"/>
        <v>0</v>
      </c>
      <c r="BR342" s="11">
        <f t="shared" si="475"/>
        <v>2.7791640065933126E-2</v>
      </c>
      <c r="BS342" s="17">
        <f t="shared" si="450"/>
        <v>1.3090324638962892E-4</v>
      </c>
      <c r="BT342" s="17">
        <f t="shared" si="451"/>
        <v>1.1112376857601257E-6</v>
      </c>
      <c r="BU342" s="12">
        <f>(BU$3*temperature!$I452+BU$4*temperature!$I452^2+BU$5*temperature!$I452^6)*(K342/K$56)^$BW$1</f>
        <v>-363.19846968690678</v>
      </c>
      <c r="BV342" s="12">
        <f>(BV$3*temperature!$I452+BV$4*temperature!$I452^2+BV$5*temperature!$I452^6)*(L342/L$56)^$BW$1</f>
        <v>-51.086121333509872</v>
      </c>
      <c r="BW342" s="12">
        <f>(BW$3*temperature!$I452+BW$4*temperature!$I452^2+BW$5*temperature!$I452^6)*(M342/M$56)^$BW$1</f>
        <v>-41.621138506083447</v>
      </c>
      <c r="BX342" s="12">
        <f>(BX$3*temperature!$M452+BX$4*temperature!$M452^2+BX$5*temperature!$M452^6)*(K342/K$56)^$BW$1</f>
        <v>-363.19853543715686</v>
      </c>
      <c r="BY342" s="12">
        <f>(BY$3*temperature!$M452+BY$4*temperature!$M452^2+BY$5*temperature!$M452^6)*(L342/L$56)^$BW$1</f>
        <v>-51.086130188569072</v>
      </c>
      <c r="BZ342" s="12">
        <f>(BZ$3*temperature!$M452+BZ$4*temperature!$M452^2+BZ$5*temperature!$M452^6)*(M342/M$56)^$BW$1</f>
        <v>-41.621145391598738</v>
      </c>
      <c r="CA342" s="19">
        <f t="shared" si="460"/>
        <v>-6.5750250087148743E-5</v>
      </c>
      <c r="CB342" s="19">
        <f t="shared" si="461"/>
        <v>-8.8550591996749972E-6</v>
      </c>
      <c r="CC342" s="19">
        <f t="shared" si="462"/>
        <v>-6.8855152903779526E-6</v>
      </c>
      <c r="CD342" s="19">
        <f t="shared" si="463"/>
        <v>-1.0378570323949145E-2</v>
      </c>
      <c r="CE342" s="19">
        <f t="shared" si="464"/>
        <v>-1.3585885482880058E-6</v>
      </c>
      <c r="CF342" s="19">
        <f t="shared" si="465"/>
        <v>-1.1533058468283967E-8</v>
      </c>
    </row>
    <row r="343" spans="1:84" x14ac:dyDescent="0.3">
      <c r="A343" s="2">
        <f t="shared" si="407"/>
        <v>2297</v>
      </c>
      <c r="B343" s="5">
        <f t="shared" si="408"/>
        <v>1165.4057634265405</v>
      </c>
      <c r="C343" s="5">
        <f t="shared" si="409"/>
        <v>2964.1703511538331</v>
      </c>
      <c r="D343" s="5">
        <f t="shared" si="410"/>
        <v>4369.9576781511742</v>
      </c>
      <c r="E343" s="15">
        <f t="shared" si="411"/>
        <v>1.6607439919497635E-9</v>
      </c>
      <c r="F343" s="15">
        <f t="shared" si="412"/>
        <v>3.2717770261276618E-9</v>
      </c>
      <c r="G343" s="15">
        <f t="shared" si="413"/>
        <v>6.6792164147346991E-9</v>
      </c>
      <c r="H343" s="5">
        <f t="shared" si="414"/>
        <v>349.62172902796215</v>
      </c>
      <c r="I343" s="5">
        <f t="shared" si="415"/>
        <v>86115.655649509092</v>
      </c>
      <c r="J343" s="5">
        <f t="shared" si="416"/>
        <v>36299.769512646555</v>
      </c>
      <c r="K343" s="5">
        <f t="shared" si="417"/>
        <v>300</v>
      </c>
      <c r="L343" s="5">
        <f t="shared" si="418"/>
        <v>29052.195200585455</v>
      </c>
      <c r="M343" s="5">
        <f t="shared" si="419"/>
        <v>8306.663859500839</v>
      </c>
      <c r="N343" s="15">
        <f t="shared" si="420"/>
        <v>0</v>
      </c>
      <c r="O343" s="15">
        <f t="shared" si="421"/>
        <v>-2.7698692699847927E-3</v>
      </c>
      <c r="P343" s="15">
        <f t="shared" si="422"/>
        <v>-9.969044829496454E-4</v>
      </c>
      <c r="Q343" s="5">
        <f t="shared" si="423"/>
        <v>2.2211039186087951</v>
      </c>
      <c r="R343" s="5">
        <f t="shared" si="424"/>
        <v>1532.0916466525434</v>
      </c>
      <c r="S343" s="5">
        <f t="shared" si="425"/>
        <v>1436.478985511578</v>
      </c>
      <c r="T343" s="5">
        <f t="shared" si="426"/>
        <v>6.3528772218592717</v>
      </c>
      <c r="U343" s="5">
        <f t="shared" si="427"/>
        <v>17.791093095640587</v>
      </c>
      <c r="V343" s="5">
        <f t="shared" si="428"/>
        <v>39.572675110543607</v>
      </c>
      <c r="W343" s="15">
        <f t="shared" si="429"/>
        <v>-1.0734613539272964E-2</v>
      </c>
      <c r="X343" s="15">
        <f t="shared" si="430"/>
        <v>-1.217998157191269E-2</v>
      </c>
      <c r="Y343" s="15">
        <f t="shared" si="431"/>
        <v>-9.7425357312937999E-3</v>
      </c>
      <c r="Z343" s="5">
        <f t="shared" si="446"/>
        <v>1.62144256588424</v>
      </c>
      <c r="AA343" s="5">
        <f t="shared" si="447"/>
        <v>4869.6393811756279</v>
      </c>
      <c r="AB343" s="5">
        <f t="shared" si="448"/>
        <v>55896.305609560506</v>
      </c>
      <c r="AC343" s="16">
        <f t="shared" si="432"/>
        <v>0.72218008161992731</v>
      </c>
      <c r="AD343" s="16">
        <f t="shared" si="433"/>
        <v>3.1310158969678246</v>
      </c>
      <c r="AE343" s="16">
        <f t="shared" si="434"/>
        <v>38.494509415282359</v>
      </c>
      <c r="AF343" s="15">
        <f t="shared" si="435"/>
        <v>-4.0504037456468023E-3</v>
      </c>
      <c r="AG343" s="15">
        <f t="shared" si="436"/>
        <v>2.9673830763510267E-4</v>
      </c>
      <c r="AH343" s="15">
        <f t="shared" si="437"/>
        <v>9.7937136394747881E-3</v>
      </c>
      <c r="AI343" s="1">
        <f t="shared" si="401"/>
        <v>1663.0677591485553</v>
      </c>
      <c r="AJ343" s="1">
        <f t="shared" si="402"/>
        <v>176546.74454708613</v>
      </c>
      <c r="AK343" s="1">
        <f t="shared" si="403"/>
        <v>73209.306737457315</v>
      </c>
      <c r="AL343" s="14">
        <f t="shared" si="438"/>
        <v>103.76626565131961</v>
      </c>
      <c r="AM343" s="14">
        <f t="shared" si="439"/>
        <v>26.227418165577401</v>
      </c>
      <c r="AN343" s="14">
        <f t="shared" si="440"/>
        <v>8.0975418780171999</v>
      </c>
      <c r="AO343" s="11">
        <f t="shared" si="441"/>
        <v>1.1524261890546318E-3</v>
      </c>
      <c r="AP343" s="11">
        <f t="shared" si="442"/>
        <v>1.45175304979673E-3</v>
      </c>
      <c r="AQ343" s="11">
        <f t="shared" si="443"/>
        <v>1.3169231900700868E-3</v>
      </c>
      <c r="AR343" s="1">
        <f t="shared" si="449"/>
        <v>349.62172902796215</v>
      </c>
      <c r="AS343" s="1">
        <f t="shared" si="444"/>
        <v>86115.655649509092</v>
      </c>
      <c r="AT343" s="1">
        <f t="shared" si="445"/>
        <v>36299.769512646555</v>
      </c>
      <c r="AU343" s="1">
        <f t="shared" si="404"/>
        <v>69.924345805592438</v>
      </c>
      <c r="AV343" s="1">
        <f t="shared" si="405"/>
        <v>17223.13112990182</v>
      </c>
      <c r="AW343" s="1">
        <f t="shared" si="406"/>
        <v>7259.9539025293116</v>
      </c>
      <c r="AX343" s="1">
        <f t="shared" si="466"/>
        <v>240</v>
      </c>
      <c r="AY343" s="1">
        <f t="shared" si="452"/>
        <v>23241.756160468365</v>
      </c>
      <c r="AZ343" s="1">
        <f t="shared" si="453"/>
        <v>6645.3310876006708</v>
      </c>
      <c r="BA343" s="1">
        <f t="shared" si="467"/>
        <v>6387.1681885225862</v>
      </c>
      <c r="BB343" s="1">
        <f t="shared" si="468"/>
        <v>29800.896575688927</v>
      </c>
      <c r="BC343" s="1">
        <f t="shared" si="469"/>
        <v>38462.924501114081</v>
      </c>
      <c r="BD343" s="1">
        <f t="shared" si="470"/>
        <v>7.9004754810385144E-2</v>
      </c>
      <c r="BE343" s="2">
        <f t="shared" si="476"/>
        <v>0</v>
      </c>
      <c r="BF343" s="2">
        <f t="shared" si="477"/>
        <v>0</v>
      </c>
      <c r="BG343" s="2">
        <f t="shared" si="478"/>
        <v>0</v>
      </c>
      <c r="BH343" s="2">
        <f t="shared" si="454"/>
        <v>0</v>
      </c>
      <c r="BI343" s="2">
        <f t="shared" si="471"/>
        <v>0</v>
      </c>
      <c r="BJ343" s="2">
        <f t="shared" si="455"/>
        <v>0</v>
      </c>
      <c r="BK343" s="2">
        <f t="shared" si="456"/>
        <v>0</v>
      </c>
      <c r="BL343" s="2">
        <f t="shared" si="457"/>
        <v>0</v>
      </c>
      <c r="BM343" s="2">
        <f t="shared" si="458"/>
        <v>0</v>
      </c>
      <c r="BN343" s="2">
        <f t="shared" si="459"/>
        <v>0</v>
      </c>
      <c r="BO343" s="2">
        <f t="shared" si="472"/>
        <v>0</v>
      </c>
      <c r="BP343" s="2">
        <f t="shared" si="473"/>
        <v>0</v>
      </c>
      <c r="BQ343" s="2">
        <f t="shared" si="474"/>
        <v>0</v>
      </c>
      <c r="BR343" s="11">
        <f t="shared" si="475"/>
        <v>2.7761588240458573E-2</v>
      </c>
      <c r="BS343" s="17">
        <f t="shared" si="450"/>
        <v>1.273636029781595E-4</v>
      </c>
      <c r="BT343" s="17">
        <f t="shared" si="451"/>
        <v>1.058321605485834E-6</v>
      </c>
      <c r="BU343" s="12">
        <f>(BU$3*temperature!$I453+BU$4*temperature!$I453^2+BU$5*temperature!$I453^6)*(K343/K$56)^$BW$1</f>
        <v>-364.29668850520204</v>
      </c>
      <c r="BV343" s="12">
        <f>(BV$3*temperature!$I453+BV$4*temperature!$I453^2+BV$5*temperature!$I453^6)*(L343/L$56)^$BW$1</f>
        <v>-51.269562463260762</v>
      </c>
      <c r="BW343" s="12">
        <f>(BW$3*temperature!$I453+BW$4*temperature!$I453^2+BW$5*temperature!$I453^6)*(M343/M$56)^$BW$1</f>
        <v>-41.746549190779461</v>
      </c>
      <c r="BX343" s="12">
        <f>(BX$3*temperature!$M453+BX$4*temperature!$M453^2+BX$5*temperature!$M453^6)*(K343/K$56)^$BW$1</f>
        <v>-364.29675418507219</v>
      </c>
      <c r="BY343" s="12">
        <f>(BY$3*temperature!$M453+BY$4*temperature!$M453^2+BY$5*temperature!$M453^6)*(L343/L$56)^$BW$1</f>
        <v>-51.269571314578712</v>
      </c>
      <c r="BZ343" s="12">
        <f>(BZ$3*temperature!$M453+BZ$4*temperature!$M453^2+BZ$5*temperature!$M453^6)*(M343/M$56)^$BW$1</f>
        <v>-41.746556069981764</v>
      </c>
      <c r="CA343" s="19">
        <f t="shared" si="460"/>
        <v>-6.5679870147050678E-5</v>
      </c>
      <c r="CB343" s="19">
        <f t="shared" si="461"/>
        <v>-8.8513179505866901E-6</v>
      </c>
      <c r="CC343" s="19">
        <f t="shared" si="462"/>
        <v>-6.8792023029118354E-6</v>
      </c>
      <c r="CD343" s="19">
        <f t="shared" si="463"/>
        <v>-1.0349136164667528E-2</v>
      </c>
      <c r="CE343" s="19">
        <f t="shared" si="464"/>
        <v>-1.3181032696436273E-6</v>
      </c>
      <c r="CF343" s="19">
        <f t="shared" si="465"/>
        <v>-1.0952714401182445E-8</v>
      </c>
    </row>
    <row r="344" spans="1:84" x14ac:dyDescent="0.3">
      <c r="A344" s="2">
        <f t="shared" si="407"/>
        <v>2298</v>
      </c>
      <c r="B344" s="5">
        <f t="shared" si="408"/>
        <v>1165.4057652652091</v>
      </c>
      <c r="C344" s="5">
        <f t="shared" si="409"/>
        <v>2964.1703603670321</v>
      </c>
      <c r="D344" s="5">
        <f t="shared" si="410"/>
        <v>4369.9577058796731</v>
      </c>
      <c r="E344" s="15">
        <f t="shared" si="411"/>
        <v>1.5777067923522753E-9</v>
      </c>
      <c r="F344" s="15">
        <f t="shared" si="412"/>
        <v>3.1081881748212786E-9</v>
      </c>
      <c r="G344" s="15">
        <f t="shared" si="413"/>
        <v>6.3452555939979637E-9</v>
      </c>
      <c r="H344" s="5">
        <f t="shared" si="414"/>
        <v>349.62172957956273</v>
      </c>
      <c r="I344" s="5">
        <f t="shared" si="415"/>
        <v>85873.958660442382</v>
      </c>
      <c r="J344" s="5">
        <f t="shared" si="416"/>
        <v>36262.97029875451</v>
      </c>
      <c r="K344" s="5">
        <f t="shared" si="417"/>
        <v>300</v>
      </c>
      <c r="L344" s="5">
        <f t="shared" si="418"/>
        <v>28970.655603549461</v>
      </c>
      <c r="M344" s="5">
        <f t="shared" si="419"/>
        <v>8298.2428525483338</v>
      </c>
      <c r="N344" s="15">
        <f t="shared" si="420"/>
        <v>0</v>
      </c>
      <c r="O344" s="15">
        <f t="shared" si="421"/>
        <v>-2.8066587214156113E-3</v>
      </c>
      <c r="P344" s="15">
        <f t="shared" si="422"/>
        <v>-1.0137652245159057E-3</v>
      </c>
      <c r="Q344" s="5">
        <f t="shared" si="423"/>
        <v>2.1972612298785994</v>
      </c>
      <c r="R344" s="5">
        <f t="shared" si="424"/>
        <v>1509.1831195704256</v>
      </c>
      <c r="S344" s="5">
        <f t="shared" si="425"/>
        <v>1421.0419818350367</v>
      </c>
      <c r="T344" s="5">
        <f t="shared" si="426"/>
        <v>6.2846815400201628</v>
      </c>
      <c r="U344" s="5">
        <f t="shared" si="427"/>
        <v>17.5743979095915</v>
      </c>
      <c r="V344" s="5">
        <f t="shared" si="428"/>
        <v>39.187136909296257</v>
      </c>
      <c r="W344" s="15">
        <f t="shared" si="429"/>
        <v>-1.0734613539272964E-2</v>
      </c>
      <c r="X344" s="15">
        <f t="shared" si="430"/>
        <v>-1.217998157191269E-2</v>
      </c>
      <c r="Y344" s="15">
        <f t="shared" si="431"/>
        <v>-9.7425357312937999E-3</v>
      </c>
      <c r="Z344" s="5">
        <f t="shared" si="446"/>
        <v>1.5975400117169098</v>
      </c>
      <c r="AA344" s="5">
        <f t="shared" si="447"/>
        <v>4798.4267559220661</v>
      </c>
      <c r="AB344" s="5">
        <f t="shared" si="448"/>
        <v>55838.11244611728</v>
      </c>
      <c r="AC344" s="16">
        <f t="shared" si="432"/>
        <v>0.71925496071230244</v>
      </c>
      <c r="AD344" s="16">
        <f t="shared" si="433"/>
        <v>3.1319449893262692</v>
      </c>
      <c r="AE344" s="16">
        <f t="shared" si="434"/>
        <v>38.871513617187702</v>
      </c>
      <c r="AF344" s="15">
        <f t="shared" si="435"/>
        <v>-4.0504037456468023E-3</v>
      </c>
      <c r="AG344" s="15">
        <f t="shared" si="436"/>
        <v>2.9673830763510267E-4</v>
      </c>
      <c r="AH344" s="15">
        <f t="shared" si="437"/>
        <v>9.7937136394747881E-3</v>
      </c>
      <c r="AI344" s="1">
        <f t="shared" si="401"/>
        <v>1566.6853290392921</v>
      </c>
      <c r="AJ344" s="1">
        <f t="shared" si="402"/>
        <v>176115.20122227934</v>
      </c>
      <c r="AK344" s="1">
        <f t="shared" si="403"/>
        <v>73148.329966240897</v>
      </c>
      <c r="AL344" s="14">
        <f t="shared" si="438"/>
        <v>103.88465278377582</v>
      </c>
      <c r="AM344" s="14">
        <f t="shared" si="439"/>
        <v>26.265113142544472</v>
      </c>
      <c r="AN344" s="14">
        <f t="shared" si="440"/>
        <v>8.1080990802921065</v>
      </c>
      <c r="AO344" s="11">
        <f t="shared" si="441"/>
        <v>1.1409019271640855E-3</v>
      </c>
      <c r="AP344" s="11">
        <f t="shared" si="442"/>
        <v>1.4372355192987627E-3</v>
      </c>
      <c r="AQ344" s="11">
        <f t="shared" si="443"/>
        <v>1.303753958169386E-3</v>
      </c>
      <c r="AR344" s="1">
        <f t="shared" si="449"/>
        <v>349.62172957956273</v>
      </c>
      <c r="AS344" s="1">
        <f t="shared" si="444"/>
        <v>85873.958660442382</v>
      </c>
      <c r="AT344" s="1">
        <f t="shared" si="445"/>
        <v>36262.97029875451</v>
      </c>
      <c r="AU344" s="1">
        <f t="shared" si="404"/>
        <v>69.924345915912554</v>
      </c>
      <c r="AV344" s="1">
        <f t="shared" si="405"/>
        <v>17174.791732088477</v>
      </c>
      <c r="AW344" s="1">
        <f t="shared" si="406"/>
        <v>7252.5940597509025</v>
      </c>
      <c r="AX344" s="1">
        <f t="shared" si="466"/>
        <v>240</v>
      </c>
      <c r="AY344" s="1">
        <f t="shared" si="452"/>
        <v>23176.524482839566</v>
      </c>
      <c r="AZ344" s="1">
        <f t="shared" si="453"/>
        <v>6638.5942820386663</v>
      </c>
      <c r="BA344" s="1">
        <f t="shared" si="467"/>
        <v>6387.1681985996647</v>
      </c>
      <c r="BB344" s="1">
        <f t="shared" si="468"/>
        <v>29792.56555695225</v>
      </c>
      <c r="BC344" s="1">
        <f t="shared" si="469"/>
        <v>38458.492386951235</v>
      </c>
      <c r="BD344" s="1">
        <f t="shared" si="470"/>
        <v>7.5229759354046355E-2</v>
      </c>
      <c r="BE344" s="2">
        <f t="shared" si="476"/>
        <v>0</v>
      </c>
      <c r="BF344" s="2">
        <f t="shared" si="477"/>
        <v>0</v>
      </c>
      <c r="BG344" s="2">
        <f t="shared" si="478"/>
        <v>0</v>
      </c>
      <c r="BH344" s="2">
        <f t="shared" si="454"/>
        <v>0</v>
      </c>
      <c r="BI344" s="2">
        <f t="shared" si="471"/>
        <v>0</v>
      </c>
      <c r="BJ344" s="2">
        <f t="shared" si="455"/>
        <v>0</v>
      </c>
      <c r="BK344" s="2">
        <f t="shared" si="456"/>
        <v>0</v>
      </c>
      <c r="BL344" s="2">
        <f t="shared" si="457"/>
        <v>0</v>
      </c>
      <c r="BM344" s="2">
        <f t="shared" si="458"/>
        <v>0</v>
      </c>
      <c r="BN344" s="2">
        <f t="shared" si="459"/>
        <v>0</v>
      </c>
      <c r="BO344" s="2">
        <f t="shared" si="472"/>
        <v>0</v>
      </c>
      <c r="BP344" s="2">
        <f t="shared" si="473"/>
        <v>0</v>
      </c>
      <c r="BQ344" s="2">
        <f t="shared" si="474"/>
        <v>0</v>
      </c>
      <c r="BR344" s="11">
        <f t="shared" si="475"/>
        <v>2.7731465361498148E-2</v>
      </c>
      <c r="BS344" s="17">
        <f t="shared" si="450"/>
        <v>1.2392329547576076E-4</v>
      </c>
      <c r="BT344" s="17">
        <f t="shared" si="451"/>
        <v>1.0079253385579371E-6</v>
      </c>
      <c r="BU344" s="12">
        <f>(BU$3*temperature!$I454+BU$4*temperature!$I454^2+BU$5*temperature!$I454^6)*(K344/K$56)^$BW$1</f>
        <v>-365.39025885806677</v>
      </c>
      <c r="BV344" s="12">
        <f>(BV$3*temperature!$I454+BV$4*temperature!$I454^2+BV$5*temperature!$I454^6)*(L344/L$56)^$BW$1</f>
        <v>-51.453074550676305</v>
      </c>
      <c r="BW344" s="12">
        <f>(BW$3*temperature!$I454+BW$4*temperature!$I454^2+BW$5*temperature!$I454^6)*(M344/M$56)^$BW$1</f>
        <v>-41.871698584232774</v>
      </c>
      <c r="BX344" s="12">
        <f>(BX$3*temperature!$M454+BX$4*temperature!$M454^2+BX$5*temperature!$M454^6)*(K344/K$56)^$BW$1</f>
        <v>-365.3903244677627</v>
      </c>
      <c r="BY344" s="12">
        <f>(BY$3*temperature!$M454+BY$4*temperature!$M454^2+BY$5*temperature!$M454^6)*(L344/L$56)^$BW$1</f>
        <v>-51.453083398357215</v>
      </c>
      <c r="BZ344" s="12">
        <f>(BZ$3*temperature!$M454+BZ$4*temperature!$M454^2+BZ$5*temperature!$M454^6)*(M344/M$56)^$BW$1</f>
        <v>-41.871705457176134</v>
      </c>
      <c r="CA344" s="19">
        <f t="shared" si="460"/>
        <v>-6.5609695923285472E-5</v>
      </c>
      <c r="CB344" s="19">
        <f t="shared" si="461"/>
        <v>-8.8476809096960096E-6</v>
      </c>
      <c r="CC344" s="19">
        <f t="shared" si="462"/>
        <v>-6.8729433593262002E-6</v>
      </c>
      <c r="CD344" s="19">
        <f t="shared" si="463"/>
        <v>-1.0319573009501766E-2</v>
      </c>
      <c r="CE344" s="19">
        <f t="shared" si="464"/>
        <v>-1.2788354952401731E-6</v>
      </c>
      <c r="CF344" s="19">
        <f t="shared" si="465"/>
        <v>-1.0401359119375417E-8</v>
      </c>
    </row>
    <row r="345" spans="1:84" x14ac:dyDescent="0.3">
      <c r="A345" s="2">
        <f t="shared" si="407"/>
        <v>2299</v>
      </c>
      <c r="B345" s="5">
        <f t="shared" si="408"/>
        <v>1165.4057670119444</v>
      </c>
      <c r="C345" s="5">
        <f t="shared" si="409"/>
        <v>2964.1703691195712</v>
      </c>
      <c r="D345" s="5">
        <f t="shared" si="410"/>
        <v>4369.9577322217465</v>
      </c>
      <c r="E345" s="15">
        <f t="shared" si="411"/>
        <v>1.4988214527346614E-9</v>
      </c>
      <c r="F345" s="15">
        <f t="shared" si="412"/>
        <v>2.9527787660802143E-9</v>
      </c>
      <c r="G345" s="15">
        <f t="shared" si="413"/>
        <v>6.0279928142980655E-9</v>
      </c>
      <c r="H345" s="5">
        <f t="shared" si="414"/>
        <v>349.62173010358327</v>
      </c>
      <c r="I345" s="5">
        <f t="shared" si="415"/>
        <v>85629.764127907038</v>
      </c>
      <c r="J345" s="5">
        <f t="shared" si="416"/>
        <v>36225.601482095415</v>
      </c>
      <c r="K345" s="5">
        <f t="shared" si="417"/>
        <v>300</v>
      </c>
      <c r="L345" s="5">
        <f t="shared" si="418"/>
        <v>28888.273433939325</v>
      </c>
      <c r="M345" s="5">
        <f t="shared" si="419"/>
        <v>8289.6915031893968</v>
      </c>
      <c r="N345" s="15">
        <f t="shared" si="420"/>
        <v>0</v>
      </c>
      <c r="O345" s="15">
        <f t="shared" si="421"/>
        <v>-2.8436418815472875E-3</v>
      </c>
      <c r="P345" s="15">
        <f t="shared" si="422"/>
        <v>-1.0305012170511718E-3</v>
      </c>
      <c r="Q345" s="5">
        <f t="shared" si="423"/>
        <v>2.1736744829889747</v>
      </c>
      <c r="R345" s="5">
        <f t="shared" si="424"/>
        <v>1486.561996369732</v>
      </c>
      <c r="S345" s="5">
        <f t="shared" si="425"/>
        <v>1405.747319361391</v>
      </c>
      <c r="T345" s="5">
        <f t="shared" si="426"/>
        <v>6.2172179124706437</v>
      </c>
      <c r="U345" s="5">
        <f t="shared" si="427"/>
        <v>17.360342066915216</v>
      </c>
      <c r="V345" s="5">
        <f t="shared" si="428"/>
        <v>38.805354827750335</v>
      </c>
      <c r="W345" s="15">
        <f t="shared" si="429"/>
        <v>-1.0734613539272964E-2</v>
      </c>
      <c r="X345" s="15">
        <f t="shared" si="430"/>
        <v>-1.217998157191269E-2</v>
      </c>
      <c r="Y345" s="15">
        <f t="shared" si="431"/>
        <v>-9.7425357312937999E-3</v>
      </c>
      <c r="Z345" s="5">
        <f t="shared" si="446"/>
        <v>1.5739898177847325</v>
      </c>
      <c r="AA345" s="5">
        <f t="shared" si="447"/>
        <v>4728.081095895971</v>
      </c>
      <c r="AB345" s="5">
        <f t="shared" si="448"/>
        <v>55779.038418107208</v>
      </c>
      <c r="AC345" s="16">
        <f t="shared" si="432"/>
        <v>0.71634168772535833</v>
      </c>
      <c r="AD345" s="16">
        <f t="shared" si="433"/>
        <v>3.1328743573820081</v>
      </c>
      <c r="AE345" s="16">
        <f t="shared" si="434"/>
        <v>39.252210090287385</v>
      </c>
      <c r="AF345" s="15">
        <f t="shared" si="435"/>
        <v>-4.0504037456468023E-3</v>
      </c>
      <c r="AG345" s="15">
        <f t="shared" si="436"/>
        <v>2.9673830763510267E-4</v>
      </c>
      <c r="AH345" s="15">
        <f t="shared" si="437"/>
        <v>9.7937136394747881E-3</v>
      </c>
      <c r="AI345" s="1">
        <f t="shared" si="401"/>
        <v>1479.9411420512754</v>
      </c>
      <c r="AJ345" s="1">
        <f t="shared" si="402"/>
        <v>175678.4728321399</v>
      </c>
      <c r="AK345" s="1">
        <f t="shared" si="403"/>
        <v>73086.091029367715</v>
      </c>
      <c r="AL345" s="14">
        <f t="shared" si="438"/>
        <v>104.00198976233396</v>
      </c>
      <c r="AM345" s="14">
        <f t="shared" si="439"/>
        <v>26.302484804536068</v>
      </c>
      <c r="AN345" s="14">
        <f t="shared" si="440"/>
        <v>8.1185643368985758</v>
      </c>
      <c r="AO345" s="11">
        <f t="shared" si="441"/>
        <v>1.1294929078924446E-3</v>
      </c>
      <c r="AP345" s="11">
        <f t="shared" si="442"/>
        <v>1.4228631641057751E-3</v>
      </c>
      <c r="AQ345" s="11">
        <f t="shared" si="443"/>
        <v>1.2907164185876922E-3</v>
      </c>
      <c r="AR345" s="1">
        <f t="shared" si="449"/>
        <v>349.62173010358327</v>
      </c>
      <c r="AS345" s="1">
        <f t="shared" si="444"/>
        <v>85629.764127907038</v>
      </c>
      <c r="AT345" s="1">
        <f t="shared" si="445"/>
        <v>36225.601482095415</v>
      </c>
      <c r="AU345" s="1">
        <f t="shared" si="404"/>
        <v>69.924346020716655</v>
      </c>
      <c r="AV345" s="1">
        <f t="shared" si="405"/>
        <v>17125.952825581408</v>
      </c>
      <c r="AW345" s="1">
        <f t="shared" si="406"/>
        <v>7245.1202964190834</v>
      </c>
      <c r="AX345" s="1">
        <f t="shared" si="466"/>
        <v>239.99999999999997</v>
      </c>
      <c r="AY345" s="1">
        <f t="shared" si="452"/>
        <v>23110.618747151464</v>
      </c>
      <c r="AZ345" s="1">
        <f t="shared" si="453"/>
        <v>6631.7532025515175</v>
      </c>
      <c r="BA345" s="1">
        <f t="shared" si="467"/>
        <v>6387.1682081728904</v>
      </c>
      <c r="BB345" s="1">
        <f t="shared" si="468"/>
        <v>29784.124598564791</v>
      </c>
      <c r="BC345" s="1">
        <f t="shared" si="469"/>
        <v>38453.987050121315</v>
      </c>
      <c r="BD345" s="1">
        <f t="shared" si="470"/>
        <v>7.1634962347338488E-2</v>
      </c>
      <c r="BE345" s="2">
        <f t="shared" si="476"/>
        <v>0</v>
      </c>
      <c r="BF345" s="2">
        <f t="shared" si="477"/>
        <v>0</v>
      </c>
      <c r="BG345" s="2">
        <f t="shared" si="478"/>
        <v>0</v>
      </c>
      <c r="BH345" s="2">
        <f t="shared" si="454"/>
        <v>0</v>
      </c>
      <c r="BI345" s="2">
        <f t="shared" si="471"/>
        <v>0</v>
      </c>
      <c r="BJ345" s="2">
        <f t="shared" si="455"/>
        <v>0</v>
      </c>
      <c r="BK345" s="2">
        <f t="shared" si="456"/>
        <v>0</v>
      </c>
      <c r="BL345" s="2">
        <f t="shared" si="457"/>
        <v>0</v>
      </c>
      <c r="BM345" s="2">
        <f t="shared" si="458"/>
        <v>0</v>
      </c>
      <c r="BN345" s="2">
        <f t="shared" si="459"/>
        <v>0</v>
      </c>
      <c r="BO345" s="2">
        <f t="shared" si="472"/>
        <v>0</v>
      </c>
      <c r="BP345" s="2">
        <f t="shared" si="473"/>
        <v>0</v>
      </c>
      <c r="BQ345" s="2">
        <f t="shared" si="474"/>
        <v>0</v>
      </c>
      <c r="BR345" s="11">
        <f t="shared" si="475"/>
        <v>2.7701266981670164E-2</v>
      </c>
      <c r="BS345" s="17">
        <f t="shared" si="450"/>
        <v>1.2057945061764895E-4</v>
      </c>
      <c r="BT345" s="17">
        <f t="shared" si="451"/>
        <v>9.5992889386470206E-7</v>
      </c>
      <c r="BU345" s="12">
        <f>(BU$3*temperature!$I455+BU$4*temperature!$I455^2+BU$5*temperature!$I455^6)*(K345/K$56)^$BW$1</f>
        <v>-366.47920139387816</v>
      </c>
      <c r="BV345" s="12">
        <f>(BV$3*temperature!$I455+BV$4*temperature!$I455^2+BV$5*temperature!$I455^6)*(L345/L$56)^$BW$1</f>
        <v>-51.636666998998479</v>
      </c>
      <c r="BW345" s="12">
        <f>(BW$3*temperature!$I455+BW$4*temperature!$I455^2+BW$5*temperature!$I455^6)*(M345/M$56)^$BW$1</f>
        <v>-41.996588955765084</v>
      </c>
      <c r="BX345" s="12">
        <f>(BX$3*temperature!$M455+BX$4*temperature!$M455^2+BX$5*temperature!$M455^6)*(K345/K$56)^$BW$1</f>
        <v>-366.47926693360375</v>
      </c>
      <c r="BY345" s="12">
        <f>(BY$3*temperature!$M455+BY$4*temperature!$M455^2+BY$5*temperature!$M455^6)*(L345/L$56)^$BW$1</f>
        <v>-51.636675843146527</v>
      </c>
      <c r="BZ345" s="12">
        <f>(BZ$3*temperature!$M455+BZ$4*temperature!$M455^2+BZ$5*temperature!$M455^6)*(M345/M$56)^$BW$1</f>
        <v>-41.99659582250294</v>
      </c>
      <c r="CA345" s="19">
        <f t="shared" si="460"/>
        <v>-6.5539725596863718E-5</v>
      </c>
      <c r="CB345" s="19">
        <f t="shared" si="461"/>
        <v>-8.8441480485812463E-6</v>
      </c>
      <c r="CC345" s="19">
        <f t="shared" si="462"/>
        <v>-6.8667378556597214E-6</v>
      </c>
      <c r="CD345" s="19">
        <f t="shared" si="463"/>
        <v>-1.0289881326071384E-2</v>
      </c>
      <c r="CE345" s="19">
        <f t="shared" si="464"/>
        <v>-1.2407482372184926E-6</v>
      </c>
      <c r="CF345" s="19">
        <f t="shared" si="465"/>
        <v>-9.8775543993347576E-9</v>
      </c>
    </row>
    <row r="346" spans="1:84" x14ac:dyDescent="0.3">
      <c r="A346" s="2">
        <f t="shared" si="407"/>
        <v>2300</v>
      </c>
      <c r="B346" s="5">
        <f t="shared" si="408"/>
        <v>1165.4057686713427</v>
      </c>
      <c r="C346" s="5">
        <f t="shared" si="409"/>
        <v>2964.1703774344837</v>
      </c>
      <c r="D346" s="5">
        <f t="shared" si="410"/>
        <v>4369.9577572467169</v>
      </c>
      <c r="E346" s="15">
        <f t="shared" si="411"/>
        <v>1.4238803800979283E-9</v>
      </c>
      <c r="F346" s="15">
        <f t="shared" si="412"/>
        <v>2.8051398277762035E-9</v>
      </c>
      <c r="G346" s="15">
        <f t="shared" si="413"/>
        <v>5.7265931735831616E-9</v>
      </c>
      <c r="H346" s="5">
        <f t="shared" si="414"/>
        <v>349.62173060140282</v>
      </c>
      <c r="I346" s="5">
        <f t="shared" si="415"/>
        <v>85383.07987466488</v>
      </c>
      <c r="J346" s="5">
        <f t="shared" si="416"/>
        <v>36187.66941073483</v>
      </c>
      <c r="K346" s="5">
        <f t="shared" si="417"/>
        <v>300</v>
      </c>
      <c r="L346" s="5">
        <f t="shared" si="418"/>
        <v>28805.051330606952</v>
      </c>
      <c r="M346" s="5">
        <f t="shared" si="419"/>
        <v>8281.0112639475028</v>
      </c>
      <c r="N346" s="15">
        <f t="shared" si="420"/>
        <v>0</v>
      </c>
      <c r="O346" s="15">
        <f t="shared" si="421"/>
        <v>-2.8808264890832769E-3</v>
      </c>
      <c r="P346" s="15">
        <f t="shared" si="422"/>
        <v>-1.0471124575087698E-3</v>
      </c>
      <c r="Q346" s="5">
        <f t="shared" si="423"/>
        <v>2.1503409305157377</v>
      </c>
      <c r="R346" s="5">
        <f t="shared" si="424"/>
        <v>1464.225336681088</v>
      </c>
      <c r="S346" s="5">
        <f t="shared" si="425"/>
        <v>1390.5941490806952</v>
      </c>
      <c r="T346" s="5">
        <f t="shared" si="426"/>
        <v>6.1504784808908264</v>
      </c>
      <c r="U346" s="5">
        <f t="shared" si="427"/>
        <v>17.148893420458087</v>
      </c>
      <c r="V346" s="5">
        <f t="shared" si="428"/>
        <v>38.427292271775443</v>
      </c>
      <c r="W346" s="15">
        <f t="shared" si="429"/>
        <v>-1.0734613539272964E-2</v>
      </c>
      <c r="X346" s="15">
        <f t="shared" si="430"/>
        <v>-1.217998157191269E-2</v>
      </c>
      <c r="Y346" s="15">
        <f t="shared" si="431"/>
        <v>-9.7425357312937999E-3</v>
      </c>
      <c r="Z346" s="5">
        <f t="shared" si="446"/>
        <v>1.5507867897668608</v>
      </c>
      <c r="AA346" s="5">
        <f t="shared" si="447"/>
        <v>4658.5939322803761</v>
      </c>
      <c r="AB346" s="5">
        <f t="shared" si="448"/>
        <v>55719.093393610186</v>
      </c>
      <c r="AC346" s="16">
        <f t="shared" si="432"/>
        <v>0.71344021467023255</v>
      </c>
      <c r="AD346" s="16">
        <f t="shared" si="433"/>
        <v>3.1338040012168511</v>
      </c>
      <c r="AE346" s="16">
        <f t="shared" si="434"/>
        <v>39.636634995628164</v>
      </c>
      <c r="AF346" s="15">
        <f t="shared" si="435"/>
        <v>-4.0504037456468023E-3</v>
      </c>
      <c r="AG346" s="15">
        <f t="shared" si="436"/>
        <v>2.9673830763510267E-4</v>
      </c>
      <c r="AH346" s="15">
        <f t="shared" si="437"/>
        <v>9.7937136394747881E-3</v>
      </c>
      <c r="AI346" s="1">
        <f t="shared" si="401"/>
        <v>1401.8713738668646</v>
      </c>
      <c r="AJ346" s="1">
        <f t="shared" si="402"/>
        <v>175236.57837450731</v>
      </c>
      <c r="AK346" s="1">
        <f t="shared" si="403"/>
        <v>73022.602222850037</v>
      </c>
      <c r="AL346" s="14">
        <f t="shared" si="438"/>
        <v>104.11828457707878</v>
      </c>
      <c r="AM346" s="14">
        <f t="shared" si="439"/>
        <v>26.339535392921363</v>
      </c>
      <c r="AN346" s="14">
        <f t="shared" si="440"/>
        <v>8.128938313540722</v>
      </c>
      <c r="AO346" s="11">
        <f t="shared" si="441"/>
        <v>1.1181979788135201E-3</v>
      </c>
      <c r="AP346" s="11">
        <f t="shared" si="442"/>
        <v>1.4086345324647173E-3</v>
      </c>
      <c r="AQ346" s="11">
        <f t="shared" si="443"/>
        <v>1.2778092544018153E-3</v>
      </c>
      <c r="AR346" s="1">
        <f t="shared" si="449"/>
        <v>349.62173060140282</v>
      </c>
      <c r="AS346" s="1">
        <f t="shared" si="444"/>
        <v>85383.07987466488</v>
      </c>
      <c r="AT346" s="1">
        <f t="shared" si="445"/>
        <v>36187.66941073483</v>
      </c>
      <c r="AU346" s="1">
        <f t="shared" si="404"/>
        <v>69.924346120280561</v>
      </c>
      <c r="AV346" s="1">
        <f t="shared" si="405"/>
        <v>17076.615974932978</v>
      </c>
      <c r="AW346" s="1">
        <f t="shared" si="406"/>
        <v>7237.5338821469668</v>
      </c>
      <c r="AX346" s="1">
        <f t="shared" si="466"/>
        <v>240</v>
      </c>
      <c r="AY346" s="1">
        <f t="shared" si="452"/>
        <v>23044.041064485558</v>
      </c>
      <c r="AZ346" s="1">
        <f t="shared" si="453"/>
        <v>6624.8090111580022</v>
      </c>
      <c r="BA346" s="1">
        <f t="shared" si="467"/>
        <v>6387.1682172674537</v>
      </c>
      <c r="BB346" s="1">
        <f t="shared" si="468"/>
        <v>29775.573097833916</v>
      </c>
      <c r="BC346" s="1">
        <f t="shared" si="469"/>
        <v>38449.409035743491</v>
      </c>
      <c r="BD346" s="1">
        <f t="shared" si="470"/>
        <v>6.8211770433479382E-2</v>
      </c>
      <c r="BE346" s="2">
        <f t="shared" si="476"/>
        <v>0</v>
      </c>
      <c r="BF346" s="2">
        <f t="shared" si="477"/>
        <v>0</v>
      </c>
      <c r="BG346" s="2">
        <f t="shared" si="478"/>
        <v>0</v>
      </c>
      <c r="BH346" s="2">
        <f t="shared" si="454"/>
        <v>0</v>
      </c>
      <c r="BI346" s="2">
        <f t="shared" si="471"/>
        <v>0</v>
      </c>
      <c r="BJ346" s="2">
        <f t="shared" si="455"/>
        <v>0</v>
      </c>
      <c r="BK346" s="2">
        <f t="shared" si="456"/>
        <v>0</v>
      </c>
      <c r="BL346" s="2">
        <f t="shared" si="457"/>
        <v>0</v>
      </c>
      <c r="BM346" s="2">
        <f t="shared" si="458"/>
        <v>0</v>
      </c>
      <c r="BN346" s="2">
        <f t="shared" si="459"/>
        <v>0</v>
      </c>
      <c r="BO346" s="2">
        <f t="shared" si="472"/>
        <v>0</v>
      </c>
      <c r="BP346" s="2">
        <f t="shared" si="473"/>
        <v>0</v>
      </c>
      <c r="BQ346" s="2">
        <f t="shared" si="474"/>
        <v>0</v>
      </c>
      <c r="BR346" s="11">
        <f t="shared" si="475"/>
        <v>2.7670988456836881E-2</v>
      </c>
      <c r="BS346" s="17">
        <f t="shared" si="450"/>
        <v>1.1732928088313778E-4</v>
      </c>
      <c r="BT346" s="17">
        <f t="shared" si="451"/>
        <v>9.1421799415685909E-7</v>
      </c>
      <c r="BU346" s="12">
        <f>(BU$3*temperature!$I456+BU$4*temperature!$I456^2+BU$5*temperature!$I456^6)*(K346/K$56)^$BW$1</f>
        <v>-367.56353615419613</v>
      </c>
      <c r="BV346" s="12">
        <f>(BV$3*temperature!$I456+BV$4*temperature!$I456^2+BV$5*temperature!$I456^6)*(L346/L$56)^$BW$1</f>
        <v>-51.820349262209426</v>
      </c>
      <c r="BW346" s="12">
        <f>(BW$3*temperature!$I456+BW$4*temperature!$I456^2+BW$5*temperature!$I456^6)*(M346/M$56)^$BW$1</f>
        <v>-42.121222486007817</v>
      </c>
      <c r="BX346" s="12">
        <f>(BX$3*temperature!$M456+BX$4*temperature!$M456^2+BX$5*temperature!$M456^6)*(K346/K$56)^$BW$1</f>
        <v>-367.56360162415251</v>
      </c>
      <c r="BY346" s="12">
        <f>(BY$3*temperature!$M456+BY$4*temperature!$M456^2+BY$5*temperature!$M456^6)*(L346/L$56)^$BW$1</f>
        <v>-51.8203581029289</v>
      </c>
      <c r="BZ346" s="12">
        <f>(BZ$3*temperature!$M456+BZ$4*temperature!$M456^2+BZ$5*temperature!$M456^6)*(M346/M$56)^$BW$1</f>
        <v>-42.121229346593005</v>
      </c>
      <c r="CA346" s="19">
        <f t="shared" si="460"/>
        <v>-6.5469956382457895E-5</v>
      </c>
      <c r="CB346" s="19">
        <f t="shared" si="461"/>
        <v>-8.8407194738238104E-6</v>
      </c>
      <c r="CC346" s="19">
        <f t="shared" si="462"/>
        <v>-6.8605851879510737E-6</v>
      </c>
      <c r="CD346" s="19">
        <f t="shared" si="463"/>
        <v>-1.0260061651815946E-2</v>
      </c>
      <c r="CE346" s="19">
        <f t="shared" si="464"/>
        <v>-1.2038056554242236E-6</v>
      </c>
      <c r="CF346" s="19">
        <f t="shared" si="465"/>
        <v>-9.379932983248885E-9</v>
      </c>
    </row>
    <row r="347" spans="1:84" x14ac:dyDescent="0.3">
      <c r="A347" s="2"/>
    </row>
    <row r="348" spans="1:84" x14ac:dyDescent="0.3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</row>
    <row r="349" spans="1:84" x14ac:dyDescent="0.3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84" x14ac:dyDescent="0.3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84" x14ac:dyDescent="0.3">
      <c r="A351" s="2"/>
    </row>
    <row r="352" spans="1:84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1048576" spans="1:1" x14ac:dyDescent="0.3">
      <c r="A104857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7"/>
  <sheetViews>
    <sheetView workbookViewId="0">
      <selection activeCell="J1" sqref="J1"/>
    </sheetView>
  </sheetViews>
  <sheetFormatPr defaultColWidth="9.109375" defaultRowHeight="14.4" x14ac:dyDescent="0.3"/>
  <cols>
    <col min="1" max="9" width="9.109375" style="2"/>
    <col min="10" max="10" width="10.109375" style="2" bestFit="1" customWidth="1"/>
    <col min="11" max="16384" width="9.109375" style="2"/>
  </cols>
  <sheetData>
    <row r="1" spans="1:55" x14ac:dyDescent="0.3">
      <c r="B1" s="2" t="s">
        <v>72</v>
      </c>
      <c r="G1" s="2" t="s">
        <v>76</v>
      </c>
      <c r="I1" s="2">
        <v>9.3993959077058986E-2</v>
      </c>
      <c r="J1" s="2">
        <v>4.7872745261349131E-2</v>
      </c>
      <c r="K1" s="2">
        <v>1.3293173492781522E-2</v>
      </c>
    </row>
    <row r="2" spans="1:55" x14ac:dyDescent="0.3">
      <c r="I2" s="2">
        <v>0.11092475584630021</v>
      </c>
      <c r="J2" s="2">
        <v>5.9031067907236265E-2</v>
      </c>
      <c r="K2" s="2">
        <v>1.7185422017229276E-2</v>
      </c>
      <c r="AE2" s="1"/>
      <c r="AJ2" s="18"/>
      <c r="AN2" s="1"/>
      <c r="AO2" s="18"/>
      <c r="AS2" s="1"/>
      <c r="AT2" s="18"/>
      <c r="AX2" s="1"/>
      <c r="AY2" s="18"/>
      <c r="BC2" s="1"/>
    </row>
    <row r="3" spans="1:55" x14ac:dyDescent="0.3">
      <c r="E3" s="20"/>
      <c r="F3" s="3"/>
      <c r="G3" s="3"/>
      <c r="H3" s="3"/>
      <c r="I3" s="2">
        <v>0.16431663380919803</v>
      </c>
      <c r="J3" s="2">
        <v>0.11054181866157693</v>
      </c>
      <c r="K3" s="2">
        <v>4.6332062873556845E-2</v>
      </c>
      <c r="U3" s="3"/>
      <c r="V3" s="3"/>
    </row>
    <row r="4" spans="1:55" x14ac:dyDescent="0.3">
      <c r="D4" s="2" t="s">
        <v>69</v>
      </c>
      <c r="E4" s="20"/>
      <c r="F4" s="3"/>
      <c r="G4" s="3"/>
      <c r="H4" s="3"/>
      <c r="I4" s="3" t="s">
        <v>69</v>
      </c>
      <c r="U4" s="3"/>
      <c r="V4" s="3"/>
    </row>
    <row r="5" spans="1:55" x14ac:dyDescent="0.3">
      <c r="B5" s="2" t="s">
        <v>21</v>
      </c>
      <c r="C5" s="2" t="s">
        <v>73</v>
      </c>
      <c r="D5" s="2" t="s">
        <v>25</v>
      </c>
      <c r="E5" s="12" t="s">
        <v>74</v>
      </c>
      <c r="F5" s="3" t="s">
        <v>27</v>
      </c>
      <c r="G5" s="3" t="s">
        <v>21</v>
      </c>
      <c r="H5" s="3" t="s">
        <v>73</v>
      </c>
      <c r="I5" s="3" t="s">
        <v>25</v>
      </c>
      <c r="J5" s="2" t="s">
        <v>74</v>
      </c>
      <c r="K5" s="2" t="s">
        <v>27</v>
      </c>
      <c r="O5" s="3"/>
      <c r="P5" s="3"/>
      <c r="Q5" s="3"/>
      <c r="R5" s="12"/>
      <c r="S5" s="3"/>
      <c r="T5" s="3"/>
      <c r="U5" s="3"/>
      <c r="V5" s="3"/>
    </row>
    <row r="6" spans="1:55" x14ac:dyDescent="0.3">
      <c r="A6" s="1">
        <f>2000</f>
        <v>2000</v>
      </c>
      <c r="B6" s="1">
        <f>temperature!G156</f>
        <v>356.08206037649791</v>
      </c>
      <c r="C6" s="12">
        <f>temperature!I156</f>
        <v>0.72273813616516913</v>
      </c>
      <c r="D6" s="1">
        <f>economy!AX46</f>
        <v>20761.241513391327</v>
      </c>
      <c r="E6" s="1">
        <f>economy!AY46</f>
        <v>1831.0449346646594</v>
      </c>
      <c r="F6" s="1">
        <f>economy!AZ46</f>
        <v>567.96406842349381</v>
      </c>
      <c r="G6" s="3">
        <v>356.08206037649791</v>
      </c>
      <c r="H6" s="12">
        <v>0.72273813616516913</v>
      </c>
      <c r="I6" s="3">
        <v>20761.241513391327</v>
      </c>
      <c r="J6" s="2">
        <v>1831.0449346646594</v>
      </c>
      <c r="K6" s="1">
        <v>567.96406842349381</v>
      </c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A7" s="1">
        <f>1+A6</f>
        <v>2001</v>
      </c>
      <c r="B7" s="1">
        <f>temperature!G157</f>
        <v>357.87475509017264</v>
      </c>
      <c r="C7" s="12">
        <f>temperature!I157</f>
        <v>0.74120382866846546</v>
      </c>
      <c r="D7" s="1">
        <f>economy!AX47</f>
        <v>21298.95581873152</v>
      </c>
      <c r="E7" s="1">
        <f>economy!AY47</f>
        <v>1891.9508696911521</v>
      </c>
      <c r="F7" s="1">
        <f>economy!AZ47</f>
        <v>584.97325699966598</v>
      </c>
      <c r="G7" s="1">
        <v>357.87475509017264</v>
      </c>
      <c r="H7" s="12">
        <v>0.74120382866846546</v>
      </c>
      <c r="I7" s="1">
        <v>21298.95581873152</v>
      </c>
      <c r="J7" s="1">
        <v>1891.9508696911521</v>
      </c>
      <c r="K7" s="1">
        <v>584.97325699966598</v>
      </c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A8" s="1">
        <f t="shared" ref="A8:A71" si="0">1+A7</f>
        <v>2002</v>
      </c>
      <c r="B8" s="1">
        <f>temperature!G158</f>
        <v>359.72195426131492</v>
      </c>
      <c r="C8" s="12">
        <f>temperature!I158</f>
        <v>0.75989608689108645</v>
      </c>
      <c r="D8" s="1">
        <f>economy!AX48</f>
        <v>21848.906303525779</v>
      </c>
      <c r="E8" s="1">
        <f>economy!AY48</f>
        <v>1954.9350787886551</v>
      </c>
      <c r="F8" s="1">
        <f>economy!AZ48</f>
        <v>602.53059689899419</v>
      </c>
      <c r="G8" s="1">
        <v>359.72195426131492</v>
      </c>
      <c r="H8" s="12">
        <v>0.75989608689108645</v>
      </c>
      <c r="I8" s="1">
        <v>21848.906303525779</v>
      </c>
      <c r="J8" s="1">
        <v>1954.9350787886551</v>
      </c>
      <c r="K8" s="1">
        <v>602.53059689899419</v>
      </c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A9" s="1">
        <f t="shared" si="0"/>
        <v>2003</v>
      </c>
      <c r="B9" s="1">
        <f>temperature!G159</f>
        <v>361.57371780769779</v>
      </c>
      <c r="C9" s="12">
        <f>temperature!I159</f>
        <v>0.77880590522953297</v>
      </c>
      <c r="D9" s="1">
        <f>economy!AX49</f>
        <v>22412.233537037002</v>
      </c>
      <c r="E9" s="1">
        <f>economy!AY49</f>
        <v>2019.9742096459299</v>
      </c>
      <c r="F9" s="1">
        <f>economy!AZ49</f>
        <v>620.63822242001197</v>
      </c>
      <c r="G9" s="1">
        <v>361.57371780769779</v>
      </c>
      <c r="H9" s="12">
        <v>0.77880590522953297</v>
      </c>
      <c r="I9" s="1">
        <v>22412.233537037002</v>
      </c>
      <c r="J9" s="1">
        <v>2019.9742096459299</v>
      </c>
      <c r="K9" s="1">
        <v>620.63822242001197</v>
      </c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A10" s="1">
        <f t="shared" si="0"/>
        <v>2004</v>
      </c>
      <c r="B10" s="1">
        <f>temperature!G160</f>
        <v>363.59579605631433</v>
      </c>
      <c r="C10" s="12">
        <f>temperature!I160</f>
        <v>0.79799634169713995</v>
      </c>
      <c r="D10" s="1">
        <f>economy!AX50</f>
        <v>22990.114451858557</v>
      </c>
      <c r="E10" s="1">
        <f>economy!AY50</f>
        <v>2087.0695032119406</v>
      </c>
      <c r="F10" s="1">
        <f>economy!AZ50</f>
        <v>639.29651486828402</v>
      </c>
      <c r="G10" s="1">
        <v>363.59579605631433</v>
      </c>
      <c r="H10" s="12">
        <v>0.79799634169713995</v>
      </c>
      <c r="I10" s="1">
        <v>22990.114451858557</v>
      </c>
      <c r="J10" s="1">
        <v>2087.0695032119406</v>
      </c>
      <c r="K10" s="1">
        <v>639.29651486828402</v>
      </c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A11" s="1">
        <f t="shared" si="0"/>
        <v>2005</v>
      </c>
      <c r="B11" s="1">
        <f>temperature!G161</f>
        <v>365.76462802191975</v>
      </c>
      <c r="C11" s="12">
        <f>temperature!I161</f>
        <v>0.8175170628474826</v>
      </c>
      <c r="D11" s="1">
        <f>economy!AX51</f>
        <v>23583.830664473913</v>
      </c>
      <c r="E11" s="1">
        <f>economy!AY51</f>
        <v>2156.2371279409545</v>
      </c>
      <c r="F11" s="1">
        <f>economy!AZ51</f>
        <v>658.52704229906124</v>
      </c>
      <c r="G11" s="1">
        <v>365.76462802191975</v>
      </c>
      <c r="H11" s="12">
        <v>0.8175170628474826</v>
      </c>
      <c r="I11" s="1">
        <v>23583.830664473913</v>
      </c>
      <c r="J11" s="1">
        <v>2156.2371279409545</v>
      </c>
      <c r="K11" s="1">
        <v>658.52704229906124</v>
      </c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A12" s="1">
        <f t="shared" si="0"/>
        <v>2006</v>
      </c>
      <c r="B12" s="1">
        <f>temperature!G162</f>
        <v>368.03652007621258</v>
      </c>
      <c r="C12" s="12">
        <f>temperature!I162</f>
        <v>0.8373963619560848</v>
      </c>
      <c r="D12" s="1">
        <f>economy!AX52</f>
        <v>24192.567092568625</v>
      </c>
      <c r="E12" s="1">
        <f>economy!AY52</f>
        <v>2227.5926402274868</v>
      </c>
      <c r="F12" s="1">
        <f>economy!AZ52</f>
        <v>678.31009172590132</v>
      </c>
      <c r="G12" s="1">
        <v>368.03652007621258</v>
      </c>
      <c r="H12" s="12">
        <v>0.8373963619560848</v>
      </c>
      <c r="I12" s="1">
        <v>24192.567092568625</v>
      </c>
      <c r="J12" s="1">
        <v>2227.5926402274868</v>
      </c>
      <c r="K12" s="1">
        <v>678.31009172590132</v>
      </c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1">
        <f t="shared" si="0"/>
        <v>2007</v>
      </c>
      <c r="B13" s="1">
        <f>temperature!G163</f>
        <v>370.39056958277882</v>
      </c>
      <c r="C13" s="12">
        <f>temperature!I163</f>
        <v>0.85765198323846703</v>
      </c>
      <c r="D13" s="1">
        <f>economy!AX53</f>
        <v>24815.421366818799</v>
      </c>
      <c r="E13" s="1">
        <f>economy!AY53</f>
        <v>2301.2016174722335</v>
      </c>
      <c r="F13" s="1">
        <f>economy!AZ53</f>
        <v>698.68808535269613</v>
      </c>
      <c r="G13" s="1">
        <v>370.39056958277882</v>
      </c>
      <c r="H13" s="12">
        <v>0.85765198323846703</v>
      </c>
      <c r="I13" s="1">
        <v>24815.421366818799</v>
      </c>
      <c r="J13" s="1">
        <v>2301.2016174722335</v>
      </c>
      <c r="K13" s="1">
        <v>698.68808535269613</v>
      </c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1">
        <f t="shared" si="0"/>
        <v>2008</v>
      </c>
      <c r="B14" s="1">
        <f>temperature!G164</f>
        <v>372.79263492279495</v>
      </c>
      <c r="C14" s="12">
        <f>temperature!I164</f>
        <v>0.87828609848605044</v>
      </c>
      <c r="D14" s="1">
        <f>economy!AX54</f>
        <v>25455.799234180897</v>
      </c>
      <c r="E14" s="1">
        <f>economy!AY54</f>
        <v>2377.1017054902254</v>
      </c>
      <c r="F14" s="1">
        <f>economy!AZ54</f>
        <v>719.64675620771789</v>
      </c>
      <c r="G14" s="1">
        <v>372.79263492279495</v>
      </c>
      <c r="H14" s="12">
        <v>0.87828609848605044</v>
      </c>
      <c r="I14" s="1">
        <v>25455.799234180897</v>
      </c>
      <c r="J14" s="1">
        <v>2377.1017054902254</v>
      </c>
      <c r="K14" s="1">
        <v>719.64675620771789</v>
      </c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1">
        <f t="shared" si="0"/>
        <v>2009</v>
      </c>
      <c r="B15" s="1">
        <f>temperature!G165</f>
        <v>375.2498104521967</v>
      </c>
      <c r="C15" s="12">
        <f>temperature!I165</f>
        <v>0.89930348547702965</v>
      </c>
      <c r="D15" s="1">
        <f>economy!AX55</f>
        <v>26115.97989120537</v>
      </c>
      <c r="E15" s="1">
        <f>economy!AY55</f>
        <v>2455.4172783919898</v>
      </c>
      <c r="F15" s="1">
        <f>economy!AZ55</f>
        <v>741.20324336644978</v>
      </c>
      <c r="G15" s="1">
        <v>375.2498104521967</v>
      </c>
      <c r="H15" s="12">
        <v>0.89930348547702965</v>
      </c>
      <c r="I15" s="1">
        <v>26115.97989120537</v>
      </c>
      <c r="J15" s="1">
        <v>2455.4172783919898</v>
      </c>
      <c r="K15" s="1">
        <v>741.20324336644978</v>
      </c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1">
        <f t="shared" si="0"/>
        <v>2010</v>
      </c>
      <c r="B16" s="1">
        <f>temperature!G166</f>
        <v>377.66488722913277</v>
      </c>
      <c r="C16" s="12">
        <f>temperature!I166</f>
        <v>0.92066791164210093</v>
      </c>
      <c r="D16" s="1">
        <f>economy!AX56</f>
        <v>26798.326648891383</v>
      </c>
      <c r="E16" s="1">
        <f>economy!AY56</f>
        <v>2536.2252652795023</v>
      </c>
      <c r="F16" s="1">
        <f>economy!AZ56</f>
        <v>763.36852314251621</v>
      </c>
      <c r="G16" s="1">
        <v>377.65807257203761</v>
      </c>
      <c r="H16" s="12">
        <v>0.92066507227725902</v>
      </c>
      <c r="I16" s="1">
        <v>26798.326648891383</v>
      </c>
      <c r="J16" s="1">
        <v>2536.2252652795023</v>
      </c>
      <c r="K16" s="1">
        <v>763.36852314251621</v>
      </c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1">
        <f t="shared" si="0"/>
        <v>2011</v>
      </c>
      <c r="B17" s="1">
        <f>temperature!G167</f>
        <v>380.01331910607092</v>
      </c>
      <c r="C17" s="12">
        <f>temperature!I167</f>
        <v>0.94233460964819415</v>
      </c>
      <c r="D17" s="1">
        <f>economy!AX57</f>
        <v>27493.29184070984</v>
      </c>
      <c r="E17" s="1">
        <f>economy!AY57</f>
        <v>2619.1470619791071</v>
      </c>
      <c r="F17" s="1">
        <f>economy!AZ57</f>
        <v>786.11214151125341</v>
      </c>
      <c r="G17" s="1">
        <v>379.96177561087194</v>
      </c>
      <c r="H17" s="12">
        <v>0.94231051950429734</v>
      </c>
      <c r="I17" s="1">
        <v>27493.29184070984</v>
      </c>
      <c r="J17" s="1">
        <v>2619.1470619791071</v>
      </c>
      <c r="K17" s="1">
        <v>786.11214151125341</v>
      </c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1">
        <f t="shared" si="0"/>
        <v>2012</v>
      </c>
      <c r="B18" s="1">
        <f>temperature!G168</f>
        <v>382.4322730970452</v>
      </c>
      <c r="C18" s="12">
        <f>temperature!I168</f>
        <v>0.96431733759652138</v>
      </c>
      <c r="D18" s="1">
        <f>economy!AX58</f>
        <v>28200.753979163597</v>
      </c>
      <c r="E18" s="1">
        <f>economy!AY58</f>
        <v>2704.1807278712531</v>
      </c>
      <c r="F18" s="1">
        <f>economy!AZ58</f>
        <v>809.42526372575878</v>
      </c>
      <c r="G18" s="1">
        <v>382.31912148991807</v>
      </c>
      <c r="H18" s="12">
        <v>0.96424747782109399</v>
      </c>
      <c r="I18" s="1">
        <v>28200.753979163597</v>
      </c>
      <c r="J18" s="1">
        <v>2704.1807278712531</v>
      </c>
      <c r="K18" s="1">
        <v>809.42526372575878</v>
      </c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1">
        <f t="shared" si="0"/>
        <v>2013</v>
      </c>
      <c r="B19" s="1">
        <f>temperature!G169</f>
        <v>384.92454799073164</v>
      </c>
      <c r="C19" s="12">
        <f>temperature!I169</f>
        <v>0.98663007892208654</v>
      </c>
      <c r="D19" s="1">
        <f>economy!AX59</f>
        <v>28920.596531014628</v>
      </c>
      <c r="E19" s="1">
        <f>economy!AY59</f>
        <v>2791.3250413216351</v>
      </c>
      <c r="F19" s="1">
        <f>economy!AZ59</f>
        <v>833.29984335472079</v>
      </c>
      <c r="G19" s="1">
        <v>384.73574822873832</v>
      </c>
      <c r="H19" s="12">
        <v>0.98648532289220336</v>
      </c>
      <c r="I19" s="1">
        <v>28920.596531014628</v>
      </c>
      <c r="J19" s="1">
        <v>2791.3250413216351</v>
      </c>
      <c r="K19" s="1">
        <v>833.29984335472079</v>
      </c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1">
        <f t="shared" si="0"/>
        <v>2014</v>
      </c>
      <c r="B20" s="1">
        <f>temperature!G170</f>
        <v>387.48785163786459</v>
      </c>
      <c r="C20" s="12">
        <f>temperature!I170</f>
        <v>1.0092849345258457</v>
      </c>
      <c r="D20" s="1">
        <f>economy!AX60</f>
        <v>29652.707321521582</v>
      </c>
      <c r="E20" s="1">
        <f>economy!AY60</f>
        <v>2880.5794012672609</v>
      </c>
      <c r="F20" s="1">
        <f>economy!AZ60</f>
        <v>857.72854823918942</v>
      </c>
      <c r="G20" s="1">
        <v>387.20887680339547</v>
      </c>
      <c r="H20" s="12">
        <v>1.009031618939161</v>
      </c>
      <c r="I20" s="1">
        <v>29652.707321521582</v>
      </c>
      <c r="J20" s="1">
        <v>2880.5794012672609</v>
      </c>
      <c r="K20" s="1">
        <v>857.72854823918942</v>
      </c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1">
        <f t="shared" si="0"/>
        <v>2015</v>
      </c>
      <c r="B21" s="1">
        <f>temperature!G171</f>
        <v>390.12061313352865</v>
      </c>
      <c r="C21" s="12">
        <f>temperature!I171</f>
        <v>1.0322924980965282</v>
      </c>
      <c r="D21" s="1">
        <f>economy!AX61</f>
        <v>31458.623971053377</v>
      </c>
      <c r="E21" s="1">
        <f>economy!AY61</f>
        <v>3025.8201941965981</v>
      </c>
      <c r="F21" s="1">
        <f>economy!AZ61</f>
        <v>888.66619511201964</v>
      </c>
      <c r="G21" s="1">
        <v>389.73649458135912</v>
      </c>
      <c r="H21" s="12">
        <v>1.0318925166034156</v>
      </c>
      <c r="I21" s="1">
        <v>31458.532299694707</v>
      </c>
      <c r="J21" s="1">
        <v>3025.8192139454809</v>
      </c>
      <c r="K21" s="1">
        <v>888.66746241003261</v>
      </c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1">
        <f t="shared" si="0"/>
        <v>2016</v>
      </c>
      <c r="B22" s="1">
        <f>temperature!G172</f>
        <v>392.82168754394274</v>
      </c>
      <c r="C22" s="12">
        <f>temperature!I172</f>
        <v>1.0556620921389206</v>
      </c>
      <c r="D22" s="1">
        <f>economy!AX62</f>
        <v>32261.847269934926</v>
      </c>
      <c r="E22" s="1">
        <f>economy!AY62</f>
        <v>3121.9028041035881</v>
      </c>
      <c r="F22" s="1">
        <f>economy!AZ62</f>
        <v>914.35076017385927</v>
      </c>
      <c r="G22" s="1">
        <v>392.31704431027299</v>
      </c>
      <c r="H22" s="12">
        <v>1.0550730036863283</v>
      </c>
      <c r="I22" s="1">
        <v>32227.899174953869</v>
      </c>
      <c r="J22" s="1">
        <v>3121.0403339481463</v>
      </c>
      <c r="K22" s="1">
        <v>914.35303807930279</v>
      </c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>
        <f t="shared" si="0"/>
        <v>2017</v>
      </c>
      <c r="B23" s="1">
        <f>temperature!G173</f>
        <v>395.69559878420165</v>
      </c>
      <c r="C23" s="12">
        <f>temperature!I173</f>
        <v>1.0794438483568976</v>
      </c>
      <c r="D23" s="1">
        <f>economy!AX63</f>
        <v>33083.903209437194</v>
      </c>
      <c r="E23" s="1">
        <f>economy!AY63</f>
        <v>3220.2020676547045</v>
      </c>
      <c r="F23" s="1">
        <f>economy!AZ63</f>
        <v>940.54763679322298</v>
      </c>
      <c r="G23" s="1">
        <v>394.71093289561003</v>
      </c>
      <c r="H23" s="12">
        <v>1.0784820944002629</v>
      </c>
      <c r="I23" s="1">
        <v>33048.436815316556</v>
      </c>
      <c r="J23" s="1">
        <v>3219.2929744591902</v>
      </c>
      <c r="K23" s="1">
        <v>940.55141517490256</v>
      </c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1">
        <f t="shared" si="0"/>
        <v>2018</v>
      </c>
      <c r="B24" s="1">
        <f>temperature!G174</f>
        <v>398.6338179400442</v>
      </c>
      <c r="C24" s="12">
        <f>temperature!I174</f>
        <v>1.1036420354748731</v>
      </c>
      <c r="D24" s="1">
        <f>economy!AX64</f>
        <v>33916.066017654863</v>
      </c>
      <c r="E24" s="1">
        <f>economy!AY64</f>
        <v>3320.4883418239801</v>
      </c>
      <c r="F24" s="1">
        <f>economy!AZ64</f>
        <v>967.24087005516594</v>
      </c>
      <c r="G24" s="1">
        <v>397.16432765144225</v>
      </c>
      <c r="H24" s="12">
        <v>1.1021308072063067</v>
      </c>
      <c r="I24" s="1">
        <v>33878.812505788985</v>
      </c>
      <c r="J24" s="1">
        <v>3319.5313910256959</v>
      </c>
      <c r="K24" s="1">
        <v>967.24772443596066</v>
      </c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1">
        <f t="shared" si="0"/>
        <v>2019</v>
      </c>
      <c r="B25" s="1">
        <f>temperature!G175</f>
        <v>401.63750553392595</v>
      </c>
      <c r="C25" s="12">
        <f>temperature!I175</f>
        <v>1.1282608109660155</v>
      </c>
      <c r="D25" s="1">
        <f>economy!AX65</f>
        <v>34758.344767117924</v>
      </c>
      <c r="E25" s="1">
        <f>economy!AY65</f>
        <v>3422.762069766839</v>
      </c>
      <c r="F25" s="1">
        <f>economy!AZ65</f>
        <v>994.42458488698787</v>
      </c>
      <c r="G25" s="1">
        <v>399.67557475495971</v>
      </c>
      <c r="H25" s="12">
        <v>1.1260287865647114</v>
      </c>
      <c r="I25" s="1">
        <v>34719.320801291185</v>
      </c>
      <c r="J25" s="1">
        <v>3421.7610343636425</v>
      </c>
      <c r="K25" s="1">
        <v>994.43648716761004</v>
      </c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1">
        <f t="shared" si="0"/>
        <v>2020</v>
      </c>
      <c r="B26" s="1">
        <f>temperature!G176</f>
        <v>404.70658947383174</v>
      </c>
      <c r="C26" s="12">
        <f>temperature!I176</f>
        <v>1.1533037334974992</v>
      </c>
      <c r="D26" s="1">
        <f>economy!AX66</f>
        <v>35610.660213796655</v>
      </c>
      <c r="E26" s="1">
        <f>economy!AY66</f>
        <v>3527.0216138938663</v>
      </c>
      <c r="F26" s="1">
        <f>economy!AZ66</f>
        <v>1022.093012491732</v>
      </c>
      <c r="G26" s="1">
        <v>402.24098169918574</v>
      </c>
      <c r="H26" s="12">
        <v>1.150183566817726</v>
      </c>
      <c r="I26" s="1">
        <v>35569.895096826105</v>
      </c>
      <c r="J26" s="1">
        <v>3525.9818174151069</v>
      </c>
      <c r="K26" s="1">
        <v>1022.1123662387155</v>
      </c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>
        <f t="shared" si="0"/>
        <v>2021</v>
      </c>
      <c r="B27" s="1">
        <f>temperature!G177</f>
        <v>407.84069080274821</v>
      </c>
      <c r="C27" s="12">
        <f>temperature!I177</f>
        <v>1.1787736672075635</v>
      </c>
      <c r="D27" s="1">
        <f>economy!AX67</f>
        <v>36472.918734016559</v>
      </c>
      <c r="E27" s="1">
        <f>economy!AY67</f>
        <v>3633.2642335669921</v>
      </c>
      <c r="F27" s="1">
        <f>economy!AZ67</f>
        <v>1050.2404658631742</v>
      </c>
      <c r="G27" s="1">
        <v>404.85782021177334</v>
      </c>
      <c r="H27" s="12">
        <v>1.1746010539384375</v>
      </c>
      <c r="I27" s="1">
        <v>36415.637677394559</v>
      </c>
      <c r="J27" s="1">
        <v>3631.6747470503669</v>
      </c>
      <c r="K27" s="1">
        <v>1050.2701472489846</v>
      </c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1">
        <f t="shared" si="0"/>
        <v>2022</v>
      </c>
      <c r="B28" s="1">
        <f>temperature!G178</f>
        <v>411.03923543639576</v>
      </c>
      <c r="C28" s="12">
        <f>temperature!I178</f>
        <v>1.2046727368755592</v>
      </c>
      <c r="D28" s="1">
        <f>economy!AX68</f>
        <v>37345.012095336489</v>
      </c>
      <c r="E28" s="1">
        <f>economy!AY68</f>
        <v>3741.486041996799</v>
      </c>
      <c r="F28" s="1">
        <f>economy!AZ68</f>
        <v>1078.8613019349798</v>
      </c>
      <c r="G28" s="1">
        <v>407.44686941351279</v>
      </c>
      <c r="H28" s="12">
        <v>1.1992560692310081</v>
      </c>
      <c r="I28" s="1">
        <v>37285.487864816663</v>
      </c>
      <c r="J28" s="1">
        <v>3739.8462577568976</v>
      </c>
      <c r="K28" s="1">
        <v>1078.9047011288553</v>
      </c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1">
        <f t="shared" si="0"/>
        <v>2023</v>
      </c>
      <c r="B29" s="1">
        <f>temperature!G179</f>
        <v>414.30152520317426</v>
      </c>
      <c r="C29" s="12">
        <f>temperature!I179</f>
        <v>1.2310023148621401</v>
      </c>
      <c r="D29" s="1">
        <f>economy!AX69</f>
        <v>38226.817835826922</v>
      </c>
      <c r="E29" s="1">
        <f>economy!AY69</f>
        <v>3851.6819721738639</v>
      </c>
      <c r="F29" s="1">
        <f>economy!AZ69</f>
        <v>1107.9498878798788</v>
      </c>
      <c r="G29" s="1">
        <v>410.08540703530338</v>
      </c>
      <c r="H29" s="12">
        <v>1.2241542135611581</v>
      </c>
      <c r="I29" s="1">
        <v>38165.033703056026</v>
      </c>
      <c r="J29" s="1">
        <v>3850.0019726823884</v>
      </c>
      <c r="K29" s="1">
        <v>1108.0112710180053</v>
      </c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1">
        <f t="shared" si="0"/>
        <v>2024</v>
      </c>
      <c r="B30" s="1">
        <f>temperature!G180</f>
        <v>417.62678095782485</v>
      </c>
      <c r="C30" s="12">
        <f>temperature!I180</f>
        <v>1.2577630269565181</v>
      </c>
      <c r="D30" s="1">
        <f>economy!AX70</f>
        <v>39118.199625213172</v>
      </c>
      <c r="E30" s="1">
        <f>economy!AY70</f>
        <v>3963.8457468462047</v>
      </c>
      <c r="F30" s="1">
        <f>economy!AZ70</f>
        <v>1137.5005712017689</v>
      </c>
      <c r="G30" s="1">
        <v>412.77189501049691</v>
      </c>
      <c r="H30" s="12">
        <v>1.2493000379178094</v>
      </c>
      <c r="I30" s="1">
        <v>39054.283220049801</v>
      </c>
      <c r="J30" s="1">
        <v>3962.1402250957872</v>
      </c>
      <c r="K30" s="1">
        <v>1137.5848641817859</v>
      </c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1">
        <f t="shared" si="0"/>
        <v>2025</v>
      </c>
      <c r="B31" s="1">
        <f>temperature!G181</f>
        <v>421.01416879480257</v>
      </c>
      <c r="C31" s="12">
        <f>temperature!I181</f>
        <v>1.2849547693812977</v>
      </c>
      <c r="D31" s="1">
        <f>economy!AX71</f>
        <v>40019.00761338896</v>
      </c>
      <c r="E31" s="1">
        <f>economy!AY71</f>
        <v>4077.9698522506919</v>
      </c>
      <c r="F31" s="1">
        <f>economy!AZ71</f>
        <v>1167.5076533162996</v>
      </c>
      <c r="G31" s="1">
        <v>415.50412478524424</v>
      </c>
      <c r="H31" s="12">
        <v>1.2746968408177519</v>
      </c>
      <c r="I31" s="1">
        <v>39953.113602613725</v>
      </c>
      <c r="J31" s="1">
        <v>4076.2562694255689</v>
      </c>
      <c r="K31" s="1">
        <v>1167.6204857556131</v>
      </c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>
        <f t="shared" si="0"/>
        <v>2026</v>
      </c>
      <c r="B32" s="1">
        <f>temperature!G182</f>
        <v>424.46281602272143</v>
      </c>
      <c r="C32" s="12">
        <f>temperature!I182</f>
        <v>1.3125767322775403</v>
      </c>
      <c r="D32" s="1">
        <f>economy!AX72</f>
        <v>40929.078768066109</v>
      </c>
      <c r="E32" s="1">
        <f>economy!AY72</f>
        <v>4194.0455153888461</v>
      </c>
      <c r="F32" s="1">
        <f>economy!AZ72</f>
        <v>1197.9653663302167</v>
      </c>
      <c r="G32" s="1">
        <v>418.28025821390207</v>
      </c>
      <c r="H32" s="12">
        <v>1.3003468726759766</v>
      </c>
      <c r="I32" s="1">
        <v>40791.049163021751</v>
      </c>
      <c r="J32" s="1">
        <v>4188.0413499403385</v>
      </c>
      <c r="K32" s="1">
        <v>1198.1131198152739</v>
      </c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1">
        <f t="shared" si="0"/>
        <v>2027</v>
      </c>
      <c r="B33" s="1">
        <f>temperature!G183</f>
        <v>427.97182093946435</v>
      </c>
      <c r="C33" s="12">
        <f>temperature!I183</f>
        <v>1.3406274268445371</v>
      </c>
      <c r="D33" s="1">
        <f>economy!AX73</f>
        <v>41848.237204013021</v>
      </c>
      <c r="E33" s="1">
        <f>economy!AY73</f>
        <v>4312.0626846984132</v>
      </c>
      <c r="F33" s="1">
        <f>economy!AZ73</f>
        <v>1228.8678527472373</v>
      </c>
      <c r="G33" s="1">
        <v>420.7797933847217</v>
      </c>
      <c r="H33" s="12">
        <v>1.326132268237685</v>
      </c>
      <c r="I33" s="1">
        <v>41705.840209204638</v>
      </c>
      <c r="J33" s="1">
        <v>4305.8731673728853</v>
      </c>
      <c r="K33" s="1">
        <v>1229.0577093801453</v>
      </c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>
        <f t="shared" si="0"/>
        <v>2028</v>
      </c>
      <c r="B34" s="1">
        <f>temperature!G184</f>
        <v>431.54025885736507</v>
      </c>
      <c r="C34" s="12">
        <f>temperature!I184</f>
        <v>1.3691047144250073</v>
      </c>
      <c r="D34" s="1">
        <f>economy!AX74</f>
        <v>42776.294506494836</v>
      </c>
      <c r="E34" s="1">
        <f>economy!AY74</f>
        <v>4432.0100140088061</v>
      </c>
      <c r="F34" s="1">
        <f>economy!AZ74</f>
        <v>1260.2091478473947</v>
      </c>
      <c r="G34" s="1">
        <v>423.32754188047477</v>
      </c>
      <c r="H34" s="12">
        <v>1.3520617594572215</v>
      </c>
      <c r="I34" s="1">
        <v>42629.332473241717</v>
      </c>
      <c r="J34" s="1">
        <v>4425.6549870352947</v>
      </c>
      <c r="K34" s="1">
        <v>1260.4509778633292</v>
      </c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>
        <f t="shared" si="0"/>
        <v>2029</v>
      </c>
      <c r="B35" s="1">
        <f>temperature!G185</f>
        <v>435.16718586353511</v>
      </c>
      <c r="C35" s="12">
        <f>temperature!I185</f>
        <v>1.3980058364994412</v>
      </c>
      <c r="D35" s="1">
        <f>economy!AX75</f>
        <v>43713.050051432663</v>
      </c>
      <c r="E35" s="1">
        <f>economy!AY75</f>
        <v>4553.8748496902463</v>
      </c>
      <c r="F35" s="1">
        <f>economy!AZ75</f>
        <v>1291.9831645063318</v>
      </c>
      <c r="G35" s="1">
        <v>425.92371857488604</v>
      </c>
      <c r="H35" s="12">
        <v>1.3781436143852117</v>
      </c>
      <c r="I35" s="1">
        <v>43561.927016905465</v>
      </c>
      <c r="J35" s="1">
        <v>4547.3946151043747</v>
      </c>
      <c r="K35" s="1">
        <v>1292.2880230661831</v>
      </c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>
        <f t="shared" si="0"/>
        <v>2030</v>
      </c>
      <c r="B36" s="1">
        <f>temperature!G186</f>
        <v>438.85164121562673</v>
      </c>
      <c r="C36" s="12">
        <f>temperature!I186</f>
        <v>1.427327444959265</v>
      </c>
      <c r="D36" s="1">
        <f>economy!AX76</f>
        <v>44658.291324574639</v>
      </c>
      <c r="E36" s="1">
        <f>economy!AY76</f>
        <v>4677.6432209194354</v>
      </c>
      <c r="F36" s="1">
        <f>economy!AZ76</f>
        <v>1324.183680240601</v>
      </c>
      <c r="G36" s="1">
        <v>428.56387555466051</v>
      </c>
      <c r="H36" s="12">
        <v>1.404383939381578</v>
      </c>
      <c r="I36" s="1">
        <v>44503.456690823674</v>
      </c>
      <c r="J36" s="1">
        <v>4671.0828242312546</v>
      </c>
      <c r="K36" s="1">
        <v>1324.5638468100105</v>
      </c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>
        <f t="shared" si="0"/>
        <v>2031</v>
      </c>
      <c r="B37" s="1">
        <f>temperature!G187</f>
        <v>442.59264891872238</v>
      </c>
      <c r="C37" s="12">
        <f>temperature!I187</f>
        <v>1.4570656322736004</v>
      </c>
      <c r="D37" s="1">
        <f>economy!AX77</f>
        <v>45611.794241691343</v>
      </c>
      <c r="E37" s="1">
        <f>economy!AY77</f>
        <v>4803.2998329919701</v>
      </c>
      <c r="F37" s="1">
        <f>economy!AZ77</f>
        <v>1356.8043262837391</v>
      </c>
      <c r="G37" s="1">
        <v>431.24481460446054</v>
      </c>
      <c r="H37" s="12">
        <v>1.4307872481059105</v>
      </c>
      <c r="I37" s="1">
        <v>45453.751151188299</v>
      </c>
      <c r="J37" s="1">
        <v>4796.7094977083625</v>
      </c>
      <c r="K37" s="1">
        <v>1357.2733714155945</v>
      </c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>
        <f t="shared" si="0"/>
        <v>2032</v>
      </c>
      <c r="B38" s="1">
        <f>temperature!G188</f>
        <v>446.3892188140353</v>
      </c>
      <c r="C38" s="12">
        <f>temperature!I188</f>
        <v>1.4872159613126363</v>
      </c>
      <c r="D38" s="1">
        <f>economy!AX78</f>
        <v>46573.32347151178</v>
      </c>
      <c r="E38" s="1">
        <f>economy!AY78</f>
        <v>4930.828063615555</v>
      </c>
      <c r="F38" s="1">
        <f>economy!AZ78</f>
        <v>1389.8385785156554</v>
      </c>
      <c r="G38" s="1">
        <v>433.96407598300328</v>
      </c>
      <c r="H38" s="12">
        <v>1.4573568124530549</v>
      </c>
      <c r="I38" s="1">
        <v>46412.632602945589</v>
      </c>
      <c r="J38" s="1">
        <v>4924.2635583013516</v>
      </c>
      <c r="K38" s="1">
        <v>1390.4114270873183</v>
      </c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>
        <f t="shared" si="0"/>
        <v>2033</v>
      </c>
      <c r="B39" s="1">
        <f>temperature!G189</f>
        <v>450.24034737973983</v>
      </c>
      <c r="C39" s="12">
        <f>temperature!I189</f>
        <v>1.5177734946805259</v>
      </c>
      <c r="D39" s="1">
        <f>economy!AX79</f>
        <v>47542.632762828136</v>
      </c>
      <c r="E39" s="1">
        <f>economy!AY79</f>
        <v>5060.2099621197667</v>
      </c>
      <c r="F39" s="1">
        <f>economy!AZ79</f>
        <v>1423.2797500842787</v>
      </c>
      <c r="G39" s="1">
        <v>436.71965320466336</v>
      </c>
      <c r="H39" s="12">
        <v>1.4840948908651062</v>
      </c>
      <c r="I39" s="1">
        <v>47379.916119224363</v>
      </c>
      <c r="J39" s="1">
        <v>5053.7329625067186</v>
      </c>
      <c r="K39" s="1">
        <v>1423.9727422378667</v>
      </c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>
        <f t="shared" si="0"/>
        <v>2034</v>
      </c>
      <c r="B40" s="1">
        <f>temperature!G190</f>
        <v>454.14501836521526</v>
      </c>
      <c r="C40" s="12">
        <f>temperature!I190</f>
        <v>1.5487328234655222</v>
      </c>
      <c r="D40" s="1">
        <f>economy!AX80</f>
        <v>48519.465276924144</v>
      </c>
      <c r="E40" s="1">
        <f>economy!AY80</f>
        <v>5191.4262515179153</v>
      </c>
      <c r="F40" s="1">
        <f>economy!AZ80</f>
        <v>1457.120985573627</v>
      </c>
      <c r="G40" s="1">
        <v>439.50981968372264</v>
      </c>
      <c r="H40" s="12">
        <v>1.5110028819281391</v>
      </c>
      <c r="I40" s="1">
        <v>48355.409899673599</v>
      </c>
      <c r="J40" s="1">
        <v>5185.1046975010931</v>
      </c>
      <c r="K40" s="1">
        <v>1457.951935981341</v>
      </c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3">
      <c r="A41" s="1">
        <f t="shared" si="0"/>
        <v>2035</v>
      </c>
      <c r="B41" s="1">
        <f>temperature!G191</f>
        <v>458.10220333206803</v>
      </c>
      <c r="C41" s="12">
        <f>temperature!I191</f>
        <v>1.580088095348704</v>
      </c>
      <c r="D41" s="1">
        <f>economy!AX81</f>
        <v>49503.553926232496</v>
      </c>
      <c r="E41" s="1">
        <f>economy!AY81</f>
        <v>5324.4563333558672</v>
      </c>
      <c r="F41" s="1">
        <f>economy!AZ81</f>
        <v>1491.355256586095</v>
      </c>
      <c r="G41" s="1">
        <v>442.3330234185733</v>
      </c>
      <c r="H41" s="12">
        <v>1.5380814322464846</v>
      </c>
      <c r="I41" s="1">
        <v>49338.915519728798</v>
      </c>
      <c r="J41" s="1">
        <v>5318.364780961856</v>
      </c>
      <c r="K41" s="1">
        <v>1492.3435124100724</v>
      </c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>
        <f t="shared" si="0"/>
        <v>2036</v>
      </c>
      <c r="B42" s="1">
        <f>temperature!G192</f>
        <v>462.11086214623958</v>
      </c>
      <c r="C42" s="12">
        <f>temperature!I192</f>
        <v>1.6118330420335576</v>
      </c>
      <c r="D42" s="1">
        <f>economy!AX82</f>
        <v>50494.62171989683</v>
      </c>
      <c r="E42" s="1">
        <f>economy!AY82</f>
        <v>5459.2782952805092</v>
      </c>
      <c r="F42" s="1">
        <f>economy!AZ82</f>
        <v>1525.9753586191623</v>
      </c>
      <c r="G42" s="1">
        <v>445.18782296314703</v>
      </c>
      <c r="H42" s="12">
        <v>1.5653305161052729</v>
      </c>
      <c r="I42" s="1">
        <v>50330.228178326877</v>
      </c>
      <c r="J42" s="1">
        <v>5453.4982636126933</v>
      </c>
      <c r="K42" s="1">
        <v>1527.1418563639775</v>
      </c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>
        <f t="shared" si="0"/>
        <v>2037</v>
      </c>
      <c r="B43" s="1">
        <f>temperature!G193</f>
        <v>466.16994344788969</v>
      </c>
      <c r="C43" s="12">
        <f>temperature!I193</f>
        <v>1.6439610059719103</v>
      </c>
      <c r="D43" s="1">
        <f>economy!AX83</f>
        <v>51492.382116713088</v>
      </c>
      <c r="E43" s="1">
        <f>economy!AY83</f>
        <v>5595.868921258495</v>
      </c>
      <c r="F43" s="1">
        <f>economy!AZ83</f>
        <v>1560.9739091278361</v>
      </c>
      <c r="G43" s="1">
        <v>448.07284845983497</v>
      </c>
      <c r="H43" s="12">
        <v>1.5927494975041889</v>
      </c>
      <c r="I43" s="1">
        <v>51329.136948208477</v>
      </c>
      <c r="J43" s="1">
        <v>5590.4892343243109</v>
      </c>
      <c r="K43" s="1">
        <v>1562.3412304697229</v>
      </c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>
        <f t="shared" si="0"/>
        <v>2038</v>
      </c>
      <c r="B44" s="1">
        <f>temperature!G194</f>
        <v>470.2783851150466</v>
      </c>
      <c r="C44" s="12">
        <f>temperature!I194</f>
        <v>1.6764649663702975</v>
      </c>
      <c r="D44" s="1">
        <f>economy!AX84</f>
        <v>52496.539385735501</v>
      </c>
      <c r="E44" s="1">
        <f>economy!AY84</f>
        <v>5734.203704372997</v>
      </c>
      <c r="F44" s="1">
        <f>economy!AZ84</f>
        <v>1596.3433466740091</v>
      </c>
      <c r="G44" s="1">
        <v>450.9867778917162</v>
      </c>
      <c r="H44" s="12">
        <v>1.6203371809657485</v>
      </c>
      <c r="I44" s="1">
        <v>52335.425030874459</v>
      </c>
      <c r="J44" s="1">
        <v>5729.3208276023188</v>
      </c>
      <c r="K44" s="1">
        <v>1597.9357732759804</v>
      </c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>
        <f t="shared" si="0"/>
        <v>2039</v>
      </c>
      <c r="B45" s="1">
        <f>temperature!G195</f>
        <v>474.4351147305224</v>
      </c>
      <c r="C45" s="12">
        <f>temperature!I195</f>
        <v>1.7093375644666264</v>
      </c>
      <c r="D45" s="1">
        <f>economy!AX85</f>
        <v>53506.788974675554</v>
      </c>
      <c r="E45" s="1">
        <f>economy!AY85</f>
        <v>5874.2568621232085</v>
      </c>
      <c r="F45" s="1">
        <f>economy!AZ85</f>
        <v>1632.0759310726953</v>
      </c>
      <c r="G45" s="1">
        <v>453.92832258368639</v>
      </c>
      <c r="H45" s="12">
        <v>1.6480918549999339</v>
      </c>
      <c r="I45" s="1">
        <v>53348.870017114765</v>
      </c>
      <c r="J45" s="1">
        <v>5869.9752333065489</v>
      </c>
      <c r="K45" s="1">
        <v>1633.9194983464258</v>
      </c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3">
      <c r="A46" s="1">
        <f t="shared" si="0"/>
        <v>2040</v>
      </c>
      <c r="B46" s="1">
        <f>temperature!G196</f>
        <v>478.63905005763536</v>
      </c>
      <c r="C46" s="12">
        <f>temperature!I196</f>
        <v>1.7425711280710525</v>
      </c>
      <c r="D46" s="1">
        <f>economy!AX86</f>
        <v>54522.817886070399</v>
      </c>
      <c r="E46" s="1">
        <f>economy!AY86</f>
        <v>6016.0013541483077</v>
      </c>
      <c r="F46" s="1">
        <f>economy!AZ86</f>
        <v>1668.1637444528392</v>
      </c>
      <c r="G46" s="1">
        <v>456.89621833038962</v>
      </c>
      <c r="H46" s="12">
        <v>1.6760113305858593</v>
      </c>
      <c r="I46" s="1">
        <v>54369.244153385676</v>
      </c>
      <c r="J46" s="1">
        <v>6012.433708460344</v>
      </c>
      <c r="K46" s="1">
        <v>1670.2862941977401</v>
      </c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3">
      <c r="A47" s="1">
        <f t="shared" si="0"/>
        <v>2041</v>
      </c>
      <c r="B47" s="1">
        <f>temperature!G197</f>
        <v>482.88909952786514</v>
      </c>
      <c r="C47" s="12">
        <f>temperature!I197</f>
        <v>1.7761576953679836</v>
      </c>
      <c r="D47" s="1">
        <f>economy!AX87</f>
        <v>55544.305061074119</v>
      </c>
      <c r="E47" s="1">
        <f>economy!AY87</f>
        <v>6159.4089022941398</v>
      </c>
      <c r="F47" s="1">
        <f>economy!AZ87</f>
        <v>1704.5986931573777</v>
      </c>
      <c r="G47" s="1">
        <v>459.88921995317253</v>
      </c>
      <c r="H47" s="12">
        <v>1.7040929761133159</v>
      </c>
      <c r="I47" s="1">
        <v>55396.314613956485</v>
      </c>
      <c r="J47" s="1">
        <v>6156.6765910214626</v>
      </c>
      <c r="K47" s="1">
        <v>1707.029924988967</v>
      </c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3">
      <c r="A48" s="1">
        <f t="shared" si="0"/>
        <v>2042</v>
      </c>
      <c r="B48" s="1">
        <f>temperature!G198</f>
        <v>487.1841627420801</v>
      </c>
      <c r="C48" s="12">
        <f>temperature!I198</f>
        <v>1.8100890379784533</v>
      </c>
      <c r="D48" s="1">
        <f>economy!AX88</f>
        <v>56570.921770607289</v>
      </c>
      <c r="E48" s="1">
        <f>economy!AY88</f>
        <v>6304.4500129378393</v>
      </c>
      <c r="F48" s="1">
        <f>economy!AZ88</f>
        <v>1741.3725104131465</v>
      </c>
      <c r="G48" s="1">
        <v>462.90609795216278</v>
      </c>
      <c r="H48" s="12">
        <v>1.7323337496730942</v>
      </c>
      <c r="I48" s="1">
        <v>56429.843778546754</v>
      </c>
      <c r="J48" s="1">
        <v>6302.6833154972919</v>
      </c>
      <c r="K48" s="1">
        <v>1744.1440318825348</v>
      </c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3">
      <c r="A49" s="1">
        <f t="shared" si="0"/>
        <v>2043</v>
      </c>
      <c r="B49" s="1">
        <f>temperature!G199</f>
        <v>491.52313098605737</v>
      </c>
      <c r="C49" s="12">
        <f>temperature!I199</f>
        <v>1.8443566832839959</v>
      </c>
      <c r="D49" s="1">
        <f>economy!AX89</f>
        <v>57602.332013504274</v>
      </c>
      <c r="E49" s="1">
        <f>economy!AY89</f>
        <v>6451.09400148233</v>
      </c>
      <c r="F49" s="1">
        <f>economy!AZ89</f>
        <v>1778.4767597067025</v>
      </c>
      <c r="G49" s="1">
        <v>465.94563644355475</v>
      </c>
      <c r="H49" s="12">
        <v>1.760730229250471</v>
      </c>
      <c r="I49" s="1">
        <v>57469.589515061132</v>
      </c>
      <c r="J49" s="1">
        <v>6450.4324302954719</v>
      </c>
      <c r="K49" s="1">
        <v>1781.6221350082365</v>
      </c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3">
      <c r="A50" s="1">
        <f t="shared" si="0"/>
        <v>2044</v>
      </c>
      <c r="B50" s="1">
        <f>temperature!G200</f>
        <v>495.90488776043202</v>
      </c>
      <c r="C50" s="12">
        <f>temperature!I200</f>
        <v>1.8789519360147668</v>
      </c>
      <c r="D50" s="1">
        <f>economy!AX90</f>
        <v>58638.192921208509</v>
      </c>
      <c r="E50" s="1">
        <f>economy!AY90</f>
        <v>6599.3090189294417</v>
      </c>
      <c r="F50" s="1">
        <f>economy!AZ90</f>
        <v>1815.9028388067625</v>
      </c>
      <c r="G50" s="1">
        <v>469.00663189000022</v>
      </c>
      <c r="H50" s="12">
        <v>1.7892786411740425</v>
      </c>
      <c r="I50" s="1">
        <v>58515.30546696196</v>
      </c>
      <c r="J50" s="1">
        <v>6599.9016167073914</v>
      </c>
      <c r="K50" s="1">
        <v>1819.4576359697382</v>
      </c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3">
      <c r="A51" s="1">
        <f t="shared" si="0"/>
        <v>2045</v>
      </c>
      <c r="B51" s="1">
        <f>temperature!G201</f>
        <v>500.32830932484097</v>
      </c>
      <c r="C51" s="12">
        <f>temperature!I201</f>
        <v>1.9138658991060398</v>
      </c>
      <c r="D51" s="1">
        <f>economy!AX91</f>
        <v>59678.155168492434</v>
      </c>
      <c r="E51" s="1">
        <f>economy!AY91</f>
        <v>6749.0620804377595</v>
      </c>
      <c r="F51" s="1">
        <f>economy!AZ91</f>
        <v>1853.6419843781989</v>
      </c>
      <c r="G51" s="1">
        <v>472.0878923247792</v>
      </c>
      <c r="H51" s="12">
        <v>1.8179748870496588</v>
      </c>
      <c r="I51" s="1">
        <v>59566.741344778937</v>
      </c>
      <c r="J51" s="1">
        <v>6751.0677094270623</v>
      </c>
      <c r="K51" s="1">
        <v>1857.6438208399136</v>
      </c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3">
      <c r="A52" s="1">
        <f t="shared" si="0"/>
        <v>2046</v>
      </c>
      <c r="B52" s="1">
        <f>temperature!G202</f>
        <v>504.79226525577809</v>
      </c>
      <c r="C52" s="12">
        <f>temperature!I202</f>
        <v>1.949089493828456</v>
      </c>
      <c r="D52" s="1">
        <f>economy!AX92</f>
        <v>60721.863389613878</v>
      </c>
      <c r="E52" s="1">
        <f>economy!AY92</f>
        <v>6900.3190957681891</v>
      </c>
      <c r="F52" s="1">
        <f>economy!AZ92</f>
        <v>1891.6852771361662</v>
      </c>
      <c r="G52" s="1">
        <v>475.18823688736143</v>
      </c>
      <c r="H52" s="12">
        <v>1.8468145693348967</v>
      </c>
      <c r="I52" s="1">
        <v>60623.64322122743</v>
      </c>
      <c r="J52" s="1">
        <v>6903.9067185108415</v>
      </c>
      <c r="K52" s="1">
        <v>1896.1738635966585</v>
      </c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3">
      <c r="A53" s="1">
        <f t="shared" si="0"/>
        <v>2047</v>
      </c>
      <c r="B53" s="1">
        <f>temperature!G203</f>
        <v>509.29561901750731</v>
      </c>
      <c r="C53" s="12">
        <f>temperature!I203</f>
        <v>1.9846134791985139</v>
      </c>
      <c r="D53" s="1">
        <f>economy!AX93</f>
        <v>61768.956599266872</v>
      </c>
      <c r="E53" s="1">
        <f>economy!AY93</f>
        <v>7053.0449015180902</v>
      </c>
      <c r="F53" s="1">
        <f>economy!AZ93</f>
        <v>1930.0236474922012</v>
      </c>
      <c r="G53" s="1">
        <v>478.30649555890818</v>
      </c>
      <c r="H53" s="12">
        <v>1.8757930156641824</v>
      </c>
      <c r="I53" s="1">
        <v>61685.753829389432</v>
      </c>
      <c r="J53" s="1">
        <v>7058.3938526865413</v>
      </c>
      <c r="K53" s="1">
        <v>1935.0408299552937</v>
      </c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3">
      <c r="A54" s="1">
        <f t="shared" si="0"/>
        <v>2048</v>
      </c>
      <c r="B54" s="1">
        <f>temperature!G204</f>
        <v>513.83722854525593</v>
      </c>
      <c r="C54" s="12">
        <f>temperature!I204</f>
        <v>2.0204284706767948</v>
      </c>
      <c r="D54" s="1">
        <f>economy!AX94</f>
        <v>62819.068617638361</v>
      </c>
      <c r="E54" s="1">
        <f>economy!AY94</f>
        <v>7207.2032950422081</v>
      </c>
      <c r="F54" s="1">
        <f>economy!AZ94</f>
        <v>1968.647881647141</v>
      </c>
      <c r="G54" s="1">
        <v>481.4415090293046</v>
      </c>
      <c r="H54" s="12">
        <v>1.9049053020068523</v>
      </c>
      <c r="I54" s="1">
        <v>62752.812863398314</v>
      </c>
      <c r="J54" s="1">
        <v>7214.5035439218136</v>
      </c>
      <c r="K54" s="1">
        <v>1974.2376815574207</v>
      </c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3">
      <c r="A55" s="1">
        <f t="shared" si="0"/>
        <v>2049</v>
      </c>
      <c r="B55" s="1">
        <f>temperature!G205</f>
        <v>518.41594683982225</v>
      </c>
      <c r="C55" s="12">
        <f>temperature!I205</f>
        <v>2.0565249581623353</v>
      </c>
      <c r="D55" s="1">
        <f>economy!AX95</f>
        <v>63871.828498847055</v>
      </c>
      <c r="E55" s="1">
        <f>economy!AY95</f>
        <v>7362.7570699569806</v>
      </c>
      <c r="F55" s="1">
        <f>economy!AZ95</f>
        <v>2007.5486280881173</v>
      </c>
      <c r="G55" s="1">
        <v>484.59212865343483</v>
      </c>
      <c r="H55" s="12">
        <v>1.9341462747231599</v>
      </c>
      <c r="I55" s="1">
        <v>63824.557281059118</v>
      </c>
      <c r="J55" s="1">
        <v>7372.2094731636016</v>
      </c>
      <c r="K55" s="1">
        <v>2013.757280479168</v>
      </c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3">
      <c r="A56" s="1">
        <f t="shared" si="0"/>
        <v>2050</v>
      </c>
      <c r="B56" s="1">
        <f>temperature!G206</f>
        <v>523.0306225726539</v>
      </c>
      <c r="C56" s="12">
        <f>temperature!I206</f>
        <v>2.0928933232923859</v>
      </c>
      <c r="D56" s="1">
        <f>economy!AX96</f>
        <v>64926.860962010454</v>
      </c>
      <c r="E56" s="1">
        <f>economy!AY96</f>
        <v>7519.6680531228767</v>
      </c>
      <c r="F56" s="1">
        <f>economy!AZ96</f>
        <v>2046.7164044494664</v>
      </c>
      <c r="G56" s="1">
        <v>487.75721647026751</v>
      </c>
      <c r="H56" s="12">
        <v>1.9635105715723262</v>
      </c>
      <c r="I56" s="1">
        <v>64900.72160783143</v>
      </c>
      <c r="J56" s="1">
        <v>7531.484597161234</v>
      </c>
      <c r="K56" s="1">
        <v>2053.592394024643</v>
      </c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3">
      <c r="A57" s="1">
        <f t="shared" si="0"/>
        <v>2051</v>
      </c>
      <c r="B57" s="1">
        <f>temperature!G207</f>
        <v>527.68010070040202</v>
      </c>
      <c r="C57" s="12">
        <f>temperature!I207</f>
        <v>2.1295238560575416</v>
      </c>
      <c r="D57" s="1">
        <f>economy!AX97</f>
        <v>65983.786824164097</v>
      </c>
      <c r="E57" s="1">
        <f>economy!AY97</f>
        <v>7677.8971429980611</v>
      </c>
      <c r="F57" s="1">
        <f>economy!AZ97</f>
        <v>2086.1416046992454</v>
      </c>
      <c r="G57" s="1">
        <v>490.93564526795882</v>
      </c>
      <c r="H57" s="12">
        <v>1.9929926417196699</v>
      </c>
      <c r="I57" s="1">
        <v>65981.038241599555</v>
      </c>
      <c r="J57" s="1">
        <v>7692.3011762868946</v>
      </c>
      <c r="K57" s="1">
        <v>2093.7356997726297</v>
      </c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3">
      <c r="A58" s="1">
        <f t="shared" si="0"/>
        <v>2052</v>
      </c>
      <c r="B58" s="1">
        <f>temperature!G208</f>
        <v>532.36322308790272</v>
      </c>
      <c r="C58" s="12">
        <f>temperature!I208</f>
        <v>2.1664067707429155</v>
      </c>
      <c r="D58" s="1">
        <f>economy!AX98</f>
        <v>67042.223434243046</v>
      </c>
      <c r="E58" s="1">
        <f>economy!AY98</f>
        <v>7837.4043492557703</v>
      </c>
      <c r="F58" s="1">
        <f>economy!AZ98</f>
        <v>2125.8145066151533</v>
      </c>
      <c r="G58" s="1">
        <v>494.12629868403826</v>
      </c>
      <c r="H58" s="12">
        <v>2.022586764785121</v>
      </c>
      <c r="I58" s="1">
        <v>67065.237757653755</v>
      </c>
      <c r="J58" s="1">
        <v>7854.6308032680809</v>
      </c>
      <c r="K58" s="1">
        <v>2134.179790846787</v>
      </c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3">
      <c r="A59" s="1">
        <f t="shared" si="0"/>
        <v>2053</v>
      </c>
      <c r="B59" s="1">
        <f>temperature!G209</f>
        <v>537.0788291385029</v>
      </c>
      <c r="C59" s="12">
        <f>temperature!I209</f>
        <v>2.2035322212066131</v>
      </c>
      <c r="D59" s="1">
        <f>economy!AX99</f>
        <v>68101.785107323725</v>
      </c>
      <c r="E59" s="1">
        <f>economy!AY99</f>
        <v>7998.1488335568065</v>
      </c>
      <c r="F59" s="1">
        <f>economy!AZ99</f>
        <v>2165.7252795153454</v>
      </c>
      <c r="G59" s="1">
        <v>497.32807133331835</v>
      </c>
      <c r="H59" s="12">
        <v>2.0522870689721038</v>
      </c>
      <c r="I59" s="1">
        <v>68153.049213309481</v>
      </c>
      <c r="J59" s="1">
        <v>8018.444432747533</v>
      </c>
      <c r="K59" s="1">
        <v>2174.9171813814519</v>
      </c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3">
      <c r="A60" s="1">
        <f t="shared" si="0"/>
        <v>2054</v>
      </c>
      <c r="B60" s="1">
        <f>temperature!G210</f>
        <v>541.82575643061386</v>
      </c>
      <c r="C60" s="12">
        <f>temperature!I210</f>
        <v>2.2408903155073259</v>
      </c>
      <c r="D60" s="1">
        <f>economy!AX100</f>
        <v>69162.083558324259</v>
      </c>
      <c r="E60" s="1">
        <f>economy!AY100</f>
        <v>8160.0889513682232</v>
      </c>
      <c r="F60" s="1">
        <f>economy!AZ100</f>
        <v>2205.8639922111183</v>
      </c>
      <c r="G60" s="1">
        <v>500.53986895835413</v>
      </c>
      <c r="H60" s="12">
        <v>2.0820875483133148</v>
      </c>
      <c r="I60" s="1">
        <v>69244.200451598241</v>
      </c>
      <c r="J60" s="1">
        <v>8183.7124115869656</v>
      </c>
      <c r="K60" s="1">
        <v>2215.9403121566893</v>
      </c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3">
      <c r="A61" s="1">
        <f t="shared" si="0"/>
        <v>2055</v>
      </c>
      <c r="B61" s="1">
        <f>temperature!G211</f>
        <v>546.60284135934853</v>
      </c>
      <c r="C61" s="12">
        <f>temperature!I211</f>
        <v>2.278471129893322</v>
      </c>
      <c r="D61" s="1">
        <f>economy!AX101</f>
        <v>70222.728334358835</v>
      </c>
      <c r="E61" s="1">
        <f>economy!AY101</f>
        <v>8323.1822947192959</v>
      </c>
      <c r="F61" s="1">
        <f>economy!AZ101</f>
        <v>2246.2206211502357</v>
      </c>
      <c r="G61" s="1">
        <v>503.76060859862446</v>
      </c>
      <c r="H61" s="12">
        <v>2.1119820790680088</v>
      </c>
      <c r="I61" s="1">
        <v>70338.41840346744</v>
      </c>
      <c r="J61" s="1">
        <v>8350.4045098320694</v>
      </c>
      <c r="K61" s="1">
        <v>2257.2415563780523</v>
      </c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3">
      <c r="A62" s="1">
        <f t="shared" si="0"/>
        <v>2056</v>
      </c>
      <c r="B62" s="1">
        <f>temperature!G212</f>
        <v>551.40891978208424</v>
      </c>
      <c r="C62" s="12">
        <f>temperature!I212</f>
        <v>2.3162647221655357</v>
      </c>
      <c r="D62" s="1">
        <f>economy!AX102</f>
        <v>71283.327244951637</v>
      </c>
      <c r="E62" s="1">
        <f>economy!AY102</f>
        <v>8487.3857357858324</v>
      </c>
      <c r="F62" s="1">
        <f>economy!AZ102</f>
        <v>2286.7850587206881</v>
      </c>
      <c r="G62" s="1">
        <v>506.98921877544444</v>
      </c>
      <c r="H62" s="12">
        <v>2.1419644353038034</v>
      </c>
      <c r="I62" s="1">
        <v>71435.429387941505</v>
      </c>
      <c r="J62" s="1">
        <v>8518.4899522572287</v>
      </c>
      <c r="K62" s="1">
        <v>2298.8132255775004</v>
      </c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3">
      <c r="A63" s="1">
        <f t="shared" si="0"/>
        <v>2057</v>
      </c>
      <c r="B63" s="1">
        <f>temperature!G213</f>
        <v>556.24282766677356</v>
      </c>
      <c r="C63" s="12">
        <f>temperature!I213</f>
        <v>2.3542611444278143</v>
      </c>
      <c r="D63" s="1">
        <f>economy!AX103</f>
        <v>72343.486789322182</v>
      </c>
      <c r="E63" s="1">
        <f>economy!AY103</f>
        <v>8652.6554711946119</v>
      </c>
      <c r="F63" s="1">
        <f>economy!AZ103</f>
        <v>2327.5471216863784</v>
      </c>
      <c r="G63" s="1">
        <v>510.22463969014439</v>
      </c>
      <c r="H63" s="12">
        <v>2.1720283036946477</v>
      </c>
      <c r="I63" s="1">
        <v>72534.959409701652</v>
      </c>
      <c r="J63" s="1">
        <v>8687.9374504094649</v>
      </c>
      <c r="K63" s="1">
        <v>2340.6475756135997</v>
      </c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3">
      <c r="A64" s="1">
        <f t="shared" si="0"/>
        <v>2058</v>
      </c>
      <c r="B64" s="1">
        <f>temperature!G214</f>
        <v>561.10340174182102</v>
      </c>
      <c r="C64" s="12">
        <f>temperature!I214</f>
        <v>2.3924504552376975</v>
      </c>
      <c r="D64" s="1">
        <f>economy!AX104</f>
        <v>73402.812579973412</v>
      </c>
      <c r="E64" s="1">
        <f>economy!AY104</f>
        <v>8818.9470669404436</v>
      </c>
      <c r="F64" s="1">
        <f>economy!AZ104</f>
        <v>2368.496559727163</v>
      </c>
      <c r="G64" s="1">
        <v>513.46582343339628</v>
      </c>
      <c r="H64" s="12">
        <v>2.2021672975653508</v>
      </c>
      <c r="I64" s="1">
        <v>73636.734453562618</v>
      </c>
      <c r="J64" s="1">
        <v>8858.7152350725446</v>
      </c>
      <c r="K64" s="1">
        <v>2382.7368127499558</v>
      </c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3">
      <c r="A65" s="1">
        <f t="shared" si="0"/>
        <v>2059</v>
      </c>
      <c r="B65" s="1">
        <f>temperature!G215</f>
        <v>565.98948014633993</v>
      </c>
      <c r="C65" s="12">
        <f>temperature!I215</f>
        <v>2.4308227311713462</v>
      </c>
      <c r="D65" s="1">
        <f>economy!AX105</f>
        <v>74460.90976182626</v>
      </c>
      <c r="E65" s="1">
        <f>economy!AY105</f>
        <v>8986.2155038096244</v>
      </c>
      <c r="F65" s="1">
        <f>economy!AZ105</f>
        <v>2409.6230640571011</v>
      </c>
      <c r="G65" s="1">
        <v>516.71173420379364</v>
      </c>
      <c r="H65" s="12">
        <v>2.23237497021193</v>
      </c>
      <c r="I65" s="1">
        <v>74740.480775333315</v>
      </c>
      <c r="J65" s="1">
        <v>9030.7910890736621</v>
      </c>
      <c r="K65" s="1">
        <v>2425.0730997921855</v>
      </c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3">
      <c r="A66" s="1">
        <f t="shared" si="0"/>
        <v>2060</v>
      </c>
      <c r="B66" s="1">
        <f>temperature!G216</f>
        <v>570.89990307960613</v>
      </c>
      <c r="C66" s="12">
        <f>temperature!I216</f>
        <v>2.4693680778164708</v>
      </c>
      <c r="D66" s="1">
        <f>economy!AX106</f>
        <v>75517.383426169181</v>
      </c>
      <c r="E66" s="1">
        <f>economy!AY106</f>
        <v>9154.4152232047818</v>
      </c>
      <c r="F66" s="1">
        <f>economy!AZ106</f>
        <v>2450.9162760958197</v>
      </c>
      <c r="G66" s="1">
        <v>519.96134853395711</v>
      </c>
      <c r="H66" s="12">
        <v>2.2626448275259738</v>
      </c>
      <c r="I66" s="1">
        <v>75845.925188569207</v>
      </c>
      <c r="J66" s="1">
        <v>9204.13238035629</v>
      </c>
      <c r="K66" s="1">
        <v>2467.6485622646283</v>
      </c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3">
      <c r="A67" s="1">
        <f t="shared" si="0"/>
        <v>2061</v>
      </c>
      <c r="B67" s="1">
        <f>temperature!G217</f>
        <v>575.83351344853361</v>
      </c>
      <c r="C67" s="12">
        <f>temperature!I217</f>
        <v>2.5080766402072574</v>
      </c>
      <c r="D67" s="1">
        <f>economy!AX107</f>
        <v>76571.839018713828</v>
      </c>
      <c r="E67" s="1">
        <f>economy!AY107</f>
        <v>9323.5001732678829</v>
      </c>
      <c r="F67" s="1">
        <f>economy!AZ107</f>
        <v>2492.3657961690506</v>
      </c>
      <c r="G67" s="1">
        <v>523.21365552255543</v>
      </c>
      <c r="H67" s="12">
        <v>2.2929703399501835</v>
      </c>
      <c r="I67" s="1">
        <v>76952.795346741943</v>
      </c>
      <c r="J67" s="1">
        <v>9378.7060952446864</v>
      </c>
      <c r="K67" s="1">
        <v>2510.4552946090262</v>
      </c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3">
      <c r="A68" s="1">
        <f t="shared" si="0"/>
        <v>2062</v>
      </c>
      <c r="B68" s="1">
        <f>temperature!G218</f>
        <v>580.78915751200748</v>
      </c>
      <c r="C68" s="12">
        <f>temperature!I218</f>
        <v>2.5469386127154339</v>
      </c>
      <c r="D68" s="1">
        <f>economy!AX108</f>
        <v>77623.882741074514</v>
      </c>
      <c r="E68" s="1">
        <f>economy!AY108</f>
        <v>9493.4238552003644</v>
      </c>
      <c r="F68" s="1">
        <f>economy!AZ108</f>
        <v>2533.9611922154586</v>
      </c>
      <c r="G68" s="1">
        <v>526.46765707073178</v>
      </c>
      <c r="H68" s="12">
        <v>2.3233449537913033</v>
      </c>
      <c r="I68" s="1">
        <v>78060.820020369909</v>
      </c>
      <c r="J68" s="1">
        <v>9554.4788718275177</v>
      </c>
      <c r="K68" s="1">
        <v>2553.4853663882864</v>
      </c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3">
      <c r="A69" s="1">
        <f t="shared" si="0"/>
        <v>2063</v>
      </c>
      <c r="B69" s="1">
        <f>temperature!G219</f>
        <v>585.76568552092863</v>
      </c>
      <c r="C69" s="12">
        <f>temperature!I219</f>
        <v>2.5859442484116997</v>
      </c>
      <c r="D69" s="1">
        <f>economy!AX109</f>
        <v>78673.121945016523</v>
      </c>
      <c r="E69" s="1">
        <f>economy!AY109</f>
        <v>9664.1393696809591</v>
      </c>
      <c r="F69" s="1">
        <f>economy!AZ109</f>
        <v>2575.6920084779945</v>
      </c>
      <c r="G69" s="1">
        <v>529.72236812150322</v>
      </c>
      <c r="H69" s="12">
        <v>2.3537621019157031</v>
      </c>
      <c r="I69" s="1">
        <v>79169.729368675937</v>
      </c>
      <c r="J69" s="1">
        <v>9731.417033389167</v>
      </c>
      <c r="K69" s="1">
        <v>2596.7308284793739</v>
      </c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3">
      <c r="A70" s="1">
        <f t="shared" si="0"/>
        <v>2064</v>
      </c>
      <c r="B70" s="1">
        <f>temperature!G220</f>
        <v>590.76195235284399</v>
      </c>
      <c r="C70" s="12">
        <f>temperature!I220</f>
        <v>2.6250838679118016</v>
      </c>
      <c r="D70" s="1">
        <f>economy!AX110</f>
        <v>79719.165518851471</v>
      </c>
      <c r="E70" s="1">
        <f>economy!AY110</f>
        <v>9835.5994632849288</v>
      </c>
      <c r="F70" s="1">
        <f>economy!AZ110</f>
        <v>2617.5477741590212</v>
      </c>
      <c r="G70" s="1">
        <v>532.97681690078207</v>
      </c>
      <c r="H70" s="12">
        <v>2.384215213851987</v>
      </c>
      <c r="I70" s="1">
        <v>80279.255205358815</v>
      </c>
      <c r="J70" s="1">
        <v>9909.4866218203224</v>
      </c>
      <c r="K70" s="1">
        <v>2640.1837192402136</v>
      </c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3">
      <c r="A71" s="1">
        <f t="shared" si="0"/>
        <v>2065</v>
      </c>
      <c r="B71" s="1">
        <f>temperature!G221</f>
        <v>595.77681814006314</v>
      </c>
      <c r="C71" s="12">
        <f>temperature!I221</f>
        <v>2.6643478677215615</v>
      </c>
      <c r="D71" s="1">
        <f>economy!AX111</f>
        <v>80761.624265386956</v>
      </c>
      <c r="E71" s="1">
        <f>economy!AY111</f>
        <v>10007.756574810512</v>
      </c>
      <c r="F71" s="1">
        <f>economy!AZ111</f>
        <v>2659.5180120194836</v>
      </c>
      <c r="G71" s="1">
        <v>536.23004515872913</v>
      </c>
      <c r="H71" s="12">
        <v>2.4146977253241375</v>
      </c>
      <c r="I71" s="1">
        <v>81389.131258088673</v>
      </c>
      <c r="J71" s="1">
        <v>10088.653430940578</v>
      </c>
      <c r="K71" s="1">
        <v>2683.8360706362641</v>
      </c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3">
      <c r="A72" s="1">
        <f t="shared" ref="A72:A135" si="1">1+A71</f>
        <v>2066</v>
      </c>
      <c r="B72" s="1">
        <f>temperature!G222</f>
        <v>600.80914889018834</v>
      </c>
      <c r="C72" s="12">
        <f>temperature!I222</f>
        <v>2.7037267280951567</v>
      </c>
      <c r="D72" s="1">
        <f>economy!AX112</f>
        <v>81800.111270873444</v>
      </c>
      <c r="E72" s="1">
        <f>economy!AY112</f>
        <v>10180.562881421491</v>
      </c>
      <c r="F72" s="1">
        <f>economy!AZ112</f>
        <v>2701.5922469034358</v>
      </c>
      <c r="G72" s="1">
        <v>539.48110841022026</v>
      </c>
      <c r="H72" s="12">
        <v>2.4452030872378696</v>
      </c>
      <c r="I72" s="1">
        <v>82499.093421358441</v>
      </c>
      <c r="J72" s="1">
        <v>10268.883039668697</v>
      </c>
      <c r="K72" s="1">
        <v>2727.6799143133044</v>
      </c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3">
      <c r="A73" s="1">
        <f t="shared" si="1"/>
        <v>2067</v>
      </c>
      <c r="B73" s="1">
        <f>temperature!G223</f>
        <v>605.857817098022</v>
      </c>
      <c r="C73" s="12">
        <f>temperature!I223</f>
        <v>2.7432110204209126</v>
      </c>
      <c r="D73" s="1">
        <f>economy!AX113</f>
        <v>82834.242264424989</v>
      </c>
      <c r="E73" s="1">
        <f>economy!AY113</f>
        <v>10353.970344517713</v>
      </c>
      <c r="F73" s="1">
        <f>economy!AZ113</f>
        <v>2743.7600141701928</v>
      </c>
      <c r="G73" s="1">
        <v>542.72907617327087</v>
      </c>
      <c r="H73" s="12">
        <v>2.4757247741420558</v>
      </c>
      <c r="I73" s="1">
        <v>83608.880002349775</v>
      </c>
      <c r="J73" s="1">
        <v>10450.140844977908</v>
      </c>
      <c r="K73" s="1">
        <v>2771.7072876036368</v>
      </c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3">
      <c r="A74" s="1">
        <f t="shared" si="1"/>
        <v>2068</v>
      </c>
      <c r="B74" s="1">
        <f>temperature!G224</f>
        <v>610.92170234784419</v>
      </c>
      <c r="C74" s="12">
        <f>temperature!I224</f>
        <v>2.7827914141488219</v>
      </c>
      <c r="D74" s="1">
        <f>economy!AX114</f>
        <v>83863.635967425813</v>
      </c>
      <c r="E74" s="1">
        <f>economy!AY114</f>
        <v>10527.930755248719</v>
      </c>
      <c r="F74" s="1">
        <f>economy!AZ114</f>
        <v>2786.0108680174135</v>
      </c>
      <c r="G74" s="1">
        <v>545.97303220432468</v>
      </c>
      <c r="H74" s="12">
        <v>2.5062562921863329</v>
      </c>
      <c r="I74" s="1">
        <v>84718.231959492521</v>
      </c>
      <c r="J74" s="1">
        <v>10632.3920945764</v>
      </c>
      <c r="K74" s="1">
        <v>2815.9102394537558</v>
      </c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3">
      <c r="A75" s="1">
        <f t="shared" si="1"/>
        <v>2069</v>
      </c>
      <c r="B75" s="1">
        <f>temperature!G225</f>
        <v>615.99969190509864</v>
      </c>
      <c r="C75" s="12">
        <f>temperature!I225</f>
        <v>2.8224586832739069</v>
      </c>
      <c r="D75" s="1">
        <f>economy!AX115</f>
        <v>84887.914432471662</v>
      </c>
      <c r="E75" s="1">
        <f>economy!AY115</f>
        <v>10702.39577958872</v>
      </c>
      <c r="F75" s="1">
        <f>economy!AZ115</f>
        <v>2828.3343896793517</v>
      </c>
      <c r="G75" s="1">
        <v>549.21207472937965</v>
      </c>
      <c r="H75" s="12">
        <v>2.5367911865952211</v>
      </c>
      <c r="I75" s="1">
        <v>85826.893133425518</v>
      </c>
      <c r="J75" s="1">
        <v>10815.601919255536</v>
      </c>
      <c r="K75" s="1">
        <v>2860.2808362621981</v>
      </c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3">
      <c r="A76" s="1">
        <f t="shared" si="1"/>
        <v>2070</v>
      </c>
      <c r="B76" s="1">
        <f>temperature!G226</f>
        <v>621.09068129656316</v>
      </c>
      <c r="C76" s="12">
        <f>temperature!I226</f>
        <v>2.8622037123894462</v>
      </c>
      <c r="D76" s="1">
        <f>economy!AX116</f>
        <v>85906.703371430587</v>
      </c>
      <c r="E76" s="1">
        <f>economy!AY116</f>
        <v>10877.31700289483</v>
      </c>
      <c r="F76" s="1">
        <f>economy!AZ116</f>
        <v>2870.7201954855486</v>
      </c>
      <c r="G76" s="1">
        <v>552.44531666997932</v>
      </c>
      <c r="H76" s="12">
        <v>2.5673230486783898</v>
      </c>
      <c r="I76" s="1">
        <v>86934.6104700875</v>
      </c>
      <c r="J76" s="1">
        <v>10999.735364850381</v>
      </c>
      <c r="K76" s="1">
        <v>2904.8111676170752</v>
      </c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3">
      <c r="A77" s="1">
        <f t="shared" si="1"/>
        <v>2071</v>
      </c>
      <c r="B77" s="1">
        <f>temperature!G227</f>
        <v>626.19357487812181</v>
      </c>
      <c r="C77" s="12">
        <f>temperature!I227</f>
        <v>2.9020175023239609</v>
      </c>
      <c r="D77" s="1">
        <f>economy!AX117</f>
        <v>86919.632472244848</v>
      </c>
      <c r="E77" s="1">
        <f>economy!AY117</f>
        <v>11052.645973873978</v>
      </c>
      <c r="F77" s="1">
        <f>economy!AZ117</f>
        <v>2913.1579447660561</v>
      </c>
      <c r="G77" s="1">
        <v>555.67188586316843</v>
      </c>
      <c r="H77" s="12">
        <v>2.597845522395998</v>
      </c>
      <c r="I77" s="1">
        <v>88041.13423569499</v>
      </c>
      <c r="J77" s="1">
        <v>11184.757423760557</v>
      </c>
      <c r="K77" s="1">
        <v>2949.4933519233896</v>
      </c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3">
      <c r="A78" s="1">
        <f t="shared" si="1"/>
        <v>2072</v>
      </c>
      <c r="B78" s="1">
        <f>temperature!G228</f>
        <v>631.30728638930691</v>
      </c>
      <c r="C78" s="12">
        <f>temperature!I228</f>
        <v>2.9418911753757215</v>
      </c>
      <c r="D78" s="1">
        <f>economy!AX118</f>
        <v>87926.335704133453</v>
      </c>
      <c r="E78" s="1">
        <f>economy!AY118</f>
        <v>11228.334247887589</v>
      </c>
      <c r="F78" s="1">
        <f>economy!AZ118</f>
        <v>2955.6373475904074</v>
      </c>
      <c r="G78" s="1">
        <v>558.89092527456432</v>
      </c>
      <c r="H78" s="12">
        <v>2.6283523104973656</v>
      </c>
      <c r="I78" s="1">
        <v>89146.21822338643</v>
      </c>
      <c r="J78" s="1">
        <v>11370.633065981268</v>
      </c>
      <c r="K78" s="1">
        <v>2994.3195419110352</v>
      </c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3">
      <c r="A79" s="1">
        <f t="shared" si="1"/>
        <v>2073</v>
      </c>
      <c r="B79" s="1">
        <f>temperature!G229</f>
        <v>636.4307394938204</v>
      </c>
      <c r="C79" s="12">
        <f>temperature!I229</f>
        <v>2.9818159801583657</v>
      </c>
      <c r="D79" s="1">
        <f>economy!AX119</f>
        <v>88926.451610890916</v>
      </c>
      <c r="E79" s="1">
        <f>economy!AY119</f>
        <v>11404.33342952671</v>
      </c>
      <c r="F79" s="1">
        <f>economy!AZ119</f>
        <v>2998.1481723282823</v>
      </c>
      <c r="G79" s="1">
        <v>562.10159320376169</v>
      </c>
      <c r="H79" s="12">
        <v>2.6588371802505919</v>
      </c>
      <c r="I79" s="1">
        <v>90249.619951338813</v>
      </c>
      <c r="J79" s="1">
        <v>11557.327269597332</v>
      </c>
      <c r="K79" s="1">
        <v>3039.2819300149322</v>
      </c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3">
      <c r="A80" s="1">
        <f t="shared" si="1"/>
        <v>2074</v>
      </c>
      <c r="B80" s="1">
        <f>temperature!G230</f>
        <v>641.56286830529723</v>
      </c>
      <c r="C80" s="12">
        <f>temperature!I230</f>
        <v>3.0217832960710593</v>
      </c>
      <c r="D80" s="1">
        <f>economy!AX120</f>
        <v>89919.623592013828</v>
      </c>
      <c r="E80" s="1">
        <f>economy!AY120</f>
        <v>11580.595214394432</v>
      </c>
      <c r="F80" s="1">
        <f>economy!AZ120</f>
        <v>3040.6802530209352</v>
      </c>
      <c r="G80" s="1">
        <v>565.30306348134468</v>
      </c>
      <c r="H80" s="12">
        <v>2.6892939687801078</v>
      </c>
      <c r="I80" s="1">
        <v>91351.100852185817</v>
      </c>
      <c r="J80" s="1">
        <v>11744.805050695966</v>
      </c>
      <c r="K80" s="1">
        <v>3084.3727536195534</v>
      </c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3">
      <c r="A81" s="1">
        <f t="shared" si="1"/>
        <v>2075</v>
      </c>
      <c r="B81" s="1">
        <f>temperature!G231</f>
        <v>646.70261789761935</v>
      </c>
      <c r="C81" s="12">
        <f>temperature!I231</f>
        <v>3.0617846374064448</v>
      </c>
      <c r="D81" s="1">
        <f>economy!AX121</f>
        <v>90905.500171425199</v>
      </c>
      <c r="E81" s="1">
        <f>economy!AY121</f>
        <v>11757.071430035889</v>
      </c>
      <c r="F81" s="1">
        <f>economy!AZ121</f>
        <v>3083.2234965531684</v>
      </c>
      <c r="G81" s="1">
        <v>568.49452565684032</v>
      </c>
      <c r="H81" s="12">
        <v>2.7197165880285552</v>
      </c>
      <c r="I81" s="1">
        <v>92450.426453592023</v>
      </c>
      <c r="J81" s="1">
        <v>11933.031492656259</v>
      </c>
      <c r="K81" s="1">
        <v>3129.5843001606063</v>
      </c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3">
      <c r="A82" s="1">
        <f t="shared" si="1"/>
        <v>2076</v>
      </c>
      <c r="B82" s="1">
        <f>temperature!G232</f>
        <v>651.84894479914237</v>
      </c>
      <c r="C82" s="12">
        <f>temperature!I232</f>
        <v>3.101811657109419</v>
      </c>
      <c r="D82" s="1">
        <f>economy!AX122</f>
        <v>91883.735253599618</v>
      </c>
      <c r="E82" s="1">
        <f>economy!AY122</f>
        <v>11933.714075960277</v>
      </c>
      <c r="F82" s="1">
        <f>economy!AZ122</f>
        <v>3125.7678896166226</v>
      </c>
      <c r="G82" s="1">
        <v>571.67518517700705</v>
      </c>
      <c r="H82" s="12">
        <v>2.7500990293587995</v>
      </c>
      <c r="I82" s="1">
        <v>93547.36654986105</v>
      </c>
      <c r="J82" s="1">
        <v>12121.971774776574</v>
      </c>
      <c r="K82" s="1">
        <v>3174.9089120773078</v>
      </c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3">
      <c r="A83" s="1">
        <f t="shared" si="1"/>
        <v>2077</v>
      </c>
      <c r="B83" s="1">
        <f>temperature!G233</f>
        <v>657.00081747024569</v>
      </c>
      <c r="C83" s="12">
        <f>temperature!I233</f>
        <v>3.141856150199585</v>
      </c>
      <c r="D83" s="1">
        <f>economy!AX123</f>
        <v>92853.988366929072</v>
      </c>
      <c r="E83" s="1">
        <f>economy!AY123</f>
        <v>12110.475362703201</v>
      </c>
      <c r="F83" s="1">
        <f>economy!AZ123</f>
        <v>3168.303505456011</v>
      </c>
      <c r="G83" s="1">
        <v>574.84426355390315</v>
      </c>
      <c r="H83" s="12">
        <v>2.7804353678113283</v>
      </c>
      <c r="I83" s="1">
        <v>94641.695364479456</v>
      </c>
      <c r="J83" s="1">
        <v>12311.591200203489</v>
      </c>
      <c r="K83" s="1">
        <v>3220.3389916093479</v>
      </c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3">
      <c r="A84" s="1">
        <f t="shared" si="1"/>
        <v>2078</v>
      </c>
      <c r="B84" s="1">
        <f>temperature!G234</f>
        <v>662.15721676367104</v>
      </c>
      <c r="C84" s="12">
        <f>temperature!I234</f>
        <v>3.1819100568700014</v>
      </c>
      <c r="D84" s="1">
        <f>economy!AX124</f>
        <v>93815.924894203214</v>
      </c>
      <c r="E84" s="1">
        <f>economy!AY124</f>
        <v>12287.307749881376</v>
      </c>
      <c r="F84" s="1">
        <f>economy!AZ124</f>
        <v>3210.820510390789</v>
      </c>
      <c r="G84" s="1">
        <v>578.00099852224287</v>
      </c>
      <c r="H84" s="12">
        <v>2.8107197660317547</v>
      </c>
      <c r="I84" s="1">
        <v>95733.191703521385</v>
      </c>
      <c r="J84" s="1">
        <v>12501.855223128698</v>
      </c>
      <c r="K84" s="1">
        <v>3265.867005433237</v>
      </c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3">
      <c r="A85" s="1">
        <f t="shared" si="1"/>
        <v>2079</v>
      </c>
      <c r="B85" s="1">
        <f>temperature!G235</f>
        <v>667.31713636716427</v>
      </c>
      <c r="C85" s="12">
        <f>temperature!I235</f>
        <v>3.2219654652746281</v>
      </c>
      <c r="D85" s="1">
        <f>economy!AX125</f>
        <v>94769.216290111159</v>
      </c>
      <c r="E85" s="1">
        <f>economy!AY125</f>
        <v>12464.163983195896</v>
      </c>
      <c r="F85" s="1">
        <f>economy!AZ125</f>
        <v>3253.3091701054964</v>
      </c>
      <c r="G85" s="1">
        <v>581.14464418559601</v>
      </c>
      <c r="H85" s="12">
        <v>2.8409464778826194</v>
      </c>
      <c r="I85" s="1">
        <v>96821.63909986052</v>
      </c>
      <c r="J85" s="1">
        <v>12692.729475223136</v>
      </c>
      <c r="K85" s="1">
        <v>3311.4854891331997</v>
      </c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3">
      <c r="A86" s="1">
        <f t="shared" si="1"/>
        <v>2080</v>
      </c>
      <c r="B86" s="1">
        <f>temperature!G236</f>
        <v>672.47958322798581</v>
      </c>
      <c r="C86" s="12">
        <f>temperature!I236</f>
        <v>3.2620146140166417</v>
      </c>
      <c r="D86" s="1">
        <f>economy!AX126</f>
        <v>95713.540285703479</v>
      </c>
      <c r="E86" s="1">
        <f>economy!AY126</f>
        <v>12640.997130343936</v>
      </c>
      <c r="F86" s="1">
        <f>economy!AZ126</f>
        <v>3295.7598557029551</v>
      </c>
      <c r="G86" s="1">
        <v>584.27447115104394</v>
      </c>
      <c r="H86" s="12">
        <v>2.8711098517531832</v>
      </c>
      <c r="I86" s="1">
        <v>97906.825948158803</v>
      </c>
      <c r="J86" s="1">
        <v>12884.179791280314</v>
      </c>
      <c r="K86" s="1">
        <v>3357.1870515025639</v>
      </c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3">
      <c r="A87" s="1">
        <f t="shared" si="1"/>
        <v>2081</v>
      </c>
      <c r="B87" s="1">
        <f>temperature!G237</f>
        <v>677.64357795891192</v>
      </c>
      <c r="C87" s="12">
        <f>temperature!I237</f>
        <v>3.3020498943495502</v>
      </c>
      <c r="D87" s="1">
        <f>economy!AX127</f>
        <v>96648.581079786367</v>
      </c>
      <c r="E87" s="1">
        <f>economy!AY127</f>
        <v>12817.760615802483</v>
      </c>
      <c r="F87" s="1">
        <f>economy!AZ127</f>
        <v>3338.1630495151949</v>
      </c>
      <c r="G87" s="1">
        <v>587.38976665195378</v>
      </c>
      <c r="H87" s="12">
        <v>2.9012043335804352</v>
      </c>
      <c r="I87" s="1">
        <v>98988.545630622422</v>
      </c>
      <c r="J87" s="1">
        <v>13076.172234043168</v>
      </c>
      <c r="K87" s="1">
        <v>3402.964378671903</v>
      </c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3">
      <c r="A88" s="1">
        <f t="shared" si="1"/>
        <v>2082</v>
      </c>
      <c r="B88" s="1">
        <f>temperature!G238</f>
        <v>682.80815522539137</v>
      </c>
      <c r="C88" s="12">
        <f>temperature!I238</f>
        <v>3.3420638521027968</v>
      </c>
      <c r="D88" s="1">
        <f>economy!AX128</f>
        <v>97574.029517248695</v>
      </c>
      <c r="E88" s="1">
        <f>economy!AY128</f>
        <v>12994.408254452044</v>
      </c>
      <c r="F88" s="1">
        <f>economy!AZ128</f>
        <v>3380.5093506677795</v>
      </c>
      <c r="G88" s="1">
        <v>590.48983465858464</v>
      </c>
      <c r="H88" s="12">
        <v>2.9312244695940524</v>
      </c>
      <c r="I88" s="1">
        <v>100066.59663353469</v>
      </c>
      <c r="J88" s="1">
        <v>13268.673118192091</v>
      </c>
      <c r="K88" s="1">
        <v>3448.8102380609926</v>
      </c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3">
      <c r="A89" s="1">
        <f t="shared" si="1"/>
        <v>2083</v>
      </c>
      <c r="B89" s="1">
        <f>temperature!G239</f>
        <v>687.97236411358142</v>
      </c>
      <c r="C89" s="12">
        <f>temperature!I239</f>
        <v>3.3820491893432965</v>
      </c>
      <c r="D89" s="1">
        <f>economy!AX129</f>
        <v>98489.583254352299</v>
      </c>
      <c r="E89" s="1">
        <f>economy!AY129</f>
        <v>13170.894284011167</v>
      </c>
      <c r="F89" s="1">
        <f>economy!AZ129</f>
        <v>3422.7894803940067</v>
      </c>
      <c r="G89" s="1">
        <v>593.57399597628444</v>
      </c>
      <c r="H89" s="12">
        <v>2.9611649087976266</v>
      </c>
      <c r="I89" s="1">
        <v>101140.78265459833</v>
      </c>
      <c r="J89" s="1">
        <v>13461.649033473615</v>
      </c>
      <c r="K89" s="1">
        <v>3494.7174821519397</v>
      </c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3">
      <c r="A90" s="1">
        <f t="shared" si="1"/>
        <v>2084</v>
      </c>
      <c r="B90" s="1">
        <f>temperature!G240</f>
        <v>693.13526847902904</v>
      </c>
      <c r="C90" s="12">
        <f>temperature!I240</f>
        <v>3.4219987657840978</v>
      </c>
      <c r="D90" s="1">
        <f>economy!AX130</f>
        <v>99394.946911043822</v>
      </c>
      <c r="E90" s="1">
        <f>economy!AY130</f>
        <v>13347.173396256938</v>
      </c>
      <c r="F90" s="1">
        <f>economy!AZ130</f>
        <v>3464.9942870960176</v>
      </c>
      <c r="G90" s="1">
        <v>596.64158833108922</v>
      </c>
      <c r="H90" s="12">
        <v>2.9910204051980118</v>
      </c>
      <c r="I90" s="1">
        <v>102210.91270113396</v>
      </c>
      <c r="J90" s="1">
        <v>13655.066866952464</v>
      </c>
      <c r="K90" s="1">
        <v>3540.6790520814443</v>
      </c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3">
      <c r="A91" s="1">
        <f t="shared" si="1"/>
        <v>2085</v>
      </c>
      <c r="B91" s="1">
        <f>temperature!G241</f>
        <v>698.29594727581718</v>
      </c>
      <c r="C91" s="12">
        <f>temperature!I241</f>
        <v>3.461905599951105</v>
      </c>
      <c r="D91" s="1">
        <f>economy!AX131</f>
        <v>100289.83221037356</v>
      </c>
      <c r="E91" s="1">
        <f>economy!AY131</f>
        <v>13523.200767010088</v>
      </c>
      <c r="F91" s="1">
        <f>economy!AZ131</f>
        <v>3507.1147511508129</v>
      </c>
      <c r="G91" s="1">
        <v>599.6919664425734</v>
      </c>
      <c r="H91" s="12">
        <v>3.0207858197942556</v>
      </c>
      <c r="I91" s="1">
        <v>103276.80117920476</v>
      </c>
      <c r="J91" s="1">
        <v>13848.893824371802</v>
      </c>
      <c r="K91" s="1">
        <v>3586.6879810507648</v>
      </c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3">
      <c r="A92" s="1">
        <f t="shared" si="1"/>
        <v>2086</v>
      </c>
      <c r="B92" s="1">
        <f>temperature!G242</f>
        <v>703.45349486604027</v>
      </c>
      <c r="C92" s="12">
        <f>temperature!I242</f>
        <v>3.5017628701185495</v>
      </c>
      <c r="D92" s="1">
        <f>economy!AX132</f>
        <v>101173.95810513067</v>
      </c>
      <c r="E92" s="1">
        <f>economy!AY132</f>
        <v>13698.932084866456</v>
      </c>
      <c r="F92" s="1">
        <f>economy!AZ132</f>
        <v>3549.141989459546</v>
      </c>
      <c r="G92" s="1">
        <v>602.7245020838493</v>
      </c>
      <c r="H92" s="12">
        <v>3.0504561223371525</v>
      </c>
      <c r="I92" s="1">
        <v>104338.26797375057</v>
      </c>
      <c r="J92" s="1">
        <v>14043.097450609166</v>
      </c>
      <c r="K92" s="1">
        <v>3632.7373975521427</v>
      </c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3">
      <c r="A93" s="1">
        <f t="shared" si="1"/>
        <v>2087</v>
      </c>
      <c r="B93" s="1">
        <f>temperature!G243</f>
        <v>708.60702130951972</v>
      </c>
      <c r="C93" s="12">
        <f>temperature!I243</f>
        <v>3.5415639150236222</v>
      </c>
      <c r="D93" s="1">
        <f>economy!AX133</f>
        <v>102047.05089183032</v>
      </c>
      <c r="E93" s="1">
        <f>economy!AY133</f>
        <v>13874.323578660404</v>
      </c>
      <c r="F93" s="1">
        <f>economy!AZ133</f>
        <v>3591.0672597393609</v>
      </c>
      <c r="G93" s="1">
        <v>605.73858412865252</v>
      </c>
      <c r="H93" s="12">
        <v>3.0800263928700815</v>
      </c>
      <c r="I93" s="1">
        <v>105395.1385198332</v>
      </c>
      <c r="J93" s="1">
        <v>14237.645649217773</v>
      </c>
      <c r="K93" s="1">
        <v>3678.8205284112305</v>
      </c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3">
      <c r="A94" s="1">
        <f t="shared" si="1"/>
        <v>2088</v>
      </c>
      <c r="B94" s="1">
        <f>temperature!G244</f>
        <v>713.75565263371618</v>
      </c>
      <c r="C94" s="12">
        <f>temperature!I244</f>
        <v>3.5813022343704479</v>
      </c>
      <c r="D94" s="1">
        <f>economy!AX134</f>
        <v>102908.84431220841</v>
      </c>
      <c r="E94" s="1">
        <f>economy!AY134</f>
        <v>14049.332043649163</v>
      </c>
      <c r="F94" s="1">
        <f>economy!AZ134</f>
        <v>3632.8819645574954</v>
      </c>
      <c r="G94" s="1">
        <v>608.73361858548969</v>
      </c>
      <c r="H94" s="12">
        <v>3.1094918230614121</v>
      </c>
      <c r="I94" s="1">
        <v>106447.2438651104</v>
      </c>
      <c r="J94" s="1">
        <v>14432.506701045704</v>
      </c>
      <c r="K94" s="1">
        <v>3724.9307016452412</v>
      </c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3">
      <c r="A95" s="1">
        <f t="shared" si="1"/>
        <v>2089</v>
      </c>
      <c r="B95" s="1">
        <f>temperature!G245</f>
        <v>718.89853108383863</v>
      </c>
      <c r="C95" s="12">
        <f>temperature!I245</f>
        <v>3.6209714891332925</v>
      </c>
      <c r="D95" s="1">
        <f>economy!AX135</f>
        <v>103759.07964240365</v>
      </c>
      <c r="E95" s="1">
        <f>economy!AY135</f>
        <v>14223.914866409503</v>
      </c>
      <c r="F95" s="1">
        <f>economy!AZ135</f>
        <v>3674.5776551080685</v>
      </c>
      <c r="G95" s="1">
        <v>611.7090286188635</v>
      </c>
      <c r="H95" s="12">
        <v>3.1388477173383889</v>
      </c>
      <c r="I95" s="1">
        <v>107494.4207236691</v>
      </c>
      <c r="J95" s="1">
        <v>14627.649281926902</v>
      </c>
      <c r="K95" s="1">
        <v>3771.0613491371223</v>
      </c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3">
      <c r="A96" s="1">
        <f t="shared" si="1"/>
        <v>2090</v>
      </c>
      <c r="B96" s="1">
        <f>temperature!G246</f>
        <v>724.03481535318917</v>
      </c>
      <c r="C96" s="12">
        <f>temperature!I246</f>
        <v>3.6605655016686587</v>
      </c>
      <c r="D96" s="1">
        <f>economy!AX136</f>
        <v>104597.50577002433</v>
      </c>
      <c r="E96" s="1">
        <f>economy!AY136</f>
        <v>14398.030048442484</v>
      </c>
      <c r="F96" s="1">
        <f>economy!AZ136</f>
        <v>3716.1460347324155</v>
      </c>
      <c r="G96" s="1">
        <v>614.6642545576251</v>
      </c>
      <c r="H96" s="12">
        <v>3.1680894938320723</v>
      </c>
      <c r="I96" s="1">
        <v>108536.51152136328</v>
      </c>
      <c r="J96" s="1">
        <v>14823.042479441108</v>
      </c>
      <c r="K96" s="1">
        <v>3817.2060091263293</v>
      </c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3">
      <c r="A97" s="1">
        <f t="shared" si="1"/>
        <v>2091</v>
      </c>
      <c r="B97" s="1">
        <f>temperature!G247</f>
        <v>729.16368079382778</v>
      </c>
      <c r="C97" s="12">
        <f>temperature!I247</f>
        <v>3.7000782556456526</v>
      </c>
      <c r="D97" s="1">
        <f>economy!AX137</f>
        <v>105423.87925931669</v>
      </c>
      <c r="E97" s="1">
        <f>economy!AY137</f>
        <v>14571.63622848365</v>
      </c>
      <c r="F97" s="1">
        <f>economy!AZ137</f>
        <v>3757.5789621846025</v>
      </c>
      <c r="G97" s="1">
        <v>617.59875389053775</v>
      </c>
      <c r="H97" s="12">
        <v>3.1972126851425546</v>
      </c>
      <c r="I97" s="1">
        <v>109573.36443281602</v>
      </c>
      <c r="J97" s="1">
        <v>15018.655808741012</v>
      </c>
      <c r="K97" s="1">
        <v>3863.358328517375</v>
      </c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3">
      <c r="A98" s="1">
        <f t="shared" si="1"/>
        <v>2092</v>
      </c>
      <c r="B98" s="1">
        <f>temperature!G248</f>
        <v>734.28431960767523</v>
      </c>
      <c r="C98" s="12">
        <f>temperature!I248</f>
        <v>3.7395038958037472</v>
      </c>
      <c r="D98" s="1">
        <f>economy!AX138</f>
        <v>106237.96440466934</v>
      </c>
      <c r="E98" s="1">
        <f>economy!AY138</f>
        <v>14744.692703520292</v>
      </c>
      <c r="F98" s="1">
        <f>economy!AZ138</f>
        <v>3798.8684546438849</v>
      </c>
      <c r="G98" s="1">
        <v>620.51200124916841</v>
      </c>
      <c r="H98" s="12">
        <v>3.2262129389333567</v>
      </c>
      <c r="I98" s="1">
        <v>110604.83341025405</v>
      </c>
      <c r="J98" s="1">
        <v>15214.459227448015</v>
      </c>
      <c r="K98" s="1">
        <v>3909.5120650073059</v>
      </c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3">
      <c r="A99" s="1">
        <f t="shared" si="1"/>
        <v>2093</v>
      </c>
      <c r="B99" s="1">
        <f>temperature!G249</f>
        <v>739.39594101821194</v>
      </c>
      <c r="C99" s="12">
        <f>temperature!I249</f>
        <v>3.7788367275468198</v>
      </c>
      <c r="D99" s="1">
        <f>economy!AX139</f>
        <v>107039.5332727035</v>
      </c>
      <c r="E99" s="1">
        <f>economy!AY139</f>
        <v>14917.159448518692</v>
      </c>
      <c r="F99" s="1">
        <f>economy!AZ139</f>
        <v>3840.0066904768014</v>
      </c>
      <c r="G99" s="1">
        <v>623.40348837825354</v>
      </c>
      <c r="H99" s="12">
        <v>3.2550860183635857</v>
      </c>
      <c r="I99" s="1">
        <v>111630.77820435763</v>
      </c>
      <c r="J99" s="1">
        <v>15410.423149618515</v>
      </c>
      <c r="K99" s="1">
        <v>3955.6610890340889</v>
      </c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3">
      <c r="A100" s="1">
        <f t="shared" si="1"/>
        <v>2094</v>
      </c>
      <c r="B100" s="1">
        <f>temperature!G250</f>
        <v>744.49777142296352</v>
      </c>
      <c r="C100" s="12">
        <f>temperature!I250</f>
        <v>3.8180712163820689</v>
      </c>
      <c r="D100" s="1">
        <f>economy!AX140</f>
        <v>107828.36573321244</v>
      </c>
      <c r="E100" s="1">
        <f>economy!AY140</f>
        <v>15088.997134868232</v>
      </c>
      <c r="F100" s="1">
        <f>economy!AZ140</f>
        <v>3880.9860117516664</v>
      </c>
      <c r="G100" s="1">
        <v>626.27272409371267</v>
      </c>
      <c r="H100" s="12">
        <v>3.283827802366126</v>
      </c>
      <c r="I100" s="1">
        <v>112651.06437731604</v>
      </c>
      <c r="J100" s="1">
        <v>15606.518458786097</v>
      </c>
      <c r="K100" s="1">
        <v>4001.7993855477857</v>
      </c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3">
      <c r="A101" s="1">
        <f t="shared" si="1"/>
        <v>2095</v>
      </c>
      <c r="B101" s="1">
        <f>temperature!G251</f>
        <v>749.58905452699855</v>
      </c>
      <c r="C101" s="12">
        <f>temperature!I251</f>
        <v>3.8572019872121786</v>
      </c>
      <c r="D101" s="1">
        <f>economy!AX141</f>
        <v>108604.24947922934</v>
      </c>
      <c r="E101" s="1">
        <f>economy!AY141</f>
        <v>15260.167147550805</v>
      </c>
      <c r="F101" s="1">
        <f>economy!AZ141</f>
        <v>3921.7989265088604</v>
      </c>
      <c r="G101" s="1">
        <v>629.11923422851419</v>
      </c>
      <c r="H101" s="12">
        <v>3.3124342857798466</v>
      </c>
      <c r="I101" s="1">
        <v>113665.56330829118</v>
      </c>
      <c r="J101" s="1">
        <v>15802.716520085587</v>
      </c>
      <c r="K101" s="1">
        <v>4047.9210556069534</v>
      </c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3">
      <c r="A102" s="1">
        <f t="shared" si="1"/>
        <v>2096</v>
      </c>
      <c r="B102" s="1">
        <f>temperature!G252</f>
        <v>754.66905145769624</v>
      </c>
      <c r="C102" s="12">
        <f>temperature!I252</f>
        <v>3.8962238234888336</v>
      </c>
      <c r="D102" s="1">
        <f>economy!AX142</f>
        <v>109366.98003651181</v>
      </c>
      <c r="E102" s="1">
        <f>economy!AY142</f>
        <v>15430.631601046689</v>
      </c>
      <c r="F102" s="1">
        <f>economy!AZ142</f>
        <v>3962.4381107907202</v>
      </c>
      <c r="G102" s="1">
        <v>631.94256156661322</v>
      </c>
      <c r="H102" s="12">
        <v>3.3409015793435093</v>
      </c>
      <c r="I102" s="1">
        <v>114674.15219149717</v>
      </c>
      <c r="J102" s="1">
        <v>15998.989191467082</v>
      </c>
      <c r="K102" s="1">
        <v>4094.0203178029647</v>
      </c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3">
      <c r="A103" s="1">
        <f t="shared" si="1"/>
        <v>2097</v>
      </c>
      <c r="B103" s="1">
        <f>temperature!G253</f>
        <v>759.73704086106522</v>
      </c>
      <c r="C103" s="12">
        <f>temperature!I253</f>
        <v>3.9351316662354474</v>
      </c>
      <c r="D103" s="1">
        <f>economy!AX143</f>
        <v>110116.36076274204</v>
      </c>
      <c r="E103" s="1">
        <f>economy!AY143</f>
        <v>15600.353353990358</v>
      </c>
      <c r="F103" s="1">
        <f>economy!AZ143</f>
        <v>4002.8964104349802</v>
      </c>
      <c r="G103" s="1">
        <v>634.74226576521585</v>
      </c>
      <c r="H103" s="12">
        <v>3.3692259095587911</v>
      </c>
      <c r="I103" s="1">
        <v>115676.71402711312</v>
      </c>
      <c r="J103" s="1">
        <v>16195.308834009833</v>
      </c>
      <c r="K103" s="1">
        <v>4140.0915095150067</v>
      </c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3">
      <c r="A104" s="1">
        <f t="shared" si="1"/>
        <v>2098</v>
      </c>
      <c r="B104" s="1">
        <f>temperature!G254</f>
        <v>764.7923189799335</v>
      </c>
      <c r="C104" s="12">
        <f>temperature!I254</f>
        <v>3.9739206129467126</v>
      </c>
      <c r="D104" s="1">
        <f>economy!AX144</f>
        <v>110852.20283675389</v>
      </c>
      <c r="E104" s="1">
        <f>economy!AY144</f>
        <v>15769.296022591599</v>
      </c>
      <c r="F104" s="1">
        <f>economy!AZ144</f>
        <v>4043.1668426364427</v>
      </c>
      <c r="G104" s="1">
        <v>637.517923265636</v>
      </c>
      <c r="H104" s="12">
        <v>3.397403618429566</v>
      </c>
      <c r="I104" s="1">
        <v>116673.13760525416</v>
      </c>
      <c r="J104" s="1">
        <v>16391.648321346998</v>
      </c>
      <c r="K104" s="1">
        <v>4186.1290879991384</v>
      </c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3">
      <c r="A105" s="1">
        <f t="shared" si="1"/>
        <v>2099</v>
      </c>
      <c r="B105" s="1">
        <f>temperature!G255</f>
        <v>769.83419971434068</v>
      </c>
      <c r="C105" s="12">
        <f>temperature!I255</f>
        <v>4.0125859163723447</v>
      </c>
      <c r="D105" s="1">
        <f>economy!AX145</f>
        <v>111574.32523810236</v>
      </c>
      <c r="E105" s="1">
        <f>economy!AY145</f>
        <v>15937.423992839444</v>
      </c>
      <c r="F105" s="1">
        <f>economy!AZ145</f>
        <v>4083.2425972814412</v>
      </c>
      <c r="G105" s="1">
        <v>640.26912719303232</v>
      </c>
      <c r="H105" s="12">
        <v>3.4254311630843182</v>
      </c>
      <c r="I105" s="1">
        <v>117663.31748322886</v>
      </c>
      <c r="J105" s="1">
        <v>16587.98104821406</v>
      </c>
      <c r="K105" s="1">
        <v>4232.1276313146318</v>
      </c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3">
      <c r="A106" s="1">
        <f t="shared" si="1"/>
        <v>2100</v>
      </c>
      <c r="B106" s="1">
        <f>temperature!G256</f>
        <v>774.86201466450325</v>
      </c>
      <c r="C106" s="12">
        <f>temperature!I256</f>
        <v>4.051122983192144</v>
      </c>
      <c r="D106" s="1">
        <f>economy!AX146</f>
        <v>112282.55471729948</v>
      </c>
      <c r="E106" s="1">
        <f>economy!AY146</f>
        <v>16104.702431507974</v>
      </c>
      <c r="F106" s="1">
        <f>economy!AZ146</f>
        <v>4123.1170380602789</v>
      </c>
      <c r="G106" s="1">
        <v>642.99548724533497</v>
      </c>
      <c r="H106" s="12">
        <v>3.4533051152883223</v>
      </c>
      <c r="I106" s="1">
        <v>118647.15395631816</v>
      </c>
      <c r="J106" s="1">
        <v>16784.280938134645</v>
      </c>
      <c r="K106" s="1">
        <v>4278.0818390912718</v>
      </c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3">
      <c r="A107" s="1">
        <f t="shared" si="1"/>
        <v>2101</v>
      </c>
      <c r="B107" s="1">
        <f>temperature!G257</f>
        <v>779.87511315673009</v>
      </c>
      <c r="C107" s="12">
        <f>temperature!I257</f>
        <v>4.0895273725892709</v>
      </c>
      <c r="D107" s="1">
        <f>economy!AX147</f>
        <v>112976.72575704879</v>
      </c>
      <c r="E107" s="1">
        <f>economy!AY147</f>
        <v>16271.097295985421</v>
      </c>
      <c r="F107" s="1">
        <f>economy!AZ147</f>
        <v>4162.7837033629239</v>
      </c>
      <c r="G107" s="1">
        <v>645.69662957167998</v>
      </c>
      <c r="H107" s="12">
        <v>3.481022160851968</v>
      </c>
      <c r="I107" s="1">
        <v>119624.55302231744</v>
      </c>
      <c r="J107" s="1">
        <v>16980.522450259337</v>
      </c>
      <c r="K107" s="1">
        <v>4323.9865331414139</v>
      </c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3">
      <c r="A108" s="1">
        <f t="shared" si="1"/>
        <v>2102</v>
      </c>
      <c r="B108" s="1">
        <f>temperature!G258</f>
        <v>784.87286225269963</v>
      </c>
      <c r="C108" s="12">
        <f>temperature!I258</f>
        <v>4.1277947947283797</v>
      </c>
      <c r="D108" s="1">
        <f>economy!AX148</f>
        <v>113656.6805248091</v>
      </c>
      <c r="E108" s="1">
        <f>economy!AY148</f>
        <v>16436.575342948698</v>
      </c>
      <c r="F108" s="1">
        <f>economy!AZ148</f>
        <v>4202.2363069635612</v>
      </c>
      <c r="G108" s="1">
        <v>648.37219664068994</v>
      </c>
      <c r="H108" s="12">
        <v>3.5085790989413712</v>
      </c>
      <c r="I108" s="1">
        <v>120595.42634008131</v>
      </c>
      <c r="J108" s="1">
        <v>17176.680585373466</v>
      </c>
      <c r="K108" s="1">
        <v>4369.8366579208187</v>
      </c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3">
      <c r="A109" s="1">
        <f t="shared" si="1"/>
        <v>2103</v>
      </c>
      <c r="B109" s="1">
        <f>temperature!G259</f>
        <v>789.85464674251614</v>
      </c>
      <c r="C109" s="12">
        <f>temperature!I259</f>
        <v>4.1659211091450565</v>
      </c>
      <c r="D109" s="1">
        <f>economy!AX149</f>
        <v>114322.26881702806</v>
      </c>
      <c r="E109" s="1">
        <f>economy!AY149</f>
        <v>16601.104135907713</v>
      </c>
      <c r="F109" s="1">
        <f>economy!AZ149</f>
        <v>4241.4687384996714</v>
      </c>
      <c r="G109" s="1">
        <v>651.02184709894811</v>
      </c>
      <c r="H109" s="12">
        <v>3.5359728412971911</v>
      </c>
      <c r="I109" s="1">
        <v>121559.6911823191</v>
      </c>
      <c r="J109" s="1">
        <v>17372.730891091636</v>
      </c>
      <c r="K109" s="1">
        <v>4415.6272808422445</v>
      </c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3">
      <c r="A110" s="1">
        <f t="shared" si="1"/>
        <v>2104</v>
      </c>
      <c r="B110" s="1">
        <f>temperature!G260</f>
        <v>794.81986912198977</v>
      </c>
      <c r="C110" s="12">
        <f>temperature!I260</f>
        <v>4.2039023230527404</v>
      </c>
      <c r="D110" s="1">
        <f>economy!AX150</f>
        <v>114973.34799538627</v>
      </c>
      <c r="E110" s="1">
        <f>economy!AY150</f>
        <v>16764.652051644673</v>
      </c>
      <c r="F110" s="1">
        <f>economy!AZ150</f>
        <v>4280.4750637517609</v>
      </c>
      <c r="G110" s="1">
        <v>653.6452556200253</v>
      </c>
      <c r="H110" s="12">
        <v>3.563200411367339</v>
      </c>
      <c r="I110" s="1">
        <v>122517.27038288991</v>
      </c>
      <c r="J110" s="1">
        <v>17568.64946625732</v>
      </c>
      <c r="K110" s="1">
        <v>4461.3535924463013</v>
      </c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3">
      <c r="A111" s="1">
        <f t="shared" si="1"/>
        <v>2105</v>
      </c>
      <c r="B111" s="1">
        <f>temperature!G261</f>
        <v>799.76794955459138</v>
      </c>
      <c r="C111" s="12">
        <f>temperature!I261</f>
        <v>4.2417345895731184</v>
      </c>
      <c r="D111" s="1">
        <f>economy!AX151</f>
        <v>115609.78291539125</v>
      </c>
      <c r="E111" s="1">
        <f>economy!AY151</f>
        <v>16927.188285575045</v>
      </c>
      <c r="F111" s="1">
        <f>economy!AZ151</f>
        <v>4319.2495247297193</v>
      </c>
      <c r="G111" s="1">
        <v>656.24211274443041</v>
      </c>
      <c r="H111" s="12">
        <v>3.5902589433590526</v>
      </c>
      <c r="I111" s="1">
        <v>123468.09227884446</v>
      </c>
      <c r="J111" s="1">
        <v>17764.412964566756</v>
      </c>
      <c r="K111" s="1">
        <v>4507.0109064337812</v>
      </c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3">
      <c r="A112" s="1">
        <f t="shared" si="1"/>
        <v>2106</v>
      </c>
      <c r="B112" s="1">
        <f>temperature!G262</f>
        <v>804.69832581855064</v>
      </c>
      <c r="C112" s="12">
        <f>temperature!I262</f>
        <v>4.2794142058957521</v>
      </c>
      <c r="D112" s="1">
        <f>economy!AX152</f>
        <v>116231.44584766652</v>
      </c>
      <c r="E112" s="1">
        <f>economy!AY152</f>
        <v>17088.682856057934</v>
      </c>
      <c r="F112" s="1">
        <f>economy!AZ152</f>
        <v>4357.7865395721929</v>
      </c>
      <c r="G112" s="1">
        <v>658.81212471085905</v>
      </c>
      <c r="H112" s="12">
        <v>3.6171456812156033</v>
      </c>
      <c r="I112" s="1">
        <v>124412.09064746689</v>
      </c>
      <c r="J112" s="1">
        <v>17959.998597437538</v>
      </c>
      <c r="K112" s="1">
        <v>4552.5946595640817</v>
      </c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3">
      <c r="A113" s="1">
        <f t="shared" si="1"/>
        <v>2107</v>
      </c>
      <c r="B113" s="1">
        <f>temperature!G263</f>
        <v>809.61045323957728</v>
      </c>
      <c r="C113" s="12">
        <f>temperature!I263</f>
        <v>4.3169376113724782</v>
      </c>
      <c r="D113" s="1">
        <f>economy!AX153</f>
        <v>116838.21639227633</v>
      </c>
      <c r="E113" s="1">
        <f>economy!AY153</f>
        <v>17249.106607684378</v>
      </c>
      <c r="F113" s="1">
        <f>economy!AZ153</f>
        <v>4396.0807022652725</v>
      </c>
      <c r="G113" s="1">
        <v>661.35501327912652</v>
      </c>
      <c r="H113" s="12">
        <v>3.6438579775226927</v>
      </c>
      <c r="I113" s="1">
        <v>125349.20463856688</v>
      </c>
      <c r="J113" s="1">
        <v>18155.384136142515</v>
      </c>
      <c r="K113" s="1">
        <v>4598.1004114242432</v>
      </c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3">
      <c r="A114" s="1">
        <f t="shared" si="1"/>
        <v>2108</v>
      </c>
      <c r="B114" s="1">
        <f>temperature!G264</f>
        <v>814.50380460969382</v>
      </c>
      <c r="C114" s="12">
        <f>temperature!I264</f>
        <v>4.3543013855519179</v>
      </c>
      <c r="D114" s="1">
        <f>economy!AX154</f>
        <v>117429.98138642758</v>
      </c>
      <c r="E114" s="1">
        <f>economy!AY154</f>
        <v>17408.431213573404</v>
      </c>
      <c r="F114" s="1">
        <f>economy!AZ154</f>
        <v>4434.1267821870933</v>
      </c>
      <c r="G114" s="1">
        <v>663.87051554517245</v>
      </c>
      <c r="H114" s="12">
        <v>3.6703932923494018</v>
      </c>
      <c r="I114" s="1">
        <v>126279.37870227091</v>
      </c>
      <c r="J114" s="1">
        <v>18350.547913230948</v>
      </c>
      <c r="K114" s="1">
        <v>4643.5238440734147</v>
      </c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3">
      <c r="A115" s="1">
        <f t="shared" si="1"/>
        <v>2109</v>
      </c>
      <c r="B115" s="1">
        <f>temperature!G265</f>
        <v>819.37787009267515</v>
      </c>
      <c r="C115" s="12">
        <f>temperature!I265</f>
        <v>4.391502246159229</v>
      </c>
      <c r="D115" s="1">
        <f>economy!AX155</f>
        <v>118006.63480588785</v>
      </c>
      <c r="E115" s="1">
        <f>economy!AY155</f>
        <v>17566.629176705708</v>
      </c>
      <c r="F115" s="1">
        <f>economy!AZ155</f>
        <v>4471.9197234848079</v>
      </c>
      <c r="G115" s="1">
        <v>666.35838374853097</v>
      </c>
      <c r="H115" s="12">
        <v>3.6967491920283688</v>
      </c>
      <c r="I115" s="1">
        <v>127202.56251256663</v>
      </c>
      <c r="J115" s="1">
        <v>18545.468823258412</v>
      </c>
      <c r="K115" s="1">
        <v>4688.8607615673063</v>
      </c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3">
      <c r="A116" s="1">
        <f t="shared" si="1"/>
        <v>2110</v>
      </c>
      <c r="B116" s="1">
        <f>temperature!G266</f>
        <v>824.23215711660271</v>
      </c>
      <c r="C116" s="12">
        <f>temperature!I266</f>
        <v>4.4285370470260288</v>
      </c>
      <c r="D116" s="1">
        <f>economy!AX156</f>
        <v>118568.07766045431</v>
      </c>
      <c r="E116" s="1">
        <f>economy!AY156</f>
        <v>17723.673830326443</v>
      </c>
      <c r="F116" s="1">
        <f>economy!AZ156</f>
        <v>4509.4546442906931</v>
      </c>
      <c r="G116" s="1">
        <v>668.81838507266411</v>
      </c>
      <c r="H116" s="12">
        <v>3.7229233478796733</v>
      </c>
      <c r="I116" s="1">
        <v>128118.71088684296</v>
      </c>
      <c r="J116" s="1">
        <v>18740.12632284873</v>
      </c>
      <c r="K116" s="1">
        <v>4734.1070893676351</v>
      </c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3">
      <c r="A117" s="1">
        <f t="shared" si="1"/>
        <v>2111</v>
      </c>
      <c r="B117" s="1">
        <f>temperature!G267</f>
        <v>829.06619025403654</v>
      </c>
      <c r="C117" s="12">
        <f>temperature!I267</f>
        <v>4.465402775975214</v>
      </c>
      <c r="D117" s="1">
        <f>economy!AX157</f>
        <v>119114.21788380896</v>
      </c>
      <c r="E117" s="1">
        <f>economy!AY157</f>
        <v>17879.539337448179</v>
      </c>
      <c r="F117" s="1">
        <f>economy!AZ157</f>
        <v>4546.7268357839439</v>
      </c>
      <c r="G117" s="1">
        <v>671.25030143855338</v>
      </c>
      <c r="H117" s="12">
        <v>3.7489135348827411</v>
      </c>
      <c r="I117" s="1">
        <v>129027.78370167917</v>
      </c>
      <c r="J117" s="1">
        <v>18934.500430110569</v>
      </c>
      <c r="K117" s="1">
        <v>4779.2588736412117</v>
      </c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3">
      <c r="A118" s="1">
        <f t="shared" si="1"/>
        <v>2112</v>
      </c>
      <c r="B118" s="1">
        <f>temperature!G268</f>
        <v>833.87951109032417</v>
      </c>
      <c r="C118" s="12">
        <f>temperature!I268</f>
        <v>4.5020965526652263</v>
      </c>
      <c r="D118" s="1">
        <f>economy!AX158</f>
        <v>119644.97021808507</v>
      </c>
      <c r="E118" s="1">
        <f>economy!AY158</f>
        <v>18034.200689486242</v>
      </c>
      <c r="F118" s="1">
        <f>economy!AZ158</f>
        <v>4583.7317611049466</v>
      </c>
      <c r="G118" s="1">
        <v>673.653929291949</v>
      </c>
      <c r="H118" s="12">
        <v>3.7747176303003953</v>
      </c>
      <c r="I118" s="1">
        <v>129929.74580512197</v>
      </c>
      <c r="J118" s="1">
        <v>19128.571723432149</v>
      </c>
      <c r="K118" s="1">
        <v>4824.3122804536451</v>
      </c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3">
      <c r="A119" s="1">
        <f t="shared" si="1"/>
        <v>2113</v>
      </c>
      <c r="B119" s="1">
        <f>temperature!G269</f>
        <v>838.67167808055831</v>
      </c>
      <c r="C119" s="12">
        <f>temperature!I269</f>
        <v>4.5386156263981103</v>
      </c>
      <c r="D119" s="1">
        <f>economy!AX159</f>
        <v>120160.25609347119</v>
      </c>
      <c r="E119" s="1">
        <f>economy!AY159</f>
        <v>18187.633704058691</v>
      </c>
      <c r="F119" s="1">
        <f>economy!AZ159</f>
        <v>4620.4650541287383</v>
      </c>
      <c r="G119" s="1">
        <v>676.02907938467797</v>
      </c>
      <c r="H119" s="12">
        <v>3.8003336122590179</v>
      </c>
      <c r="I119" s="1">
        <v>130824.56692569487</v>
      </c>
      <c r="J119" s="1">
        <v>19322.321339677859</v>
      </c>
      <c r="K119" s="1">
        <v>4869.2635948625066</v>
      </c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3">
      <c r="A120" s="1">
        <f t="shared" si="1"/>
        <v>2114</v>
      </c>
      <c r="B120" s="1">
        <f>temperature!G270</f>
        <v>843.44226639570002</v>
      </c>
      <c r="C120" s="12">
        <f>temperature!I270</f>
        <v>4.5749573738955291</v>
      </c>
      <c r="D120" s="1">
        <f>economy!AX160</f>
        <v>120660.00350316831</v>
      </c>
      <c r="E120" s="1">
        <f>economy!AY160</f>
        <v>18339.815021983446</v>
      </c>
      <c r="F120" s="1">
        <f>economy!AZ160</f>
        <v>4656.9225181042666</v>
      </c>
      <c r="G120" s="1">
        <v>678.37557655040132</v>
      </c>
      <c r="H120" s="12">
        <v>3.8257595582886221</v>
      </c>
      <c r="I120" s="1">
        <v>131712.22157837695</v>
      </c>
      <c r="J120" s="1">
        <v>19515.730971810506</v>
      </c>
      <c r="K120" s="1">
        <v>4914.1092199147442</v>
      </c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3">
      <c r="A121" s="1">
        <f t="shared" si="1"/>
        <v>2115</v>
      </c>
      <c r="B121" s="1">
        <f>temperature!G271</f>
        <v>848.19086775838514</v>
      </c>
      <c r="C121" s="12">
        <f>temperature!I271</f>
        <v>4.6111192970467387</v>
      </c>
      <c r="D121" s="1">
        <f>economy!AX161</f>
        <v>121144.14687401403</v>
      </c>
      <c r="E121" s="1">
        <f>economy!AY161</f>
        <v>18490.722103505454</v>
      </c>
      <c r="F121" s="1">
        <f>economy!AZ161</f>
        <v>4693.1001241662661</v>
      </c>
      <c r="G121" s="1">
        <v>680.6932594752202</v>
      </c>
      <c r="H121" s="12">
        <v>3.8509936438264702</v>
      </c>
      <c r="I121" s="1">
        <v>132592.68896778638</v>
      </c>
      <c r="J121" s="1">
        <v>19708.782865963385</v>
      </c>
      <c r="K121" s="1">
        <v>4958.8456755533534</v>
      </c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3">
      <c r="A122" s="1">
        <f t="shared" si="1"/>
        <v>2116</v>
      </c>
      <c r="B122" s="1">
        <f>temperature!G272</f>
        <v>852.91709026893125</v>
      </c>
      <c r="C122" s="12">
        <f>temperature!I272</f>
        <v>4.6470990206323242</v>
      </c>
      <c r="D122" s="1">
        <f>economy!AX162</f>
        <v>121612.62693307936</v>
      </c>
      <c r="E122" s="1">
        <f>economy!AY162</f>
        <v>18640.33322378654</v>
      </c>
      <c r="F122" s="1">
        <f>economy!AZ162</f>
        <v>4728.9940097262624</v>
      </c>
      <c r="G122" s="1">
        <v>682.98198046351979</v>
      </c>
      <c r="H122" s="12">
        <v>3.8760341406877235</v>
      </c>
      <c r="I122" s="1">
        <v>133465.95288880044</v>
      </c>
      <c r="J122" s="1">
        <v>19901.459817986179</v>
      </c>
      <c r="K122" s="1">
        <v>5003.4695974379665</v>
      </c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3">
      <c r="A123" s="1">
        <f t="shared" si="1"/>
        <v>2117</v>
      </c>
      <c r="B123" s="1">
        <f>temperature!G273</f>
        <v>857.62055822205468</v>
      </c>
      <c r="C123" s="12">
        <f>temperature!I273</f>
        <v>4.6828942900273534</v>
      </c>
      <c r="D123" s="1">
        <f>economy!AX163</f>
        <v>122065.39057053342</v>
      </c>
      <c r="E123" s="1">
        <f>economy!AY163</f>
        <v>18788.627467691069</v>
      </c>
      <c r="F123" s="1">
        <f>economy!AZ163</f>
        <v>4764.600476749355</v>
      </c>
      <c r="G123" s="1">
        <v>685.24160519943712</v>
      </c>
      <c r="H123" s="12">
        <v>3.9008794155064619</v>
      </c>
      <c r="I123" s="1">
        <v>134332.00162483545</v>
      </c>
      <c r="J123" s="1">
        <v>20093.745169488891</v>
      </c>
      <c r="K123" s="1">
        <v>5047.9777356842515</v>
      </c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3">
      <c r="A124" s="1">
        <f t="shared" si="1"/>
        <v>2118</v>
      </c>
      <c r="B124" s="1">
        <f>temperature!G274</f>
        <v>862.30091191481142</v>
      </c>
      <c r="C124" s="12">
        <f>temperature!I274</f>
        <v>4.7185029688874245</v>
      </c>
      <c r="D124" s="1">
        <f>economy!AX164</f>
        <v>122502.39069907172</v>
      </c>
      <c r="E124" s="1">
        <f>economy!AY164</f>
        <v>18935.5847239</v>
      </c>
      <c r="F124" s="1">
        <f>economy!AZ164</f>
        <v>4799.9159899233737</v>
      </c>
      <c r="G124" s="1">
        <v>687.47201250433579</v>
      </c>
      <c r="H124" s="12">
        <v>3.9255279281502631</v>
      </c>
      <c r="I124" s="1">
        <v>135190.82784401265</v>
      </c>
      <c r="J124" s="1">
        <v>20285.622803408114</v>
      </c>
      <c r="K124" s="1">
        <v>5092.3669535269501</v>
      </c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3">
      <c r="A125" s="1">
        <f t="shared" si="1"/>
        <v>2119</v>
      </c>
      <c r="B125" s="1">
        <f>temperature!G275</f>
        <v>866.957807446267</v>
      </c>
      <c r="C125" s="12">
        <f>temperature!I275</f>
        <v>4.7539230368209315</v>
      </c>
      <c r="D125" s="1">
        <f>economy!AX165</f>
        <v>122923.58611018711</v>
      </c>
      <c r="E125" s="1">
        <f>economy!AY165</f>
        <v>19081.185678386042</v>
      </c>
      <c r="F125" s="1">
        <f>economy!AZ165</f>
        <v>4834.9371747266841</v>
      </c>
      <c r="G125" s="1">
        <v>689.67309409066502</v>
      </c>
      <c r="H125" s="12">
        <v>3.9499782301113866</v>
      </c>
      <c r="I125" s="1">
        <v>136042.42849342391</v>
      </c>
      <c r="J125" s="1">
        <v>20477.077139119148</v>
      </c>
      <c r="K125" s="1">
        <v>5136.6342259110597</v>
      </c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3">
      <c r="A126" s="1">
        <f t="shared" si="1"/>
        <v>2120</v>
      </c>
      <c r="B126" s="1">
        <f>temperature!G276</f>
        <v>871.59091650939536</v>
      </c>
      <c r="C126" s="12">
        <f>temperature!I276</f>
        <v>4.789152587050701</v>
      </c>
      <c r="D126" s="1">
        <f>economy!AX166</f>
        <v>123328.94132756063</v>
      </c>
      <c r="E126" s="1">
        <f>economy!AY166</f>
        <v>19225.411807282573</v>
      </c>
      <c r="F126" s="1">
        <f>economy!AZ166</f>
        <v>4869.6608154011838</v>
      </c>
      <c r="G126" s="1">
        <v>691.84475431257169</v>
      </c>
      <c r="H126" s="12">
        <v>3.9742289628774854</v>
      </c>
      <c r="I126" s="1">
        <v>136886.80469171173</v>
      </c>
      <c r="J126" s="1">
        <v>20668.093127118751</v>
      </c>
      <c r="K126" s="1">
        <v>5180.7766380160119</v>
      </c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3">
      <c r="A127" s="1">
        <f t="shared" si="1"/>
        <v>2121</v>
      </c>
      <c r="B127" s="1">
        <f>temperature!G277</f>
        <v>876.19992617570324</v>
      </c>
      <c r="C127" s="12">
        <f>temperature!I277</f>
        <v>4.8241898240680339</v>
      </c>
      <c r="D127" s="1">
        <f>economy!AX167</f>
        <v>123718.42645783731</v>
      </c>
      <c r="E127" s="1">
        <f>economy!AY167</f>
        <v>19368.245369178254</v>
      </c>
      <c r="F127" s="1">
        <f>economy!AZ167</f>
        <v>4904.0838528366894</v>
      </c>
      <c r="G127" s="1">
        <v>693.9869099136298</v>
      </c>
      <c r="H127" s="12">
        <v>3.9982788562846205</v>
      </c>
      <c r="I127" s="1">
        <v>137723.96162016894</v>
      </c>
      <c r="J127" s="1">
        <v>20858.656243301535</v>
      </c>
      <c r="K127" s="1">
        <v>5224.7913837173019</v>
      </c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3">
      <c r="A128" s="1">
        <f t="shared" si="1"/>
        <v>2122</v>
      </c>
      <c r="B128" s="1">
        <f>temperature!G278</f>
        <v>880.78453867306678</v>
      </c>
      <c r="C128" s="12">
        <f>temperature!I278</f>
        <v>4.8590330612819912</v>
      </c>
      <c r="D128" s="1">
        <f>economy!AX168</f>
        <v>124092.01703904534</v>
      </c>
      <c r="E128" s="1">
        <f>economy!AY168</f>
        <v>19509.669396869289</v>
      </c>
      <c r="F128" s="1">
        <f>economy!AZ168</f>
        <v>4938.203382372838</v>
      </c>
      <c r="G128" s="1">
        <v>696.09948977204533</v>
      </c>
      <c r="H128" s="12">
        <v>4.0221267268552392</v>
      </c>
      <c r="I128" s="1">
        <v>138553.90841255966</v>
      </c>
      <c r="J128" s="1">
        <v>21048.752482853703</v>
      </c>
      <c r="K128" s="1">
        <v>5268.6757639901662</v>
      </c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3">
      <c r="A129" s="1">
        <f t="shared" si="1"/>
        <v>2123</v>
      </c>
      <c r="B129" s="1">
        <f>temperature!G279</f>
        <v>885.34447115726266</v>
      </c>
      <c r="C129" s="12">
        <f>temperature!I279</f>
        <v>4.8936807186666691</v>
      </c>
      <c r="D129" s="1">
        <f>economy!AX169</f>
        <v>124449.69388690556</v>
      </c>
      <c r="E129" s="1">
        <f>economy!AY169</f>
        <v>19649.667688601272</v>
      </c>
      <c r="F129" s="1">
        <f>economy!AZ169</f>
        <v>4972.0166515246174</v>
      </c>
      <c r="G129" s="1">
        <v>698.18243464368118</v>
      </c>
      <c r="H129" s="12">
        <v>4.0457714761236412</v>
      </c>
      <c r="I129" s="1">
        <v>139376.6580438572</v>
      </c>
      <c r="J129" s="1">
        <v>21238.368353787948</v>
      </c>
      <c r="K129" s="1">
        <v>5312.4271852596212</v>
      </c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3">
      <c r="A130" s="1">
        <f t="shared" si="1"/>
        <v>2124</v>
      </c>
      <c r="B130" s="1">
        <f>temperature!G280</f>
        <v>889.87945547766617</v>
      </c>
      <c r="C130" s="12">
        <f>temperature!I280</f>
        <v>4.9281313204090305</v>
      </c>
      <c r="D130" s="1">
        <f>economy!AX170</f>
        <v>124791.44293927155</v>
      </c>
      <c r="E130" s="1">
        <f>economy!AY170</f>
        <v>19788.224798830772</v>
      </c>
      <c r="F130" s="1">
        <f>economy!AZ170</f>
        <v>5005.5210576374275</v>
      </c>
      <c r="G130" s="1">
        <v>700.23569690324643</v>
      </c>
      <c r="H130" s="12">
        <v>4.0692120889513514</v>
      </c>
      <c r="I130" s="1">
        <v>140192.22721808933</v>
      </c>
      <c r="J130" s="1">
        <v>21427.490870141472</v>
      </c>
      <c r="K130" s="1">
        <v>5356.043157701306</v>
      </c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3">
      <c r="A131" s="1">
        <f t="shared" si="1"/>
        <v>2125</v>
      </c>
      <c r="B131" s="1">
        <f>temperature!G281</f>
        <v>894.38923793757817</v>
      </c>
      <c r="C131" s="12">
        <f>temperature!I281</f>
        <v>4.9623834925597494</v>
      </c>
      <c r="D131" s="1">
        <f>economy!AX171</f>
        <v>125117.25509892816</v>
      </c>
      <c r="E131" s="1">
        <f>economy!AY171</f>
        <v>19925.326028538533</v>
      </c>
      <c r="F131" s="1">
        <f>economy!AZ171</f>
        <v>5038.7141454774737</v>
      </c>
      <c r="G131" s="1">
        <v>702.25924028398026</v>
      </c>
      <c r="H131" s="12">
        <v>4.0924476318346974</v>
      </c>
      <c r="I131" s="1">
        <v>141000.63625547406</v>
      </c>
      <c r="J131" s="1">
        <v>21616.107544860934</v>
      </c>
      <c r="K131" s="1">
        <v>5399.5212934973706</v>
      </c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3">
      <c r="A132" s="1">
        <f t="shared" si="1"/>
        <v>2126</v>
      </c>
      <c r="B132" s="1">
        <f>temperature!G282</f>
        <v>898.87357904963847</v>
      </c>
      <c r="C132" s="12">
        <f>temperature!I282</f>
        <v>4.9964359606893884</v>
      </c>
      <c r="D132" s="1">
        <f>economy!AX172</f>
        <v>125427.12607496945</v>
      </c>
      <c r="E132" s="1">
        <f>economy!AY172</f>
        <v>20060.957415123085</v>
      </c>
      <c r="F132" s="1">
        <f>economy!AZ172</f>
        <v>5071.5936047631958</v>
      </c>
      <c r="G132" s="1">
        <v>704.253039616151</v>
      </c>
      <c r="H132" s="12">
        <v>4.1154772512067614</v>
      </c>
      <c r="I132" s="1">
        <v>141801.90897902293</v>
      </c>
      <c r="J132" s="1">
        <v>21804.206382395565</v>
      </c>
      <c r="K132" s="1">
        <v>5442.8593050515055</v>
      </c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3">
      <c r="A133" s="1">
        <f t="shared" si="1"/>
        <v>2127</v>
      </c>
      <c r="B133" s="1">
        <f>temperature!G283</f>
        <v>903.3322532867686</v>
      </c>
      <c r="C133" s="12">
        <f>temperature!I283</f>
        <v>5.0302875475520956</v>
      </c>
      <c r="D133" s="1">
        <f>economy!AX173</f>
        <v>125721.05622296401</v>
      </c>
      <c r="E133" s="1">
        <f>economy!AY173</f>
        <v>20195.10572190526</v>
      </c>
      <c r="F133" s="1">
        <f>economy!AZ173</f>
        <v>5104.1572676431033</v>
      </c>
      <c r="G133" s="1">
        <v>706.21708056468685</v>
      </c>
      <c r="H133" s="12">
        <v>4.1383001717358026</v>
      </c>
      <c r="I133" s="1">
        <v>142596.07260078649</v>
      </c>
      <c r="J133" s="1">
        <v>21991.775871020847</v>
      </c>
      <c r="K133" s="1">
        <v>5486.0550031671546</v>
      </c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3">
      <c r="A134" s="1">
        <f t="shared" si="1"/>
        <v>2128</v>
      </c>
      <c r="B134" s="1">
        <f>temperature!G284</f>
        <v>907.7650488290775</v>
      </c>
      <c r="C134" s="12">
        <f>temperature!I284</f>
        <v>5.0639371707588996</v>
      </c>
      <c r="D134" s="1">
        <f>economy!AX174</f>
        <v>125999.05038410747</v>
      </c>
      <c r="E134" s="1">
        <f>economy!AY174</f>
        <v>20327.758427272252</v>
      </c>
      <c r="F134" s="1">
        <f>economy!AZ174</f>
        <v>5136.4031061256828</v>
      </c>
      <c r="G134" s="1">
        <v>708.15135936623983</v>
      </c>
      <c r="H134" s="12">
        <v>4.1609156946221049</v>
      </c>
      <c r="I134" s="1">
        <v>143383.15760790263</v>
      </c>
      <c r="J134" s="1">
        <v>22178.804974914277</v>
      </c>
      <c r="K134" s="1">
        <v>5529.1062951930026</v>
      </c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3">
      <c r="A135" s="1">
        <f t="shared" si="1"/>
        <v>2129</v>
      </c>
      <c r="B135" s="1">
        <f>temperature!G285</f>
        <v>912.17176730715664</v>
      </c>
      <c r="C135" s="12">
        <f>temperature!I285</f>
        <v>5.0973838404625464</v>
      </c>
      <c r="D135" s="1">
        <f>economy!AX175</f>
        <v>126261.11772355242</v>
      </c>
      <c r="E135" s="1">
        <f>economy!AY175</f>
        <v>20458.903713489253</v>
      </c>
      <c r="F135" s="1">
        <f>economy!AZ175</f>
        <v>5168.3292294662824</v>
      </c>
      <c r="G135" s="1">
        <v>710.05588256597707</v>
      </c>
      <c r="H135" s="12">
        <v>4.1833231958951282</v>
      </c>
      <c r="I135" s="1">
        <v>144163.19764861278</v>
      </c>
      <c r="J135" s="1">
        <v>22365.283126003771</v>
      </c>
      <c r="K135" s="1">
        <v>5572.0111831393133</v>
      </c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3">
      <c r="A136" s="1">
        <f t="shared" ref="A136:A199" si="2">1+A135</f>
        <v>2130</v>
      </c>
      <c r="B136" s="1">
        <f>temperature!G286</f>
        <v>916.55222354217358</v>
      </c>
      <c r="C136" s="12">
        <f>temperature!I286</f>
        <v>5.1306266570557275</v>
      </c>
      <c r="D136" s="1">
        <f>economy!AX176</f>
        <v>126507.27156809228</v>
      </c>
      <c r="E136" s="1">
        <f>economy!AY176</f>
        <v>20588.530455206856</v>
      </c>
      <c r="F136" s="1">
        <f>economy!AZ176</f>
        <v>5199.933881516281</v>
      </c>
      <c r="G136" s="1">
        <v>711.93066675438399</v>
      </c>
      <c r="H136" s="12">
        <v>4.2055221247127319</v>
      </c>
      <c r="I136" s="1">
        <v>144936.22941839218</v>
      </c>
      <c r="J136" s="1">
        <v>22551.200215609577</v>
      </c>
      <c r="K136" s="1">
        <v>5614.7677617691479</v>
      </c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3">
      <c r="A137" s="1">
        <f t="shared" si="2"/>
        <v>2131</v>
      </c>
      <c r="B137" s="1">
        <f>temperature!G287</f>
        <v>920.90624528316903</v>
      </c>
      <c r="C137" s="12">
        <f>temperature!I287</f>
        <v>5.1636648088844206</v>
      </c>
      <c r="D137" s="1">
        <f>economy!AX177</f>
        <v>126737.52924336895</v>
      </c>
      <c r="E137" s="1">
        <f>economy!AY177</f>
        <v>20716.62820769077</v>
      </c>
      <c r="F137" s="1">
        <f>economy!AZ177</f>
        <v>5231.2154380393677</v>
      </c>
      <c r="G137" s="1">
        <v>713.77573830435176</v>
      </c>
      <c r="H137" s="12">
        <v>4.2275120016641514</v>
      </c>
      <c r="I137" s="1">
        <v>145702.29254634675</v>
      </c>
      <c r="J137" s="1">
        <v>22736.54658589945</v>
      </c>
      <c r="K137" s="1">
        <v>5657.3742166678139</v>
      </c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3">
      <c r="A138" s="1">
        <f t="shared" si="2"/>
        <v>2132</v>
      </c>
      <c r="B138" s="1">
        <f>temperature!G288</f>
        <v>925.2336729419427</v>
      </c>
      <c r="C138" s="12">
        <f>temperature!I288</f>
        <v>5.1964975699779679</v>
      </c>
      <c r="D138" s="1">
        <f>economy!AX178</f>
        <v>126951.91191076228</v>
      </c>
      <c r="E138" s="1">
        <f>economy!AY178</f>
        <v>20843.187194800284</v>
      </c>
      <c r="F138" s="1">
        <f>economy!AZ178</f>
        <v>5262.172403999688</v>
      </c>
      <c r="G138" s="1">
        <v>715.59113310881253</v>
      </c>
      <c r="H138" s="12">
        <v>4.2492924170783057</v>
      </c>
      <c r="I138" s="1">
        <v>146461.42948201421</v>
      </c>
      <c r="J138" s="1">
        <v>22921.31302117672</v>
      </c>
      <c r="K138" s="1">
        <v>5699.828822294181</v>
      </c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3">
      <c r="A139" s="1">
        <f t="shared" si="2"/>
        <v>2133</v>
      </c>
      <c r="B139" s="1">
        <f>temperature!G289</f>
        <v>929.5343593259098</v>
      </c>
      <c r="C139" s="12">
        <f>temperature!I289</f>
        <v>5.2291242977974139</v>
      </c>
      <c r="D139" s="1">
        <f>economy!AX179</f>
        <v>127150.44440410643</v>
      </c>
      <c r="E139" s="1">
        <f>economy!AY179</f>
        <v>20968.19829674123</v>
      </c>
      <c r="F139" s="1">
        <f>economy!AZ179</f>
        <v>5292.8034108264574</v>
      </c>
      <c r="G139" s="1">
        <v>717.37689631917647</v>
      </c>
      <c r="H139" s="12">
        <v>4.270863029338944</v>
      </c>
      <c r="I139" s="1">
        <v>147213.6853827016</v>
      </c>
      <c r="J139" s="1">
        <v>23105.490739020232</v>
      </c>
      <c r="K139" s="1">
        <v>5742.1299400171692</v>
      </c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3">
      <c r="A140" s="1">
        <f t="shared" si="2"/>
        <v>2134</v>
      </c>
      <c r="B140" s="1">
        <f>temperature!G290</f>
        <v>933.80816936929023</v>
      </c>
      <c r="C140" s="12">
        <f>temperature!I290</f>
        <v>5.2615444310035189</v>
      </c>
      <c r="D140" s="1">
        <f>economy!AX180</f>
        <v>127333.15506637172</v>
      </c>
      <c r="E140" s="1">
        <f>economy!AY180</f>
        <v>21091.653037617762</v>
      </c>
      <c r="F140" s="1">
        <f>economy!AZ180</f>
        <v>5323.107213659543</v>
      </c>
      <c r="G140" s="1">
        <v>719.1330820848118</v>
      </c>
      <c r="H140" s="12">
        <v>4.2922235632080366</v>
      </c>
      <c r="I140" s="1">
        <v>147959.10800148995</v>
      </c>
      <c r="J140" s="1">
        <v>23289.071381294201</v>
      </c>
      <c r="K140" s="1">
        <v>5784.2760161407468</v>
      </c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3">
      <c r="A141" s="1">
        <f t="shared" si="2"/>
        <v>2135</v>
      </c>
      <c r="B141" s="1">
        <f>temperature!G291</f>
        <v>938.05497986298576</v>
      </c>
      <c r="C141" s="12">
        <f>temperature!I291</f>
        <v>5.2937574872457835</v>
      </c>
      <c r="D141" s="1">
        <f>economy!AX181</f>
        <v>127500.07558643748</v>
      </c>
      <c r="E141" s="1">
        <f>economy!AY181</f>
        <v>21213.543572807484</v>
      </c>
      <c r="F141" s="1">
        <f>economy!AZ181</f>
        <v>5353.0826885801507</v>
      </c>
      <c r="G141" s="1">
        <v>720.85975329379903</v>
      </c>
      <c r="H141" s="12">
        <v>4.3133738081587438</v>
      </c>
      <c r="I141" s="1">
        <v>148697.74757602712</v>
      </c>
      <c r="J141" s="1">
        <v>23472.047005046235</v>
      </c>
      <c r="K141" s="1">
        <v>5826.2655799204667</v>
      </c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3">
      <c r="A142" s="1">
        <f t="shared" si="2"/>
        <v>2136</v>
      </c>
      <c r="B142" s="1">
        <f>temperature!G292</f>
        <v>942.2746791834868</v>
      </c>
      <c r="C142" s="12">
        <f>temperature!I292</f>
        <v>5.3257630609737108</v>
      </c>
      <c r="D142" s="1">
        <f>economy!AX182</f>
        <v>127651.24083606906</v>
      </c>
      <c r="E142" s="1">
        <f>economy!AY182</f>
        <v>21333.862676182904</v>
      </c>
      <c r="F142" s="1">
        <f>economy!AZ182</f>
        <v>5382.7288298308495</v>
      </c>
      <c r="G142" s="1">
        <v>722.5569813151825</v>
      </c>
      <c r="H142" s="12">
        <v>4.3343136167192107</v>
      </c>
      <c r="I142" s="1">
        <v>149429.6567182212</v>
      </c>
      <c r="J142" s="1">
        <v>23654.41007331049</v>
      </c>
      <c r="K142" s="1">
        <v>5868.09724157459</v>
      </c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3">
      <c r="A143" s="1">
        <f t="shared" si="2"/>
        <v>2137</v>
      </c>
      <c r="B143" s="1">
        <f>temperature!G293</f>
        <v>946.46716702113383</v>
      </c>
      <c r="C143" s="12">
        <f>temperature!I293</f>
        <v>5.3575608212714556</v>
      </c>
      <c r="D143" s="1">
        <f>economy!AX183</f>
        <v>127786.68870720564</v>
      </c>
      <c r="E143" s="1">
        <f>economy!AY183</f>
        <v>21452.603727201975</v>
      </c>
      <c r="F143" s="1">
        <f>economy!AZ183</f>
        <v>5412.0447470288209</v>
      </c>
      <c r="G143" s="1">
        <v>724.22484574292912</v>
      </c>
      <c r="H143" s="12">
        <v>4.3550429028283686</v>
      </c>
      <c r="I143" s="1">
        <v>150154.89030494684</v>
      </c>
      <c r="J143" s="1">
        <v>23836.153445832817</v>
      </c>
      <c r="K143" s="1">
        <v>5909.7696902927446</v>
      </c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3">
      <c r="A144" s="1">
        <f t="shared" si="2"/>
        <v>2138</v>
      </c>
      <c r="B144" s="1">
        <f>temperature!G294</f>
        <v>950.63235410805373</v>
      </c>
      <c r="C144" s="12">
        <f>temperature!I294</f>
        <v>5.3891505097169219</v>
      </c>
      <c r="D144" s="1">
        <f>economy!AX184</f>
        <v>127906.45994965061</v>
      </c>
      <c r="E144" s="1">
        <f>economy!AY184</f>
        <v>21569.760697889047</v>
      </c>
      <c r="F144" s="1">
        <f>economy!AZ184</f>
        <v>5441.029662376066</v>
      </c>
      <c r="G144" s="1">
        <v>725.86343414179476</v>
      </c>
      <c r="H144" s="12">
        <v>4.3755616402048352</v>
      </c>
      <c r="I144" s="1">
        <v>150873.5053698663</v>
      </c>
      <c r="J144" s="1">
        <v>24017.270369733662</v>
      </c>
      <c r="K144" s="1">
        <v>5951.281692244761</v>
      </c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3">
      <c r="A145" s="1">
        <f t="shared" si="2"/>
        <v>2139</v>
      </c>
      <c r="B145" s="1">
        <f>temperature!G295</f>
        <v>954.7701619460729</v>
      </c>
      <c r="C145" s="12">
        <f>temperature!I295</f>
        <v>5.4205319382662926</v>
      </c>
      <c r="D145" s="1">
        <f>economy!AX185</f>
        <v>128010.59800924796</v>
      </c>
      <c r="E145" s="1">
        <f>economy!AY185</f>
        <v>21685.328139727553</v>
      </c>
      <c r="F145" s="1">
        <f>economy!AZ185</f>
        <v>5469.6829078703031</v>
      </c>
      <c r="G145" s="1">
        <v>727.47284179528879</v>
      </c>
      <c r="H145" s="12">
        <v>4.3958698607299533</v>
      </c>
      <c r="I145" s="1">
        <v>151585.56099646181</v>
      </c>
      <c r="J145" s="1">
        <v>24197.754470124593</v>
      </c>
      <c r="K145" s="1">
        <v>5992.6320885924542</v>
      </c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3">
      <c r="A146" s="1">
        <f t="shared" si="2"/>
        <v>2140</v>
      </c>
      <c r="B146" s="1">
        <f>temperature!G296</f>
        <v>958.88052253489707</v>
      </c>
      <c r="C146" s="12">
        <f>temperature!I296</f>
        <v>5.4517049871648844</v>
      </c>
      <c r="D146" s="1">
        <f>economy!AX186</f>
        <v>128099.14886661593</v>
      </c>
      <c r="E146" s="1">
        <f>economy!AY186</f>
        <v>21799.301170484272</v>
      </c>
      <c r="F146" s="1">
        <f>economy!AZ186</f>
        <v>5498.0039225198498</v>
      </c>
      <c r="G146" s="1">
        <v>729.0531714559163</v>
      </c>
      <c r="H146" s="12">
        <v>4.4159676528459224</v>
      </c>
      <c r="I146" s="1">
        <v>152291.11821237163</v>
      </c>
      <c r="J146" s="1">
        <v>24377.599740692996</v>
      </c>
      <c r="K146" s="1">
        <v>6033.8197935067974</v>
      </c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3">
      <c r="A147" s="1">
        <f t="shared" si="2"/>
        <v>2141</v>
      </c>
      <c r="B147" s="1">
        <f>temperature!G297</f>
        <v>962.96337810083844</v>
      </c>
      <c r="C147" s="12">
        <f>temperature!I297</f>
        <v>5.4826696028851645</v>
      </c>
      <c r="D147" s="1">
        <f>economy!AX187</f>
        <v>128172.16087649897</v>
      </c>
      <c r="E147" s="1">
        <f>economy!AY187</f>
        <v>21911.675460984803</v>
      </c>
      <c r="F147" s="1">
        <f>economy!AZ187</f>
        <v>5525.9922495658939</v>
      </c>
      <c r="G147" s="1">
        <v>730.60453309786817</v>
      </c>
      <c r="H147" s="12">
        <v>4.4358551599699245</v>
      </c>
      <c r="I147" s="1">
        <v>152990.23988511533</v>
      </c>
      <c r="J147" s="1">
        <v>24556.800534269649</v>
      </c>
      <c r="K147" s="1">
        <v>6074.8437921928471</v>
      </c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3">
      <c r="A148" s="1">
        <f t="shared" si="2"/>
        <v>2142</v>
      </c>
      <c r="B148" s="1">
        <f>temperature!G298</f>
        <v>967.01868082635588</v>
      </c>
      <c r="C148" s="12">
        <f>temperature!I298</f>
        <v>5.5134257960926796</v>
      </c>
      <c r="D148" s="1">
        <f>economy!AX188</f>
        <v>128229.68460778719</v>
      </c>
      <c r="E148" s="1">
        <f>economy!AY188</f>
        <v>22022.447221858227</v>
      </c>
      <c r="F148" s="1">
        <f>economy!AZ188</f>
        <v>5553.6475337152497</v>
      </c>
      <c r="G148" s="1">
        <v>732.12704367231891</v>
      </c>
      <c r="H148" s="12">
        <v>4.455532578925073</v>
      </c>
      <c r="I148" s="1">
        <v>153682.99061928614</v>
      </c>
      <c r="J148" s="1">
        <v>24735.351553391964</v>
      </c>
      <c r="K148" s="1">
        <v>6115.7031389248614</v>
      </c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3">
      <c r="A149" s="1">
        <f t="shared" si="2"/>
        <v>2143</v>
      </c>
      <c r="B149" s="1">
        <f>temperature!G299</f>
        <v>971.04639258066118</v>
      </c>
      <c r="C149" s="12">
        <f>temperature!I299</f>
        <v>5.543973639640579</v>
      </c>
      <c r="D149" s="1">
        <f>economy!AX189</f>
        <v>128271.77268424185</v>
      </c>
      <c r="E149" s="1">
        <f>economy!AY189</f>
        <v>22131.613190269476</v>
      </c>
      <c r="F149" s="1">
        <f>economy!AZ189</f>
        <v>5580.9695183865406</v>
      </c>
      <c r="G149" s="1">
        <v>733.62082686548047</v>
      </c>
      <c r="H149" s="12">
        <v>4.4750001583889576</v>
      </c>
      <c r="I149" s="1">
        <v>154369.43665528746</v>
      </c>
      <c r="J149" s="1">
        <v>24913.247840877269</v>
      </c>
      <c r="K149" s="1">
        <v>6156.3969550935699</v>
      </c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3">
      <c r="A150" s="1">
        <f t="shared" si="2"/>
        <v>2144</v>
      </c>
      <c r="B150" s="1">
        <f>temperature!G300</f>
        <v>975.04648465163632</v>
      </c>
      <c r="C150" s="12">
        <f>temperature!I300</f>
        <v>5.5743132665933581</v>
      </c>
      <c r="D150" s="1">
        <f>economy!AX190</f>
        <v>128298.47962595668</v>
      </c>
      <c r="E150" s="1">
        <f>economy!AY190</f>
        <v>22239.170616655771</v>
      </c>
      <c r="F150" s="1">
        <f>economy!AZ190</f>
        <v>5607.9580429726257</v>
      </c>
      <c r="G150" s="1">
        <v>735.08601285955569</v>
      </c>
      <c r="H150" s="12">
        <v>4.4942581973605025</v>
      </c>
      <c r="I150" s="1">
        <v>155049.64576968172</v>
      </c>
      <c r="J150" s="1">
        <v>25090.484770417475</v>
      </c>
      <c r="K150" s="1">
        <v>6196.924427267767</v>
      </c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3">
      <c r="A151" s="1">
        <f t="shared" si="2"/>
        <v>2145</v>
      </c>
      <c r="B151" s="1">
        <f>temperature!G301</f>
        <v>979.01893747928716</v>
      </c>
      <c r="C151" s="12">
        <f>temperature!I301</f>
        <v>5.6044448682803747</v>
      </c>
      <c r="D151" s="1">
        <f>economy!AX191</f>
        <v>128309.8616915671</v>
      </c>
      <c r="E151" s="1">
        <f>economy!AY191</f>
        <v>22345.117251483385</v>
      </c>
      <c r="F151" s="1">
        <f>economy!AZ191</f>
        <v>5634.6130401219816</v>
      </c>
      <c r="G151" s="1">
        <v>736.52273809671851</v>
      </c>
      <c r="H151" s="12">
        <v>4.5133070436457894</v>
      </c>
      <c r="I151" s="1">
        <v>155723.68717721407</v>
      </c>
      <c r="J151" s="1">
        <v>25267.058037207593</v>
      </c>
      <c r="K151" s="1">
        <v>6237.2848052721265</v>
      </c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3">
      <c r="A152" s="1">
        <f t="shared" si="2"/>
        <v>2146</v>
      </c>
      <c r="B152" s="1">
        <f>temperature!G302</f>
        <v>982.96374039095679</v>
      </c>
      <c r="C152" s="12">
        <f>temperature!I302</f>
        <v>5.6343686923796303</v>
      </c>
      <c r="D152" s="1">
        <f>economy!AX192</f>
        <v>128305.9767212166</v>
      </c>
      <c r="E152" s="1">
        <f>economy!AY192</f>
        <v>22449.45133204052</v>
      </c>
      <c r="F152" s="1">
        <f>economy!AZ192</f>
        <v>5660.9345330414453</v>
      </c>
      <c r="G152" s="1">
        <v>737.93114504624509</v>
      </c>
      <c r="H152" s="12">
        <v>4.5321470923634521</v>
      </c>
      <c r="I152" s="1">
        <v>156391.63143456966</v>
      </c>
      <c r="J152" s="1">
        <v>25442.963648619276</v>
      </c>
      <c r="K152" s="1">
        <v>6277.47740028302</v>
      </c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3">
      <c r="A153" s="1">
        <f t="shared" si="2"/>
        <v>2147</v>
      </c>
      <c r="B153" s="1">
        <f>temperature!G303</f>
        <v>986.88089133849974</v>
      </c>
      <c r="C153" s="12">
        <f>temperature!I303</f>
        <v>5.664085041032263</v>
      </c>
      <c r="D153" s="1">
        <f>economy!AX193</f>
        <v>128286.88398027097</v>
      </c>
      <c r="E153" s="1">
        <f>economy!AY193</f>
        <v>22552.171569280639</v>
      </c>
      <c r="F153" s="1">
        <f>economy!AZ193</f>
        <v>5686.9226328228251</v>
      </c>
      <c r="G153" s="1">
        <v>739.311381974906</v>
      </c>
      <c r="H153" s="12">
        <v>4.5507787844701975</v>
      </c>
      <c r="I153" s="1">
        <v>157053.55034592064</v>
      </c>
      <c r="J153" s="1">
        <v>25618.197914930217</v>
      </c>
      <c r="K153" s="1">
        <v>6317.5015829441072</v>
      </c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3">
      <c r="A154" s="1">
        <f t="shared" si="2"/>
        <v>2148</v>
      </c>
      <c r="B154" s="1">
        <f>temperature!G304</f>
        <v>990.77039663761707</v>
      </c>
      <c r="C154" s="12">
        <f>temperature!I304</f>
        <v>5.6935942689881225</v>
      </c>
      <c r="D154" s="1">
        <f>economy!AX194</f>
        <v>128252.64400376272</v>
      </c>
      <c r="E154" s="1">
        <f>economy!AY194</f>
        <v>22653.277134729935</v>
      </c>
      <c r="F154" s="1">
        <f>economy!AZ194</f>
        <v>5712.577535795419</v>
      </c>
      <c r="G154" s="1">
        <v>740.6636027207262</v>
      </c>
      <c r="H154" s="12">
        <v>4.5692026053069457</v>
      </c>
      <c r="I154" s="1">
        <v>157709.51687030756</v>
      </c>
      <c r="J154" s="1">
        <v>25792.757440119058</v>
      </c>
      <c r="K154" s="1">
        <v>6357.3567815031729</v>
      </c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3">
      <c r="A155" s="1">
        <f t="shared" si="2"/>
        <v>2149</v>
      </c>
      <c r="B155" s="1">
        <f>temperature!G305</f>
        <v>994.63227070953224</v>
      </c>
      <c r="C155" s="12">
        <f>temperature!I305</f>
        <v>5.7228967817827678</v>
      </c>
      <c r="D155" s="1">
        <f>economy!AX195</f>
        <v>128203.31844153722</v>
      </c>
      <c r="E155" s="1">
        <f>economy!AY195</f>
        <v>22752.767647472738</v>
      </c>
      <c r="F155" s="1">
        <f>economy!AZ195</f>
        <v>5737.8995209066388</v>
      </c>
      <c r="G155" s="1">
        <v>741.98796647020265</v>
      </c>
      <c r="H155" s="12">
        <v>4.5874190831660551</v>
      </c>
      <c r="I155" s="1">
        <v>158359.60503090222</v>
      </c>
      <c r="J155" s="1">
        <v>25966.639112736295</v>
      </c>
      <c r="K155" s="1">
        <v>6397.0424799718367</v>
      </c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3">
      <c r="A156" s="1">
        <f t="shared" si="2"/>
        <v>2150</v>
      </c>
      <c r="B156" s="1">
        <f>temperature!G306</f>
        <v>998.46653582518115</v>
      </c>
      <c r="C156" s="12">
        <f>temperature!I306</f>
        <v>5.7519930339461558</v>
      </c>
      <c r="D156" s="1">
        <f>economy!AX196</f>
        <v>128138.96990405649</v>
      </c>
      <c r="E156" s="1">
        <f>economy!AY196</f>
        <v>22850.643161226631</v>
      </c>
      <c r="F156" s="1">
        <f>economy!AZ196</f>
        <v>5762.8889471326438</v>
      </c>
      <c r="G156" s="1">
        <v>743.28463753907158</v>
      </c>
      <c r="H156" s="12">
        <v>4.6054287878800331</v>
      </c>
      <c r="I156" s="1">
        <v>159003.88982619043</v>
      </c>
      <c r="J156" s="1">
        <v>26139.840096859258</v>
      </c>
      <c r="K156" s="1">
        <v>6436.5582163093868</v>
      </c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3">
      <c r="A157" s="1">
        <f t="shared" si="2"/>
        <v>2151</v>
      </c>
      <c r="B157" s="1">
        <f>temperature!G307</f>
        <v>1002.27322185208</v>
      </c>
      <c r="C157" s="12">
        <f>temperature!I307</f>
        <v>5.7808835272432599</v>
      </c>
      <c r="D157" s="1">
        <f>economy!AX197</f>
        <v>128059.66180880733</v>
      </c>
      <c r="E157" s="1">
        <f>economy!AY197</f>
        <v>22946.904151519393</v>
      </c>
      <c r="F157" s="1">
        <f>economy!AZ197</f>
        <v>5787.5462509207555</v>
      </c>
      <c r="G157" s="1">
        <v>744.55378515669906</v>
      </c>
      <c r="H157" s="12">
        <v>4.6232323294321036</v>
      </c>
      <c r="I157" s="1">
        <v>159642.44714310826</v>
      </c>
      <c r="J157" s="1">
        <v>26312.35782314021</v>
      </c>
      <c r="K157" s="1">
        <v>6475.9035806321172</v>
      </c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3">
      <c r="A158" s="1">
        <f t="shared" si="2"/>
        <v>2152</v>
      </c>
      <c r="B158" s="1">
        <f>temperature!G308</f>
        <v>1006.0523660040192</v>
      </c>
      <c r="C158" s="12">
        <f>temperature!I308</f>
        <v>5.8095688089468016</v>
      </c>
      <c r="D158" s="1">
        <f>economy!AX198</f>
        <v>127965.45822724655</v>
      </c>
      <c r="E158" s="1">
        <f>economy!AY198</f>
        <v>23041.551502978709</v>
      </c>
      <c r="F158" s="1">
        <f>economy!AZ198</f>
        <v>5811.8719436653273</v>
      </c>
      <c r="G158" s="1">
        <v>745.79558325416815</v>
      </c>
      <c r="H158" s="12">
        <v>4.6408303565889497</v>
      </c>
      <c r="I158" s="1">
        <v>160275.35367216464</v>
      </c>
      <c r="J158" s="1">
        <v>26484.18997995543</v>
      </c>
      <c r="K158" s="1">
        <v>6515.0782134492665</v>
      </c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3">
      <c r="A159" s="1">
        <f t="shared" si="2"/>
        <v>2153</v>
      </c>
      <c r="B159" s="1">
        <f>temperature!G309</f>
        <v>1009.8040125937248</v>
      </c>
      <c r="C159" s="12">
        <f>temperature!I309</f>
        <v>5.8380494701422316</v>
      </c>
      <c r="D159" s="1">
        <f>economy!AX199</f>
        <v>127856.42373220326</v>
      </c>
      <c r="E159" s="1">
        <f>economy!AY199</f>
        <v>23134.586496744691</v>
      </c>
      <c r="F159" s="1">
        <f>economy!AZ199</f>
        <v>5835.8666092186359</v>
      </c>
      <c r="G159" s="1">
        <v>747.01021025612363</v>
      </c>
      <c r="H159" s="12">
        <v>4.6582235555559217</v>
      </c>
      <c r="I159" s="1">
        <v>160902.68682457565</v>
      </c>
      <c r="J159" s="1">
        <v>26655.334504662344</v>
      </c>
      <c r="K159" s="1">
        <v>6554.0818039266278</v>
      </c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3">
      <c r="A160" s="1">
        <f t="shared" si="2"/>
        <v>2154</v>
      </c>
      <c r="B160" s="1">
        <f>temperature!G310</f>
        <v>1013.5282127886212</v>
      </c>
      <c r="C160" s="12">
        <f>temperature!I310</f>
        <v>5.8663261440650682</v>
      </c>
      <c r="D160" s="1">
        <f>economy!AX200</f>
        <v>127732.62324564579</v>
      </c>
      <c r="E160" s="1">
        <f>economy!AY200</f>
        <v>23226.01079801533</v>
      </c>
      <c r="F160" s="1">
        <f>economy!AZ200</f>
        <v>5859.5309014381701</v>
      </c>
      <c r="G160" s="1">
        <v>748.19784887642913</v>
      </c>
      <c r="H160" s="12">
        <v>4.675412648654949</v>
      </c>
      <c r="I160" s="1">
        <v>161524.52465143322</v>
      </c>
      <c r="J160" s="1">
        <v>26825.78957497211</v>
      </c>
      <c r="K160" s="1">
        <v>6592.9140881789644</v>
      </c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3">
      <c r="A161" s="1">
        <f t="shared" si="2"/>
        <v>2155</v>
      </c>
      <c r="B161" s="1">
        <f>temperature!G311</f>
        <v>1017.2250243698097</v>
      </c>
      <c r="C161" s="12">
        <f>temperature!I311</f>
        <v>5.8943995044706519</v>
      </c>
      <c r="D161" s="1">
        <f>economy!AX201</f>
        <v>127594.12188670439</v>
      </c>
      <c r="E161" s="1">
        <f>economy!AY201</f>
        <v>23315.826443733498</v>
      </c>
      <c r="F161" s="1">
        <f>economy!AZ201</f>
        <v>5882.8655417716091</v>
      </c>
      <c r="G161" s="1">
        <v>749.35868591768667</v>
      </c>
      <c r="H161" s="12">
        <v>4.6923983930253694</v>
      </c>
      <c r="I161" s="1">
        <v>162140.94576492679</v>
      </c>
      <c r="J161" s="1">
        <v>26995.553600443585</v>
      </c>
      <c r="K161" s="1">
        <v>6631.5748475918344</v>
      </c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3">
      <c r="A162" s="1">
        <f t="shared" si="2"/>
        <v>2156</v>
      </c>
      <c r="B162" s="1">
        <f>temperature!G312</f>
        <v>1020.89451149438</v>
      </c>
      <c r="C162" s="12">
        <f>temperature!I312</f>
        <v>5.9222702640363361</v>
      </c>
      <c r="D162" s="1">
        <f>economy!AX202</f>
        <v>127440.98481982907</v>
      </c>
      <c r="E162" s="1">
        <f>economy!AY202</f>
        <v>23404.035830424174</v>
      </c>
      <c r="F162" s="1">
        <f>economy!AZ202</f>
        <v>5905.8713168807153</v>
      </c>
      <c r="G162" s="1">
        <v>750.49291207465728</v>
      </c>
      <c r="H162" s="12">
        <v>4.7091815793478533</v>
      </c>
      <c r="I162" s="1">
        <v>162752.02926163291</v>
      </c>
      <c r="J162" s="1">
        <v>27164.62521410505</v>
      </c>
      <c r="K162" s="1">
        <v>6670.0639071739879</v>
      </c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3">
      <c r="A163" s="1">
        <f t="shared" si="2"/>
        <v>2157</v>
      </c>
      <c r="B163" s="1">
        <f>temperature!G313</f>
        <v>1024.5367444611516</v>
      </c>
      <c r="C163" s="12">
        <f>temperature!I313</f>
        <v>5.949939172796106</v>
      </c>
      <c r="D163" s="1">
        <f>economy!AX203</f>
        <v>127273.27710294745</v>
      </c>
      <c r="E163" s="1">
        <f>economy!AY203</f>
        <v>23490.641702189274</v>
      </c>
      <c r="F163" s="1">
        <f>economy!AZ203</f>
        <v>5928.5490763051457</v>
      </c>
      <c r="G163" s="1">
        <v>751.60072174161814</v>
      </c>
      <c r="H163" s="12">
        <v>4.7257630305915566</v>
      </c>
      <c r="I163" s="1">
        <v>163357.85464788598</v>
      </c>
      <c r="J163" s="1">
        <v>27333.003264208404</v>
      </c>
      <c r="K163" s="1">
        <v>6708.3811339407375</v>
      </c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3">
      <c r="A164" s="1">
        <f t="shared" si="2"/>
        <v>2158</v>
      </c>
      <c r="B164" s="1">
        <f>temperature!G314</f>
        <v>1028.1517994799417</v>
      </c>
      <c r="C164" s="12">
        <f>temperature!I314</f>
        <v>5.9774070166075788</v>
      </c>
      <c r="D164" s="1">
        <f>economy!AX204</f>
        <v>127091.06353546689</v>
      </c>
      <c r="E164" s="1">
        <f>economy!AY204</f>
        <v>23575.647138867622</v>
      </c>
      <c r="F164" s="1">
        <f>economy!AZ204</f>
        <v>5950.8997301671607</v>
      </c>
      <c r="G164" s="1">
        <v>752.68231282368413</v>
      </c>
      <c r="H164" s="12">
        <v>4.7421436007846198</v>
      </c>
      <c r="I164" s="1">
        <v>163958.50176723409</v>
      </c>
      <c r="J164" s="1">
        <v>27500.686806121714</v>
      </c>
      <c r="K164" s="1">
        <v>6746.5264353291068</v>
      </c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3">
      <c r="A165" s="1">
        <f t="shared" si="2"/>
        <v>2159</v>
      </c>
      <c r="B165" s="1">
        <f>temperature!G315</f>
        <v>1031.7397584444411</v>
      </c>
      <c r="C165" s="12">
        <f>temperature!I315</f>
        <v>6.0046746156513144</v>
      </c>
      <c r="D165" s="1">
        <f>economy!AX205</f>
        <v>126894.40850595701</v>
      </c>
      <c r="E165" s="1">
        <f>economy!AY205</f>
        <v>23659.055544366365</v>
      </c>
      <c r="F165" s="1">
        <f>economy!AZ205</f>
        <v>5972.9242469180699</v>
      </c>
      <c r="G165" s="1">
        <v>753.73788655211604</v>
      </c>
      <c r="H165" s="12">
        <v>4.7583241738080932</v>
      </c>
      <c r="I165" s="1">
        <v>164554.05072999091</v>
      </c>
      <c r="J165" s="1">
        <v>27667.675094363738</v>
      </c>
      <c r="K165" s="1">
        <v>6784.4997576452588</v>
      </c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3">
      <c r="A166" s="1">
        <f t="shared" si="2"/>
        <v>2160</v>
      </c>
      <c r="B166" s="1">
        <f>temperature!G316</f>
        <v>1035.3007087087733</v>
      </c>
      <c r="C166" s="12">
        <f>temperature!I316</f>
        <v>6.0317428229623218</v>
      </c>
      <c r="D166" s="1">
        <f>economy!AX206</f>
        <v>126683.37583932225</v>
      </c>
      <c r="E166" s="1">
        <f>economy!AY206</f>
        <v>23740.870635169911</v>
      </c>
      <c r="F166" s="1">
        <f>economy!AZ206</f>
        <v>5994.6236511272145</v>
      </c>
      <c r="G166" s="1">
        <v>754.76764730362947</v>
      </c>
      <c r="H166" s="12">
        <v>4.7743056622133269</v>
      </c>
      <c r="I166" s="1">
        <v>165144.58184487975</v>
      </c>
      <c r="J166" s="1">
        <v>27833.967574785038</v>
      </c>
      <c r="K166" s="1">
        <v>6822.3010845447461</v>
      </c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3">
      <c r="A167" s="1">
        <f t="shared" si="2"/>
        <v>2161</v>
      </c>
      <c r="B167" s="1">
        <f>temperature!G317</f>
        <v>1038.8347428678039</v>
      </c>
      <c r="C167" s="12">
        <f>temperature!I317</f>
        <v>6.058612522993629</v>
      </c>
      <c r="D167" s="1">
        <f>economy!AX207</f>
        <v>126458.02864326298</v>
      </c>
      <c r="E167" s="1">
        <f>economy!AY207</f>
        <v>23821.096429031877</v>
      </c>
      <c r="F167" s="1">
        <f>economy!AZ207</f>
        <v>6015.9990213139718</v>
      </c>
      <c r="G167" s="1">
        <v>755.77180242371617</v>
      </c>
      <c r="H167" s="12">
        <v>4.7900890060628729</v>
      </c>
      <c r="I167" s="1">
        <v>165730.17555277119</v>
      </c>
      <c r="J167" s="1">
        <v>27999.563876899254</v>
      </c>
      <c r="K167" s="1">
        <v>6859.9304355457953</v>
      </c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3">
      <c r="A168" s="1">
        <f t="shared" si="2"/>
        <v>2162</v>
      </c>
      <c r="B168" s="1">
        <f>temperature!G318</f>
        <v>1042.3419585412621</v>
      </c>
      <c r="C168" s="12">
        <f>temperature!I318</f>
        <v>6.0852846302117625</v>
      </c>
      <c r="D168" s="1">
        <f>economy!AX208</f>
        <v>126218.42915380206</v>
      </c>
      <c r="E168" s="1">
        <f>economy!AY208</f>
        <v>23899.73723385491</v>
      </c>
      <c r="F168" s="1">
        <f>economy!AZ208</f>
        <v>6037.0514878236154</v>
      </c>
      <c r="G168" s="1">
        <v>756.75056205398414</v>
      </c>
      <c r="H168" s="12">
        <v>4.8056751717948796</v>
      </c>
      <c r="I168" s="1">
        <v>166310.91236251191</v>
      </c>
      <c r="J168" s="1">
        <v>28164.463806367567</v>
      </c>
      <c r="K168" s="1">
        <v>6897.3878645762843</v>
      </c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3">
      <c r="A169" s="1">
        <f t="shared" si="2"/>
        <v>2163</v>
      </c>
      <c r="B169" s="1">
        <f>temperature!G319</f>
        <v>1045.8224581617214</v>
      </c>
      <c r="C169" s="12">
        <f>temperature!I319</f>
        <v>6.1117600877239422</v>
      </c>
      <c r="D169" s="1">
        <f>economy!AX209</f>
        <v>125964.63857962926</v>
      </c>
      <c r="E169" s="1">
        <f>economy!AY209</f>
        <v>23976.797636762927</v>
      </c>
      <c r="F169" s="1">
        <f>economy!AZ209</f>
        <v>6057.7822307472043</v>
      </c>
      <c r="G169" s="1">
        <v>757.70413896351181</v>
      </c>
      <c r="H169" s="12">
        <v>4.8210651511109575</v>
      </c>
      <c r="I169" s="1">
        <v>166886.87278883456</v>
      </c>
      <c r="J169" s="1">
        <v>28328.667337639392</v>
      </c>
      <c r="K169" s="1">
        <v>6934.6734585543263</v>
      </c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3">
      <c r="A170" s="1">
        <f t="shared" si="2"/>
        <v>2164</v>
      </c>
      <c r="B170" s="1">
        <f>temperature!G320</f>
        <v>1049.2763487664856</v>
      </c>
      <c r="C170" s="12">
        <f>temperature!I320</f>
        <v>6.1380398659367801</v>
      </c>
      <c r="D170" s="1">
        <f>economy!AX210</f>
        <v>125696.71694500177</v>
      </c>
      <c r="E170" s="1">
        <f>economy!AY210</f>
        <v>24052.28249336929</v>
      </c>
      <c r="F170" s="1">
        <f>economy!AZ210</f>
        <v>6078.1924778860739</v>
      </c>
      <c r="G170" s="1">
        <v>758.63274838421455</v>
      </c>
      <c r="H170" s="12">
        <v>4.8362599598874754</v>
      </c>
      <c r="I170" s="1">
        <v>167458.13729234226</v>
      </c>
      <c r="J170" s="1">
        <v>28492.174606751578</v>
      </c>
      <c r="K170" s="1">
        <v>6971.7873360028707</v>
      </c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3">
      <c r="A171" s="1">
        <f t="shared" si="2"/>
        <v>2165</v>
      </c>
      <c r="B171" s="1">
        <f>temperature!G321</f>
        <v>1052.7037417934166</v>
      </c>
      <c r="C171" s="12">
        <f>temperature!I321</f>
        <v>6.1641249612462632</v>
      </c>
      <c r="D171" s="1">
        <f>economy!AX211</f>
        <v>125414.72293090758</v>
      </c>
      <c r="E171" s="1">
        <f>economy!AY211</f>
        <v>24126.196917245161</v>
      </c>
      <c r="F171" s="1">
        <f>economy!AZ211</f>
        <v>6098.2835027611864</v>
      </c>
      <c r="G171" s="1">
        <v>759.5366078502143</v>
      </c>
      <c r="H171" s="12">
        <v>4.8512606371102036</v>
      </c>
      <c r="I171" s="1">
        <v>168024.78622155543</v>
      </c>
      <c r="J171" s="1">
        <v>28654.985904288675</v>
      </c>
      <c r="K171" s="1">
        <v>7008.7296456984604</v>
      </c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3">
      <c r="A172" s="1">
        <f t="shared" si="2"/>
        <v>2166</v>
      </c>
      <c r="B172" s="1">
        <f>temperature!G322</f>
        <v>1056.1047528807337</v>
      </c>
      <c r="C172" s="12">
        <f>temperature!I322</f>
        <v>6.1900163947587581</v>
      </c>
      <c r="D172" s="1">
        <f>economy!AX212</f>
        <v>125118.71371417771</v>
      </c>
      <c r="E172" s="1">
        <f>economy!AY212</f>
        <v>24198.546269590137</v>
      </c>
      <c r="F172" s="1">
        <f>economy!AZ212</f>
        <v>6118.0566226674946</v>
      </c>
      <c r="G172" s="1">
        <v>760.4159370411943</v>
      </c>
      <c r="H172" s="12">
        <v>4.8660682438322302</v>
      </c>
      <c r="I172" s="1">
        <v>168586.89975700638</v>
      </c>
      <c r="J172" s="1">
        <v>28817.101668505242</v>
      </c>
      <c r="K172" s="1">
        <v>7045.500565354102</v>
      </c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3">
      <c r="A173" s="1">
        <f t="shared" si="2"/>
        <v>2167</v>
      </c>
      <c r="B173" s="1">
        <f>temperature!G323</f>
        <v>1059.4795016708072</v>
      </c>
      <c r="C173" s="12">
        <f>temperature!I323</f>
        <v>6.215715211042764</v>
      </c>
      <c r="D173" s="1">
        <f>economy!AX213</f>
        <v>124808.74480420502</v>
      </c>
      <c r="E173" s="1">
        <f>economy!AY213</f>
        <v>24269.336149108291</v>
      </c>
      <c r="F173" s="1">
        <f>economy!AZ213</f>
        <v>6137.5131967735624</v>
      </c>
      <c r="G173" s="1">
        <v>761.27095762972476</v>
      </c>
      <c r="H173" s="12">
        <v>4.8806838621550224</v>
      </c>
      <c r="I173" s="1">
        <v>169144.5578573684</v>
      </c>
      <c r="J173" s="1">
        <v>28978.522478612369</v>
      </c>
      <c r="K173" s="1">
        <v>7082.1003003363467</v>
      </c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3">
      <c r="A174" s="1">
        <f t="shared" si="2"/>
        <v>2168</v>
      </c>
      <c r="B174" s="1">
        <f>temperature!G324</f>
        <v>1062.8281116179621</v>
      </c>
      <c r="C174" s="12">
        <f>temperature!I324</f>
        <v>6.2412224769111377</v>
      </c>
      <c r="D174" s="1">
        <f>economy!AX214</f>
        <v>124484.86987689673</v>
      </c>
      <c r="E174" s="1">
        <f>economy!AY214</f>
        <v>24338.572382091712</v>
      </c>
      <c r="F174" s="1">
        <f>economy!AZ214</f>
        <v>6156.6546242664326</v>
      </c>
      <c r="G174" s="1">
        <v>762.10189313253363</v>
      </c>
      <c r="H174" s="12">
        <v>4.8951085942325179</v>
      </c>
      <c r="I174" s="1">
        <v>169697.84020759678</v>
      </c>
      <c r="J174" s="1">
        <v>29139.24904822911</v>
      </c>
      <c r="K174" s="1">
        <v>7118.5290824165659</v>
      </c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3">
      <c r="A175" s="1">
        <f t="shared" si="2"/>
        <v>2169</v>
      </c>
      <c r="B175" s="1">
        <f>temperature!G325</f>
        <v>1066.1507098003049</v>
      </c>
      <c r="C175" s="12">
        <f>temperature!I325</f>
        <v>6.2665392802334674</v>
      </c>
      <c r="D175" s="1">
        <f>economy!AX215</f>
        <v>124147.14060545644</v>
      </c>
      <c r="E175" s="1">
        <f>economy!AY215</f>
        <v>24406.261012713192</v>
      </c>
      <c r="F175" s="1">
        <f>economy!AZ215</f>
        <v>6175.4823425418454</v>
      </c>
      <c r="G175" s="1">
        <v>762.90896876569923</v>
      </c>
      <c r="H175" s="12">
        <v>4.9093435612980949</v>
      </c>
      <c r="I175" s="1">
        <v>170246.82616906732</v>
      </c>
      <c r="J175" s="1">
        <v>29299.282218999684</v>
      </c>
      <c r="K175" s="1">
        <v>7154.7871685563305</v>
      </c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3">
      <c r="A176" s="1">
        <f t="shared" si="2"/>
        <v>2170</v>
      </c>
      <c r="B176" s="1">
        <f>temperature!G326</f>
        <v>1069.4474267355736</v>
      </c>
      <c r="C176" s="12">
        <f>temperature!I326</f>
        <v>6.2916667287782841</v>
      </c>
      <c r="D176" s="1">
        <f>economy!AX216</f>
        <v>123795.60648755719</v>
      </c>
      <c r="E176" s="1">
        <f>economy!AY216</f>
        <v>24472.408293529188</v>
      </c>
      <c r="F176" s="1">
        <f>economy!AZ216</f>
        <v>6193.9978254396619</v>
      </c>
      <c r="G176" s="1">
        <v>763.69241130373302</v>
      </c>
      <c r="H176" s="12">
        <v>4.9233899027142547</v>
      </c>
      <c r="I176" s="1">
        <v>170791.59473168716</v>
      </c>
      <c r="J176" s="1">
        <v>29458.622954376813</v>
      </c>
      <c r="K176" s="1">
        <v>7190.8748397266909</v>
      </c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3">
      <c r="A177" s="1">
        <f t="shared" si="2"/>
        <v>2171</v>
      </c>
      <c r="B177" s="1">
        <f>temperature!G327</f>
        <v>1072.7183962010131</v>
      </c>
      <c r="C177" s="12">
        <f>temperature!I327</f>
        <v>6.3166059490847726</v>
      </c>
      <c r="D177" s="1">
        <f>economy!AX217</f>
        <v>123430.3146684274</v>
      </c>
      <c r="E177" s="1">
        <f>economy!AY217</f>
        <v>24537.020676194825</v>
      </c>
      <c r="F177" s="1">
        <f>economy!AZ217</f>
        <v>6212.2025815244187</v>
      </c>
      <c r="G177" s="1">
        <v>764.45244894252164</v>
      </c>
      <c r="H177" s="12">
        <v>4.9372487750448544</v>
      </c>
      <c r="I177" s="1">
        <v>171332.2244679564</v>
      </c>
      <c r="J177" s="1">
        <v>29617.272333571851</v>
      </c>
      <c r="K177" s="1">
        <v>7226.7923997613052</v>
      </c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3">
      <c r="A178" s="1">
        <f t="shared" si="2"/>
        <v>2172</v>
      </c>
      <c r="B178" s="1">
        <f>temperature!G328</f>
        <v>1075.9637550572693</v>
      </c>
      <c r="C178" s="12">
        <f>temperature!I328</f>
        <v>6.3413580853636251</v>
      </c>
      <c r="D178" s="1">
        <f>economy!AX218</f>
        <v>123051.3097593313</v>
      </c>
      <c r="E178" s="1">
        <f>economy!AY218</f>
        <v>24600.104802390659</v>
      </c>
      <c r="F178" s="1">
        <f>economy!AZ218</f>
        <v>6230.0981524108656</v>
      </c>
      <c r="G178" s="1">
        <v>765.18931116609019</v>
      </c>
      <c r="H178" s="12">
        <v>4.9509213511496801</v>
      </c>
      <c r="I178" s="1">
        <v>171868.79348895478</v>
      </c>
      <c r="J178" s="1">
        <v>29775.231545671013</v>
      </c>
      <c r="K178" s="1">
        <v>7262.5401742430704</v>
      </c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3">
      <c r="A179" s="1">
        <f t="shared" si="2"/>
        <v>2173</v>
      </c>
      <c r="B179" s="1">
        <f>temperature!G329</f>
        <v>1079.1836430762864</v>
      </c>
      <c r="C179" s="12">
        <f>temperature!I329</f>
        <v>6.3659242984266866</v>
      </c>
      <c r="D179" s="1">
        <f>economy!AX219</f>
        <v>122658.63365088015</v>
      </c>
      <c r="E179" s="1">
        <f>economy!AY219</f>
        <v>24661.667494962388</v>
      </c>
      <c r="F179" s="1">
        <f>economy!AZ219</f>
        <v>6247.686111134276</v>
      </c>
      <c r="G179" s="1">
        <v>765.90322861715072</v>
      </c>
      <c r="H179" s="12">
        <v>4.9644088193011706</v>
      </c>
      <c r="I179" s="1">
        <v>172401.37940222956</v>
      </c>
      <c r="J179" s="1">
        <v>29932.501883918041</v>
      </c>
      <c r="K179" s="1">
        <v>7298.1185094241673</v>
      </c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3">
      <c r="A180" s="1">
        <f t="shared" si="2"/>
        <v>2174</v>
      </c>
      <c r="B180" s="1">
        <f>temperature!G330</f>
        <v>1082.3782027731936</v>
      </c>
      <c r="C180" s="12">
        <f>temperature!I330</f>
        <v>6.3903057646450039</v>
      </c>
      <c r="D180" s="1">
        <f>economy!AX220</f>
        <v>122252.32532055827</v>
      </c>
      <c r="E180" s="1">
        <f>economy!AY220</f>
        <v>24721.715749272847</v>
      </c>
      <c r="F180" s="1">
        <f>economy!AZ220</f>
        <v>6264.9680605651101</v>
      </c>
      <c r="G180" s="1">
        <v>766.59443297139239</v>
      </c>
      <c r="H180" s="12">
        <v>4.9777123823230713</v>
      </c>
      <c r="I180" s="1">
        <v>172930.05927155277</v>
      </c>
      <c r="J180" s="1">
        <v>30089.084740162169</v>
      </c>
      <c r="K180" s="1">
        <v>7333.5277711789568</v>
      </c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3">
      <c r="A181" s="1">
        <f t="shared" si="2"/>
        <v>2175</v>
      </c>
      <c r="B181" s="1">
        <f>temperature!G331</f>
        <v>1085.5475792421564</v>
      </c>
      <c r="C181" s="12">
        <f>temperature!I331</f>
        <v>6.4145036749349043</v>
      </c>
      <c r="D181" s="1">
        <f>economy!AX221</f>
        <v>121832.42063379759</v>
      </c>
      <c r="E181" s="1">
        <f>economy!AY221</f>
        <v>24780.256724766608</v>
      </c>
      <c r="F181" s="1">
        <f>economy!AZ221</f>
        <v>6281.9456318679731</v>
      </c>
      <c r="G181" s="1">
        <v>767.26315681546953</v>
      </c>
      <c r="H181" s="12">
        <v>4.9908332567507827</v>
      </c>
      <c r="I181" s="1">
        <v>173454.90957852566</v>
      </c>
      <c r="J181" s="1">
        <v>30244.981599471099</v>
      </c>
      <c r="K181" s="1">
        <v>7368.7683439897392</v>
      </c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3">
      <c r="A182" s="1">
        <f t="shared" si="2"/>
        <v>2176</v>
      </c>
      <c r="B182" s="1">
        <f>temperature!G332</f>
        <v>1088.6919199961681</v>
      </c>
      <c r="C182" s="12">
        <f>temperature!I332</f>
        <v>6.4385192337717063</v>
      </c>
      <c r="D182" s="1">
        <f>economy!AX222</f>
        <v>121398.9521378678</v>
      </c>
      <c r="E182" s="1">
        <f>economy!AY222</f>
        <v>24837.297736746306</v>
      </c>
      <c r="F182" s="1">
        <f>economy!AZ222</f>
        <v>6298.6204830042825</v>
      </c>
      <c r="G182" s="1">
        <v>767.90963352864435</v>
      </c>
      <c r="H182" s="12">
        <v>5.0037726720131772</v>
      </c>
      <c r="I182" s="1">
        <v>173976.00618599396</v>
      </c>
      <c r="J182" s="1">
        <v>30400.19403490788</v>
      </c>
      <c r="K182" s="1">
        <v>7403.8406299647286</v>
      </c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3">
      <c r="A183" s="1">
        <f t="shared" si="2"/>
        <v>2177</v>
      </c>
      <c r="B183" s="1">
        <f>temperature!G333</f>
        <v>1091.8113748107471</v>
      </c>
      <c r="C183" s="12">
        <f>temperature!I333</f>
        <v>6.4623536582306533</v>
      </c>
      <c r="D183" s="1">
        <f>economy!AX223</f>
        <v>120951.94884778713</v>
      </c>
      <c r="E183" s="1">
        <f>economy!AY223</f>
        <v>24892.846248359961</v>
      </c>
      <c r="F183" s="1">
        <f>economy!AZ223</f>
        <v>6314.9942972783219</v>
      </c>
      <c r="G183" s="1">
        <v>768.53409716803208</v>
      </c>
      <c r="H183" s="12">
        <v>5.016531869635628</v>
      </c>
      <c r="I183" s="1">
        <v>174493.42430324864</v>
      </c>
      <c r="J183" s="1">
        <v>30554.72370247023</v>
      </c>
      <c r="K183" s="1">
        <v>7438.7450478879782</v>
      </c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3">
      <c r="A184" s="1">
        <f t="shared" si="2"/>
        <v>2178</v>
      </c>
      <c r="B184" s="1">
        <f>temperature!G334</f>
        <v>1094.9060955715083</v>
      </c>
      <c r="C184" s="12">
        <f>temperature!I334</f>
        <v>6.4860081770546687</v>
      </c>
      <c r="D184" s="1">
        <f>economy!AX224</f>
        <v>120491.43602338179</v>
      </c>
      <c r="E184" s="1">
        <f>economy!AY224</f>
        <v>24946.909862798369</v>
      </c>
      <c r="F184" s="1">
        <f>economy!AZ224</f>
        <v>6331.0687819262585</v>
      </c>
      <c r="G184" s="1">
        <v>769.13678235740213</v>
      </c>
      <c r="H184" s="12">
        <v>5.0291121024639933</v>
      </c>
      <c r="I184" s="1">
        <v>175007.23845297689</v>
      </c>
      <c r="J184" s="1">
        <v>30708.572336191319</v>
      </c>
      <c r="K184" s="1">
        <v>7473.4820323008389</v>
      </c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3">
      <c r="A185" s="1">
        <f t="shared" si="2"/>
        <v>2179</v>
      </c>
      <c r="B185" s="1">
        <f>temperature!G335</f>
        <v>1097.9762361255609</v>
      </c>
      <c r="C185" s="12">
        <f>temperature!I335</f>
        <v>6.5094840297485037</v>
      </c>
      <c r="D185" s="1">
        <f>economy!AX225</f>
        <v>120017.43493654183</v>
      </c>
      <c r="E185" s="1">
        <f>economy!AY225</f>
        <v>24999.496315701206</v>
      </c>
      <c r="F185" s="1">
        <f>economy!AZ225</f>
        <v>6346.8456667476539</v>
      </c>
      <c r="G185" s="1">
        <v>769.71792417948086</v>
      </c>
      <c r="H185" s="12">
        <v>5.0415146339092969</v>
      </c>
      <c r="I185" s="1">
        <v>175517.52243993359</v>
      </c>
      <c r="J185" s="1">
        <v>30861.741743400355</v>
      </c>
      <c r="K185" s="1">
        <v>7508.0520326144806</v>
      </c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3">
      <c r="A186" s="1">
        <f t="shared" si="2"/>
        <v>2180</v>
      </c>
      <c r="B186" s="1">
        <f>temperature!G336</f>
        <v>1101.0219521366976</v>
      </c>
      <c r="C186" s="12">
        <f>temperature!I336</f>
        <v>6.5327824656988609</v>
      </c>
      <c r="D186" s="1">
        <f>economy!AX226</f>
        <v>119529.96262762751</v>
      </c>
      <c r="E186" s="1">
        <f>economy!AY226</f>
        <v>25050.613467770298</v>
      </c>
      <c r="F186" s="1">
        <f>economy!AZ226</f>
        <v>6362.3267027789334</v>
      </c>
      <c r="G186" s="1">
        <v>770.27775807170428</v>
      </c>
      <c r="H186" s="12">
        <v>5.0537407372128182</v>
      </c>
      <c r="I186" s="1">
        <v>176024.34932129775</v>
      </c>
      <c r="J186" s="1">
        <v>31014.233800141057</v>
      </c>
      <c r="K186" s="1">
        <v>7542.4555122530082</v>
      </c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3">
      <c r="A187" s="1">
        <f t="shared" si="2"/>
        <v>2181</v>
      </c>
      <c r="B187" s="1">
        <f>temperature!G337</f>
        <v>1104.0434009443193</v>
      </c>
      <c r="C187" s="12">
        <f>temperature!I337</f>
        <v>6.5559047433200517</v>
      </c>
      <c r="D187" s="1">
        <f>economy!AX227</f>
        <v>119029.03164988018</v>
      </c>
      <c r="E187" s="1">
        <f>economy!AY227</f>
        <v>25100.26929758882</v>
      </c>
      <c r="F187" s="1">
        <f>economy!AZ227</f>
        <v>6377.5136610082545</v>
      </c>
      <c r="G187" s="1">
        <v>770.81651972536531</v>
      </c>
      <c r="H187" s="12">
        <v>5.0657916947313302</v>
      </c>
      <c r="I187" s="1">
        <v>176527.79137868225</v>
      </c>
      <c r="J187" s="1">
        <v>31166.050446746522</v>
      </c>
      <c r="K187" s="1">
        <v>7576.6929478266529</v>
      </c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3">
      <c r="A188" s="1">
        <f t="shared" si="2"/>
        <v>2182</v>
      </c>
      <c r="B188" s="1">
        <f>temperature!G338</f>
        <v>1107.0407414260462</v>
      </c>
      <c r="C188" s="12">
        <f>temperature!I338</f>
        <v>6.578852129224761</v>
      </c>
      <c r="D188" s="1">
        <f>economy!AX228</f>
        <v>118514.64980057639</v>
      </c>
      <c r="E188" s="1">
        <f>economy!AY228</f>
        <v>25148.47189464383</v>
      </c>
      <c r="F188" s="1">
        <f>economy!AZ228</f>
        <v>6392.4083311313243</v>
      </c>
      <c r="G188" s="1">
        <v>771.33444498809945</v>
      </c>
      <c r="H188" s="12">
        <v>5.0776687972421817</v>
      </c>
      <c r="I188" s="1">
        <v>177027.92009176101</v>
      </c>
      <c r="J188" s="1">
        <v>31317.193683568265</v>
      </c>
      <c r="K188" s="1">
        <v>7610.7648283346671</v>
      </c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3">
      <c r="A189" s="1">
        <f t="shared" si="2"/>
        <v>2183</v>
      </c>
      <c r="B189" s="1">
        <f>temperature!G339</f>
        <v>1110.0141338639592</v>
      </c>
      <c r="C189" s="12">
        <f>temperature!I339</f>
        <v>6.601625897419467</v>
      </c>
      <c r="D189" s="1">
        <f>economy!AX229</f>
        <v>117986.81983753934</v>
      </c>
      <c r="E189" s="1">
        <f>economy!AY229</f>
        <v>25195.229452550742</v>
      </c>
      <c r="F189" s="1">
        <f>economy!AZ229</f>
        <v>6407.0125203474636</v>
      </c>
      <c r="G189" s="1">
        <v>771.83176976965206</v>
      </c>
      <c r="H189" s="12">
        <v>5.0893733432679422</v>
      </c>
      <c r="I189" s="1">
        <v>177524.80611347925</v>
      </c>
      <c r="J189" s="1">
        <v>31467.665566857126</v>
      </c>
      <c r="K189" s="1">
        <v>7644.6716543971652</v>
      </c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3">
      <c r="A190" s="1">
        <f t="shared" si="2"/>
        <v>2184</v>
      </c>
      <c r="B190" s="1">
        <f>temperature!G340</f>
        <v>1112.9637398144073</v>
      </c>
      <c r="C190" s="12">
        <f>temperature!I340</f>
        <v>6.6242273285240794</v>
      </c>
      <c r="D190" s="1">
        <f>economy!AX230</f>
        <v>117445.53917947589</v>
      </c>
      <c r="E190" s="1">
        <f>economy!AY230</f>
        <v>25240.550262477504</v>
      </c>
      <c r="F190" s="1">
        <f>economy!AZ230</f>
        <v>6421.3280521953866</v>
      </c>
      <c r="G190" s="1">
        <v>772.30872995086906</v>
      </c>
      <c r="H190" s="12">
        <v>5.1009066384203141</v>
      </c>
      <c r="I190" s="1">
        <v>178018.5192468116</v>
      </c>
      <c r="J190" s="1">
        <v>31617.468204794393</v>
      </c>
      <c r="K190" s="1">
        <v>7678.4139375155801</v>
      </c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3">
      <c r="A191" s="1">
        <f t="shared" si="2"/>
        <v>2185</v>
      </c>
      <c r="B191" s="1">
        <f>temperature!G341</f>
        <v>1115.8897219813239</v>
      </c>
      <c r="C191" s="12">
        <f>temperature!I341</f>
        <v>6.6466577090153312</v>
      </c>
      <c r="D191" s="1">
        <f>economy!AX231</f>
        <v>116890.79958845035</v>
      </c>
      <c r="E191" s="1">
        <f>economy!AY231</f>
        <v>25284.442706765742</v>
      </c>
      <c r="F191" s="1">
        <f>economy!AZ231</f>
        <v>6435.3567654280096</v>
      </c>
      <c r="G191" s="1">
        <v>772.76556129585185</v>
      </c>
      <c r="H191" s="12">
        <v>5.1122699947629977</v>
      </c>
      <c r="I191" s="1">
        <v>178509.1284230329</v>
      </c>
      <c r="J191" s="1">
        <v>31766.603753670224</v>
      </c>
      <c r="K191" s="1">
        <v>7711.9921993610596</v>
      </c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3">
      <c r="A192" s="1">
        <f t="shared" si="2"/>
        <v>2186</v>
      </c>
      <c r="B192" s="1">
        <f>temperature!G342</f>
        <v>1118.7922440929767</v>
      </c>
      <c r="C192" s="12">
        <f>temperature!I342</f>
        <v>6.6689183304934883</v>
      </c>
      <c r="D192" s="1">
        <f>economy!AX232</f>
        <v>116322.58683262522</v>
      </c>
      <c r="E192" s="1">
        <f>economy!AY232</f>
        <v>25326.915252746887</v>
      </c>
      <c r="F192" s="1">
        <f>economy!AZ232</f>
        <v>6449.1005129257619</v>
      </c>
      <c r="G192" s="1">
        <v>773.20249936721689</v>
      </c>
      <c r="H192" s="12">
        <v>5.1234647301932252</v>
      </c>
      <c r="I192" s="1">
        <v>178996.70168146488</v>
      </c>
      <c r="J192" s="1">
        <v>31915.074414206869</v>
      </c>
      <c r="K192" s="1">
        <v>7745.4069710902695</v>
      </c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3">
      <c r="A193" s="1">
        <f t="shared" si="2"/>
        <v>2187</v>
      </c>
      <c r="B193" s="1">
        <f>temperature!G343</f>
        <v>1121.6714707820856</v>
      </c>
      <c r="C193" s="12">
        <f>temperature!I343</f>
        <v>6.6910104889719015</v>
      </c>
      <c r="D193" s="1">
        <f>economy!AX233</f>
        <v>115740.8803271959</v>
      </c>
      <c r="E193" s="1">
        <f>economy!AY233</f>
        <v>25367.97644675053</v>
      </c>
      <c r="F193" s="1">
        <f>economy!AZ233</f>
        <v>6462.5611606476377</v>
      </c>
      <c r="G193" s="1">
        <v>773.61977944440036</v>
      </c>
      <c r="H193" s="12">
        <v>5.1344921678416355</v>
      </c>
      <c r="I193" s="1">
        <v>179481.30615066274</v>
      </c>
      <c r="J193" s="1">
        <v>32062.882428024801</v>
      </c>
      <c r="K193" s="1">
        <v>7778.6587926880729</v>
      </c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3">
      <c r="A194" s="1">
        <f t="shared" si="2"/>
        <v>2188</v>
      </c>
      <c r="B194" s="1">
        <f>temperature!G344</f>
        <v>1124.5275674692277</v>
      </c>
      <c r="C194" s="12">
        <f>temperature!I344</f>
        <v>6.7129354841889537</v>
      </c>
      <c r="D194" s="1">
        <f>economy!AX234</f>
        <v>115145.6527512191</v>
      </c>
      <c r="E194" s="1">
        <f>economy!AY234</f>
        <v>25407.634908302472</v>
      </c>
      <c r="F194" s="1">
        <f>economy!AZ234</f>
        <v>6475.740586619334</v>
      </c>
      <c r="G194" s="1">
        <v>774.01763644494565</v>
      </c>
      <c r="H194" s="12">
        <v>5.1453536354901876</v>
      </c>
      <c r="I194" s="1">
        <v>179963.00803100594</v>
      </c>
      <c r="J194" s="1">
        <v>32210.030074248541</v>
      </c>
      <c r="K194" s="1">
        <v>7811.748212336357</v>
      </c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3">
      <c r="A195" s="1">
        <f t="shared" si="2"/>
        <v>2189</v>
      </c>
      <c r="B195" s="1">
        <f>temperature!G345</f>
        <v>1127.3607002494509</v>
      </c>
      <c r="C195" s="12">
        <f>temperature!I345</f>
        <v>6.7346946189419246</v>
      </c>
      <c r="D195" s="1">
        <f>economy!AX235</f>
        <v>114536.86963777443</v>
      </c>
      <c r="E195" s="1">
        <f>economy!AY235</f>
        <v>25445.89932450941</v>
      </c>
      <c r="F195" s="1">
        <f>economy!AZ235</f>
        <v>6488.6406799578999</v>
      </c>
      <c r="G195" s="1">
        <v>774.39630484871441</v>
      </c>
      <c r="H195" s="12">
        <v>5.1560504650078025</v>
      </c>
      <c r="I195" s="1">
        <v>180441.87257865636</v>
      </c>
      <c r="J195" s="1">
        <v>32356.519666249398</v>
      </c>
      <c r="K195" s="1">
        <v>7844.675785808563</v>
      </c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3">
      <c r="A196" s="1">
        <f t="shared" si="2"/>
        <v>2190</v>
      </c>
      <c r="B196" s="1">
        <f>temperature!G346</f>
        <v>1130.1710357820164</v>
      </c>
      <c r="C196" s="12">
        <f>temperature!I346</f>
        <v>6.7562891984423263</v>
      </c>
      <c r="D196" s="1">
        <f>economy!AX236</f>
        <v>113914.48893460546</v>
      </c>
      <c r="E196" s="1">
        <f>economy!AY236</f>
        <v>25482.778444628017</v>
      </c>
      <c r="F196" s="1">
        <f>economy!AZ236</f>
        <v>6501.2633399321157</v>
      </c>
      <c r="G196" s="1">
        <v>774.75601862495773</v>
      </c>
      <c r="H196" s="12">
        <v>5.1665839918034084</v>
      </c>
      <c r="I196" s="1">
        <v>180917.96409084811</v>
      </c>
      <c r="J196" s="1">
        <v>32502.353548523082</v>
      </c>
      <c r="K196" s="1">
        <v>7877.4420758892857</v>
      </c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3">
      <c r="A197" s="1">
        <f t="shared" si="2"/>
        <v>2191</v>
      </c>
      <c r="B197" s="1">
        <f>temperature!G347</f>
        <v>1132.9587411831726</v>
      </c>
      <c r="C197" s="12">
        <f>temperature!I347</f>
        <v>6.7777205296922256</v>
      </c>
      <c r="D197" s="1">
        <f>economy!AX237</f>
        <v>113278.46053205285</v>
      </c>
      <c r="E197" s="1">
        <f>economy!AY237</f>
        <v>25518.281074814902</v>
      </c>
      <c r="F197" s="1">
        <f>economy!AZ237</f>
        <v>6513.610475057978</v>
      </c>
      <c r="G197" s="1">
        <v>775.09701116218878</v>
      </c>
      <c r="H197" s="12">
        <v>5.1769555542960815</v>
      </c>
      <c r="I197" s="1">
        <v>181391.34589247056</v>
      </c>
      <c r="J197" s="1">
        <v>32647.534093698425</v>
      </c>
      <c r="K197" s="1">
        <v>7910.0476518182459</v>
      </c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3">
      <c r="A198" s="1">
        <f t="shared" si="2"/>
        <v>2192</v>
      </c>
      <c r="B198" s="1">
        <f>temperature!G348</f>
        <v>1135.7239839218771</v>
      </c>
      <c r="C198" s="12">
        <f>temperature!I348</f>
        <v>6.7989899208810884</v>
      </c>
      <c r="D198" s="1">
        <f>economy!AX238</f>
        <v>112628.72575471185</v>
      </c>
      <c r="E198" s="1">
        <f>economy!AY238</f>
        <v>25552.416073054996</v>
      </c>
      <c r="F198" s="1">
        <f>economy!AZ238</f>
        <v>6525.6840022284969</v>
      </c>
      <c r="G198" s="1">
        <v>775.41951520079124</v>
      </c>
      <c r="H198" s="12">
        <v>5.1871664934019588</v>
      </c>
      <c r="I198" s="1">
        <v>181862.08032391139</v>
      </c>
      <c r="J198" s="1">
        <v>32792.063699675207</v>
      </c>
      <c r="K198" s="1">
        <v>7942.4930887580849</v>
      </c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3">
      <c r="A199" s="1">
        <f t="shared" si="2"/>
        <v>2193</v>
      </c>
      <c r="B199" s="1">
        <f>temperature!G349</f>
        <v>1138.4669317183602</v>
      </c>
      <c r="C199" s="12">
        <f>temperature!I349</f>
        <v>6.8200986808026736</v>
      </c>
      <c r="D199" s="1">
        <f>economy!AX239</f>
        <v>111965.21681281448</v>
      </c>
      <c r="E199" s="1">
        <f>economy!AY239</f>
        <v>25585.192344265215</v>
      </c>
      <c r="F199" s="1">
        <f>economy!AZ239</f>
        <v>6537.4858458773751</v>
      </c>
      <c r="G199" s="1">
        <v>775.72376276830653</v>
      </c>
      <c r="H199" s="12">
        <v>5.1972181520376086</v>
      </c>
      <c r="I199" s="1">
        <v>182330.22873012008</v>
      </c>
      <c r="J199" s="1">
        <v>32935.944786887507</v>
      </c>
      <c r="K199" s="1">
        <v>7974.7789672854742</v>
      </c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3">
      <c r="A200" s="1">
        <f t="shared" ref="A200:A263" si="3">1+A199</f>
        <v>2194</v>
      </c>
      <c r="B200" s="1">
        <f>temperature!G350</f>
        <v>1141.1877524454319</v>
      </c>
      <c r="C200" s="12">
        <f>temperature!I350</f>
        <v>6.8410481182914999</v>
      </c>
      <c r="D200" s="1">
        <f>economy!AX240</f>
        <v>111287.85620883681</v>
      </c>
      <c r="E200" s="1">
        <f>economy!AY240</f>
        <v>25616.618835570243</v>
      </c>
      <c r="F200" s="1">
        <f>economy!AZ240</f>
        <v>6549.0179371755275</v>
      </c>
      <c r="G200" s="1">
        <v>776.00998511733405</v>
      </c>
      <c r="H200" s="12">
        <v>5.2071118746395335</v>
      </c>
      <c r="I200" s="1">
        <v>182795.85145085881</v>
      </c>
      <c r="J200" s="1">
        <v>33079.179795689954</v>
      </c>
      <c r="K200" s="1">
        <v>8006.9058729046747</v>
      </c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3">
      <c r="A201" s="1">
        <f t="shared" si="3"/>
        <v>2195</v>
      </c>
      <c r="B201" s="1">
        <f>temperature!G351</f>
        <v>1143.8866140324194</v>
      </c>
      <c r="C201" s="12">
        <f>temperature!I351</f>
        <v>6.861839541678413</v>
      </c>
      <c r="D201" s="1">
        <f>economy!AX241</f>
        <v>110596.55609426525</v>
      </c>
      <c r="E201" s="1">
        <f>economy!AY241</f>
        <v>25646.704531747924</v>
      </c>
      <c r="F201" s="1">
        <f>economy!AZ241</f>
        <v>6560.2822132600641</v>
      </c>
      <c r="G201" s="1">
        <v>776.27841266598728</v>
      </c>
      <c r="H201" s="12">
        <v>5.2168490066994959</v>
      </c>
      <c r="I201" s="1">
        <v>183259.00781210139</v>
      </c>
      <c r="J201" s="1">
        <v>33221.771183864235</v>
      </c>
      <c r="K201" s="1">
        <v>8038.8743955832333</v>
      </c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3">
      <c r="A202" s="1">
        <f t="shared" si="3"/>
        <v>2196</v>
      </c>
      <c r="B202" s="1">
        <f>temperature!G352</f>
        <v>1146.563684371622</v>
      </c>
      <c r="C202" s="12">
        <f>temperature!I352</f>
        <v>6.8824742582647636</v>
      </c>
      <c r="D202" s="1">
        <f>economy!AX242</f>
        <v>109891.21757080276</v>
      </c>
      <c r="E202" s="1">
        <f>economy!AY242</f>
        <v>25675.458450840662</v>
      </c>
      <c r="F202" s="1">
        <f>economy!AZ242</f>
        <v>6571.2806164948925</v>
      </c>
      <c r="G202" s="1">
        <v>776.52927494083997</v>
      </c>
      <c r="H202" s="12">
        <v>5.2264308943153388</v>
      </c>
      <c r="I202" s="1">
        <v>183719.75611854845</v>
      </c>
      <c r="J202" s="1">
        <v>33363.721424241863</v>
      </c>
      <c r="K202" s="1">
        <v>8070.6851293089558</v>
      </c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3">
      <c r="A203" s="1">
        <f t="shared" si="3"/>
        <v>2197</v>
      </c>
      <c r="B203" s="1">
        <f>temperature!G353</f>
        <v>1149.2191312271577</v>
      </c>
      <c r="C203" s="12">
        <f>temperature!I353</f>
        <v>6.9029535738147239</v>
      </c>
      <c r="D203" s="1">
        <f>economy!AX243</f>
        <v>109171.7299295346</v>
      </c>
      <c r="E203" s="1">
        <f>economy!AY243</f>
        <v>25702.889639930199</v>
      </c>
      <c r="F203" s="1">
        <f>economy!AZ243</f>
        <v>6582.0150937623039</v>
      </c>
      <c r="G203" s="1">
        <v>776.76280052230652</v>
      </c>
      <c r="H203" s="12">
        <v>5.235858883756987</v>
      </c>
      <c r="I203" s="1">
        <v>184178.15364722052</v>
      </c>
      <c r="J203" s="1">
        <v>33505.033002441553</v>
      </c>
      <c r="K203" s="1">
        <v>8102.3386716676541</v>
      </c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3">
      <c r="A204" s="1">
        <f t="shared" si="3"/>
        <v>2198</v>
      </c>
      <c r="B204" s="1">
        <f>temperature!G354</f>
        <v>1151.8531221460748</v>
      </c>
      <c r="C204" s="12">
        <f>temperature!I354</f>
        <v>6.923278792065247</v>
      </c>
      <c r="D204" s="1">
        <f>economy!AX244</f>
        <v>108437.96982071042</v>
      </c>
      <c r="E204" s="1">
        <f>economy!AY244</f>
        <v>25729.00717107255</v>
      </c>
      <c r="F204" s="1">
        <f>economy!AZ244</f>
        <v>6592.4875957849399</v>
      </c>
      <c r="G204" s="1">
        <v>776.97921699239305</v>
      </c>
      <c r="H204" s="12">
        <v>5.2451343210473178</v>
      </c>
      <c r="I204" s="1">
        <v>184634.25664209429</v>
      </c>
      <c r="J204" s="1">
        <v>33645.708414716668</v>
      </c>
      <c r="K204" s="1">
        <v>8133.8356234411031</v>
      </c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3">
      <c r="A205" s="1">
        <f t="shared" si="3"/>
        <v>2199</v>
      </c>
      <c r="B205" s="1">
        <f>temperature!G355</f>
        <v>1154.4658243715835</v>
      </c>
      <c r="C205" s="12">
        <f>temperature!I355</f>
        <v>6.943451214253181</v>
      </c>
      <c r="D205" s="1">
        <f>economy!AX245</f>
        <v>107689.80034578047</v>
      </c>
      <c r="E205" s="1">
        <f>economy!AY245</f>
        <v>25753.820137390678</v>
      </c>
      <c r="F205" s="1">
        <f>economy!AZ245</f>
        <v>6602.7000764774357</v>
      </c>
      <c r="G205" s="1">
        <v>777.17875088476001</v>
      </c>
      <c r="H205" s="12">
        <v>5.2542585515575775</v>
      </c>
      <c r="I205" s="1">
        <v>185088.12030974895</v>
      </c>
      <c r="J205" s="1">
        <v>33785.750165911522</v>
      </c>
      <c r="K205" s="1">
        <v>8165.1765882245509</v>
      </c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3">
      <c r="A206" s="1">
        <f t="shared" si="3"/>
        <v>2200</v>
      </c>
      <c r="B206" s="1">
        <f>temperature!G356</f>
        <v>1157.0574047582627</v>
      </c>
      <c r="C206" s="12">
        <f>temperature!I356</f>
        <v>6.9634721386590437</v>
      </c>
      <c r="D206" s="1">
        <f>economy!AX246</f>
        <v>106927.07006215381</v>
      </c>
      <c r="E206" s="1">
        <f>economy!AY246</f>
        <v>25777.33764932126</v>
      </c>
      <c r="F206" s="1">
        <f>economy!AZ246</f>
        <v>6612.654492327094</v>
      </c>
      <c r="G206" s="1">
        <v>777.36162763703669</v>
      </c>
      <c r="H206" s="12">
        <v>5.2632329196170327</v>
      </c>
      <c r="I206" s="1">
        <v>185539.79881598637</v>
      </c>
      <c r="J206" s="1">
        <v>33925.160767521702</v>
      </c>
      <c r="K206" s="1">
        <v>8196.3621720630836</v>
      </c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3">
      <c r="A207" s="1">
        <f t="shared" si="3"/>
        <v>2201</v>
      </c>
      <c r="B207" s="1">
        <f>temperature!G357</f>
        <v>1159.62802968908</v>
      </c>
      <c r="C207" s="12">
        <f>temperature!I357</f>
        <v>6.9833428601669594</v>
      </c>
      <c r="D207" s="1">
        <f>economy!AX247</f>
        <v>106149.61188977296</v>
      </c>
      <c r="E207" s="1">
        <f>economy!AY247</f>
        <v>25799.568831013155</v>
      </c>
      <c r="F207" s="1">
        <f>economy!AZ247</f>
        <v>6622.352801803022</v>
      </c>
      <c r="G207" s="1">
        <v>777.52807154533048</v>
      </c>
      <c r="H207" s="12">
        <v>5.2720587681365485</v>
      </c>
      <c r="I207" s="1">
        <v>185989.34528339113</v>
      </c>
      <c r="J207" s="1">
        <v>34063.942735856544</v>
      </c>
      <c r="K207" s="1">
        <v>8227.3929831064725</v>
      </c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3">
      <c r="A208" s="1">
        <f t="shared" si="3"/>
        <v>2202</v>
      </c>
      <c r="B208" s="1">
        <f>temperature!G358</f>
        <v>1162.1778649940507</v>
      </c>
      <c r="C208" s="12">
        <f>temperature!I358</f>
        <v>7.0030646698402403</v>
      </c>
      <c r="D208" s="1">
        <f>economy!AX248</f>
        <v>105357.24190700136</v>
      </c>
      <c r="E208" s="1">
        <f>economy!AY248</f>
        <v>25820.522816875018</v>
      </c>
      <c r="F208" s="1">
        <f>economy!AZ248</f>
        <v>6631.7969647931777</v>
      </c>
      <c r="G208" s="1">
        <v>777.67830572087087</v>
      </c>
      <c r="H208" s="12">
        <v>5.2807374382457732</v>
      </c>
      <c r="I208" s="1">
        <v>186436.81178979826</v>
      </c>
      <c r="J208" s="1">
        <v>34202.098590300637</v>
      </c>
      <c r="K208" s="1">
        <v>8258.2696312817989</v>
      </c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3">
      <c r="A209" s="1">
        <f t="shared" si="3"/>
        <v>2203</v>
      </c>
      <c r="B209" s="1">
        <f>temperature!G359</f>
        <v>1164.7070758703494</v>
      </c>
      <c r="C209" s="12">
        <f>temperature!I359</f>
        <v>7.0226388545121079</v>
      </c>
      <c r="D209" s="1">
        <f>economy!AX249</f>
        <v>104549.75802143518</v>
      </c>
      <c r="E209" s="1">
        <f>economy!AY249</f>
        <v>25840.208748268866</v>
      </c>
      <c r="F209" s="1">
        <f>economy!AZ249</f>
        <v>6640.9889420685549</v>
      </c>
      <c r="G209" s="1">
        <v>777.81255204872946</v>
      </c>
      <c r="H209" s="12">
        <v>5.2892702689436373</v>
      </c>
      <c r="I209" s="1">
        <v>186882.24936763357</v>
      </c>
      <c r="J209" s="1">
        <v>34339.630851670874</v>
      </c>
      <c r="K209" s="1">
        <v>8288.9927279831409</v>
      </c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3">
      <c r="A210" s="1">
        <f t="shared" si="3"/>
        <v>2204</v>
      </c>
      <c r="B210" s="1">
        <f>temperature!G360</f>
        <v>1167.2158268036694</v>
      </c>
      <c r="C210" s="12">
        <f>temperature!I360</f>
        <v>7.0420666963910223</v>
      </c>
      <c r="D210" s="1">
        <f>economy!AX250</f>
        <v>103726.9384990445</v>
      </c>
      <c r="E210" s="1">
        <f>economy!AY250</f>
        <v>25858.635770347428</v>
      </c>
      <c r="F210" s="1">
        <f>economy!AZ250</f>
        <v>6649.9306947742371</v>
      </c>
      <c r="G210" s="1">
        <v>777.93103114856331</v>
      </c>
      <c r="H210" s="12">
        <v>5.297658596761841</v>
      </c>
      <c r="I210" s="1">
        <v>187325.70800409623</v>
      </c>
      <c r="J210" s="1">
        <v>34476.542040666565</v>
      </c>
      <c r="K210" s="1">
        <v>8319.5628857780466</v>
      </c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3">
      <c r="A211" s="1">
        <f t="shared" si="3"/>
        <v>2205</v>
      </c>
      <c r="B211" s="1">
        <f>temperature!G361</f>
        <v>1169.7042814906033</v>
      </c>
      <c r="C211" s="12">
        <f>temperature!I361</f>
        <v>7.0613494726800869</v>
      </c>
      <c r="D211" s="1">
        <f>economy!AX251</f>
        <v>102888.54033242827</v>
      </c>
      <c r="E211" s="1">
        <f>economy!AY251</f>
        <v>25875.813029032881</v>
      </c>
      <c r="F211" s="1">
        <f>economy!AZ251</f>
        <v>6658.624183946552</v>
      </c>
      <c r="G211" s="1">
        <v>778.03396233732178</v>
      </c>
      <c r="H211" s="12">
        <v>5.3059037554410535</v>
      </c>
      <c r="I211" s="1">
        <v>187767.23664214794</v>
      </c>
      <c r="J211" s="1">
        <v>34612.834676409439</v>
      </c>
      <c r="K211" s="1">
        <v>8349.9807181299147</v>
      </c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3">
      <c r="A212" s="1">
        <f t="shared" si="3"/>
        <v>2206</v>
      </c>
      <c r="B212" s="1">
        <f>temperature!G362</f>
        <v>1172.1726027618024</v>
      </c>
      <c r="C212" s="12">
        <f>temperature!I362</f>
        <v>7.0804884552099736</v>
      </c>
      <c r="D212" s="1">
        <f>economy!AX252</f>
        <v>102034.29742587506</v>
      </c>
      <c r="E212" s="1">
        <f>economy!AY252</f>
        <v>25891.749668134631</v>
      </c>
      <c r="F212" s="1">
        <f>economy!AZ252</f>
        <v>6667.0713700559927</v>
      </c>
      <c r="G212" s="1">
        <v>778.12156359386222</v>
      </c>
      <c r="H212" s="12">
        <v>5.3140070756194948</v>
      </c>
      <c r="I212" s="1">
        <v>188206.88318227994</v>
      </c>
      <c r="J212" s="1">
        <v>34748.511275070996</v>
      </c>
      <c r="K212" s="1">
        <v>8380.2468391360253</v>
      </c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3">
      <c r="A213" s="1">
        <f t="shared" si="3"/>
        <v>2207</v>
      </c>
      <c r="B213" s="1">
        <f>temperature!G363</f>
        <v>1174.6209525056418</v>
      </c>
      <c r="C213" s="12">
        <f>temperature!I363</f>
        <v>7.099484910084815</v>
      </c>
      <c r="D213" s="1">
        <f>economy!AX253</f>
        <v>101163.91857123001</v>
      </c>
      <c r="E213" s="1">
        <f>economy!AY253</f>
        <v>25906.454826603833</v>
      </c>
      <c r="F213" s="1">
        <f>economy!AZ253</f>
        <v>6675.2742125753975</v>
      </c>
      <c r="G213" s="1">
        <v>778.19405152542015</v>
      </c>
      <c r="H213" s="12">
        <v>5.3219698845336278</v>
      </c>
      <c r="I213" s="1">
        <v>188644.69448502638</v>
      </c>
      <c r="J213" s="1">
        <v>34883.574348583483</v>
      </c>
      <c r="K213" s="1">
        <v>8410.3618632803718</v>
      </c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3">
      <c r="A214" s="1">
        <f t="shared" si="3"/>
        <v>2208</v>
      </c>
      <c r="B214" s="1">
        <f>temperature!G364</f>
        <v>1177.049491592084</v>
      </c>
      <c r="C214" s="12">
        <f>temperature!I364</f>
        <v>7.1183400973404636</v>
      </c>
      <c r="D214" s="1">
        <f>economy!AX254</f>
        <v>100277.08518416122</v>
      </c>
      <c r="E214" s="1">
        <f>economy!AY254</f>
        <v>25919.937635923136</v>
      </c>
      <c r="F214" s="1">
        <f>economy!AZ254</f>
        <v>6683.2346695729721</v>
      </c>
      <c r="G214" s="1">
        <v>778.25164133588169</v>
      </c>
      <c r="H214" s="12">
        <v>5.3297935057306569</v>
      </c>
      <c r="I214" s="1">
        <v>189080.71637418913</v>
      </c>
      <c r="J214" s="1">
        <v>35018.026403432552</v>
      </c>
      <c r="K214" s="1">
        <v>8440.3264052010145</v>
      </c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3">
      <c r="A215" s="1">
        <f t="shared" si="3"/>
        <v>2209</v>
      </c>
      <c r="B215" s="1">
        <f>temperature!G365</f>
        <v>1179.4583797964092</v>
      </c>
      <c r="C215" s="12">
        <f>temperature!I365</f>
        <v>7.1370552706145274</v>
      </c>
      <c r="D215" s="1">
        <f>economy!AX255</f>
        <v>99373.448765137087</v>
      </c>
      <c r="E215" s="1">
        <f>economy!AY255</f>
        <v>25932.207217629861</v>
      </c>
      <c r="F215" s="1">
        <f>economy!AZ255</f>
        <v>6690.9546973297993</v>
      </c>
      <c r="G215" s="1">
        <v>778.29454679580226</v>
      </c>
      <c r="H215" s="12">
        <v>5.3374792587925368</v>
      </c>
      <c r="I215" s="1">
        <v>189514.99364075228</v>
      </c>
      <c r="J215" s="1">
        <v>35151.869939528413</v>
      </c>
      <c r="K215" s="1">
        <v>8470.1410794712556</v>
      </c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3">
      <c r="A216" s="1">
        <f t="shared" si="3"/>
        <v>2210</v>
      </c>
      <c r="B216" s="1">
        <f>temperature!G366</f>
        <v>1181.8477757224268</v>
      </c>
      <c r="C216" s="12">
        <f>temperature!I366</f>
        <v>7.1556316768275376</v>
      </c>
      <c r="D216" s="1">
        <f>economy!AX256</f>
        <v>98452.628043047938</v>
      </c>
      <c r="E216" s="1">
        <f>economy!AY256</f>
        <v>25943.272680971259</v>
      </c>
      <c r="F216" s="1">
        <f>economy!AZ256</f>
        <v>6698.436249981477</v>
      </c>
      <c r="G216" s="1">
        <v>778.32298021412248</v>
      </c>
      <c r="H216" s="12">
        <v>5.3450284590712158</v>
      </c>
      <c r="I216" s="1">
        <v>189947.57004744615</v>
      </c>
      <c r="J216" s="1">
        <v>35285.107449152682</v>
      </c>
      <c r="K216" s="1">
        <v>8499.8065003941665</v>
      </c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3">
      <c r="A217" s="1">
        <f t="shared" si="3"/>
        <v>2211</v>
      </c>
      <c r="B217" s="1">
        <f>temperature!G367</f>
        <v>1184.2178367247395</v>
      </c>
      <c r="C217" s="12">
        <f>temperature!I367</f>
        <v>7.1740705558745903</v>
      </c>
      <c r="D217" s="1">
        <f>economy!AX257</f>
        <v>97514.205751702539</v>
      </c>
      <c r="E217" s="1">
        <f>economy!AY257</f>
        <v>25953.143120690409</v>
      </c>
      <c r="F217" s="1">
        <f>economy!AZ257</f>
        <v>6705.6812791837237</v>
      </c>
      <c r="G217" s="1">
        <v>778.33715241152777</v>
      </c>
      <c r="H217" s="12">
        <v>5.3524424174348235</v>
      </c>
      <c r="I217" s="1">
        <v>190378.488333941</v>
      </c>
      <c r="J217" s="1">
        <v>35417.741415977842</v>
      </c>
      <c r="K217" s="1">
        <v>8529.3232818099932</v>
      </c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3">
      <c r="A218" s="1">
        <f t="shared" si="3"/>
        <v>2212</v>
      </c>
      <c r="B218" s="1">
        <f>temperature!G368</f>
        <v>1186.568718829571</v>
      </c>
      <c r="C218" s="12">
        <f>temperature!I368</f>
        <v>7.1923731403267581</v>
      </c>
      <c r="D218" s="1">
        <f>economy!AX258</f>
        <v>96557.724980042054</v>
      </c>
      <c r="E218" s="1">
        <f>economy!AY258</f>
        <v>25961.827614942889</v>
      </c>
      <c r="F218" s="1">
        <f>economy!AZ258</f>
        <v>6712.6917338016774</v>
      </c>
      <c r="G218" s="1">
        <v>778.33727269540293</v>
      </c>
      <c r="H218" s="12">
        <v>5.3597224400245276</v>
      </c>
      <c r="I218" s="1">
        <v>190807.79022263616</v>
      </c>
      <c r="J218" s="1">
        <v>35549.774314157854</v>
      </c>
      <c r="K218" s="1">
        <v>8558.6920369159234</v>
      </c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3">
      <c r="A219" s="1">
        <f t="shared" si="3"/>
        <v>2213</v>
      </c>
      <c r="B219" s="1">
        <f>temperature!G369</f>
        <v>1188.9005766535988</v>
      </c>
      <c r="C219" s="12">
        <f>temperature!I369</f>
        <v>7.2105406551415303</v>
      </c>
      <c r="D219" s="1">
        <f>economy!AX259</f>
        <v>95582.685025457133</v>
      </c>
      <c r="E219" s="1">
        <f>economy!AY259</f>
        <v>25969.335223342707</v>
      </c>
      <c r="F219" s="1">
        <f>economy!AZ259</f>
        <v>6719.469559622763</v>
      </c>
      <c r="G219" s="1">
        <v>778.32354883633116</v>
      </c>
      <c r="H219" s="12">
        <v>5.3668698280217759</v>
      </c>
      <c r="I219" s="1">
        <v>191235.51642502009</v>
      </c>
      <c r="J219" s="1">
        <v>35681.208607485401</v>
      </c>
      <c r="K219" s="1">
        <v>8587.9133780976499</v>
      </c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3">
      <c r="A220" s="1">
        <f t="shared" si="3"/>
        <v>2214</v>
      </c>
      <c r="B220" s="1">
        <f>temperature!G370</f>
        <v>1191.2135633201467</v>
      </c>
      <c r="C220" s="12">
        <f>temperature!I370</f>
        <v>7.2285743173814687</v>
      </c>
      <c r="D220" s="1">
        <f>economy!AX260</f>
        <v>94588.536665496213</v>
      </c>
      <c r="E220" s="1">
        <f>economy!AY260</f>
        <v>25975.674985138732</v>
      </c>
      <c r="F220" s="1">
        <f>economy!AZ260</f>
        <v>6726.0166990931593</v>
      </c>
      <c r="G220" s="1">
        <v>778.29618704609106</v>
      </c>
      <c r="H220" s="12">
        <v>5.3738858774256597</v>
      </c>
      <c r="I220" s="1">
        <v>191661.70664856976</v>
      </c>
      <c r="J220" s="1">
        <v>35812.046748614921</v>
      </c>
      <c r="K220" s="1">
        <v>8616.9879167723411</v>
      </c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3">
      <c r="A221" s="1">
        <f t="shared" si="3"/>
        <v>2215</v>
      </c>
      <c r="B221" s="1">
        <f>temperature!G371</f>
        <v>1193.5078303719924</v>
      </c>
      <c r="C221" s="12">
        <f>temperature!I371</f>
        <v>7.246475335940235</v>
      </c>
      <c r="D221" s="1">
        <f>economy!AX261</f>
        <v>93574.67674585199</v>
      </c>
      <c r="E221" s="1">
        <f>economy!AY261</f>
        <v>25980.855917521574</v>
      </c>
      <c r="F221" s="1">
        <f>economy!AZ261</f>
        <v>6732.3350910778699</v>
      </c>
      <c r="G221" s="1">
        <v>778.25539195710121</v>
      </c>
      <c r="H221" s="12">
        <v>5.3807718788401271</v>
      </c>
      <c r="I221" s="1">
        <v>192086.39960416855</v>
      </c>
      <c r="J221" s="1">
        <v>35942.291178347754</v>
      </c>
      <c r="K221" s="1">
        <v>8645.9162632425741</v>
      </c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3">
      <c r="A222" s="1">
        <f t="shared" si="3"/>
        <v>2216</v>
      </c>
      <c r="B222" s="1">
        <f>temperature!G372</f>
        <v>1195.7835276799292</v>
      </c>
      <c r="C222" s="12">
        <f>temperature!I372</f>
        <v>7.2642449112750267</v>
      </c>
      <c r="D222" s="1">
        <f>economy!AX262</f>
        <v>92540.441960869124</v>
      </c>
      <c r="E222" s="1">
        <f>economy!AY262</f>
        <v>25984.8870140625</v>
      </c>
      <c r="F222" s="1">
        <f>economy!AZ262</f>
        <v>6738.4266706446542</v>
      </c>
      <c r="G222" s="1">
        <v>778.2013666032683</v>
      </c>
      <c r="H222" s="12">
        <v>5.3875291172707795</v>
      </c>
      <c r="I222" s="1">
        <v>192509.63301401163</v>
      </c>
      <c r="J222" s="1">
        <v>36071.944324977449</v>
      </c>
      <c r="K222" s="1">
        <v>8674.699026560651</v>
      </c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3">
      <c r="A223" s="1">
        <f t="shared" si="3"/>
        <v>2217</v>
      </c>
      <c r="B223" s="1">
        <f>temperature!G373</f>
        <v>1198.0408033460562</v>
      </c>
      <c r="C223" s="12">
        <f>temperature!I373</f>
        <v>7.2818842351444077</v>
      </c>
      <c r="D223" s="1">
        <f>economy!AX263</f>
        <v>91485.10167575693</v>
      </c>
      <c r="E223" s="1">
        <f>economy!AY263</f>
        <v>25987.777243286404</v>
      </c>
      <c r="F223" s="1">
        <f>economy!AZ263</f>
        <v>6744.2933688719804</v>
      </c>
      <c r="G223" s="1">
        <v>778.13431240219256</v>
      </c>
      <c r="H223" s="12">
        <v>5.3941588719310003</v>
      </c>
      <c r="I223" s="1">
        <v>192931.44361997498</v>
      </c>
      <c r="J223" s="1">
        <v>36201.008603692528</v>
      </c>
      <c r="K223" s="1">
        <v>8703.3368144029137</v>
      </c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3">
      <c r="A224" s="1">
        <f t="shared" si="3"/>
        <v>2218</v>
      </c>
      <c r="B224" s="1">
        <f>temperature!G374</f>
        <v>1200.2798036006152</v>
      </c>
      <c r="C224" s="12">
        <f>temperature!I374</f>
        <v>7.2993944903503776</v>
      </c>
      <c r="D224" s="1">
        <f>economy!AX264</f>
        <v>90407.849605628551</v>
      </c>
      <c r="E224" s="1">
        <f>economy!AY264</f>
        <v>25989.535547381551</v>
      </c>
      <c r="F224" s="1">
        <f>economy!AZ264</f>
        <v>6749.9371126816986</v>
      </c>
      <c r="G224" s="1">
        <v>778.05442913868478</v>
      </c>
      <c r="H224" s="12">
        <v>5.4006624160571386</v>
      </c>
      <c r="I224" s="1">
        <v>193351.8671924239</v>
      </c>
      <c r="J224" s="1">
        <v>36329.486416034422</v>
      </c>
      <c r="K224" s="1">
        <v>8731.8302329536982</v>
      </c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3">
      <c r="A225" s="1">
        <f t="shared" si="3"/>
        <v>2219</v>
      </c>
      <c r="B225" s="1">
        <f>temperature!G375</f>
        <v>1202.5006726909437</v>
      </c>
      <c r="C225" s="12">
        <f>temperature!I375</f>
        <v>7.3167768504834045</v>
      </c>
      <c r="D225" s="1">
        <f>economy!AX265</f>
        <v>89307.794123310596</v>
      </c>
      <c r="E225" s="1">
        <f>economy!AY265</f>
        <v>25990.170841050094</v>
      </c>
      <c r="F225" s="1">
        <f>economy!AZ265</f>
        <v>6755.3598246968895</v>
      </c>
      <c r="G225" s="1">
        <v>777.96191494955281</v>
      </c>
      <c r="H225" s="12">
        <v>5.4070410167325296</v>
      </c>
      <c r="I225" s="1">
        <v>193770.93853943472</v>
      </c>
      <c r="J225" s="1">
        <v>36457.380149407945</v>
      </c>
      <c r="K225" s="1">
        <v>8760.1798867984508</v>
      </c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3">
      <c r="A226" s="1">
        <f t="shared" si="3"/>
        <v>2220</v>
      </c>
      <c r="B226" s="1">
        <f>temperature!G376</f>
        <v>1204.7035527608632</v>
      </c>
      <c r="C226" s="12">
        <f>temperature!I376</f>
        <v>7.3340324796689744</v>
      </c>
      <c r="D226" s="1">
        <f>economy!AX266</f>
        <v>88183.946912743995</v>
      </c>
      <c r="E226" s="1">
        <f>economy!AY266</f>
        <v>25989.692010504543</v>
      </c>
      <c r="F226" s="1">
        <f>economy!AZ266</f>
        <v>6760.5634231257654</v>
      </c>
      <c r="G226" s="1">
        <v>777.85696630961456</v>
      </c>
      <c r="H226" s="12">
        <v>5.4132959347200682</v>
      </c>
      <c r="I226" s="1">
        <v>194188.69151640893</v>
      </c>
      <c r="J226" s="1">
        <v>36584.692176642726</v>
      </c>
      <c r="K226" s="1">
        <v>8788.3863788254293</v>
      </c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3">
      <c r="A227" s="1">
        <f t="shared" si="3"/>
        <v>2221</v>
      </c>
      <c r="B227" s="1">
        <f>temperature!G377</f>
        <v>1206.888583718468</v>
      </c>
      <c r="C227" s="12">
        <f>temperature!I377</f>
        <v>7.3511625323140226</v>
      </c>
      <c r="D227" s="1">
        <f>economy!AX267</f>
        <v>87035.20961386479</v>
      </c>
      <c r="E227" s="1">
        <f>economy!AY267</f>
        <v>25988.107912616568</v>
      </c>
      <c r="F227" s="1">
        <f>economy!AZ267</f>
        <v>6765.5498216729175</v>
      </c>
      <c r="G227" s="1">
        <v>777.73977801889441</v>
      </c>
      <c r="H227" s="12">
        <v>5.4194284243031214</v>
      </c>
      <c r="I227" s="1">
        <v>194605.15903605236</v>
      </c>
      <c r="J227" s="1">
        <v>36711.424855602578</v>
      </c>
      <c r="K227" s="1">
        <v>8816.4503101359442</v>
      </c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3">
      <c r="A228" s="1">
        <f t="shared" si="3"/>
        <v>2222</v>
      </c>
      <c r="B228" s="1">
        <f>temperature!G378</f>
        <v>1209.0559030898544</v>
      </c>
      <c r="C228" s="12">
        <f>temperature!I378</f>
        <v>7.3681681528513394</v>
      </c>
      <c r="D228" s="1">
        <f>economy!AX268</f>
        <v>85860.358012823577</v>
      </c>
      <c r="E228" s="1">
        <f>economy!AY268</f>
        <v>25985.42737422619</v>
      </c>
      <c r="F228" s="1">
        <f>economy!AZ268</f>
        <v>6770.3209294791013</v>
      </c>
      <c r="G228" s="1">
        <v>777.61054319096388</v>
      </c>
      <c r="H228" s="12">
        <v>5.4254397331345174</v>
      </c>
      <c r="I228" s="1">
        <v>195020.37307870167</v>
      </c>
      <c r="J228" s="1">
        <v>36837.580528840765</v>
      </c>
      <c r="K228" s="1">
        <v>8844.3722799624175</v>
      </c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3">
      <c r="A229" s="1">
        <f t="shared" si="3"/>
        <v>2223</v>
      </c>
      <c r="B229" s="1">
        <f>temperature!G379</f>
        <v>1211.2056458558084</v>
      </c>
      <c r="C229" s="12">
        <f>temperature!I379</f>
        <v>7.3850504754797752</v>
      </c>
      <c r="D229" s="1">
        <f>economy!AX269</f>
        <v>84658.023210950269</v>
      </c>
      <c r="E229" s="1">
        <f>economy!AY269</f>
        <v>25981.659191622282</v>
      </c>
      <c r="F229" s="1">
        <f>economy!AZ269</f>
        <v>6774.8786510915106</v>
      </c>
      <c r="G229" s="1">
        <v>777.46945324238675</v>
      </c>
      <c r="H229" s="12">
        <v>5.4313311020933996</v>
      </c>
      <c r="I229" s="1">
        <v>195434.36470297337</v>
      </c>
      <c r="J229" s="1">
        <v>36963.161523299641</v>
      </c>
      <c r="K229" s="1">
        <v>8872.1528855939778</v>
      </c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3">
      <c r="A230" s="1">
        <f t="shared" si="3"/>
        <v>2224</v>
      </c>
      <c r="B230" s="1">
        <f>temperature!G380</f>
        <v>1213.337944267776</v>
      </c>
      <c r="C230" s="12">
        <f>temperature!I380</f>
        <v>7.4018106238976609</v>
      </c>
      <c r="D230" s="1">
        <f>economy!AX270</f>
        <v>83426.669046719238</v>
      </c>
      <c r="E230" s="1">
        <f>economy!AY270</f>
        <v>25976.812130206235</v>
      </c>
      <c r="F230" s="1">
        <f>economy!AZ270</f>
        <v>6779.2248864667954</v>
      </c>
      <c r="G230" s="1">
        <v>777.31669788322745</v>
      </c>
      <c r="H230" s="12">
        <v>5.4371037651496881</v>
      </c>
      <c r="I230" s="1">
        <v>195847.16405671285</v>
      </c>
      <c r="J230" s="1">
        <v>37088.170150051621</v>
      </c>
      <c r="K230" s="1">
        <v>8899.7927223094266</v>
      </c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3">
      <c r="A231" s="1">
        <f t="shared" si="3"/>
        <v>2225</v>
      </c>
      <c r="B231" s="1">
        <f>temperature!G381</f>
        <v>1215.4529276385829</v>
      </c>
      <c r="C231" s="12">
        <f>temperature!I381</f>
        <v>7.4184497110263994</v>
      </c>
      <c r="D231" s="1">
        <f>economy!AX271</f>
        <v>82164.56483256389</v>
      </c>
      <c r="E231" s="1">
        <f>economy!AY271</f>
        <v>25970.894924355762</v>
      </c>
      <c r="F231" s="1">
        <f>economy!AZ271</f>
        <v>6783.3615310094938</v>
      </c>
      <c r="G231" s="1">
        <v>777.15246510858901</v>
      </c>
      <c r="H231" s="12">
        <v>5.4427589492359552</v>
      </c>
      <c r="I231" s="1">
        <v>196258.80038822728</v>
      </c>
      <c r="J231" s="1">
        <v>37212.608704080463</v>
      </c>
      <c r="K231" s="1">
        <v>8927.292383316877</v>
      </c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3">
      <c r="A232" s="1">
        <f t="shared" si="3"/>
        <v>2226</v>
      </c>
      <c r="B232" s="1">
        <f>temperature!G382</f>
        <v>1217.5507221022513</v>
      </c>
      <c r="C232" s="12">
        <f>temperature!I382</f>
        <v>7.4349688387206028</v>
      </c>
      <c r="D232" s="1">
        <f>economy!AX272</f>
        <v>80869.752181828764</v>
      </c>
      <c r="E232" s="1">
        <f>economy!AY272</f>
        <v>25963.916277507786</v>
      </c>
      <c r="F232" s="1">
        <f>economy!AZ272</f>
        <v>6787.2904756494872</v>
      </c>
      <c r="G232" s="1">
        <v>776.97694119113885</v>
      </c>
      <c r="H232" s="12">
        <v>5.4482978741264576</v>
      </c>
      <c r="I232" s="1">
        <v>196669.30205777709</v>
      </c>
      <c r="J232" s="1">
        <v>37336.479464099983</v>
      </c>
      <c r="K232" s="1">
        <v>8954.6524596999752</v>
      </c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3">
      <c r="A233" s="1">
        <f t="shared" si="3"/>
        <v>2227</v>
      </c>
      <c r="B233" s="1">
        <f>temperature!G383</f>
        <v>1219.6314503358021</v>
      </c>
      <c r="C233" s="12">
        <f>temperature!I383</f>
        <v>7.451369097460363</v>
      </c>
      <c r="D233" s="1">
        <f>economy!AX273</f>
        <v>79540.004310028453</v>
      </c>
      <c r="E233" s="1">
        <f>economy!AY273</f>
        <v>25955.884862485229</v>
      </c>
      <c r="F233" s="1">
        <f>economy!AZ273</f>
        <v>6791.0136069626997</v>
      </c>
      <c r="G233" s="1">
        <v>776.7903106745905</v>
      </c>
      <c r="H233" s="12">
        <v>5.4537217523231387</v>
      </c>
      <c r="I233" s="1">
        <v>197078.69654931</v>
      </c>
      <c r="J233" s="1">
        <v>37459.784692409048</v>
      </c>
      <c r="K233" s="1">
        <v>8981.8735403702449</v>
      </c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3">
      <c r="A234" s="1">
        <f t="shared" si="3"/>
        <v>2228</v>
      </c>
      <c r="B234" s="1">
        <f>temperature!G384</f>
        <v>1221.6952312340309</v>
      </c>
      <c r="C234" s="12">
        <f>temperature!I384</f>
        <v>7.4676515660203213</v>
      </c>
      <c r="D234" s="1">
        <f>economy!AX274</f>
        <v>78172.775654018638</v>
      </c>
      <c r="E234" s="1">
        <f>economy!AY274</f>
        <v>25946.809322098081</v>
      </c>
      <c r="F234" s="1">
        <f>economy!AZ274</f>
        <v>6794.5328073405763</v>
      </c>
      <c r="G234" s="1">
        <v>776.59275636810321</v>
      </c>
      <c r="H234" s="12">
        <v>5.4590317889483675</v>
      </c>
      <c r="I234" s="1">
        <v>197487.0104824171</v>
      </c>
      <c r="J234" s="1">
        <v>37582.526634780312</v>
      </c>
      <c r="K234" s="1">
        <v>9008.9562120253213</v>
      </c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3">
      <c r="A235" s="1">
        <f t="shared" si="3"/>
        <v>2229</v>
      </c>
      <c r="B235" s="1">
        <f>temperature!G385</f>
        <v>1223.7421795257001</v>
      </c>
      <c r="C235" s="12">
        <f>temperature!I385</f>
        <v>7.4838173111089139</v>
      </c>
      <c r="D235" s="1">
        <f>economy!AX275</f>
        <v>76765.138895388285</v>
      </c>
      <c r="E235" s="1">
        <f>economy!AY275</f>
        <v>25936.698270056888</v>
      </c>
      <c r="F235" s="1">
        <f>economy!AZ275</f>
        <v>6797.8499552148969</v>
      </c>
      <c r="G235" s="1">
        <v>776.38445934156618</v>
      </c>
      <c r="H235" s="12">
        <v>5.4642291816442166</v>
      </c>
      <c r="I235" s="1">
        <v>197894.26962449311</v>
      </c>
      <c r="J235" s="1">
        <v>37704.707520381678</v>
      </c>
      <c r="K235" s="1">
        <v>9035.9010591127171</v>
      </c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3">
      <c r="A236" s="1">
        <f t="shared" si="3"/>
        <v>2230</v>
      </c>
      <c r="B236" s="1">
        <f>temperature!G386</f>
        <v>1225.7724053161842</v>
      </c>
      <c r="C236" s="12">
        <f>temperature!I386</f>
        <v>7.4998673869695756</v>
      </c>
      <c r="D236" s="1">
        <f>economy!AX276</f>
        <v>75313.705397733065</v>
      </c>
      <c r="E236" s="1">
        <f>economy!AY276</f>
        <v>25925.560292245977</v>
      </c>
      <c r="F236" s="1">
        <f>economy!AZ276</f>
        <v>6800.9669253464763</v>
      </c>
      <c r="G236" s="1">
        <v>776.16559892173632</v>
      </c>
      <c r="H236" s="12">
        <v>5.4693151204780692</v>
      </c>
      <c r="I236" s="1">
        <v>198300.49890308251</v>
      </c>
      <c r="J236" s="1">
        <v>37826.3295617279</v>
      </c>
      <c r="K236" s="1">
        <v>9062.7086637986686</v>
      </c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3">
      <c r="A237" s="1">
        <f t="shared" si="3"/>
        <v>2231</v>
      </c>
      <c r="B237" s="1">
        <f>temperature!G387</f>
        <v>1227.7860135369781</v>
      </c>
      <c r="C237" s="12">
        <f>temperature!I387</f>
        <v>7.5158028349335213</v>
      </c>
      <c r="D237" s="1">
        <f>economy!AX277</f>
        <v>73814.523512096144</v>
      </c>
      <c r="E237" s="1">
        <f>economy!AY277</f>
        <v>25913.403948417053</v>
      </c>
      <c r="F237" s="1">
        <f>economy!AZ277</f>
        <v>6803.885589188596</v>
      </c>
      <c r="G237" s="1">
        <v>775.93635268919274</v>
      </c>
      <c r="H237" s="12">
        <v>5.4742907878543567</v>
      </c>
      <c r="I237" s="1">
        <v>198705.72241839499</v>
      </c>
      <c r="J237" s="1">
        <v>37947.394954661089</v>
      </c>
      <c r="K237" s="1">
        <v>9089.3796059422184</v>
      </c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3">
      <c r="A238" s="1">
        <f t="shared" si="3"/>
        <v>2232</v>
      </c>
      <c r="B238" s="1">
        <f>temperature!G388</f>
        <v>1229.7831032760887</v>
      </c>
      <c r="C238" s="12">
        <f>temperature!I388</f>
        <v>7.53162468291087</v>
      </c>
      <c r="D238" s="1">
        <f>economy!AX278</f>
        <v>72262.9469182342</v>
      </c>
      <c r="E238" s="1">
        <f>economy!AY278</f>
        <v>25900.237774379257</v>
      </c>
      <c r="F238" s="1">
        <f>economy!AZ278</f>
        <v>6806.6078153384051</v>
      </c>
      <c r="G238" s="1">
        <v>775.6968964760797</v>
      </c>
      <c r="H238" s="12">
        <v>5.4791573584322331</v>
      </c>
      <c r="I238" s="1">
        <v>199109.96345597351</v>
      </c>
      <c r="J238" s="1">
        <v>38067.905878358753</v>
      </c>
      <c r="K238" s="1">
        <v>9115.9144630736082</v>
      </c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3">
      <c r="A239" s="1">
        <f t="shared" si="3"/>
        <v>2233</v>
      </c>
      <c r="B239" s="1">
        <f>temperature!G389</f>
        <v>1231.7637669543942</v>
      </c>
      <c r="C239" s="12">
        <f>temperature!I389</f>
        <v>7.5473339448029977</v>
      </c>
      <c r="D239" s="1">
        <f>economy!AX279</f>
        <v>70653.461742492611</v>
      </c>
      <c r="E239" s="1">
        <f>economy!AY279</f>
        <v>25886.070284784135</v>
      </c>
      <c r="F239" s="1">
        <f>economy!AZ279</f>
        <v>6809.1354700942502</v>
      </c>
      <c r="G239" s="1">
        <v>775.44740436460756</v>
      </c>
      <c r="H239" s="12">
        <v>5.483915999048989</v>
      </c>
      <c r="I239" s="1">
        <v>199513.24449949703</v>
      </c>
      <c r="J239" s="1">
        <v>38187.864495366906</v>
      </c>
      <c r="K239" s="1">
        <v>9142.3138103772872</v>
      </c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3">
      <c r="A240" s="1">
        <f t="shared" si="3"/>
        <v>2234</v>
      </c>
      <c r="B240" s="1">
        <f>temperature!G390</f>
        <v>1233.728089300374</v>
      </c>
      <c r="C240" s="12">
        <f>temperature!I390</f>
        <v>7.5629316198136891</v>
      </c>
      <c r="D240" s="1">
        <f>economy!AX280</f>
        <v>68979.455947453942</v>
      </c>
      <c r="E240" s="1">
        <f>economy!AY280</f>
        <v>25870.909976632443</v>
      </c>
      <c r="F240" s="1">
        <f>economy!AZ280</f>
        <v>6811.4704181413099</v>
      </c>
      <c r="G240" s="1">
        <v>775.18804868627979</v>
      </c>
      <c r="H240" s="12">
        <v>5.4885678686490262</v>
      </c>
      <c r="I240" s="1">
        <v>199915.58724370631</v>
      </c>
      <c r="J240" s="1">
        <v>38307.272951657855</v>
      </c>
      <c r="K240" s="1">
        <v>9168.5782206789754</v>
      </c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3">
      <c r="A241" s="1">
        <f t="shared" si="3"/>
        <v>2235</v>
      </c>
      <c r="B241" s="1">
        <f>temperature!G391</f>
        <v>1235.6761460572247</v>
      </c>
      <c r="C241" s="12">
        <f>temperature!I391</f>
        <v>7.5784186916292535</v>
      </c>
      <c r="D241" s="1">
        <f>economy!AX281</f>
        <v>67232.906268208622</v>
      </c>
      <c r="E241" s="1">
        <f>economy!AY281</f>
        <v>25854.765333669544</v>
      </c>
      <c r="F241" s="1">
        <f>economy!AZ281</f>
        <v>6813.6145233953575</v>
      </c>
      <c r="G241" s="1">
        <v>774.91900002181796</v>
      </c>
      <c r="H241" s="12">
        <v>5.4931141182182017</v>
      </c>
      <c r="I241" s="1">
        <v>200317.01260743261</v>
      </c>
      <c r="J241" s="1">
        <v>38426.133376710088</v>
      </c>
      <c r="K241" s="1">
        <v>9194.7082644365164</v>
      </c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3">
      <c r="A242" s="1">
        <f t="shared" si="3"/>
        <v>2236</v>
      </c>
      <c r="B242" s="1">
        <f>temperature!G392</f>
        <v>1237.6080023293027</v>
      </c>
      <c r="C242" s="12">
        <f>temperature!I392</f>
        <v>7.5937961274272334</v>
      </c>
      <c r="D242" s="1">
        <f>economy!AX282</f>
        <v>65403.944746784844</v>
      </c>
      <c r="E242" s="1">
        <f>economy!AY282</f>
        <v>25837.64483189055</v>
      </c>
      <c r="F242" s="1">
        <f>economy!AZ282</f>
        <v>6815.5696500444892</v>
      </c>
      <c r="G242" s="1">
        <v>774.6404272017586</v>
      </c>
      <c r="H242" s="12">
        <v>5.497555890723369</v>
      </c>
      <c r="I242" s="1">
        <v>200717.54074671899</v>
      </c>
      <c r="J242" s="1">
        <v>38544.447883609559</v>
      </c>
      <c r="K242" s="1">
        <v>9220.7045097345381</v>
      </c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3">
      <c r="A243" s="1">
        <f t="shared" si="3"/>
        <v>2237</v>
      </c>
      <c r="B243" s="1">
        <f>temperature!G393</f>
        <v>1239.5237104339471</v>
      </c>
      <c r="C243" s="12">
        <f>temperature!I393</f>
        <v>7.6090648766581159</v>
      </c>
      <c r="D243" s="1">
        <f>economy!AX283</f>
        <v>63480.245011574465</v>
      </c>
      <c r="E243" s="1">
        <f>economy!AY283</f>
        <v>25819.556946453125</v>
      </c>
      <c r="F243" s="1">
        <f>economy!AZ283</f>
        <v>6817.3376638418149</v>
      </c>
      <c r="G243" s="1">
        <v>774.35249730769033</v>
      </c>
      <c r="H243" s="12">
        <v>5.5018943210569349</v>
      </c>
      <c r="I243" s="1">
        <v>201117.19106801791</v>
      </c>
      <c r="J243" s="1">
        <v>38662.218569170866</v>
      </c>
      <c r="K243" s="1">
        <v>9246.5675222822756</v>
      </c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3">
      <c r="A244" s="1">
        <f t="shared" si="3"/>
        <v>2238</v>
      </c>
      <c r="B244" s="1">
        <f>temperature!G394</f>
        <v>1241.4233070616428</v>
      </c>
      <c r="C244" s="12">
        <f>temperature!I394</f>
        <v>7.6242258695219007</v>
      </c>
      <c r="D244" s="1">
        <f>economy!AX284</f>
        <v>61446.130939289884</v>
      </c>
      <c r="E244" s="1">
        <f>economy!AY284</f>
        <v>25800.510160406466</v>
      </c>
      <c r="F244" s="1">
        <f>economy!AZ284</f>
        <v>6818.9204337229476</v>
      </c>
      <c r="G244" s="1">
        <v>774.05537567410977</v>
      </c>
      <c r="H244" s="12">
        <v>5.5061305359862649</v>
      </c>
      <c r="I244" s="1">
        <v>201515.98224145273</v>
      </c>
      <c r="J244" s="1">
        <v>38779.447514076666</v>
      </c>
      <c r="K244" s="1">
        <v>9272.2978654147737</v>
      </c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3">
      <c r="A245" s="1">
        <f t="shared" si="3"/>
        <v>2239</v>
      </c>
      <c r="B245" s="1">
        <f>temperature!G395</f>
        <v>1243.3068094472542</v>
      </c>
      <c r="C245" s="12">
        <f>temperature!I395</f>
        <v>7.6392800150271691</v>
      </c>
      <c r="D245" s="1">
        <f>economy!AX285</f>
        <v>59281.243631698533</v>
      </c>
      <c r="E245" s="1">
        <f>economy!AY285</f>
        <v>25780.512975805959</v>
      </c>
      <c r="F245" s="1">
        <f>economy!AZ285</f>
        <v>6820.3198338502998</v>
      </c>
      <c r="G245" s="1">
        <v>773.74922589086611</v>
      </c>
      <c r="H245" s="12">
        <v>5.5102656541077746</v>
      </c>
      <c r="I245" s="1">
        <v>201913.93221412992</v>
      </c>
      <c r="J245" s="1">
        <v>38896.13678303425</v>
      </c>
      <c r="K245" s="1">
        <v>9297.8961000968848</v>
      </c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3">
      <c r="A246" s="1">
        <f t="shared" si="3"/>
        <v>2240</v>
      </c>
      <c r="B246" s="1">
        <f>temperature!G396</f>
        <v>1245.1742100909896</v>
      </c>
      <c r="C246" s="12">
        <f>temperature!I396</f>
        <v>7.6542281984668801</v>
      </c>
      <c r="D246" s="1">
        <f>economy!AX286</f>
        <v>56958.478735358542</v>
      </c>
      <c r="E246" s="1">
        <f>economy!AY286</f>
        <v>25759.573928027217</v>
      </c>
      <c r="F246" s="1">
        <f>economy!AZ286</f>
        <v>6821.5377462310607</v>
      </c>
      <c r="G246" s="1">
        <v>773.4342098061727</v>
      </c>
      <c r="H246" s="12">
        <v>5.5143007858055357</v>
      </c>
      <c r="I246" s="1">
        <v>202311.05822348822</v>
      </c>
      <c r="J246" s="1">
        <v>39012.288424948383</v>
      </c>
      <c r="K246" s="1">
        <v>9323.3627849301356</v>
      </c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3">
      <c r="A247" s="1">
        <f t="shared" si="3"/>
        <v>2241</v>
      </c>
      <c r="B247" s="1">
        <f>temperature!G397</f>
        <v>1247.0254692894159</v>
      </c>
      <c r="C247" s="12">
        <f>temperature!I397</f>
        <v>7.6690712780589765</v>
      </c>
      <c r="D247" s="1">
        <f>economy!AX287</f>
        <v>54440.664011496519</v>
      </c>
      <c r="E247" s="1">
        <f>economy!AY287</f>
        <v>25737.701604468122</v>
      </c>
      <c r="F247" s="1">
        <f>economy!AZ287</f>
        <v>6822.5760641233646</v>
      </c>
      <c r="G247" s="1">
        <v>773.11048753015962</v>
      </c>
      <c r="H247" s="12">
        <v>5.5182370332142447</v>
      </c>
      <c r="I247" s="1">
        <v>202707.37681067453</v>
      </c>
      <c r="J247" s="1">
        <v>39127.904473108458</v>
      </c>
      <c r="K247" s="1">
        <v>9348.6984761620606</v>
      </c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3">
      <c r="A248" s="1">
        <f t="shared" si="3"/>
        <v>2242</v>
      </c>
      <c r="B248" s="1">
        <f>temperature!G398</f>
        <v>1248.8605042450497</v>
      </c>
      <c r="C248" s="12">
        <f>temperature!I398</f>
        <v>7.6838100803556113</v>
      </c>
      <c r="D248" s="1">
        <f>economy!AX288</f>
        <v>51674.94471826325</v>
      </c>
      <c r="E248" s="1">
        <f>economy!AY288</f>
        <v>25714.904669428412</v>
      </c>
      <c r="F248" s="1">
        <f>economy!AZ288</f>
        <v>6823.4366965542631</v>
      </c>
      <c r="G248" s="1">
        <v>772.77821743894265</v>
      </c>
      <c r="H248" s="12">
        <v>5.5220754901863973</v>
      </c>
      <c r="I248" s="1">
        <v>203102.90383393448</v>
      </c>
      <c r="J248" s="1">
        <v>39242.986945389704</v>
      </c>
      <c r="K248" s="1">
        <v>9373.9037276978888</v>
      </c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3">
      <c r="A249" s="1">
        <f t="shared" si="3"/>
        <v>2243</v>
      </c>
      <c r="B249" s="1">
        <f>temperature!G399</f>
        <v>1250.6791726116244</v>
      </c>
      <c r="C249" s="12">
        <f>temperature!I399</f>
        <v>7.6984453937722934</v>
      </c>
      <c r="D249" s="1">
        <f>economy!AX289</f>
        <v>48582.724248064762</v>
      </c>
      <c r="E249" s="1">
        <f>economy!AY289</f>
        <v>25691.191897951539</v>
      </c>
      <c r="F249" s="1">
        <f>economy!AZ289</f>
        <v>6824.1215744544352</v>
      </c>
      <c r="G249" s="1">
        <v>772.43755617919112</v>
      </c>
      <c r="H249" s="12">
        <v>5.525817242263515</v>
      </c>
      <c r="I249" s="1">
        <v>203497.65448200586</v>
      </c>
      <c r="J249" s="1">
        <v>39357.537844466497</v>
      </c>
      <c r="K249" s="1">
        <v>9398.9790911145228</v>
      </c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3">
      <c r="A250" s="1">
        <f t="shared" si="3"/>
        <v>2244</v>
      </c>
      <c r="B250" s="1">
        <f>temperature!G400</f>
        <v>1252.4812465448856</v>
      </c>
      <c r="C250" s="12">
        <f>temperature!I400</f>
        <v>7.7129779591223846</v>
      </c>
      <c r="D250" s="1">
        <f>economy!AX290</f>
        <v>45040.278454705411</v>
      </c>
      <c r="E250" s="1">
        <f>economy!AY290</f>
        <v>25666.572223135128</v>
      </c>
      <c r="F250" s="1">
        <f>economy!AZ290</f>
        <v>6824.6326592282066</v>
      </c>
      <c r="G250" s="1">
        <v>772.0886586731649</v>
      </c>
      <c r="H250" s="12">
        <v>5.5294633666512834</v>
      </c>
      <c r="I250" s="1">
        <v>203891.64328750511</v>
      </c>
      <c r="J250" s="1">
        <v>39471.559158037475</v>
      </c>
      <c r="K250" s="1">
        <v>9423.9251156764021</v>
      </c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3">
      <c r="A251" s="1">
        <f t="shared" si="3"/>
        <v>2245</v>
      </c>
      <c r="B251" s="1">
        <f>temperature!G401</f>
        <v>1254.2663695765846</v>
      </c>
      <c r="C251" s="12">
        <f>temperature!I401</f>
        <v>7.727408455126402</v>
      </c>
      <c r="D251" s="1">
        <f>economy!AX291</f>
        <v>40837.723956282818</v>
      </c>
      <c r="E251" s="1">
        <f>economy!AY291</f>
        <v>25641.054804557141</v>
      </c>
      <c r="F251" s="1">
        <f>economy!AZ291</f>
        <v>6824.9719551518401</v>
      </c>
      <c r="G251" s="1">
        <v>771.73167812420604</v>
      </c>
      <c r="H251" s="12">
        <v>5.5330149321984523</v>
      </c>
      <c r="I251" s="1">
        <v>204284.88414029681</v>
      </c>
      <c r="J251" s="1">
        <v>39585.052859060699</v>
      </c>
      <c r="K251" s="1">
        <v>9448.7423483532348</v>
      </c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3">
      <c r="A252" s="1">
        <f t="shared" si="3"/>
        <v>2246</v>
      </c>
      <c r="B252" s="1">
        <f>temperature!G402</f>
        <v>1256.0339800599809</v>
      </c>
      <c r="C252" s="12">
        <f>temperature!I402</f>
        <v>7.74173747491644</v>
      </c>
      <c r="D252" s="1">
        <f>economy!AX292</f>
        <v>35580.515104175312</v>
      </c>
      <c r="E252" s="1">
        <f>economy!AY292</f>
        <v>25614.649131562433</v>
      </c>
      <c r="F252" s="1">
        <f>economy!AZ292</f>
        <v>6825.1415281101563</v>
      </c>
      <c r="G252" s="1">
        <v>771.3667660226605</v>
      </c>
      <c r="H252" s="12">
        <v>5.5364729993793604</v>
      </c>
      <c r="I252" s="1">
        <v>204677.3903008349</v>
      </c>
      <c r="J252" s="1">
        <v>39698.020905999008</v>
      </c>
      <c r="K252" s="1">
        <v>9473.4313338394713</v>
      </c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3">
      <c r="A253" s="1">
        <f t="shared" si="3"/>
        <v>2247</v>
      </c>
      <c r="B253" s="1">
        <f>temperature!G403</f>
        <v>1257.7831631517911</v>
      </c>
      <c r="C253" s="12">
        <f>temperature!I403</f>
        <v>7.755965484967339</v>
      </c>
      <c r="D253" s="1">
        <f>economy!AX293</f>
        <v>28406.248797100776</v>
      </c>
      <c r="E253" s="1">
        <f>economy!AY293</f>
        <v>25587.365187950916</v>
      </c>
      <c r="F253" s="1">
        <f>economy!AZ293</f>
        <v>6825.1435355333797</v>
      </c>
      <c r="G253" s="1">
        <v>770.99407215221095</v>
      </c>
      <c r="H253" s="12">
        <v>5.5398386202799514</v>
      </c>
      <c r="I253" s="1">
        <v>205069.1744134684</v>
      </c>
      <c r="J253" s="1">
        <v>39810.465243073049</v>
      </c>
      <c r="K253" s="1">
        <v>9497.9926145752615</v>
      </c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3">
      <c r="A254" s="1">
        <f t="shared" si="3"/>
        <v>2248</v>
      </c>
      <c r="B254" s="1">
        <f>temperature!G404</f>
        <v>1259.5123294766402</v>
      </c>
      <c r="C254" s="12">
        <f>temperature!I404</f>
        <v>7.7700927455254787</v>
      </c>
      <c r="D254" s="1">
        <f>economy!AX294</f>
        <v>16898.928220221111</v>
      </c>
      <c r="E254" s="1">
        <f>economy!AY294</f>
        <v>25559.213734292549</v>
      </c>
      <c r="F254" s="1">
        <f>economy!AZ294</f>
        <v>6824.9802778675639</v>
      </c>
      <c r="G254" s="1">
        <v>770.61374459660271</v>
      </c>
      <c r="H254" s="12">
        <v>5.5431128385871427</v>
      </c>
      <c r="I254" s="1">
        <v>205460.24851970145</v>
      </c>
      <c r="J254" s="1">
        <v>39922.387800522651</v>
      </c>
      <c r="K254" s="1">
        <v>9522.4267307687496</v>
      </c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3">
      <c r="A255" s="1">
        <f t="shared" si="3"/>
        <v>2249</v>
      </c>
      <c r="B255" s="1">
        <f>temperature!G405</f>
        <v>1261.2183902234879</v>
      </c>
      <c r="C255" s="12">
        <f>temperature!I405</f>
        <v>7.7841191312889215</v>
      </c>
      <c r="D255" s="1">
        <f>economy!AX295</f>
        <v>240</v>
      </c>
      <c r="E255" s="1">
        <f>economy!AY295</f>
        <v>25530.206842732754</v>
      </c>
      <c r="F255" s="1">
        <f>economy!AZ295</f>
        <v>6824.6542964592963</v>
      </c>
      <c r="G255" s="1">
        <v>770.22592974674103</v>
      </c>
      <c r="H255" s="12">
        <v>5.5462966895814265</v>
      </c>
      <c r="I255" s="1">
        <v>205850.62407140038</v>
      </c>
      <c r="J255" s="1">
        <v>40033.790494874884</v>
      </c>
      <c r="K255" s="1">
        <v>9546.7342204197867</v>
      </c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3">
      <c r="A256" s="1">
        <f t="shared" si="3"/>
        <v>2250</v>
      </c>
      <c r="B256" s="1">
        <f>temperature!G406</f>
        <v>1262.893980038567</v>
      </c>
      <c r="C256" s="12">
        <f>temperature!I406</f>
        <v>7.7980436131767137</v>
      </c>
      <c r="D256" s="1">
        <f>economy!AX296</f>
        <v>240.00000000000003</v>
      </c>
      <c r="E256" s="1">
        <f>economy!AY296</f>
        <v>25500.359070882936</v>
      </c>
      <c r="F256" s="1">
        <f>economy!AZ296</f>
        <v>6824.1685894897355</v>
      </c>
      <c r="G256" s="1">
        <v>769.83077230814536</v>
      </c>
      <c r="H256" s="12">
        <v>5.5493912001325691</v>
      </c>
      <c r="I256" s="1">
        <v>206240.31194393826</v>
      </c>
      <c r="J256" s="1">
        <v>40144.675229217857</v>
      </c>
      <c r="K256" s="1">
        <v>9570.9156193445142</v>
      </c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3">
      <c r="A257" s="1">
        <f t="shared" si="3"/>
        <v>2251</v>
      </c>
      <c r="B257" s="1">
        <f>temperature!G407</f>
        <v>1264.5309292060294</v>
      </c>
      <c r="C257" s="12">
        <f>temperature!I407</f>
        <v>7.8118641926153281</v>
      </c>
      <c r="D257" s="1">
        <f>economy!AX297</f>
        <v>240</v>
      </c>
      <c r="E257" s="1">
        <f>economy!AY297</f>
        <v>25469.690748356687</v>
      </c>
      <c r="F257" s="1">
        <f>economy!AZ297</f>
        <v>6823.5272204440289</v>
      </c>
      <c r="G257" s="1">
        <v>769.42841530873898</v>
      </c>
      <c r="H257" s="12">
        <v>5.552397388698294</v>
      </c>
      <c r="I257" s="1">
        <v>206629.32244926854</v>
      </c>
      <c r="J257" s="1">
        <v>40255.043893480215</v>
      </c>
      <c r="K257" s="1">
        <v>9594.9714612012158</v>
      </c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3">
      <c r="A258" s="1">
        <f t="shared" si="3"/>
        <v>2252</v>
      </c>
      <c r="B258" s="1">
        <f>temperature!G408</f>
        <v>1266.1619769695108</v>
      </c>
      <c r="C258" s="12">
        <f>temperature!I408</f>
        <v>7.8255830223978498</v>
      </c>
      <c r="D258" s="1">
        <f>economy!AX298</f>
        <v>240</v>
      </c>
      <c r="E258" s="1">
        <f>economy!AY298</f>
        <v>25438.229203178849</v>
      </c>
      <c r="F258" s="1">
        <f>economy!AZ298</f>
        <v>6822.7355148463857</v>
      </c>
      <c r="G258" s="1">
        <v>769.01900010696204</v>
      </c>
      <c r="H258" s="12">
        <v>5.5553162653258257</v>
      </c>
      <c r="I258" s="1">
        <v>207017.66534892513</v>
      </c>
      <c r="J258" s="1">
        <v>40364.898364714842</v>
      </c>
      <c r="K258" s="1">
        <v>9618.9022775168414</v>
      </c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3">
      <c r="A259" s="1">
        <f t="shared" si="3"/>
        <v>2253</v>
      </c>
      <c r="B259" s="1">
        <f>temperature!G409</f>
        <v>1267.7861628790399</v>
      </c>
      <c r="C259" s="12">
        <f>temperature!I409</f>
        <v>7.8392020658382942</v>
      </c>
      <c r="D259" s="1">
        <f>economy!AX299</f>
        <v>239.99999999999997</v>
      </c>
      <c r="E259" s="1">
        <f>economy!AY299</f>
        <v>25405.979676730116</v>
      </c>
      <c r="F259" s="1">
        <f>economy!AZ299</f>
        <v>6821.7945415938011</v>
      </c>
      <c r="G259" s="1">
        <v>768.60266640018597</v>
      </c>
      <c r="H259" s="12">
        <v>5.5581488316561822</v>
      </c>
      <c r="I259" s="1">
        <v>207405.34986693622</v>
      </c>
      <c r="J259" s="1">
        <v>40474.240507386421</v>
      </c>
      <c r="K259" s="1">
        <v>9642.7085977143834</v>
      </c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3">
      <c r="A260" s="1">
        <f t="shared" si="3"/>
        <v>2254</v>
      </c>
      <c r="B260" s="1">
        <f>temperature!G410</f>
        <v>1269.4028824403927</v>
      </c>
      <c r="C260" s="12">
        <f>temperature!I410</f>
        <v>7.8527231478311581</v>
      </c>
      <c r="D260" s="1">
        <f>economy!AX300</f>
        <v>240</v>
      </c>
      <c r="E260" s="1">
        <f>economy!AY300</f>
        <v>25372.94406680937</v>
      </c>
      <c r="F260" s="1">
        <f>economy!AZ300</f>
        <v>6820.704921660973</v>
      </c>
      <c r="G260" s="1">
        <v>768.1795522334196</v>
      </c>
      <c r="H260" s="12">
        <v>5.5608960809310997</v>
      </c>
      <c r="I260" s="1">
        <v>207792.38470264772</v>
      </c>
      <c r="J260" s="1">
        <v>40583.072173662447</v>
      </c>
      <c r="K260" s="1">
        <v>9666.3909491409413</v>
      </c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3">
      <c r="A261" s="1">
        <f t="shared" si="3"/>
        <v>2255</v>
      </c>
      <c r="B261" s="1">
        <f>temperature!G411</f>
        <v>1271.0117455043242</v>
      </c>
      <c r="C261" s="12">
        <f>temperature!I411</f>
        <v>7.8661479863970127</v>
      </c>
      <c r="D261" s="1">
        <f>economy!AX301</f>
        <v>240</v>
      </c>
      <c r="E261" s="1">
        <f>economy!AY301</f>
        <v>25339.124018397408</v>
      </c>
      <c r="F261" s="1">
        <f>economy!AZ301</f>
        <v>6819.4672892961253</v>
      </c>
      <c r="G261" s="1">
        <v>767.74979400828522</v>
      </c>
      <c r="H261" s="12">
        <v>5.5635589980024855</v>
      </c>
      <c r="I261" s="1">
        <v>208178.77804345186</v>
      </c>
      <c r="J261" s="1">
        <v>40691.395203706285</v>
      </c>
      <c r="K261" s="1">
        <v>9689.9498570962769</v>
      </c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3">
      <c r="A262" s="1">
        <f t="shared" si="3"/>
        <v>2256</v>
      </c>
      <c r="B262" s="1">
        <f>temperature!G412</f>
        <v>1272.6124935277421</v>
      </c>
      <c r="C262" s="12">
        <f>temperature!I412</f>
        <v>7.8794782127774363</v>
      </c>
      <c r="D262" s="1">
        <f>economy!AX302</f>
        <v>240</v>
      </c>
      <c r="E262" s="1">
        <f>economy!AY302</f>
        <v>25304.521341500091</v>
      </c>
      <c r="F262" s="1">
        <f>economy!AZ302</f>
        <v>6818.0823278360558</v>
      </c>
      <c r="G262" s="1">
        <v>767.31352649225641</v>
      </c>
      <c r="H262" s="12">
        <v>5.5661385593442931</v>
      </c>
      <c r="I262" s="1">
        <v>208564.53757741235</v>
      </c>
      <c r="J262" s="1">
        <v>40799.21142597271</v>
      </c>
      <c r="K262" s="1">
        <v>9713.385844861923</v>
      </c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3">
      <c r="A263" s="1">
        <f t="shared" si="3"/>
        <v>2257</v>
      </c>
      <c r="B263" s="1">
        <f>temperature!G413</f>
        <v>1274.2049497119376</v>
      </c>
      <c r="C263" s="12">
        <f>temperature!I413</f>
        <v>7.8927153845987421</v>
      </c>
      <c r="D263" s="1">
        <f>economy!AX303</f>
        <v>240</v>
      </c>
      <c r="E263" s="1">
        <f>economy!AY303</f>
        <v>25269.138007413301</v>
      </c>
      <c r="F263" s="1">
        <f>economy!AZ303</f>
        <v>6816.5507593320035</v>
      </c>
      <c r="G263" s="1">
        <v>766.87088282813761</v>
      </c>
      <c r="H263" s="12">
        <v>5.5686357330667153</v>
      </c>
      <c r="I263" s="1">
        <v>208949.67050577956</v>
      </c>
      <c r="J263" s="1">
        <v>40906.52265750416</v>
      </c>
      <c r="K263" s="1">
        <v>9736.6994337305496</v>
      </c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3">
      <c r="A264" s="1">
        <f t="shared" ref="A264:A306" si="4">1+A263</f>
        <v>2258</v>
      </c>
      <c r="B264" s="1">
        <f>temperature!G414</f>
        <v>1275.7889886976418</v>
      </c>
      <c r="C264" s="12">
        <f>temperature!I414</f>
        <v>7.9058609947942955</v>
      </c>
      <c r="D264" s="1">
        <f>economy!AX304</f>
        <v>240</v>
      </c>
      <c r="E264" s="1">
        <f>economy!AY304</f>
        <v>25232.97610188054</v>
      </c>
      <c r="F264" s="1">
        <f>economy!AZ304</f>
        <v>6814.8733342553605</v>
      </c>
      <c r="G264" s="1">
        <v>766.42199454377646</v>
      </c>
      <c r="H264" s="12">
        <v>5.5710514789325938</v>
      </c>
      <c r="I264" s="1">
        <v>209334.18355539787</v>
      </c>
      <c r="J264" s="1">
        <v>41013.330704228734</v>
      </c>
      <c r="K264" s="1">
        <v>9759.8911430358021</v>
      </c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3">
      <c r="A265" s="1">
        <f t="shared" si="4"/>
        <v>2259</v>
      </c>
      <c r="B265" s="1">
        <f>temperature!G415</f>
        <v>1277.3645180756341</v>
      </c>
      <c r="C265" s="12">
        <f>temperature!I415</f>
        <v>7.9189164779105035</v>
      </c>
      <c r="D265" s="1">
        <f>economy!AX305</f>
        <v>240</v>
      </c>
      <c r="E265" s="1">
        <f>economy!AY305</f>
        <v>25196.037789924154</v>
      </c>
      <c r="F265" s="1">
        <f>economy!AZ305</f>
        <v>6813.0508249658496</v>
      </c>
      <c r="G265" s="1">
        <v>765.96699156199213</v>
      </c>
      <c r="H265" s="12">
        <v>5.5733867483759525</v>
      </c>
      <c r="I265" s="1">
        <v>209718.08299098825</v>
      </c>
      <c r="J265" s="1">
        <v>41119.637361257468</v>
      </c>
      <c r="K265" s="1">
        <v>9782.9614901821205</v>
      </c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3">
      <c r="A266" s="1">
        <f t="shared" si="4"/>
        <v>2260</v>
      </c>
      <c r="B266" s="1">
        <f>temperature!G416</f>
        <v>1278.9314670643048</v>
      </c>
      <c r="C266" s="12">
        <f>temperature!I416</f>
        <v>7.9318832147826317</v>
      </c>
      <c r="D266" s="1">
        <f>economy!AX306</f>
        <v>240</v>
      </c>
      <c r="E266" s="1">
        <f>economy!AY306</f>
        <v>25158.325294369311</v>
      </c>
      <c r="F266" s="1">
        <f>economy!AZ306</f>
        <v>6811.0840219200873</v>
      </c>
      <c r="G266" s="1">
        <v>765.50600221070908</v>
      </c>
      <c r="H266" s="12">
        <v>5.5756424845225645</v>
      </c>
      <c r="I266" s="1">
        <v>210101.37462731291</v>
      </c>
      <c r="J266" s="1">
        <v>41225.444413182035</v>
      </c>
      <c r="K266" s="1">
        <v>9805.9109906749836</v>
      </c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3">
      <c r="A267" s="1">
        <f t="shared" si="4"/>
        <v>2261</v>
      </c>
      <c r="B267" s="1">
        <f>temperature!G417</f>
        <v>1280.4897795406291</v>
      </c>
      <c r="C267" s="12">
        <f>temperature!I417</f>
        <v>7.9447625361802228</v>
      </c>
      <c r="D267" s="1">
        <f>economy!AX307</f>
        <v>240</v>
      </c>
      <c r="E267" s="1">
        <f>economy!AY307</f>
        <v>25119.840883666588</v>
      </c>
      <c r="F267" s="1">
        <f>economy!AZ307</f>
        <v>6808.9737315637685</v>
      </c>
      <c r="G267" s="1">
        <v>765.03915323328329</v>
      </c>
      <c r="H267" s="12">
        <v>5.5778196222124485</v>
      </c>
      <c r="I267" s="1">
        <v>210484.06384121149</v>
      </c>
      <c r="J267" s="1">
        <v>41330.753634372028</v>
      </c>
      <c r="K267" s="1">
        <v>9828.7401581509293</v>
      </c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3">
      <c r="A268" s="1">
        <f t="shared" si="4"/>
        <v>2262</v>
      </c>
      <c r="B268" s="1">
        <f>temperature!G418</f>
        <v>1282.0394097183239</v>
      </c>
      <c r="C268" s="12">
        <f>temperature!I418</f>
        <v>7.9575557257878327</v>
      </c>
      <c r="D268" s="1">
        <f>economy!AX308</f>
        <v>240</v>
      </c>
      <c r="E268" s="1">
        <f>economy!AY308</f>
        <v>25080.586865334259</v>
      </c>
      <c r="F268" s="1">
        <f>economy!AZ308</f>
        <v>6806.720775209953</v>
      </c>
      <c r="G268" s="1">
        <v>764.56656979900913</v>
      </c>
      <c r="H268" s="12">
        <v>5.5799190880242229</v>
      </c>
      <c r="I268" s="1">
        <v>210866.15558350459</v>
      </c>
      <c r="J268" s="1">
        <v>41435.566789270692</v>
      </c>
      <c r="K268" s="1">
        <v>9851.4495044078158</v>
      </c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3">
      <c r="A269" s="1">
        <f t="shared" si="4"/>
        <v>2263</v>
      </c>
      <c r="B269" s="1">
        <f>temperature!G419</f>
        <v>1283.5803194378675</v>
      </c>
      <c r="C269" s="12">
        <f>temperature!I419</f>
        <v>7.970264022744848</v>
      </c>
      <c r="D269" s="1">
        <f>economy!AX309</f>
        <v>240</v>
      </c>
      <c r="E269" s="1">
        <f>economy!AY309</f>
        <v>25040.565582614723</v>
      </c>
      <c r="F269" s="1">
        <f>economy!AZ309</f>
        <v>6804.3259884749859</v>
      </c>
      <c r="G269" s="1">
        <v>764.08837551379384</v>
      </c>
      <c r="H269" s="12">
        <v>5.5819418003012213</v>
      </c>
      <c r="I269" s="1">
        <v>211247.65439076524</v>
      </c>
      <c r="J269" s="1">
        <v>41539.885632689511</v>
      </c>
      <c r="K269" s="1">
        <v>9874.0395394348761</v>
      </c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3">
      <c r="A270" s="1">
        <f t="shared" si="4"/>
        <v>2264</v>
      </c>
      <c r="B270" s="1">
        <f>temperature!G420</f>
        <v>1285.1124764399503</v>
      </c>
      <c r="C270" s="12">
        <f>temperature!I420</f>
        <v>7.9828886238820456</v>
      </c>
      <c r="D270" s="1">
        <f>economy!AX310</f>
        <v>240</v>
      </c>
      <c r="E270" s="1">
        <f>economy!AY310</f>
        <v>24999.779412865872</v>
      </c>
      <c r="F270" s="1">
        <f>economy!AZ310</f>
        <v>6801.790221014734</v>
      </c>
      <c r="G270" s="1">
        <v>763.6046924309934</v>
      </c>
      <c r="H270" s="12">
        <v>5.5838886691792906</v>
      </c>
      <c r="I270" s="1">
        <v>211628.56439694992</v>
      </c>
      <c r="J270" s="1">
        <v>41643.711910100901</v>
      </c>
      <c r="K270" s="1">
        <v>9896.5107714427249</v>
      </c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3">
      <c r="A271" s="1">
        <f t="shared" si="4"/>
        <v>2265</v>
      </c>
      <c r="B271" s="1">
        <f>temperature!G421</f>
        <v>1286.6358532407498</v>
      </c>
      <c r="C271" s="12">
        <f>temperature!I421</f>
        <v>7.9954306857402591</v>
      </c>
      <c r="D271" s="1">
        <f>economy!AX311</f>
        <v>240</v>
      </c>
      <c r="E271" s="1">
        <f>economy!AY311</f>
        <v>24958.230766801345</v>
      </c>
      <c r="F271" s="1">
        <f>economy!AZ311</f>
        <v>6799.1143364083109</v>
      </c>
      <c r="G271" s="1">
        <v>763.11564106239268</v>
      </c>
      <c r="H271" s="12">
        <v>5.5857605966161943</v>
      </c>
      <c r="I271" s="1">
        <v>212008.88934488929</v>
      </c>
      <c r="J271" s="1">
        <v>41747.047357928786</v>
      </c>
      <c r="K271" s="1">
        <v>9918.8637068932185</v>
      </c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3">
      <c r="A272" s="1">
        <f t="shared" si="4"/>
        <v>2266</v>
      </c>
      <c r="B272" s="1">
        <f>temperature!G422</f>
        <v>1288.150426377199</v>
      </c>
      <c r="C272" s="12">
        <f>temperature!I422</f>
        <v>8.0078913264246996</v>
      </c>
      <c r="D272" s="1">
        <f>economy!AX312</f>
        <v>240</v>
      </c>
      <c r="E272" s="1">
        <f>economy!AY312</f>
        <v>24915.922088057498</v>
      </c>
      <c r="F272" s="1">
        <f>economy!AZ312</f>
        <v>6796.2992120998533</v>
      </c>
      <c r="G272" s="1">
        <v>762.62134038932459</v>
      </c>
      <c r="H272" s="12">
        <v>5.5875584764225357</v>
      </c>
      <c r="I272" s="1">
        <v>212388.63259763244</v>
      </c>
      <c r="J272" s="1">
        <v>41849.893703836584</v>
      </c>
      <c r="K272" s="1">
        <v>9941.0988505290188</v>
      </c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3">
      <c r="A273" s="1">
        <f t="shared" si="4"/>
        <v>2267</v>
      </c>
      <c r="B273" s="1">
        <f>temperature!G423</f>
        <v>1289.6561758812832</v>
      </c>
      <c r="C273" s="12">
        <f>temperature!I423</f>
        <v>8.0202716273291426</v>
      </c>
      <c r="D273" s="1">
        <f>economy!AX313</f>
        <v>240.00000000000003</v>
      </c>
      <c r="E273" s="1">
        <f>economy!AY313</f>
        <v>24872.855852787263</v>
      </c>
      <c r="F273" s="1">
        <f>economy!AZ313</f>
        <v>6793.345739347591</v>
      </c>
      <c r="G273" s="1">
        <v>762.12190787391683</v>
      </c>
      <c r="H273" s="12">
        <v>5.5892831942941354</v>
      </c>
      <c r="I273" s="1">
        <v>212767.79714964743</v>
      </c>
      <c r="J273" s="1">
        <v>41952.252667012574</v>
      </c>
      <c r="K273" s="1">
        <v>9963.216705402936</v>
      </c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3">
      <c r="A274" s="1">
        <f t="shared" si="4"/>
        <v>2268</v>
      </c>
      <c r="B274" s="1">
        <f>temperature!G424</f>
        <v>1291.1530848975474</v>
      </c>
      <c r="C274" s="12">
        <f>temperature!I424</f>
        <v>8.0325726347523148</v>
      </c>
      <c r="D274" s="1">
        <f>economy!AX314</f>
        <v>239.99999999999997</v>
      </c>
      <c r="E274" s="1">
        <f>economy!AY314</f>
        <v>24829.034569114261</v>
      </c>
      <c r="F274" s="1">
        <f>economy!AZ314</f>
        <v>6790.2548231523706</v>
      </c>
      <c r="G274" s="1">
        <v>761.61745947045642</v>
      </c>
      <c r="H274" s="12">
        <v>5.5909356278457851</v>
      </c>
      <c r="I274" s="1">
        <v>213146.38563786758</v>
      </c>
      <c r="J274" s="1">
        <v>42054.125958451899</v>
      </c>
      <c r="K274" s="1">
        <v>9985.2177729070318</v>
      </c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3">
      <c r="A275" s="1">
        <f t="shared" si="4"/>
        <v>2269</v>
      </c>
      <c r="B275" s="1">
        <f>temperature!G425</f>
        <v>1292.6411393914768</v>
      </c>
      <c r="C275" s="12">
        <f>temperature!I425</f>
        <v>8.0447953614215688</v>
      </c>
      <c r="D275" s="1">
        <f>economy!AX315</f>
        <v>240.00000000000003</v>
      </c>
      <c r="E275" s="1">
        <f>economy!AY315</f>
        <v>24784.460776361469</v>
      </c>
      <c r="F275" s="1">
        <f>economy!AZ315</f>
        <v>6787.0273821514584</v>
      </c>
      <c r="G275" s="1">
        <v>761.10810963686254</v>
      </c>
      <c r="H275" s="12">
        <v>5.5925166466463088</v>
      </c>
      <c r="I275" s="1">
        <v>213524.40035259034</v>
      </c>
      <c r="J275" s="1">
        <v>42155.515281235508</v>
      </c>
      <c r="K275" s="1">
        <v>10007.102552801203</v>
      </c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3">
      <c r="A276" s="1">
        <f t="shared" si="4"/>
        <v>2270</v>
      </c>
      <c r="B276" s="1">
        <f>temperature!G426</f>
        <v>1294.1203279167385</v>
      </c>
      <c r="C276" s="12">
        <f>temperature!I426</f>
        <v>8.0569407879344244</v>
      </c>
      <c r="D276" s="1">
        <f>economy!AX316</f>
        <v>240.00000000000003</v>
      </c>
      <c r="E276" s="1">
        <f>economy!AY316</f>
        <v>24739.137044016104</v>
      </c>
      <c r="F276" s="1">
        <f>economy!AZ316</f>
        <v>6783.6643484719061</v>
      </c>
      <c r="G276" s="1">
        <v>760.59397134626158</v>
      </c>
      <c r="H276" s="12">
        <v>5.594027112254861</v>
      </c>
      <c r="I276" s="1">
        <v>213901.84324821801</v>
      </c>
      <c r="J276" s="1">
        <v>42256.422330805304</v>
      </c>
      <c r="K276" s="1">
        <v>10028.871543241568</v>
      </c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3">
      <c r="A277" s="1">
        <f t="shared" si="4"/>
        <v>2271</v>
      </c>
      <c r="B277" s="1">
        <f>temperature!G427</f>
        <v>1295.5906414216188</v>
      </c>
      <c r="C277" s="12">
        <f>temperature!I427</f>
        <v>8.0690098641257713</v>
      </c>
      <c r="D277" s="1">
        <f>economy!AX317</f>
        <v>239.99999999999997</v>
      </c>
      <c r="E277" s="1">
        <f>economy!AY317</f>
        <v>24693.065970419379</v>
      </c>
      <c r="F277" s="1">
        <f>economy!AZ317</f>
        <v>6780.1666675421802</v>
      </c>
      <c r="G277" s="1">
        <v>760.07515609865152</v>
      </c>
      <c r="H277" s="12">
        <v>5.5954678782584022</v>
      </c>
      <c r="I277" s="1">
        <v>214278.7159538455</v>
      </c>
      <c r="J277" s="1">
        <v>42356.848795235346</v>
      </c>
      <c r="K277" s="1">
        <v>10050.52524080834</v>
      </c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3">
      <c r="A278" s="1">
        <f t="shared" si="4"/>
        <v>2272</v>
      </c>
      <c r="B278" s="1">
        <f>temperature!G428</f>
        <v>1297.052073082496</v>
      </c>
      <c r="C278" s="12">
        <f>temperature!I428</f>
        <v>8.081003510366731</v>
      </c>
      <c r="D278" s="1">
        <f>economy!AX318</f>
        <v>240.00000000000003</v>
      </c>
      <c r="E278" s="1">
        <f>economy!AY318</f>
        <v>24646.250181186766</v>
      </c>
      <c r="F278" s="1">
        <f>economy!AZ318</f>
        <v>6776.5352978634573</v>
      </c>
      <c r="G278" s="1">
        <v>759.5517739326524</v>
      </c>
      <c r="H278" s="12">
        <v>5.5968397903102849</v>
      </c>
      <c r="I278" s="1">
        <v>214655.01978368883</v>
      </c>
      <c r="J278" s="1">
        <v>42456.796355499471</v>
      </c>
      <c r="K278" s="1">
        <v>10072.064140533208</v>
      </c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3">
      <c r="A279" s="1">
        <f t="shared" si="4"/>
        <v>2273</v>
      </c>
      <c r="B279" s="1">
        <f>temperature!G429</f>
        <v>1298.50461815677</v>
      </c>
      <c r="C279" s="12">
        <f>temperature!I429</f>
        <v>8.092922618800019</v>
      </c>
      <c r="D279" s="1">
        <f>economy!AX319</f>
        <v>240</v>
      </c>
      <c r="E279" s="1">
        <f>economy!AY319</f>
        <v>24598.692327371482</v>
      </c>
      <c r="F279" s="1">
        <f>economy!AZ319</f>
        <v>6772.7712107436446</v>
      </c>
      <c r="G279" s="1">
        <v>759.02393343733092</v>
      </c>
      <c r="H279" s="12">
        <v>5.5981436861698857</v>
      </c>
      <c r="I279" s="1">
        <v>215030.75574735578</v>
      </c>
      <c r="J279" s="1">
        <v>42556.266685734059</v>
      </c>
      <c r="K279" s="1">
        <v>10093.488735926356</v>
      </c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3">
      <c r="A280" s="1">
        <f t="shared" si="4"/>
        <v>2274</v>
      </c>
      <c r="B280" s="1">
        <f>temperature!G430</f>
        <v>1299.9482738504403</v>
      </c>
      <c r="C280" s="12">
        <f>temperature!I430</f>
        <v>8.1047680545159029</v>
      </c>
      <c r="D280" s="1">
        <f>economy!AX320</f>
        <v>240</v>
      </c>
      <c r="E280" s="1">
        <f>economy!AY320</f>
        <v>24550.395083389561</v>
      </c>
      <c r="F280" s="1">
        <f>economy!AZ320</f>
        <v>6768.8753899975318</v>
      </c>
      <c r="G280" s="1">
        <v>758.49174176409565</v>
      </c>
      <c r="H280" s="12">
        <v>5.5993803957432293</v>
      </c>
      <c r="I280" s="1">
        <v>215405.92455995476</v>
      </c>
      <c r="J280" s="1">
        <v>42655.26145349702</v>
      </c>
      <c r="K280" s="1">
        <v>10114.799519002925</v>
      </c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3">
      <c r="A281" s="1">
        <f t="shared" si="4"/>
        <v>2275</v>
      </c>
      <c r="B281" s="1">
        <f>temperature!G431</f>
        <v>1301.3830391972378</v>
      </c>
      <c r="C281" s="12">
        <f>temperature!I431</f>
        <v>8.1165406566723117</v>
      </c>
      <c r="D281" s="1">
        <f>economy!AX321</f>
        <v>240</v>
      </c>
      <c r="E281" s="1">
        <f>economy!AY321</f>
        <v>24501.361144724735</v>
      </c>
      <c r="F281" s="1">
        <f>economy!AZ321</f>
        <v>6764.8488316168377</v>
      </c>
      <c r="G281" s="1">
        <v>757.95530463865089</v>
      </c>
      <c r="H281" s="12">
        <v>5.6005507411245494</v>
      </c>
      <c r="I281" s="1">
        <v>215780.52665204444</v>
      </c>
      <c r="J281" s="1">
        <v>42753.782320021543</v>
      </c>
      <c r="K281" s="1">
        <v>10135.996980308886</v>
      </c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3">
      <c r="A282" s="1">
        <f t="shared" si="4"/>
        <v>2276</v>
      </c>
      <c r="B282" s="1">
        <f>temperature!G432</f>
        <v>1302.8089149472648</v>
      </c>
      <c r="C282" s="12">
        <f>temperature!I432</f>
        <v>8.1282412395622572</v>
      </c>
      <c r="D282" s="1">
        <f>economy!AX322</f>
        <v>240.00000000000003</v>
      </c>
      <c r="E282" s="1">
        <f>economy!AY322</f>
        <v>24451.593225433444</v>
      </c>
      <c r="F282" s="1">
        <f>economy!AZ322</f>
        <v>6760.6925434141122</v>
      </c>
      <c r="G282" s="1">
        <v>757.41472637300774</v>
      </c>
      <c r="H282" s="12">
        <v>5.6016555366387184</v>
      </c>
      <c r="I282" s="1">
        <v>216154.5621794195</v>
      </c>
      <c r="J282" s="1">
        <v>42851.830940465814</v>
      </c>
      <c r="K282" s="1">
        <v>10157.081608946475</v>
      </c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3">
      <c r="A283" s="1">
        <f t="shared" si="4"/>
        <v>2277</v>
      </c>
      <c r="B283" s="1">
        <f>temperature!G433</f>
        <v>1304.2259034637273</v>
      </c>
      <c r="C283" s="12">
        <f>temperature!I433</f>
        <v>8.139870593631457</v>
      </c>
      <c r="D283" s="1">
        <f>economy!AX323</f>
        <v>240.00000000000003</v>
      </c>
      <c r="E283" s="1">
        <f>economy!AY323</f>
        <v>24401.094055467551</v>
      </c>
      <c r="F283" s="1">
        <f>economy!AZ323</f>
        <v>6756.407544643972</v>
      </c>
      <c r="G283" s="1">
        <v>756.87010987754138</v>
      </c>
      <c r="H283" s="12">
        <v>5.6026955888845116</v>
      </c>
      <c r="I283" s="1">
        <v>216528.03103273403</v>
      </c>
      <c r="J283" s="1">
        <v>42949.408964157403</v>
      </c>
      <c r="K283" s="1">
        <v>10178.053892599002</v>
      </c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3">
      <c r="A284" s="1">
        <f t="shared" si="4"/>
        <v>2278</v>
      </c>
      <c r="B284" s="1">
        <f>temperature!G434</f>
        <v>1305.6340086267721</v>
      </c>
      <c r="C284" s="12">
        <f>temperature!I434</f>
        <v>8.1514294864488175</v>
      </c>
      <c r="D284" s="1">
        <f>economy!AX324</f>
        <v>240</v>
      </c>
      <c r="E284" s="1">
        <f>economy!AY324</f>
        <v>24349.86637783287</v>
      </c>
      <c r="F284" s="1">
        <f>economy!AZ324</f>
        <v>6751.9948656051401</v>
      </c>
      <c r="G284" s="1">
        <v>756.32155667309053</v>
      </c>
      <c r="H284" s="12">
        <v>5.6036716967786404</v>
      </c>
      <c r="I284" s="1">
        <v>216900.93284696029</v>
      </c>
      <c r="J284" s="1">
        <v>43046.518034832676</v>
      </c>
      <c r="K284" s="1">
        <v>10198.914317555053</v>
      </c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3">
      <c r="A285" s="1">
        <f t="shared" si="4"/>
        <v>2279</v>
      </c>
      <c r="B285" s="1">
        <f>temperature!G435</f>
        <v>1307.0332357436653</v>
      </c>
      <c r="C285" s="12">
        <f>temperature!I435</f>
        <v>8.1629186636322366</v>
      </c>
      <c r="D285" s="1">
        <f>economy!AX325</f>
        <v>240.00000000000003</v>
      </c>
      <c r="E285" s="1">
        <f>economy!AY325</f>
        <v>24297.912945599172</v>
      </c>
      <c r="F285" s="1">
        <f>economy!AZ325</f>
        <v>6747.4555472265256</v>
      </c>
      <c r="G285" s="1">
        <v>755.76916690309213</v>
      </c>
      <c r="H285" s="12">
        <v>5.6045846516005078</v>
      </c>
      <c r="I285" s="1">
        <v>217273.26701068753</v>
      </c>
      <c r="J285" s="1">
        <v>43143.159790871556</v>
      </c>
      <c r="K285" s="1">
        <v>10219.663368732201</v>
      </c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3">
      <c r="A286" s="1">
        <f t="shared" si="4"/>
        <v>2280</v>
      </c>
      <c r="B286" s="1">
        <f>temperature!G436</f>
        <v>1308.4235914647413</v>
      </c>
      <c r="C286" s="12">
        <f>temperature!I436</f>
        <v>8.1743388497320275</v>
      </c>
      <c r="D286" s="1">
        <f>economy!AX326</f>
        <v>239.99999999999997</v>
      </c>
      <c r="E286" s="1">
        <f>economy!AY326</f>
        <v>24245.23651877639</v>
      </c>
      <c r="F286" s="1">
        <f>economy!AZ326</f>
        <v>6742.7906406401407</v>
      </c>
      <c r="G286" s="1">
        <v>755.21303934574564</v>
      </c>
      <c r="H286" s="12">
        <v>5.6054352370376463</v>
      </c>
      <c r="I286" s="1">
        <v>217645.03267525011</v>
      </c>
      <c r="J286" s="1">
        <v>43239.335865526838</v>
      </c>
      <c r="K286" s="1">
        <v>10240.301529699949</v>
      </c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3">
      <c r="A287" s="1">
        <f t="shared" si="4"/>
        <v>2281</v>
      </c>
      <c r="B287" s="1">
        <f>temperature!G437</f>
        <v>1309.8050837046358</v>
      </c>
      <c r="C287" s="12">
        <f>temperature!I437</f>
        <v>8.1856907490741389</v>
      </c>
      <c r="D287" s="1">
        <f>economy!AX327</f>
        <v>240</v>
      </c>
      <c r="E287" s="1">
        <f>economy!AY327</f>
        <v>24191.839861069599</v>
      </c>
      <c r="F287" s="1">
        <f>economy!AZ327</f>
        <v>6738.0012067436146</v>
      </c>
      <c r="G287" s="1">
        <v>754.65327142620185</v>
      </c>
      <c r="H287" s="12">
        <v>5.6062242292317794</v>
      </c>
      <c r="I287" s="1">
        <v>218016.22876369717</v>
      </c>
      <c r="J287" s="1">
        <v>43335.047887147892</v>
      </c>
      <c r="K287" s="1">
        <v>10260.829282702214</v>
      </c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3">
      <c r="A288" s="1">
        <f t="shared" si="4"/>
        <v>2282</v>
      </c>
      <c r="B288" s="1">
        <f>temperature!G438</f>
        <v>1311.1777215684053</v>
      </c>
      <c r="C288" s="12">
        <f>temperature!I438</f>
        <v>8.1969750465651874</v>
      </c>
      <c r="D288" s="1">
        <f>economy!AX328</f>
        <v>240.00000000000003</v>
      </c>
      <c r="E288" s="1">
        <f>economy!AY328</f>
        <v>24137.725736525215</v>
      </c>
      <c r="F288" s="1">
        <f>economy!AZ328</f>
        <v>6733.0883157546186</v>
      </c>
      <c r="G288" s="1">
        <v>754.08995922876977</v>
      </c>
      <c r="H288" s="12">
        <v>5.6069523968254744</v>
      </c>
      <c r="I288" s="1">
        <v>218386.85397959477</v>
      </c>
      <c r="J288" s="1">
        <v>43430.297479399975</v>
      </c>
      <c r="K288" s="1">
        <v>10281.247108679074</v>
      </c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3">
      <c r="A289" s="1">
        <f t="shared" si="4"/>
        <v>2283</v>
      </c>
      <c r="B289" s="1">
        <f>temperature!G439</f>
        <v>1312.5415152821818</v>
      </c>
      <c r="C289" s="12">
        <f>temperature!I439</f>
        <v>8.2081924084612208</v>
      </c>
      <c r="D289" s="1">
        <f>economy!AX329</f>
        <v>240.00000000000003</v>
      </c>
      <c r="E289" s="1">
        <f>economy!AY329</f>
        <v>24082.896906077847</v>
      </c>
      <c r="F289" s="1">
        <f>economy!AZ329</f>
        <v>6728.0530467594608</v>
      </c>
      <c r="G289" s="1">
        <v>753.52319750913693</v>
      </c>
      <c r="H289" s="12">
        <v>5.6076205010093378</v>
      </c>
      <c r="I289" s="1">
        <v>218756.90681566496</v>
      </c>
      <c r="J289" s="1">
        <v>43525.086261477343</v>
      </c>
      <c r="K289" s="1">
        <v>10301.555487287909</v>
      </c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3">
      <c r="A290" s="1">
        <f t="shared" si="4"/>
        <v>2284</v>
      </c>
      <c r="B290" s="1">
        <f>temperature!G440</f>
        <v>1313.8964761280452</v>
      </c>
      <c r="C290" s="12">
        <f>temperature!I440</f>
        <v>8.219343483102028</v>
      </c>
      <c r="D290" s="1">
        <f>economy!AX330</f>
        <v>240</v>
      </c>
      <c r="E290" s="1">
        <f>economy!AY330</f>
        <v>24027.356124007187</v>
      </c>
      <c r="F290" s="1">
        <f>economy!AZ330</f>
        <v>6722.8964872577244</v>
      </c>
      <c r="G290" s="1">
        <v>752.95307970659951</v>
      </c>
      <c r="H290" s="12">
        <v>5.6082292955697133</v>
      </c>
      <c r="I290" s="1">
        <v>219126.38556226011</v>
      </c>
      <c r="J290" s="1">
        <v>43619.41584831111</v>
      </c>
      <c r="K290" s="1">
        <v>10321.754896923903</v>
      </c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3">
      <c r="A291" s="1">
        <f t="shared" si="4"/>
        <v>2285</v>
      </c>
      <c r="B291" s="1">
        <f>temperature!G441</f>
        <v>1315.2426163828388</v>
      </c>
      <c r="C291" s="12">
        <f>temperature!I441</f>
        <v>8.2304289016126884</v>
      </c>
      <c r="D291" s="1">
        <f>economy!AX331</f>
        <v>240</v>
      </c>
      <c r="E291" s="1">
        <f>economy!AY331</f>
        <v>23971.106134312773</v>
      </c>
      <c r="F291" s="1">
        <f>economy!AZ331</f>
        <v>6717.6197327047676</v>
      </c>
      <c r="G291" s="1">
        <v>752.37969795629408</v>
      </c>
      <c r="H291" s="12">
        <v>5.6087795269368428</v>
      </c>
      <c r="I291" s="1">
        <v>219495.28831567397</v>
      </c>
      <c r="J291" s="1">
        <v>43713.287850772125</v>
      </c>
      <c r="K291" s="1">
        <v>10341.8458147399</v>
      </c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3">
      <c r="A292" s="1">
        <f t="shared" si="4"/>
        <v>2286</v>
      </c>
      <c r="B292" s="1">
        <f>temperature!G442</f>
        <v>1316.5799492606627</v>
      </c>
      <c r="C292" s="12">
        <f>temperature!I442</f>
        <v>8.2414492785739828</v>
      </c>
      <c r="D292" s="1">
        <f>economy!AX332</f>
        <v>239.99999999999997</v>
      </c>
      <c r="E292" s="1">
        <f>economy!AY332</f>
        <v>23914.149667012982</v>
      </c>
      <c r="F292" s="1">
        <f>economy!AZ332</f>
        <v>6712.2238860536545</v>
      </c>
      <c r="G292" s="1">
        <v>751.8031431014316</v>
      </c>
      <c r="H292" s="12">
        <v>5.6092719342334529</v>
      </c>
      <c r="I292" s="1">
        <v>219863.61298629118</v>
      </c>
      <c r="J292" s="1">
        <v>43806.703875867868</v>
      </c>
      <c r="K292" s="1">
        <v>10361.828716665639</v>
      </c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3">
      <c r="A293" s="1">
        <f t="shared" si="4"/>
        <v>2287</v>
      </c>
      <c r="B293" s="1">
        <f>temperature!G443</f>
        <v>1317.9084888588106</v>
      </c>
      <c r="C293" s="12">
        <f>temperature!I443</f>
        <v>8.252405212663195</v>
      </c>
      <c r="D293" s="1">
        <f>economy!AX333</f>
        <v>240</v>
      </c>
      <c r="E293" s="1">
        <f>economy!AY333</f>
        <v>23856.489434373892</v>
      </c>
      <c r="F293" s="1">
        <f>economy!AZ333</f>
        <v>6706.7100572978316</v>
      </c>
      <c r="G293" s="1">
        <v>751.22350470552396</v>
      </c>
      <c r="H293" s="12">
        <v>5.6097072493237317</v>
      </c>
      <c r="I293" s="1">
        <v>220231.35730657112</v>
      </c>
      <c r="J293" s="1">
        <v>43899.665526933713</v>
      </c>
      <c r="K293" s="1">
        <v>10381.704077426215</v>
      </c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3">
      <c r="A294" s="1">
        <f t="shared" si="4"/>
        <v>2288</v>
      </c>
      <c r="B294" s="1">
        <f>temperature!G444</f>
        <v>1319.228250106931</v>
      </c>
      <c r="C294" s="12">
        <f>temperature!I444</f>
        <v>8.2632972872667221</v>
      </c>
      <c r="D294" s="1">
        <f>economy!AX334</f>
        <v>239.99999999999997</v>
      </c>
      <c r="E294" s="1">
        <f>economy!AY334</f>
        <v>23798.128127072781</v>
      </c>
      <c r="F294" s="1">
        <f>economy!AZ334</f>
        <v>6701.0793630159442</v>
      </c>
      <c r="G294" s="1">
        <v>750.64087106460283</v>
      </c>
      <c r="H294" s="12">
        <v>5.6100861968626594</v>
      </c>
      <c r="I294" s="1">
        <v>220598.5188388729</v>
      </c>
      <c r="J294" s="1">
        <v>43992.174403819423</v>
      </c>
      <c r="K294" s="1">
        <v>10401.472370560088</v>
      </c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3">
      <c r="A295" s="1">
        <f t="shared" si="4"/>
        <v>2289</v>
      </c>
      <c r="B295" s="1">
        <f>temperature!G445</f>
        <v>1320.5392487192025</v>
      </c>
      <c r="C295" s="12">
        <f>temperature!I445</f>
        <v>8.2741260710658935</v>
      </c>
      <c r="D295" s="1">
        <f>economy!AX335</f>
        <v>240</v>
      </c>
      <c r="E295" s="1">
        <f>economy!AY335</f>
        <v>23739.068410299638</v>
      </c>
      <c r="F295" s="1">
        <f>economy!AZ335</f>
        <v>6695.3329259197317</v>
      </c>
      <c r="G295" s="1">
        <v>750.05532921942506</v>
      </c>
      <c r="H295" s="12">
        <v>5.6104094943456593</v>
      </c>
      <c r="I295" s="1">
        <v>220965.09498311722</v>
      </c>
      <c r="J295" s="1">
        <v>44084.232103069349</v>
      </c>
      <c r="K295" s="1">
        <v>10421.134068436204</v>
      </c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3">
      <c r="A296" s="1">
        <f t="shared" si="4"/>
        <v>2290</v>
      </c>
      <c r="B296" s="1">
        <f>temperature!G446</f>
        <v>1321.84150114934</v>
      </c>
      <c r="C296" s="12">
        <f>temperature!I446</f>
        <v>8.2848921185972628</v>
      </c>
      <c r="D296" s="1">
        <f>economy!AX336</f>
        <v>240</v>
      </c>
      <c r="E296" s="1">
        <f>economy!AY336</f>
        <v>23679.312919799562</v>
      </c>
      <c r="F296" s="1">
        <f>economy!AZ336</f>
        <v>6689.4718744061583</v>
      </c>
      <c r="G296" s="1">
        <v>749.46696496766151</v>
      </c>
      <c r="H296" s="12">
        <v>5.6106778521585348</v>
      </c>
      <c r="I296" s="1">
        <v>221331.08298428994</v>
      </c>
      <c r="J296" s="1">
        <v>44175.840218097437</v>
      </c>
      <c r="K296" s="1">
        <v>10440.689642270692</v>
      </c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3">
      <c r="A297" s="1">
        <f t="shared" si="4"/>
        <v>2291</v>
      </c>
      <c r="B297" s="1">
        <f>temperature!G447</f>
        <v>1323.135024548247</v>
      </c>
      <c r="C297" s="12">
        <f>temperature!I447</f>
        <v>8.2955959707886109</v>
      </c>
      <c r="D297" s="1">
        <f>economy!AX337</f>
        <v>240</v>
      </c>
      <c r="E297" s="1">
        <f>economy!AY337</f>
        <v>23618.864257858058</v>
      </c>
      <c r="F297" s="1">
        <f>economy!AZ337</f>
        <v>6683.4973421144932</v>
      </c>
      <c r="G297" s="1">
        <v>748.87586287606496</v>
      </c>
      <c r="H297" s="12">
        <v>5.610891973627667</v>
      </c>
      <c r="I297" s="1">
        <v>221696.47993978433</v>
      </c>
      <c r="J297" s="1">
        <v>44267.000339356855</v>
      </c>
      <c r="K297" s="1">
        <v>10460.13956214274</v>
      </c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3">
      <c r="A298" s="1">
        <f t="shared" si="4"/>
        <v>2292</v>
      </c>
      <c r="B298" s="1">
        <f>temperature!G448</f>
        <v>1324.4198367241543</v>
      </c>
      <c r="C298" s="12">
        <f>temperature!I448</f>
        <v>8.3062381554718066</v>
      </c>
      <c r="D298" s="1">
        <f>economy!AX338</f>
        <v>240.00000000000003</v>
      </c>
      <c r="E298" s="1">
        <f>economy!AY338</f>
        <v>23557.724989230304</v>
      </c>
      <c r="F298" s="1">
        <f>economy!AZ338</f>
        <v>6677.4104674891114</v>
      </c>
      <c r="G298" s="1">
        <v>748.2821062926148</v>
      </c>
      <c r="H298" s="12">
        <v>5.6110525550704384</v>
      </c>
      <c r="I298" s="1">
        <v>222061.28280658717</v>
      </c>
      <c r="J298" s="1">
        <v>44357.714054503733</v>
      </c>
      <c r="K298" s="1">
        <v>10479.484297009878</v>
      </c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3">
      <c r="A299" s="1">
        <f t="shared" si="4"/>
        <v>2293</v>
      </c>
      <c r="B299" s="1">
        <f>temperature!G449</f>
        <v>1325.6959561050844</v>
      </c>
      <c r="C299" s="12">
        <f>temperature!I449</f>
        <v>8.3168191878736408</v>
      </c>
      <c r="D299" s="1">
        <f>economy!AX339</f>
        <v>240</v>
      </c>
      <c r="E299" s="1">
        <f>economy!AY339</f>
        <v>23495.897637014874</v>
      </c>
      <c r="F299" s="1">
        <f>economy!AZ339</f>
        <v>6671.212393348811</v>
      </c>
      <c r="G299" s="1">
        <v>747.68577735863437</v>
      </c>
      <c r="H299" s="12">
        <v>5.6111602858458545</v>
      </c>
      <c r="I299" s="1">
        <v>222425.48840830708</v>
      </c>
      <c r="J299" s="1">
        <v>44447.982948555895</v>
      </c>
      <c r="K299" s="1">
        <v>10498.724314722656</v>
      </c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3">
      <c r="A300" s="1">
        <f t="shared" si="4"/>
        <v>2294</v>
      </c>
      <c r="B300" s="1">
        <f>temperature!G450</f>
        <v>1326.9634017035009</v>
      </c>
      <c r="C300" s="12">
        <f>temperature!I450</f>
        <v>8.3273395710856679</v>
      </c>
      <c r="D300" s="1">
        <f>economy!AX340</f>
        <v>239.99999999999997</v>
      </c>
      <c r="E300" s="1">
        <f>economy!AY340</f>
        <v>23433.384678471717</v>
      </c>
      <c r="F300" s="1">
        <f>economy!AZ340</f>
        <v>6664.9042664630397</v>
      </c>
      <c r="G300" s="1">
        <v>747.08695702087721</v>
      </c>
      <c r="H300" s="12">
        <v>5.6112158484053385</v>
      </c>
      <c r="I300" s="1">
        <v>222789.0934420453</v>
      </c>
      <c r="J300" s="1">
        <v>44537.8086040458</v>
      </c>
      <c r="K300" s="1">
        <v>10517.860082038667</v>
      </c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3">
      <c r="A301" s="1">
        <f t="shared" si="4"/>
        <v>2295</v>
      </c>
      <c r="B301" s="1">
        <f>temperature!G451</f>
        <v>1328.2221930830021</v>
      </c>
      <c r="C301" s="12">
        <f>temperature!I451</f>
        <v>8.3377997965140231</v>
      </c>
      <c r="D301" s="1">
        <f>economy!AX341</f>
        <v>240</v>
      </c>
      <c r="E301" s="1">
        <f>economy!AY341</f>
        <v>23370.188540783161</v>
      </c>
      <c r="F301" s="1">
        <f>economy!AZ341</f>
        <v>6658.4872371355959</v>
      </c>
      <c r="G301" s="1">
        <v>746.48572504358185</v>
      </c>
      <c r="H301" s="12">
        <v>5.6112199183436715</v>
      </c>
      <c r="I301" s="1">
        <v>223152.09448511607</v>
      </c>
      <c r="J301" s="1">
        <v>44627.192601168303</v>
      </c>
      <c r="K301" s="1">
        <v>10536.892064635869</v>
      </c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3">
      <c r="A302" s="1">
        <f t="shared" si="4"/>
        <v>2296</v>
      </c>
      <c r="B302" s="1">
        <f>temperature!G452</f>
        <v>1329.4723503269381</v>
      </c>
      <c r="C302" s="12">
        <f>temperature!I452</f>
        <v>8.3482003443101878</v>
      </c>
      <c r="D302" s="1">
        <f>economy!AX342</f>
        <v>239.99999999999997</v>
      </c>
      <c r="E302" s="1">
        <f>economy!AY342</f>
        <v>23306.311596756914</v>
      </c>
      <c r="F302" s="1">
        <f>economy!AZ342</f>
        <v>6651.9624587962589</v>
      </c>
      <c r="G302" s="1">
        <v>745.8821600204883</v>
      </c>
      <c r="H302" s="12">
        <v>5.6111731644500518</v>
      </c>
      <c r="I302" s="1">
        <v>223514.48800160823</v>
      </c>
      <c r="J302" s="1">
        <v>44716.13651792275</v>
      </c>
      <c r="K302" s="1">
        <v>10555.820727125369</v>
      </c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3">
      <c r="A303" s="1">
        <f t="shared" si="4"/>
        <v>2297</v>
      </c>
      <c r="B303" s="1">
        <f>temperature!G453</f>
        <v>1330.7138940088275</v>
      </c>
      <c r="C303" s="12">
        <f>temperature!I453</f>
        <v>8.3585416837835567</v>
      </c>
      <c r="D303" s="1">
        <f>economy!AX343</f>
        <v>240</v>
      </c>
      <c r="E303" s="1">
        <f>economy!AY343</f>
        <v>23241.756160468365</v>
      </c>
      <c r="F303" s="1">
        <f>economy!AZ343</f>
        <v>6645.3310876006708</v>
      </c>
      <c r="G303" s="1">
        <v>745.27633938681743</v>
      </c>
      <c r="H303" s="12">
        <v>5.6110762487592494</v>
      </c>
      <c r="I303" s="1">
        <v>223876.2703488004</v>
      </c>
      <c r="J303" s="1">
        <v>44804.641930250189</v>
      </c>
      <c r="K303" s="1">
        <v>10574.646533063582</v>
      </c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3">
      <c r="A304" s="1">
        <f t="shared" si="4"/>
        <v>2298</v>
      </c>
      <c r="B304" s="1">
        <f>temperature!G454</f>
        <v>1331.9468451644634</v>
      </c>
      <c r="C304" s="12">
        <f>temperature!I454</f>
        <v>8.3688242737966743</v>
      </c>
      <c r="D304" s="1">
        <f>economy!AX344</f>
        <v>240</v>
      </c>
      <c r="E304" s="1">
        <f>economy!AY344</f>
        <v>23176.524482839566</v>
      </c>
      <c r="F304" s="1">
        <f>economy!AZ344</f>
        <v>6638.5942820386663</v>
      </c>
      <c r="G304" s="1">
        <v>744.6683394312081</v>
      </c>
      <c r="H304" s="12">
        <v>5.6109298266028382</v>
      </c>
      <c r="I304" s="1">
        <v>224237.4377834218</v>
      </c>
      <c r="J304" s="1">
        <v>44892.710412164983</v>
      </c>
      <c r="K304" s="1">
        <v>10593.369944963673</v>
      </c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3">
      <c r="A305" s="1">
        <f t="shared" si="4"/>
        <v>2299</v>
      </c>
      <c r="B305" s="1">
        <f>temperature!G455</f>
        <v>1333.1712252656071</v>
      </c>
      <c r="C305" s="12">
        <f>temperature!I455</f>
        <v>8.37904856314392</v>
      </c>
      <c r="D305" s="1">
        <f>economy!AX345</f>
        <v>239.99999999999997</v>
      </c>
      <c r="E305" s="1">
        <f>economy!AY345</f>
        <v>23110.618747151464</v>
      </c>
      <c r="F305" s="1">
        <f>economy!AZ345</f>
        <v>6631.7532025515175</v>
      </c>
      <c r="G305" s="1">
        <v>744.05823530761006</v>
      </c>
      <c r="H305" s="12">
        <v>5.6107345466604777</v>
      </c>
      <c r="I305" s="1">
        <v>224597.9864677655</v>
      </c>
      <c r="J305" s="1">
        <v>44980.343535880929</v>
      </c>
      <c r="K305" s="1">
        <v>10611.991424306565</v>
      </c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3">
      <c r="A306" s="1">
        <f t="shared" si="4"/>
        <v>2300</v>
      </c>
      <c r="B306" s="1">
        <f>temperature!G456</f>
        <v>1334.3870561951653</v>
      </c>
      <c r="C306" s="12">
        <f>temperature!I456</f>
        <v>8.3892149909144198</v>
      </c>
      <c r="D306" s="1">
        <f>economy!AX346</f>
        <v>240</v>
      </c>
      <c r="E306" s="1">
        <f>economy!AY346</f>
        <v>23044.041064485558</v>
      </c>
      <c r="F306" s="1">
        <f>economy!AZ346</f>
        <v>6624.8090111580022</v>
      </c>
      <c r="G306" s="1">
        <v>743.44610104713183</v>
      </c>
      <c r="H306" s="12">
        <v>5.6104910510112243</v>
      </c>
      <c r="I306" s="1">
        <v>224957.91247565518</v>
      </c>
      <c r="J306" s="1">
        <v>45067.542871933278</v>
      </c>
      <c r="K306" s="1">
        <v>10630.511431551162</v>
      </c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3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2021-03-22T09:52:44Z</dcterms:modified>
</cp:coreProperties>
</file>